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762.xml" ContentType="application/vnd.openxmlformats-officedocument.spreadsheetml.queryTable+xml"/>
  <Override PartName="/xl/worksheets/sheet12.xml" ContentType="application/vnd.openxmlformats-officedocument.spreadsheetml.worksheet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419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602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527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charts/chart1.xml" ContentType="application/vnd.openxmlformats-officedocument.drawingml.chart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79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82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2449.xml" ContentType="application/vnd.openxmlformats-officedocument.spreadsheetml.queryTable+xml"/>
  <Override PartName="/xl/comments1.xml" ContentType="application/vnd.openxmlformats-officedocument.spreadsheetml.comments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736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781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712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829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693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750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66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763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760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805.xml" ContentType="application/vnd.openxmlformats-officedocument.spreadsheetml.queryTable+xml"/>
  <Override PartName="/xl/drawings/drawing1.xml" ContentType="application/vnd.openxmlformats-officedocument.drawing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783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780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comments2.xml" ContentType="application/vnd.openxmlformats-officedocument.spreadsheetml.comments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578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764.xml" ContentType="application/vnd.openxmlformats-officedocument.spreadsheetml.queryTable+xml"/>
  <Override PartName="/xl/worksheets/sheet14.xml" ContentType="application/vnd.openxmlformats-officedocument.spreadsheetml.worksheet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761.xml" ContentType="application/vnd.openxmlformats-officedocument.spreadsheetml.queryTable+xml"/>
  <Override PartName="/xl/worksheets/sheet11.xml" ContentType="application/vnd.openxmlformats-officedocument.spreadsheetml.worksheet+xml"/>
  <Override PartName="/xl/queryTables/queryTable93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513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259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75" windowWidth="20400" windowHeight="8250" activeTab="1"/>
  </bookViews>
  <sheets>
    <sheet name="Admin" sheetId="13" r:id="rId1"/>
    <sheet name="DailySum" sheetId="4" r:id="rId2"/>
    <sheet name="ESONEdge" sheetId="9" r:id="rId3"/>
    <sheet name="ESGapEdge" sheetId="1" r:id="rId4"/>
    <sheet name="ESDailyEdge" sheetId="6" r:id="rId5"/>
    <sheet name="BrkOutEdge" sheetId="12" r:id="rId6"/>
    <sheet name="ES2" sheetId="7" r:id="rId7"/>
    <sheet name="ES" sheetId="3" r:id="rId8"/>
    <sheet name="ES3" sheetId="8" r:id="rId9"/>
    <sheet name="ONEdge_Stats" sheetId="11" r:id="rId10"/>
    <sheet name="Tables15" sheetId="10" r:id="rId11"/>
    <sheet name="Tables16" sheetId="15" r:id="rId12"/>
    <sheet name="Test" sheetId="14" r:id="rId13"/>
    <sheet name="Wykres" sheetId="16" r:id="rId14"/>
  </sheets>
  <definedNames>
    <definedName name="DaneZewnętrzne_1" localSheetId="7">ES!$MEW$2:$MFZ$10</definedName>
    <definedName name="DaneZewnętrzne_1" localSheetId="6">'ES2'!$LSE$2:$LTH$6</definedName>
    <definedName name="DaneZewnętrzne_1" localSheetId="8">'ES3'!#REF!</definedName>
    <definedName name="DaneZewnętrzne_1" localSheetId="12">Test!$A$2:$AD$10</definedName>
    <definedName name="DaneZewnętrzne_10" localSheetId="7">ES!$MCO$2:$MDR$10</definedName>
    <definedName name="DaneZewnętrzne_10" localSheetId="6">'ES2'!$LPW$9:$LQZ$13</definedName>
    <definedName name="DaneZewnętrzne_10" localSheetId="8">'ES3'!#REF!</definedName>
    <definedName name="DaneZewnętrzne_100" localSheetId="7">ES!$LHU$48:$LIX$56</definedName>
    <definedName name="DaneZewnętrzne_100" localSheetId="6">'ES2'!$KQM$23:$KRP$27</definedName>
    <definedName name="DaneZewnętrzne_100" localSheetId="8">'ES3'!#REF!</definedName>
    <definedName name="DaneZewnętrzne_1000" localSheetId="7">ES!$DIC$48:$DJF$56</definedName>
    <definedName name="DaneZewnętrzne_1000" localSheetId="6">'ES2'!$AQW$23:$ARZ$27</definedName>
    <definedName name="DaneZewnętrzne_1000" localSheetId="8">'ES3'!$ANE$14:$AOG$16</definedName>
    <definedName name="DaneZewnętrzne_1001" localSheetId="7">ES!$DGY$2:$DIB$10</definedName>
    <definedName name="DaneZewnętrzne_1001" localSheetId="6">'ES2'!$APS$2:$AQV$6</definedName>
    <definedName name="DaneZewnętrzne_1001" localSheetId="8">'ES3'!$AMB$2:$AND$4</definedName>
    <definedName name="DaneZewnętrzne_1002" localSheetId="7">ES!$DGY$16:$DIB$24</definedName>
    <definedName name="DaneZewnętrzne_1002" localSheetId="6">'ES2'!$APS$9:$AQV$13</definedName>
    <definedName name="DaneZewnętrzne_1002" localSheetId="8">'ES3'!$AMB$6:$AND$8</definedName>
    <definedName name="DaneZewnętrzne_1003" localSheetId="7">ES!$DGY$27:$DIB$35</definedName>
    <definedName name="DaneZewnętrzne_1003" localSheetId="6">'ES2'!$APS$16:$AQV$20</definedName>
    <definedName name="DaneZewnętrzne_1003" localSheetId="8">'ES3'!$AMB$10:$AND$12</definedName>
    <definedName name="DaneZewnętrzne_1004" localSheetId="7">ES!$DGY$38:$DIB$46</definedName>
    <definedName name="DaneZewnętrzne_1004" localSheetId="6">'ES2'!$APS$23:$AQV$27</definedName>
    <definedName name="DaneZewnętrzne_1004" localSheetId="8">'ES3'!$AMB$14:$AND$16</definedName>
    <definedName name="DaneZewnętrzne_1005" localSheetId="7">ES!$DGY$48:$DIB$56</definedName>
    <definedName name="DaneZewnętrzne_1005" localSheetId="6">'ES2'!$AOO$2:$APR$6</definedName>
    <definedName name="DaneZewnętrzne_1005" localSheetId="8">'ES3'!$AKY$2:$AMA$4</definedName>
    <definedName name="DaneZewnętrzne_1006" localSheetId="7">ES!$DFU$2:$DGX$10</definedName>
    <definedName name="DaneZewnętrzne_1006" localSheetId="6">'ES2'!$AOO$9:$APR$13</definedName>
    <definedName name="DaneZewnętrzne_1006" localSheetId="8">'ES3'!$AKY$6:$AMA$8</definedName>
    <definedName name="DaneZewnętrzne_1007" localSheetId="7">ES!$DFU$16:$DGX$24</definedName>
    <definedName name="DaneZewnętrzne_1007" localSheetId="6">'ES2'!$AOO$16:$APR$20</definedName>
    <definedName name="DaneZewnętrzne_1007" localSheetId="8">'ES3'!$AKY$10:$AMA$12</definedName>
    <definedName name="DaneZewnętrzne_1008" localSheetId="7">ES!$DFU$27:$DGX$35</definedName>
    <definedName name="DaneZewnętrzne_1008" localSheetId="6">'ES2'!$AOO$23:$APR$27</definedName>
    <definedName name="DaneZewnętrzne_1008" localSheetId="8">'ES3'!$AKY$14:$AMA$16</definedName>
    <definedName name="DaneZewnętrzne_1009" localSheetId="7">ES!$DFU$38:$DGX$46</definedName>
    <definedName name="DaneZewnętrzne_1009" localSheetId="6">'ES2'!$ANK$2:$AON$6</definedName>
    <definedName name="DaneZewnętrzne_1009" localSheetId="8">'ES3'!$AJV$2:$AKX$4</definedName>
    <definedName name="DaneZewnętrzne_101" localSheetId="7">ES!$LGQ$2:$LHT$10</definedName>
    <definedName name="DaneZewnętrzne_101" localSheetId="6">'ES2'!$KPI$2:$KQL$6</definedName>
    <definedName name="DaneZewnętrzne_101" localSheetId="8">'ES3'!#REF!</definedName>
    <definedName name="DaneZewnętrzne_1010" localSheetId="7">ES!$DFU$48:$DGX$56</definedName>
    <definedName name="DaneZewnętrzne_1010" localSheetId="6">'ES2'!$ANK$9:$AON$13</definedName>
    <definedName name="DaneZewnętrzne_1010" localSheetId="8">'ES3'!$AJV$6:$AKX$8</definedName>
    <definedName name="DaneZewnętrzne_1011" localSheetId="7">ES!$DEQ$2:$DFT$10</definedName>
    <definedName name="DaneZewnętrzne_1011" localSheetId="6">'ES2'!$ANK$16:$AON$20</definedName>
    <definedName name="DaneZewnętrzne_1011" localSheetId="8">'ES3'!$AJV$10:$AKX$12</definedName>
    <definedName name="DaneZewnętrzne_1012" localSheetId="7">ES!$DEQ$16:$DFT$24</definedName>
    <definedName name="DaneZewnętrzne_1012" localSheetId="6">'ES2'!$ANK$23:$AON$27</definedName>
    <definedName name="DaneZewnętrzne_1012" localSheetId="8">'ES3'!$AJV$14:$AKX$16</definedName>
    <definedName name="DaneZewnętrzne_1013" localSheetId="7">ES!$DEQ$27:$DFT$35</definedName>
    <definedName name="DaneZewnętrzne_1013" localSheetId="6">'ES2'!$AMG$2:$ANJ$6</definedName>
    <definedName name="DaneZewnętrzne_1013" localSheetId="8">'ES3'!$AIS$2:$AJU$4</definedName>
    <definedName name="DaneZewnętrzne_1014" localSheetId="7">ES!$DEQ$38:$DFT$46</definedName>
    <definedName name="DaneZewnętrzne_1014" localSheetId="6">'ES2'!$AMG$9:$ANJ$13</definedName>
    <definedName name="DaneZewnętrzne_1014" localSheetId="8">'ES3'!$AIS$6:$AJU$8</definedName>
    <definedName name="DaneZewnętrzne_1015" localSheetId="7">ES!$DEQ$48:$DFT$56</definedName>
    <definedName name="DaneZewnętrzne_1015" localSheetId="6">'ES2'!$AMG$16:$ANJ$20</definedName>
    <definedName name="DaneZewnętrzne_1015" localSheetId="8">'ES3'!$AIS$10:$AJU$12</definedName>
    <definedName name="DaneZewnętrzne_1016" localSheetId="7">ES!$DDM$2:$DEP$10</definedName>
    <definedName name="DaneZewnętrzne_1016" localSheetId="6">'ES2'!$AMG$23:$ANJ$27</definedName>
    <definedName name="DaneZewnętrzne_1016" localSheetId="8">'ES3'!$AIS$14:$AJU$16</definedName>
    <definedName name="DaneZewnętrzne_1017" localSheetId="7">ES!$DDM$16:$DEP$24</definedName>
    <definedName name="DaneZewnętrzne_1017" localSheetId="6">'ES2'!$ALC$2:$AMF$6</definedName>
    <definedName name="DaneZewnętrzne_1017" localSheetId="8">'ES3'!$AHP$2:$AIR$4</definedName>
    <definedName name="DaneZewnętrzne_1018" localSheetId="7">ES!$DDM$27:$DEP$35</definedName>
    <definedName name="DaneZewnętrzne_1018" localSheetId="6">'ES2'!$ALC$9:$AMF$13</definedName>
    <definedName name="DaneZewnętrzne_1018" localSheetId="8">'ES3'!$AHP$6:$AIR$8</definedName>
    <definedName name="DaneZewnętrzne_1019" localSheetId="7">ES!$DDM$38:$DEP$46</definedName>
    <definedName name="DaneZewnętrzne_1019" localSheetId="6">'ES2'!$ALC$16:$AMF$20</definedName>
    <definedName name="DaneZewnętrzne_1019" localSheetId="8">'ES3'!$AHP$10:$AIR$12</definedName>
    <definedName name="DaneZewnętrzne_102" localSheetId="7">ES!$LGQ$16:$LHT$24</definedName>
    <definedName name="DaneZewnętrzne_102" localSheetId="6">'ES2'!$KPI$9:$KQL$13</definedName>
    <definedName name="DaneZewnętrzne_102" localSheetId="8">'ES3'!#REF!</definedName>
    <definedName name="DaneZewnętrzne_1020" localSheetId="7">ES!$DDM$48:$DEP$56</definedName>
    <definedName name="DaneZewnętrzne_1020" localSheetId="6">'ES2'!$ALC$23:$AMF$27</definedName>
    <definedName name="DaneZewnętrzne_1020" localSheetId="8">'ES3'!$AHP$14:$AIR$16</definedName>
    <definedName name="DaneZewnętrzne_1021" localSheetId="7">ES!$DCI$2:$DDL$10</definedName>
    <definedName name="DaneZewnętrzne_1021" localSheetId="6">'ES2'!$AJY$2:$ALB$6</definedName>
    <definedName name="DaneZewnętrzne_1021" localSheetId="8">'ES3'!$AGM$2:$AHO$4</definedName>
    <definedName name="DaneZewnętrzne_1022" localSheetId="7">ES!$DCI$16:$DDL$24</definedName>
    <definedName name="DaneZewnętrzne_1022" localSheetId="6">'ES2'!$AJY$9:$ALB$13</definedName>
    <definedName name="DaneZewnętrzne_1022" localSheetId="8">'ES3'!$AGM$6:$AHO$8</definedName>
    <definedName name="DaneZewnętrzne_1023" localSheetId="7">ES!$DCI$27:$DDL$35</definedName>
    <definedName name="DaneZewnętrzne_1023" localSheetId="6">'ES2'!$AJY$16:$ALB$20</definedName>
    <definedName name="DaneZewnętrzne_1023" localSheetId="8">'ES3'!$AGM$10:$AHO$12</definedName>
    <definedName name="DaneZewnętrzne_1024" localSheetId="7">ES!$DCI$38:$DDL$46</definedName>
    <definedName name="DaneZewnętrzne_1024" localSheetId="6">'ES2'!$AJY$23:$ALB$27</definedName>
    <definedName name="DaneZewnętrzne_1024" localSheetId="8">'ES3'!$AGM$14:$AHO$16</definedName>
    <definedName name="DaneZewnętrzne_1025" localSheetId="7">ES!$DCI$48:$DDL$56</definedName>
    <definedName name="DaneZewnętrzne_1025" localSheetId="6">'ES2'!$AIU$2:$AJX$6</definedName>
    <definedName name="DaneZewnętrzne_1025" localSheetId="8">'ES3'!$AFJ$2:$AGL$4</definedName>
    <definedName name="DaneZewnętrzne_1026" localSheetId="7">ES!$DBE$2:$DCH$10</definedName>
    <definedName name="DaneZewnętrzne_1026" localSheetId="6">'ES2'!$AIU$9:$AJX$13</definedName>
    <definedName name="DaneZewnętrzne_1026" localSheetId="8">'ES3'!$AFJ$6:$AGL$8</definedName>
    <definedName name="DaneZewnętrzne_1027" localSheetId="7">ES!$DBE$16:$DCH$24</definedName>
    <definedName name="DaneZewnętrzne_1027" localSheetId="6">'ES2'!$AIU$16:$AJX$20</definedName>
    <definedName name="DaneZewnętrzne_1027" localSheetId="8">'ES3'!$AFJ$10:$AGL$12</definedName>
    <definedName name="DaneZewnętrzne_1028" localSheetId="7">ES!$DBE$27:$DCH$35</definedName>
    <definedName name="DaneZewnętrzne_1028" localSheetId="6">'ES2'!$AIU$23:$AJX$27</definedName>
    <definedName name="DaneZewnętrzne_1028" localSheetId="8">'ES3'!$AFJ$14:$AGL$16</definedName>
    <definedName name="DaneZewnętrzne_1029" localSheetId="7">ES!$DBE$38:$DCH$46</definedName>
    <definedName name="DaneZewnętrzne_1029" localSheetId="6">'ES2'!$AHQ$2:$AIT$6</definedName>
    <definedName name="DaneZewnętrzne_1029" localSheetId="8">'ES3'!$AEG$2:$AFI$4</definedName>
    <definedName name="DaneZewnętrzne_103" localSheetId="7">ES!$LGQ$27:$LHT$35</definedName>
    <definedName name="DaneZewnętrzne_103" localSheetId="6">'ES2'!$KPI$16:$KQL$20</definedName>
    <definedName name="DaneZewnętrzne_103" localSheetId="8">'ES3'!#REF!</definedName>
    <definedName name="DaneZewnętrzne_1030" localSheetId="7">ES!$DBE$48:$DCH$56</definedName>
    <definedName name="DaneZewnętrzne_1030" localSheetId="6">'ES2'!$AHQ$9:$AIT$13</definedName>
    <definedName name="DaneZewnętrzne_1030" localSheetId="8">'ES3'!$AEG$6:$AFI$8</definedName>
    <definedName name="DaneZewnętrzne_1031" localSheetId="7">ES!$DAA$2:$DBD$10</definedName>
    <definedName name="DaneZewnętrzne_1031" localSheetId="6">'ES2'!$AHQ$16:$AIT$20</definedName>
    <definedName name="DaneZewnętrzne_1031" localSheetId="8">'ES3'!$AEG$10:$AFI$12</definedName>
    <definedName name="DaneZewnętrzne_1032" localSheetId="7">ES!$DAA$16:$DBD$24</definedName>
    <definedName name="DaneZewnętrzne_1032" localSheetId="6">'ES2'!$AHQ$23:$AIT$27</definedName>
    <definedName name="DaneZewnętrzne_1032" localSheetId="8">'ES3'!$AEG$14:$AFI$16</definedName>
    <definedName name="DaneZewnętrzne_1033" localSheetId="7">ES!$DAA$27:$DBD$35</definedName>
    <definedName name="DaneZewnętrzne_1033" localSheetId="6">'ES2'!$AGM$2:$AHP$6</definedName>
    <definedName name="DaneZewnętrzne_1033" localSheetId="8">'ES3'!$ADD$2:$AEF$4</definedName>
    <definedName name="DaneZewnętrzne_1034" localSheetId="7">ES!$DAA$38:$DBD$46</definedName>
    <definedName name="DaneZewnętrzne_1034" localSheetId="6">'ES2'!$AGM$9:$AHP$13</definedName>
    <definedName name="DaneZewnętrzne_1034" localSheetId="8">'ES3'!$ADD$6:$AEF$8</definedName>
    <definedName name="DaneZewnętrzne_1035" localSheetId="7">ES!$DAA$48:$DBD$56</definedName>
    <definedName name="DaneZewnętrzne_1035" localSheetId="6">'ES2'!$AGM$16:$AHP$20</definedName>
    <definedName name="DaneZewnętrzne_1035" localSheetId="8">'ES3'!$ADD$10:$AEF$12</definedName>
    <definedName name="DaneZewnętrzne_1036" localSheetId="7">ES!$CYW$2:$CZZ$10</definedName>
    <definedName name="DaneZewnętrzne_1036" localSheetId="6">'ES2'!$AGM$23:$AHP$27</definedName>
    <definedName name="DaneZewnętrzne_1036" localSheetId="8">'ES3'!$ADD$14:$AEF$16</definedName>
    <definedName name="DaneZewnętrzne_1037" localSheetId="7">ES!$CYW$16:$CZZ$24</definedName>
    <definedName name="DaneZewnętrzne_1037" localSheetId="6">'ES2'!$AFI$2:$AGL$6</definedName>
    <definedName name="DaneZewnętrzne_1037" localSheetId="8">'ES3'!$ACA$2:$ADC$4</definedName>
    <definedName name="DaneZewnętrzne_1038" localSheetId="7">ES!$CYW$27:$CZZ$35</definedName>
    <definedName name="DaneZewnętrzne_1038" localSheetId="6">'ES2'!$AFI$9:$AGL$13</definedName>
    <definedName name="DaneZewnętrzne_1038" localSheetId="8">'ES3'!$ACA$6:$ADC$8</definedName>
    <definedName name="DaneZewnętrzne_1039" localSheetId="7">ES!$CYW$38:$CZZ$46</definedName>
    <definedName name="DaneZewnętrzne_1039" localSheetId="6">'ES2'!$AFI$16:$AGL$20</definedName>
    <definedName name="DaneZewnętrzne_1039" localSheetId="8">'ES3'!$ACA$10:$ADC$12</definedName>
    <definedName name="DaneZewnętrzne_104" localSheetId="7">ES!$LGQ$38:$LHT$46</definedName>
    <definedName name="DaneZewnętrzne_104" localSheetId="6">'ES2'!$KPI$23:$KQL$27</definedName>
    <definedName name="DaneZewnętrzne_104" localSheetId="8">'ES3'!#REF!</definedName>
    <definedName name="DaneZewnętrzne_1040" localSheetId="7">ES!$CYW$48:$CZZ$56</definedName>
    <definedName name="DaneZewnętrzne_1040" localSheetId="6">'ES2'!$AFI$23:$AGL$27</definedName>
    <definedName name="DaneZewnętrzne_1040" localSheetId="8">'ES3'!$ACA$14:$ADC$16</definedName>
    <definedName name="DaneZewnętrzne_1041" localSheetId="7">ES!$CXS$2:$CYV$10</definedName>
    <definedName name="DaneZewnętrzne_1041" localSheetId="6">'ES2'!$AEE$2:$AFH$6</definedName>
    <definedName name="DaneZewnętrzne_1041" localSheetId="8">'ES3'!$AAX$2:$ABZ$4</definedName>
    <definedName name="DaneZewnętrzne_1042" localSheetId="7">ES!$CXS$16:$CYV$24</definedName>
    <definedName name="DaneZewnętrzne_1042" localSheetId="6">'ES2'!$AEE$9:$AFH$13</definedName>
    <definedName name="DaneZewnętrzne_1042" localSheetId="8">'ES3'!$AAX$6:$ABZ$8</definedName>
    <definedName name="DaneZewnętrzne_1043" localSheetId="7">ES!$CXS$27:$CYV$35</definedName>
    <definedName name="DaneZewnętrzne_1043" localSheetId="6">'ES2'!$AEE$16:$AFH$20</definedName>
    <definedName name="DaneZewnętrzne_1043" localSheetId="8">'ES3'!$AAX$10:$ABZ$12</definedName>
    <definedName name="DaneZewnętrzne_1044" localSheetId="7">ES!$CXS$38:$CYV$46</definedName>
    <definedName name="DaneZewnętrzne_1044" localSheetId="6">'ES2'!$AEE$23:$AFH$27</definedName>
    <definedName name="DaneZewnętrzne_1044" localSheetId="8">'ES3'!$AAX$14:$ABZ$16</definedName>
    <definedName name="DaneZewnętrzne_1045" localSheetId="7">ES!$CXS$48:$CYV$56</definedName>
    <definedName name="DaneZewnętrzne_1045" localSheetId="6">'ES2'!$ADA$2:$AED$6</definedName>
    <definedName name="DaneZewnętrzne_1045" localSheetId="8">'ES3'!$ZU$2:$AAW$4</definedName>
    <definedName name="DaneZewnętrzne_1046" localSheetId="7">ES!$CWO$2:$CXR$10</definedName>
    <definedName name="DaneZewnętrzne_1046" localSheetId="6">'ES2'!$ADA$9:$AED$13</definedName>
    <definedName name="DaneZewnętrzne_1046" localSheetId="8">'ES3'!$ZU$6:$AAW$8</definedName>
    <definedName name="DaneZewnętrzne_1047" localSheetId="7">ES!$CWO$16:$CXR$24</definedName>
    <definedName name="DaneZewnętrzne_1047" localSheetId="6">'ES2'!$ADA$16:$AED$20</definedName>
    <definedName name="DaneZewnętrzne_1047" localSheetId="8">'ES3'!$ZU$10:$AAW$12</definedName>
    <definedName name="DaneZewnętrzne_1048" localSheetId="7">ES!$CWO$27:$CXR$35</definedName>
    <definedName name="DaneZewnętrzne_1048" localSheetId="6">'ES2'!$ADA$23:$AED$27</definedName>
    <definedName name="DaneZewnętrzne_1048" localSheetId="8">'ES3'!$ZU$14:$AAW$16</definedName>
    <definedName name="DaneZewnętrzne_1049" localSheetId="7">ES!$CWO$38:$CXR$46</definedName>
    <definedName name="DaneZewnętrzne_1049" localSheetId="6">'ES2'!$ABW$2:$ACZ$6</definedName>
    <definedName name="DaneZewnętrzne_1049" localSheetId="8">'ES3'!$YR$2:$ZT$4</definedName>
    <definedName name="DaneZewnętrzne_105" localSheetId="7">ES!$LGQ$48:$LHT$56</definedName>
    <definedName name="DaneZewnętrzne_105" localSheetId="6">'ES2'!$KOE$2:$KPH$6</definedName>
    <definedName name="DaneZewnętrzne_105" localSheetId="8">'ES3'!#REF!</definedName>
    <definedName name="DaneZewnętrzne_1050" localSheetId="7">ES!$CWO$48:$CXR$56</definedName>
    <definedName name="DaneZewnętrzne_1050" localSheetId="6">'ES2'!$ABW$9:$ACZ$13</definedName>
    <definedName name="DaneZewnętrzne_1050" localSheetId="8">'ES3'!$YR$6:$ZT$8</definedName>
    <definedName name="DaneZewnętrzne_1051" localSheetId="7">ES!$CVK$2:$CWN$10</definedName>
    <definedName name="DaneZewnętrzne_1051" localSheetId="6">'ES2'!$ABW$16:$ACZ$20</definedName>
    <definedName name="DaneZewnętrzne_1051" localSheetId="8">'ES3'!$YR$10:$ZT$12</definedName>
    <definedName name="DaneZewnętrzne_1052" localSheetId="7">ES!$CVK$16:$CWN$24</definedName>
    <definedName name="DaneZewnętrzne_1052" localSheetId="6">'ES2'!$ABW$23:$ACZ$27</definedName>
    <definedName name="DaneZewnętrzne_1052" localSheetId="8">'ES3'!$YR$14:$ZT$16</definedName>
    <definedName name="DaneZewnętrzne_1053" localSheetId="7">ES!$CVK$27:$CWN$35</definedName>
    <definedName name="DaneZewnętrzne_1053" localSheetId="6">'ES2'!$AAS$2:$ABV$6</definedName>
    <definedName name="DaneZewnętrzne_1053" localSheetId="8">'ES3'!$XO$2:$YQ$4</definedName>
    <definedName name="DaneZewnętrzne_1054" localSheetId="7">ES!$CVK$38:$CWN$46</definedName>
    <definedName name="DaneZewnętrzne_1054" localSheetId="6">'ES2'!$AAS$9:$ABV$13</definedName>
    <definedName name="DaneZewnętrzne_1054" localSheetId="8">'ES3'!$XO$6:$YQ$8</definedName>
    <definedName name="DaneZewnętrzne_1055" localSheetId="7">ES!$CVK$48:$CWN$56</definedName>
    <definedName name="DaneZewnętrzne_1055" localSheetId="6">'ES2'!$AAS$16:$ABV$20</definedName>
    <definedName name="DaneZewnętrzne_1055" localSheetId="8">'ES3'!$XO$10:$YQ$12</definedName>
    <definedName name="DaneZewnętrzne_1056" localSheetId="7">ES!$CUG$2:$CVJ$10</definedName>
    <definedName name="DaneZewnętrzne_1056" localSheetId="6">'ES2'!$AAS$23:$ABV$27</definedName>
    <definedName name="DaneZewnętrzne_1056" localSheetId="8">'ES3'!$XO$14:$YQ$16</definedName>
    <definedName name="DaneZewnętrzne_1057" localSheetId="7">ES!$CUG$16:$CVJ$24</definedName>
    <definedName name="DaneZewnętrzne_1057" localSheetId="6">'ES2'!$ZO$2:$AAR$6</definedName>
    <definedName name="DaneZewnętrzne_1057" localSheetId="8">'ES3'!$WL$2:$XN$4</definedName>
    <definedName name="DaneZewnętrzne_1058" localSheetId="7">ES!$CUG$27:$CVJ$35</definedName>
    <definedName name="DaneZewnętrzne_1058" localSheetId="6">'ES2'!$ZO$9:$AAR$13</definedName>
    <definedName name="DaneZewnętrzne_1058" localSheetId="8">'ES3'!$WL$6:$XN$8</definedName>
    <definedName name="DaneZewnętrzne_1059" localSheetId="7">ES!$CUG$38:$CVJ$46</definedName>
    <definedName name="DaneZewnętrzne_1059" localSheetId="6">'ES2'!$ZO$16:$AAR$20</definedName>
    <definedName name="DaneZewnętrzne_1059" localSheetId="8">'ES3'!$WL$10:$XN$12</definedName>
    <definedName name="DaneZewnętrzne_106" localSheetId="7">ES!$LFM$2:$LGP$10</definedName>
    <definedName name="DaneZewnętrzne_106" localSheetId="6">'ES2'!$KOE$9:$KPH$13</definedName>
    <definedName name="DaneZewnętrzne_106" localSheetId="8">'ES3'!#REF!</definedName>
    <definedName name="DaneZewnętrzne_1060" localSheetId="7">ES!$CUG$48:$CVJ$56</definedName>
    <definedName name="DaneZewnętrzne_1060" localSheetId="6">'ES2'!$ZO$23:$AAR$27</definedName>
    <definedName name="DaneZewnętrzne_1060" localSheetId="8">'ES3'!$WL$14:$XN$16</definedName>
    <definedName name="DaneZewnętrzne_1061" localSheetId="7">ES!$CTC$2:$CUF$10</definedName>
    <definedName name="DaneZewnętrzne_1061" localSheetId="6">'ES2'!$YK$2:$ZN$6</definedName>
    <definedName name="DaneZewnętrzne_1061" localSheetId="8">'ES3'!$VI$2:$WK$4</definedName>
    <definedName name="DaneZewnętrzne_1062" localSheetId="7">ES!$CTC$16:$CUF$24</definedName>
    <definedName name="DaneZewnętrzne_1062" localSheetId="6">'ES2'!$YK$9:$ZN$13</definedName>
    <definedName name="DaneZewnętrzne_1062" localSheetId="8">'ES3'!$VI$6:$WK$8</definedName>
    <definedName name="DaneZewnętrzne_1063" localSheetId="7">ES!$CTC$27:$CUF$35</definedName>
    <definedName name="DaneZewnętrzne_1063" localSheetId="6">'ES2'!$YK$16:$ZN$20</definedName>
    <definedName name="DaneZewnętrzne_1063" localSheetId="8">'ES3'!$VI$10:$WK$12</definedName>
    <definedName name="DaneZewnętrzne_1064" localSheetId="7">ES!$CTC$38:$CUF$46</definedName>
    <definedName name="DaneZewnętrzne_1064" localSheetId="6">'ES2'!$YK$23:$ZN$27</definedName>
    <definedName name="DaneZewnętrzne_1064" localSheetId="8">'ES3'!$VI$14:$WK$16</definedName>
    <definedName name="DaneZewnętrzne_1065" localSheetId="7">ES!$CTC$48:$CUF$56</definedName>
    <definedName name="DaneZewnętrzne_1065" localSheetId="6">'ES2'!$XG$2:$YJ$6</definedName>
    <definedName name="DaneZewnętrzne_1065" localSheetId="8">'ES3'!$UF$2:$VH$4</definedName>
    <definedName name="DaneZewnętrzne_1066" localSheetId="7">ES!$CRY$2:$CTB$10</definedName>
    <definedName name="DaneZewnętrzne_1066" localSheetId="6">'ES2'!$XG$9:$YJ$13</definedName>
    <definedName name="DaneZewnętrzne_1066" localSheetId="8">'ES3'!$UF$6:$VH$8</definedName>
    <definedName name="DaneZewnętrzne_1067" localSheetId="7">ES!$CRY$16:$CTB$24</definedName>
    <definedName name="DaneZewnętrzne_1067" localSheetId="6">'ES2'!$XG$16:$YJ$20</definedName>
    <definedName name="DaneZewnętrzne_1067" localSheetId="8">'ES3'!$UF$10:$VH$12</definedName>
    <definedName name="DaneZewnętrzne_1068" localSheetId="7">ES!$CRY$27:$CTB$35</definedName>
    <definedName name="DaneZewnętrzne_1068" localSheetId="6">'ES2'!$XG$23:$YJ$27</definedName>
    <definedName name="DaneZewnętrzne_1068" localSheetId="8">'ES3'!$UF$14:$VH$16</definedName>
    <definedName name="DaneZewnętrzne_1069" localSheetId="7">ES!$CRY$38:$CTB$46</definedName>
    <definedName name="DaneZewnętrzne_1069" localSheetId="6">'ES2'!$WC$2:$XF$6</definedName>
    <definedName name="DaneZewnętrzne_1069" localSheetId="8">'ES3'!$TC$2:$UE$4</definedName>
    <definedName name="DaneZewnętrzne_107" localSheetId="7">ES!$LFM$16:$LGP$24</definedName>
    <definedName name="DaneZewnętrzne_107" localSheetId="6">'ES2'!$KOE$16:$KPH$20</definedName>
    <definedName name="DaneZewnętrzne_107" localSheetId="8">'ES3'!#REF!</definedName>
    <definedName name="DaneZewnętrzne_1070" localSheetId="7">ES!$CRY$48:$CTB$56</definedName>
    <definedName name="DaneZewnętrzne_1070" localSheetId="6">'ES2'!$WC$9:$XF$13</definedName>
    <definedName name="DaneZewnętrzne_1070" localSheetId="8">'ES3'!$TC$6:$UE$8</definedName>
    <definedName name="DaneZewnętrzne_1071" localSheetId="7">ES!$CQU$2:$CRX$10</definedName>
    <definedName name="DaneZewnętrzne_1071" localSheetId="6">'ES2'!$WC$16:$XF$20</definedName>
    <definedName name="DaneZewnętrzne_1071" localSheetId="8">'ES3'!$TC$10:$UE$12</definedName>
    <definedName name="DaneZewnętrzne_1072" localSheetId="7">ES!$CQU$16:$CRX$24</definedName>
    <definedName name="DaneZewnętrzne_1072" localSheetId="6">'ES2'!$WC$23:$XF$27</definedName>
    <definedName name="DaneZewnętrzne_1072" localSheetId="8">'ES3'!$TC$14:$UE$16</definedName>
    <definedName name="DaneZewnętrzne_1073" localSheetId="7">ES!$CQU$27:$CRX$35</definedName>
    <definedName name="DaneZewnętrzne_1073" localSheetId="6">'ES2'!$UY$2:$WB$6</definedName>
    <definedName name="DaneZewnętrzne_1073" localSheetId="8">'ES3'!$RZ$2:$TB$4</definedName>
    <definedName name="DaneZewnętrzne_1074" localSheetId="7">ES!$CQU$38:$CRX$46</definedName>
    <definedName name="DaneZewnętrzne_1074" localSheetId="6">'ES2'!$UY$9:$WB$13</definedName>
    <definedName name="DaneZewnętrzne_1074" localSheetId="8">'ES3'!$RZ$6:$TB$8</definedName>
    <definedName name="DaneZewnętrzne_1075" localSheetId="7">ES!$CQU$48:$CRX$56</definedName>
    <definedName name="DaneZewnętrzne_1075" localSheetId="6">'ES2'!$UY$16:$WB$20</definedName>
    <definedName name="DaneZewnętrzne_1075" localSheetId="8">'ES3'!$RZ$10:$TB$12</definedName>
    <definedName name="DaneZewnętrzne_1076" localSheetId="7">ES!$CPQ$2:$CQT$10</definedName>
    <definedName name="DaneZewnętrzne_1076" localSheetId="6">'ES2'!$UY$23:$WB$27</definedName>
    <definedName name="DaneZewnętrzne_1076" localSheetId="8">'ES3'!$RZ$14:$TB$16</definedName>
    <definedName name="DaneZewnętrzne_1077" localSheetId="7">ES!$CPQ$16:$CQT$24</definedName>
    <definedName name="DaneZewnętrzne_1077" localSheetId="6">'ES2'!$TU$2:$UX$6</definedName>
    <definedName name="DaneZewnętrzne_1077" localSheetId="8">'ES3'!$QW$2:$RY$4</definedName>
    <definedName name="DaneZewnętrzne_1078" localSheetId="7">ES!$CPQ$27:$CQT$35</definedName>
    <definedName name="DaneZewnętrzne_1078" localSheetId="6">'ES2'!$TU$9:$UX$13</definedName>
    <definedName name="DaneZewnętrzne_1078" localSheetId="8">'ES3'!$QW$6:$RY$8</definedName>
    <definedName name="DaneZewnętrzne_1079" localSheetId="7">ES!$CPQ$38:$CQT$46</definedName>
    <definedName name="DaneZewnętrzne_1079" localSheetId="6">'ES2'!$TU$16:$UX$20</definedName>
    <definedName name="DaneZewnętrzne_1079" localSheetId="8">'ES3'!$QW$10:$RY$12</definedName>
    <definedName name="DaneZewnętrzne_108" localSheetId="7">ES!$LFM$27:$LGP$35</definedName>
    <definedName name="DaneZewnętrzne_108" localSheetId="6">'ES2'!$KOE$23:$KPH$27</definedName>
    <definedName name="DaneZewnętrzne_108" localSheetId="8">'ES3'!#REF!</definedName>
    <definedName name="DaneZewnętrzne_1080" localSheetId="7">ES!$CPQ$48:$CQT$56</definedName>
    <definedName name="DaneZewnętrzne_1080" localSheetId="6">'ES2'!$TU$23:$UX$27</definedName>
    <definedName name="DaneZewnętrzne_1080" localSheetId="8">'ES3'!$QW$14:$RY$16</definedName>
    <definedName name="DaneZewnętrzne_1081" localSheetId="7">ES!$COM$2:$CPP$10</definedName>
    <definedName name="DaneZewnętrzne_1081" localSheetId="6">'ES2'!$SQ$2:$TT$6</definedName>
    <definedName name="DaneZewnętrzne_1081" localSheetId="8">'ES3'!$PT$2:$QV$4</definedName>
    <definedName name="DaneZewnętrzne_1082" localSheetId="7">ES!$COM$16:$CPP$24</definedName>
    <definedName name="DaneZewnętrzne_1082" localSheetId="6">'ES2'!$SQ$9:$TT$13</definedName>
    <definedName name="DaneZewnętrzne_1082" localSheetId="8">'ES3'!$PT$6:$QV$8</definedName>
    <definedName name="DaneZewnętrzne_1083" localSheetId="7">ES!$COM$27:$CPP$35</definedName>
    <definedName name="DaneZewnętrzne_1083" localSheetId="6">'ES2'!$SQ$16:$TT$20</definedName>
    <definedName name="DaneZewnętrzne_1083" localSheetId="8">'ES3'!$PT$10:$QV$12</definedName>
    <definedName name="DaneZewnętrzne_1084" localSheetId="7">ES!$COM$38:$CPP$46</definedName>
    <definedName name="DaneZewnętrzne_1084" localSheetId="6">'ES2'!$SQ$23:$TT$27</definedName>
    <definedName name="DaneZewnętrzne_1084" localSheetId="8">'ES3'!$PT$14:$QV$16</definedName>
    <definedName name="DaneZewnętrzne_1085" localSheetId="7">ES!$COM$48:$CPP$56</definedName>
    <definedName name="DaneZewnętrzne_1085" localSheetId="6">'ES2'!$RM$2:$SP$6</definedName>
    <definedName name="DaneZewnętrzne_1085" localSheetId="8">'ES3'!$OQ$2:$PS$4</definedName>
    <definedName name="DaneZewnętrzne_1086" localSheetId="7">ES!$CNI$2:$COL$10</definedName>
    <definedName name="DaneZewnętrzne_1086" localSheetId="6">'ES2'!$RM$9:$SP$13</definedName>
    <definedName name="DaneZewnętrzne_1086" localSheetId="8">'ES3'!$OQ$6:$PS$8</definedName>
    <definedName name="DaneZewnętrzne_1087" localSheetId="7">ES!$CNI$16:$COL$24</definedName>
    <definedName name="DaneZewnętrzne_1087" localSheetId="6">'ES2'!$RM$16:$SP$20</definedName>
    <definedName name="DaneZewnętrzne_1087" localSheetId="8">'ES3'!$OQ$10:$PS$12</definedName>
    <definedName name="DaneZewnętrzne_1088" localSheetId="7">ES!$CNI$27:$COL$35</definedName>
    <definedName name="DaneZewnętrzne_1088" localSheetId="6">'ES2'!$RM$23:$SP$27</definedName>
    <definedName name="DaneZewnętrzne_1088" localSheetId="8">'ES3'!$OQ$14:$PS$16</definedName>
    <definedName name="DaneZewnętrzne_1089" localSheetId="7">ES!$CNI$38:$COL$46</definedName>
    <definedName name="DaneZewnętrzne_1089" localSheetId="6">'ES2'!$QI$2:$RL$6</definedName>
    <definedName name="DaneZewnętrzne_1089" localSheetId="8">'ES3'!$NN$2:$OP$4</definedName>
    <definedName name="DaneZewnętrzne_109" localSheetId="7">ES!$LFM$38:$LGP$46</definedName>
    <definedName name="DaneZewnętrzne_109" localSheetId="6">'ES2'!$KNA$2:$KOD$6</definedName>
    <definedName name="DaneZewnętrzne_109" localSheetId="8">'ES3'!#REF!</definedName>
    <definedName name="DaneZewnętrzne_1090" localSheetId="7">ES!$CNI$48:$COL$56</definedName>
    <definedName name="DaneZewnętrzne_1090" localSheetId="6">'ES2'!$QI$9:$RL$13</definedName>
    <definedName name="DaneZewnętrzne_1090" localSheetId="8">'ES3'!$NN$6:$OP$8</definedName>
    <definedName name="DaneZewnętrzne_1091" localSheetId="7">ES!$CME$2:$CNH$10</definedName>
    <definedName name="DaneZewnętrzne_1091" localSheetId="6">'ES2'!$QI$16:$RL$20</definedName>
    <definedName name="DaneZewnętrzne_1091" localSheetId="8">'ES3'!$NN$10:$OP$12</definedName>
    <definedName name="DaneZewnętrzne_1092" localSheetId="7">ES!$CME$16:$CNH$24</definedName>
    <definedName name="DaneZewnętrzne_1092" localSheetId="6">'ES2'!$QI$23:$RL$27</definedName>
    <definedName name="DaneZewnętrzne_1092" localSheetId="8">'ES3'!$NN$14:$OP$16</definedName>
    <definedName name="DaneZewnętrzne_1093" localSheetId="7">ES!$CME$27:$CNH$35</definedName>
    <definedName name="DaneZewnętrzne_1093" localSheetId="6">'ES2'!$PE$2:$QH$6</definedName>
    <definedName name="DaneZewnętrzne_1093" localSheetId="8">'ES3'!$MK$2:$NM$4</definedName>
    <definedName name="DaneZewnętrzne_1094" localSheetId="7">ES!$CME$38:$CNH$46</definedName>
    <definedName name="DaneZewnętrzne_1094" localSheetId="6">'ES2'!$PE$9:$QH$13</definedName>
    <definedName name="DaneZewnętrzne_1094" localSheetId="8">'ES3'!$MK$6:$NM$8</definedName>
    <definedName name="DaneZewnętrzne_1095" localSheetId="7">ES!$CME$48:$CNH$56</definedName>
    <definedName name="DaneZewnętrzne_1095" localSheetId="6">'ES2'!$PE$16:$QH$20</definedName>
    <definedName name="DaneZewnętrzne_1095" localSheetId="8">'ES3'!$MK$10:$NM$12</definedName>
    <definedName name="DaneZewnętrzne_1096" localSheetId="7">ES!$CLA$2:$CMD$10</definedName>
    <definedName name="DaneZewnętrzne_1096" localSheetId="6">'ES2'!$PE$23:$QH$27</definedName>
    <definedName name="DaneZewnętrzne_1096" localSheetId="8">'ES3'!$MK$14:$NM$16</definedName>
    <definedName name="DaneZewnętrzne_1097" localSheetId="7">ES!$CLA$16:$CMD$24</definedName>
    <definedName name="DaneZewnętrzne_1097" localSheetId="6">'ES2'!$OA$2:$PD$6</definedName>
    <definedName name="DaneZewnętrzne_1097" localSheetId="8">'ES3'!$LH$2:$MJ$4</definedName>
    <definedName name="DaneZewnętrzne_1098" localSheetId="7">ES!$CLA$27:$CMD$35</definedName>
    <definedName name="DaneZewnętrzne_1098" localSheetId="6">'ES2'!$OA$9:$PD$13</definedName>
    <definedName name="DaneZewnętrzne_1098" localSheetId="8">'ES3'!$LH$6:$MJ$8</definedName>
    <definedName name="DaneZewnętrzne_1099" localSheetId="7">ES!$CLA$38:$CMD$46</definedName>
    <definedName name="DaneZewnętrzne_1099" localSheetId="6">'ES2'!$OA$16:$PD$20</definedName>
    <definedName name="DaneZewnętrzne_1099" localSheetId="8">'ES3'!$LH$10:$MJ$12</definedName>
    <definedName name="DaneZewnętrzne_11" localSheetId="7">ES!$MCO$16:$MDR$24</definedName>
    <definedName name="DaneZewnętrzne_11" localSheetId="6">'ES2'!$LPW$16:$LQZ$20</definedName>
    <definedName name="DaneZewnętrzne_11" localSheetId="8">'ES3'!#REF!</definedName>
    <definedName name="DaneZewnętrzne_110" localSheetId="7">ES!$LFM$48:$LGP$56</definedName>
    <definedName name="DaneZewnętrzne_110" localSheetId="6">'ES2'!$KNA$9:$KOD$13</definedName>
    <definedName name="DaneZewnętrzne_110" localSheetId="8">'ES3'!#REF!</definedName>
    <definedName name="DaneZewnętrzne_1100" localSheetId="7">ES!$CLA$48:$CMD$56</definedName>
    <definedName name="DaneZewnętrzne_1100" localSheetId="6">'ES2'!$OA$23:$PD$27</definedName>
    <definedName name="DaneZewnętrzne_1100" localSheetId="8">'ES3'!$LH$14:$MJ$16</definedName>
    <definedName name="DaneZewnętrzne_1101" localSheetId="7">ES!$CJW$2:$CKZ$10</definedName>
    <definedName name="DaneZewnętrzne_1101" localSheetId="6">'ES2'!$MW$2:$NZ$6</definedName>
    <definedName name="DaneZewnętrzne_1101" localSheetId="8">'ES3'!$KE$2:$LG$4</definedName>
    <definedName name="DaneZewnętrzne_1102" localSheetId="7">ES!$CJW$16:$CKZ$24</definedName>
    <definedName name="DaneZewnętrzne_1102" localSheetId="6">'ES2'!$MW$9:$NZ$13</definedName>
    <definedName name="DaneZewnętrzne_1102" localSheetId="8">'ES3'!$KE$6:$LG$8</definedName>
    <definedName name="DaneZewnętrzne_1103" localSheetId="7">ES!$CJW$27:$CKZ$35</definedName>
    <definedName name="DaneZewnętrzne_1103" localSheetId="6">'ES2'!$MW$16:$NZ$20</definedName>
    <definedName name="DaneZewnętrzne_1103" localSheetId="8">'ES3'!$KE$10:$LG$12</definedName>
    <definedName name="DaneZewnętrzne_1104" localSheetId="7">ES!$CJW$38:$CKZ$46</definedName>
    <definedName name="DaneZewnętrzne_1104" localSheetId="6">'ES2'!$MW$23:$NZ$27</definedName>
    <definedName name="DaneZewnętrzne_1104" localSheetId="8">'ES3'!$KE$14:$LG$16</definedName>
    <definedName name="DaneZewnętrzne_1105" localSheetId="7">ES!$CJW$48:$CKZ$56</definedName>
    <definedName name="DaneZewnętrzne_1105" localSheetId="6">'ES2'!$LS$2:$MV$6</definedName>
    <definedName name="DaneZewnętrzne_1105" localSheetId="8">'ES3'!$JB$2:$KD$4</definedName>
    <definedName name="DaneZewnętrzne_1106" localSheetId="7">ES!$CIS$2:$CJV$10</definedName>
    <definedName name="DaneZewnętrzne_1106" localSheetId="6">'ES2'!$LS$9:$MV$13</definedName>
    <definedName name="DaneZewnętrzne_1106" localSheetId="8">'ES3'!$JB$6:$KD$8</definedName>
    <definedName name="DaneZewnętrzne_1107" localSheetId="7">ES!$CIS$16:$CJV$24</definedName>
    <definedName name="DaneZewnętrzne_1107" localSheetId="6">'ES2'!$LS$16:$MV$20</definedName>
    <definedName name="DaneZewnętrzne_1107" localSheetId="8">'ES3'!$JB$10:$KD$12</definedName>
    <definedName name="DaneZewnętrzne_1108" localSheetId="7">ES!$CIS$27:$CJV$35</definedName>
    <definedName name="DaneZewnętrzne_1108" localSheetId="6">'ES2'!$LS$23:$MV$27</definedName>
    <definedName name="DaneZewnętrzne_1108" localSheetId="8">'ES3'!$JB$14:$KD$16</definedName>
    <definedName name="DaneZewnętrzne_1109" localSheetId="7">ES!$CIS$38:$CJV$46</definedName>
    <definedName name="DaneZewnętrzne_1109" localSheetId="6">'ES2'!$KO$2:$LR$6</definedName>
    <definedName name="DaneZewnętrzne_1109" localSheetId="8">'ES3'!$HY$2:$JA$4</definedName>
    <definedName name="DaneZewnętrzne_111" localSheetId="7">ES!$LEI$2:$LFL$10</definedName>
    <definedName name="DaneZewnętrzne_111" localSheetId="6">'ES2'!$KNA$16:$KOD$20</definedName>
    <definedName name="DaneZewnętrzne_111" localSheetId="8">'ES3'!#REF!</definedName>
    <definedName name="DaneZewnętrzne_1110" localSheetId="7">ES!$CIS$48:$CJV$56</definedName>
    <definedName name="DaneZewnętrzne_1110" localSheetId="6">'ES2'!$KO$9:$LR$13</definedName>
    <definedName name="DaneZewnętrzne_1110" localSheetId="8">'ES3'!$HY$6:$JA$8</definedName>
    <definedName name="DaneZewnętrzne_1111" localSheetId="7">ES!$CHO$2:$CIR$10</definedName>
    <definedName name="DaneZewnętrzne_1111" localSheetId="6">'ES2'!$KO$16:$LR$20</definedName>
    <definedName name="DaneZewnętrzne_1111" localSheetId="8">'ES3'!$HY$10:$JA$12</definedName>
    <definedName name="DaneZewnętrzne_1112" localSheetId="7">ES!$CHO$16:$CIR$24</definedName>
    <definedName name="DaneZewnętrzne_1112" localSheetId="6">'ES2'!$KO$23:$LR$27</definedName>
    <definedName name="DaneZewnętrzne_1112" localSheetId="8">'ES3'!$HY$14:$JA$16</definedName>
    <definedName name="DaneZewnętrzne_1113" localSheetId="7">ES!$CHO$27:$CIR$35</definedName>
    <definedName name="DaneZewnętrzne_1113" localSheetId="6">'ES2'!$JK$2:$KN$6</definedName>
    <definedName name="DaneZewnętrzne_1113" localSheetId="8">'ES3'!$GV$2:$HX$4</definedName>
    <definedName name="DaneZewnętrzne_1114" localSheetId="7">ES!$CHO$38:$CIR$46</definedName>
    <definedName name="DaneZewnętrzne_1114" localSheetId="6">'ES2'!$JK$9:$KN$13</definedName>
    <definedName name="DaneZewnętrzne_1114" localSheetId="8">'ES3'!$GV$6:$HX$8</definedName>
    <definedName name="DaneZewnętrzne_1115" localSheetId="7">ES!$CHO$48:$CIR$56</definedName>
    <definedName name="DaneZewnętrzne_1115" localSheetId="6">'ES2'!$JK$16:$KN$20</definedName>
    <definedName name="DaneZewnętrzne_1115" localSheetId="8">'ES3'!$GV$10:$HX$12</definedName>
    <definedName name="DaneZewnętrzne_1116" localSheetId="7">ES!$CGK$2:$CHN$10</definedName>
    <definedName name="DaneZewnętrzne_1116" localSheetId="6">'ES2'!$JK$23:$KN$27</definedName>
    <definedName name="DaneZewnętrzne_1116" localSheetId="8">'ES3'!$GV$14:$HX$16</definedName>
    <definedName name="DaneZewnętrzne_1117" localSheetId="7">ES!$CGK$16:$CHN$24</definedName>
    <definedName name="DaneZewnętrzne_1117" localSheetId="6">'ES2'!$IG$2:$JJ$6</definedName>
    <definedName name="DaneZewnętrzne_1117" localSheetId="8">'ES3'!$FS$2:$GU$4</definedName>
    <definedName name="DaneZewnętrzne_1118" localSheetId="7">ES!$CGK$27:$CHN$35</definedName>
    <definedName name="DaneZewnętrzne_1118" localSheetId="6">'ES2'!$IG$9:$JJ$13</definedName>
    <definedName name="DaneZewnętrzne_1118" localSheetId="8">'ES3'!$FS$6:$GU$8</definedName>
    <definedName name="DaneZewnętrzne_1119" localSheetId="7">ES!$CGK$38:$CHN$46</definedName>
    <definedName name="DaneZewnętrzne_1119" localSheetId="6">'ES2'!$IG$16:$JJ$20</definedName>
    <definedName name="DaneZewnętrzne_1119" localSheetId="8">'ES3'!$FS$10:$GU$12</definedName>
    <definedName name="DaneZewnętrzne_112" localSheetId="7">ES!$LEI$16:$LFL$24</definedName>
    <definedName name="DaneZewnętrzne_112" localSheetId="6">'ES2'!$KNA$23:$KOD$27</definedName>
    <definedName name="DaneZewnętrzne_112" localSheetId="8">'ES3'!#REF!</definedName>
    <definedName name="DaneZewnętrzne_1120" localSheetId="7">ES!$CGK$48:$CHN$56</definedName>
    <definedName name="DaneZewnętrzne_1120" localSheetId="6">'ES2'!$IG$23:$JJ$27</definedName>
    <definedName name="DaneZewnętrzne_1120" localSheetId="8">'ES3'!$FS$14:$GU$16</definedName>
    <definedName name="DaneZewnętrzne_1121" localSheetId="7">ES!$CFG$2:$CGJ$10</definedName>
    <definedName name="DaneZewnętrzne_1121" localSheetId="6">'ES2'!$HC$2:$IF$6</definedName>
    <definedName name="DaneZewnętrzne_1121" localSheetId="8">'ES3'!$EP$2:$FR$4</definedName>
    <definedName name="DaneZewnętrzne_1122" localSheetId="7">ES!$CFG$16:$CGJ$24</definedName>
    <definedName name="DaneZewnętrzne_1122" localSheetId="6">'ES2'!$HC$9:$IF$13</definedName>
    <definedName name="DaneZewnętrzne_1122" localSheetId="8">'ES3'!$EP$6:$FR$8</definedName>
    <definedName name="DaneZewnętrzne_1123" localSheetId="7">ES!$CFG$27:$CGJ$35</definedName>
    <definedName name="DaneZewnętrzne_1123" localSheetId="6">'ES2'!$HC$16:$IF$20</definedName>
    <definedName name="DaneZewnętrzne_1123" localSheetId="8">'ES3'!$EP$10:$FR$12</definedName>
    <definedName name="DaneZewnętrzne_1124" localSheetId="7">ES!$CFG$38:$CGJ$46</definedName>
    <definedName name="DaneZewnętrzne_1124" localSheetId="6">'ES2'!$HC$23:$IF$27</definedName>
    <definedName name="DaneZewnętrzne_1124" localSheetId="8">'ES3'!$EP$14:$FR$16</definedName>
    <definedName name="DaneZewnętrzne_1125" localSheetId="7">ES!$CFG$48:$CGJ$56</definedName>
    <definedName name="DaneZewnętrzne_1125" localSheetId="6">'ES2'!$FY$2:$HB$6</definedName>
    <definedName name="DaneZewnętrzne_1125" localSheetId="8">'ES3'!$DM$2:$EO$4</definedName>
    <definedName name="DaneZewnętrzne_1126" localSheetId="7">ES!$CEC$2:$CFF$10</definedName>
    <definedName name="DaneZewnętrzne_1126" localSheetId="6">'ES2'!$FY$9:$HB$13</definedName>
    <definedName name="DaneZewnętrzne_1126" localSheetId="8">'ES3'!$DM$6:$EO$8</definedName>
    <definedName name="DaneZewnętrzne_1127" localSheetId="7">ES!$CEC$16:$CFF$24</definedName>
    <definedName name="DaneZewnętrzne_1127" localSheetId="6">'ES2'!$FY$16:$HB$20</definedName>
    <definedName name="DaneZewnętrzne_1127" localSheetId="8">'ES3'!$DM$10:$EO$12</definedName>
    <definedName name="DaneZewnętrzne_1128" localSheetId="7">ES!$CEC$27:$CFF$35</definedName>
    <definedName name="DaneZewnętrzne_1128" localSheetId="6">'ES2'!$FY$23:$HB$27</definedName>
    <definedName name="DaneZewnętrzne_1128" localSheetId="8">'ES3'!$DM$14:$EO$16</definedName>
    <definedName name="DaneZewnętrzne_1129" localSheetId="7">ES!$CEC$38:$CFF$46</definedName>
    <definedName name="DaneZewnętrzne_1129" localSheetId="6">'ES2'!$EU$2:$FX$6</definedName>
    <definedName name="DaneZewnętrzne_1129" localSheetId="8">'ES3'!$CJ$2:$DL$4</definedName>
    <definedName name="DaneZewnętrzne_113" localSheetId="7">ES!$LEI$27:$LFL$35</definedName>
    <definedName name="DaneZewnętrzne_113" localSheetId="6">'ES2'!$KLW$2:$KMZ$6</definedName>
    <definedName name="DaneZewnętrzne_113" localSheetId="8">'ES3'!#REF!</definedName>
    <definedName name="DaneZewnętrzne_1130" localSheetId="7">ES!$CEC$48:$CFF$56</definedName>
    <definedName name="DaneZewnętrzne_1130" localSheetId="6">'ES2'!$EU$9:$FX$13</definedName>
    <definedName name="DaneZewnętrzne_1130" localSheetId="8">'ES3'!$CJ$6:$DL$8</definedName>
    <definedName name="DaneZewnętrzne_1131" localSheetId="7">ES!$CCY$2:$CEB$10</definedName>
    <definedName name="DaneZewnętrzne_1131" localSheetId="6">'ES2'!$EU$16:$FX$20</definedName>
    <definedName name="DaneZewnętrzne_1131" localSheetId="8">'ES3'!$CJ$10:$DL$12</definedName>
    <definedName name="DaneZewnętrzne_1132" localSheetId="7">ES!$CCY$16:$CEB$24</definedName>
    <definedName name="DaneZewnętrzne_1132" localSheetId="6">'ES2'!$EU$23:$FX$27</definedName>
    <definedName name="DaneZewnętrzne_1132" localSheetId="8">'ES3'!$CJ$14:$DL$16</definedName>
    <definedName name="DaneZewnętrzne_1133" localSheetId="7">ES!$CCY$27:$CEB$35</definedName>
    <definedName name="DaneZewnętrzne_1133" localSheetId="6">'ES2'!$DQ$2:$ET$6</definedName>
    <definedName name="DaneZewnętrzne_1133" localSheetId="8">'ES3'!$BG$2:$CI$4</definedName>
    <definedName name="DaneZewnętrzne_1134" localSheetId="7">ES!$CCY$38:$CEB$46</definedName>
    <definedName name="DaneZewnętrzne_1134" localSheetId="6">'ES2'!$DQ$9:$ET$13</definedName>
    <definedName name="DaneZewnętrzne_1134" localSheetId="8">'ES3'!$BG$6:$CI$8</definedName>
    <definedName name="DaneZewnętrzne_1135" localSheetId="7">ES!$CCY$48:$CEB$56</definedName>
    <definedName name="DaneZewnętrzne_1135" localSheetId="6">'ES2'!$DQ$16:$ET$20</definedName>
    <definedName name="DaneZewnętrzne_1135" localSheetId="8">'ES3'!$BG$10:$CI$12</definedName>
    <definedName name="DaneZewnętrzne_1136" localSheetId="7">ES!$CBU$2:$CCX$10</definedName>
    <definedName name="DaneZewnętrzne_1136" localSheetId="6">'ES2'!$DQ$23:$ET$27</definedName>
    <definedName name="DaneZewnętrzne_1136" localSheetId="8">'ES3'!$BG$14:$CI$16</definedName>
    <definedName name="DaneZewnętrzne_1137" localSheetId="7">ES!$CBU$16:$CCX$24</definedName>
    <definedName name="DaneZewnętrzne_1137" localSheetId="6">'ES2'!$CM$2:$DP$6</definedName>
    <definedName name="DaneZewnętrzne_1137" localSheetId="8">'ES3'!$AD$2:$BF$4</definedName>
    <definedName name="DaneZewnętrzne_1138" localSheetId="7">ES!$CBU$27:$CCX$35</definedName>
    <definedName name="DaneZewnętrzne_1138" localSheetId="6">'ES2'!$CM$9:$DP$13</definedName>
    <definedName name="DaneZewnętrzne_1138" localSheetId="8">'ES3'!$AD$6:$BF$8</definedName>
    <definedName name="DaneZewnętrzne_1139" localSheetId="7">ES!$CBU$38:$CCX$46</definedName>
    <definedName name="DaneZewnętrzne_1139" localSheetId="6">'ES2'!$CM$16:$DP$20</definedName>
    <definedName name="DaneZewnętrzne_1139" localSheetId="8">'ES3'!$AD$10:$BF$12</definedName>
    <definedName name="DaneZewnętrzne_114" localSheetId="7">ES!$LEI$38:$LFL$46</definedName>
    <definedName name="DaneZewnętrzne_114" localSheetId="6">'ES2'!$KLW$9:$KMZ$13</definedName>
    <definedName name="DaneZewnętrzne_114" localSheetId="8">'ES3'!#REF!</definedName>
    <definedName name="DaneZewnętrzne_1140" localSheetId="7">ES!$CBU$48:$CCX$56</definedName>
    <definedName name="DaneZewnętrzne_1140" localSheetId="6">'ES2'!$CM$23:$DP$27</definedName>
    <definedName name="DaneZewnętrzne_1140" localSheetId="8">'ES3'!$AD$14:$BF$16</definedName>
    <definedName name="DaneZewnętrzne_1141" localSheetId="7">ES!$CAQ$2:$CBT$10</definedName>
    <definedName name="DaneZewnętrzne_1141" localSheetId="6">'ES2'!$BI$2:$CL$6</definedName>
    <definedName name="DaneZewnętrzne_1141" localSheetId="8">'ES3'!$A$2:$AC$4</definedName>
    <definedName name="DaneZewnętrzne_1142" localSheetId="7">ES!$CAQ$16:$CBT$24</definedName>
    <definedName name="DaneZewnętrzne_1142" localSheetId="6">'ES2'!$BI$9:$CL$13</definedName>
    <definedName name="DaneZewnętrzne_1142" localSheetId="8">'ES3'!$A$6:$AC$8</definedName>
    <definedName name="DaneZewnętrzne_1143" localSheetId="7">ES!$CAQ$27:$CBT$35</definedName>
    <definedName name="DaneZewnętrzne_1143" localSheetId="6">'ES2'!$BI$16:$CL$20</definedName>
    <definedName name="DaneZewnętrzne_1143" localSheetId="8">'ES3'!$A$10:$AC$12</definedName>
    <definedName name="DaneZewnętrzne_1144" localSheetId="7">ES!$CAQ$38:$CBT$46</definedName>
    <definedName name="DaneZewnętrzne_1144" localSheetId="6">'ES2'!$BI$23:$CL$27</definedName>
    <definedName name="DaneZewnętrzne_1144" localSheetId="8">'ES3'!$A$14:$AC$16</definedName>
    <definedName name="DaneZewnętrzne_1145" localSheetId="7">ES!$CAQ$48:$CBT$56</definedName>
    <definedName name="DaneZewnętrzne_1145" localSheetId="6">'ES2'!$AE$2:$BH$6</definedName>
    <definedName name="DaneZewnętrzne_1146" localSheetId="7">ES!$BZM$2:$CAP$10</definedName>
    <definedName name="DaneZewnętrzne_1146" localSheetId="6">'ES2'!$AE$9:$BH$13</definedName>
    <definedName name="DaneZewnętrzne_1147" localSheetId="7">ES!$BZM$16:$CAP$24</definedName>
    <definedName name="DaneZewnętrzne_1147" localSheetId="6">'ES2'!$AE$16:$BH$20</definedName>
    <definedName name="DaneZewnętrzne_1148" localSheetId="7">ES!$BZM$27:$CAP$35</definedName>
    <definedName name="DaneZewnętrzne_1148" localSheetId="6">'ES2'!$AE$23:$BH$27</definedName>
    <definedName name="DaneZewnętrzne_1149" localSheetId="7">ES!$BZM$38:$CAP$46</definedName>
    <definedName name="DaneZewnętrzne_1149" localSheetId="6">'ES2'!$A$2:$AD$6</definedName>
    <definedName name="DaneZewnętrzne_115" localSheetId="7">ES!$LEI$48:$LFL$56</definedName>
    <definedName name="DaneZewnętrzne_115" localSheetId="6">'ES2'!$KLW$16:$KMZ$20</definedName>
    <definedName name="DaneZewnętrzne_115" localSheetId="8">'ES3'!#REF!</definedName>
    <definedName name="DaneZewnętrzne_1150" localSheetId="7">ES!$BZM$48:$CAP$56</definedName>
    <definedName name="DaneZewnętrzne_1150" localSheetId="6">'ES2'!$A$9:$AD$13</definedName>
    <definedName name="DaneZewnętrzne_1151" localSheetId="7">ES!$BYI$2:$BZL$10</definedName>
    <definedName name="DaneZewnętrzne_1151" localSheetId="6">'ES2'!$A$16:$AD$20</definedName>
    <definedName name="DaneZewnętrzne_1152" localSheetId="7">ES!$BYI$16:$BZL$24</definedName>
    <definedName name="DaneZewnętrzne_1152" localSheetId="6">'ES2'!$A$23:$AD$27</definedName>
    <definedName name="DaneZewnętrzne_1153" localSheetId="7">ES!$BYI$27:$BZL$35</definedName>
    <definedName name="DaneZewnętrzne_1154" localSheetId="7">ES!$BYI$38:$BZL$46</definedName>
    <definedName name="DaneZewnętrzne_1155" localSheetId="7">ES!$BYI$48:$BZL$56</definedName>
    <definedName name="DaneZewnętrzne_1156" localSheetId="7">ES!$BXE$2:$BYH$10</definedName>
    <definedName name="DaneZewnętrzne_1157" localSheetId="7">ES!$BXE$16:$BYH$24</definedName>
    <definedName name="DaneZewnętrzne_1158" localSheetId="7">ES!$BXE$27:$BYH$35</definedName>
    <definedName name="DaneZewnętrzne_1159" localSheetId="7">ES!$BXE$38:$BYH$46</definedName>
    <definedName name="DaneZewnętrzne_116" localSheetId="7">ES!$LDE$2:$LEH$10</definedName>
    <definedName name="DaneZewnętrzne_116" localSheetId="6">'ES2'!$KLW$23:$KMZ$27</definedName>
    <definedName name="DaneZewnętrzne_116" localSheetId="8">'ES3'!#REF!</definedName>
    <definedName name="DaneZewnętrzne_1160" localSheetId="7">ES!$BXE$48:$BYH$56</definedName>
    <definedName name="DaneZewnętrzne_1161" localSheetId="7">ES!$BWA$2:$BXD$10</definedName>
    <definedName name="DaneZewnętrzne_1162" localSheetId="7">ES!$BWA$16:$BXD$24</definedName>
    <definedName name="DaneZewnętrzne_1163" localSheetId="7">ES!$BWA$27:$BXD$35</definedName>
    <definedName name="DaneZewnętrzne_1164" localSheetId="7">ES!$BWA$38:$BXD$46</definedName>
    <definedName name="DaneZewnętrzne_1165" localSheetId="7">ES!$BWA$48:$BXD$56</definedName>
    <definedName name="DaneZewnętrzne_1166" localSheetId="7">ES!$BUW$2:$BVZ$10</definedName>
    <definedName name="DaneZewnętrzne_1167" localSheetId="7">ES!$BUW$16:$BVZ$24</definedName>
    <definedName name="DaneZewnętrzne_1168" localSheetId="7">ES!$BUW$27:$BVZ$35</definedName>
    <definedName name="DaneZewnętrzne_1169" localSheetId="7">ES!$BUW$38:$BVZ$46</definedName>
    <definedName name="DaneZewnętrzne_117" localSheetId="7">ES!$LDE$16:$LEH$24</definedName>
    <definedName name="DaneZewnętrzne_117" localSheetId="6">'ES2'!$KKS$2:$KLV$6</definedName>
    <definedName name="DaneZewnętrzne_117" localSheetId="8">'ES3'!#REF!</definedName>
    <definedName name="DaneZewnętrzne_1170" localSheetId="7">ES!$BUW$48:$BVZ$56</definedName>
    <definedName name="DaneZewnętrzne_1171" localSheetId="7">ES!$BTS$2:$BUV$10</definedName>
    <definedName name="DaneZewnętrzne_1172" localSheetId="7">ES!$BTS$16:$BUV$24</definedName>
    <definedName name="DaneZewnętrzne_1173" localSheetId="7">ES!$BTS$27:$BUV$35</definedName>
    <definedName name="DaneZewnętrzne_1174" localSheetId="7">ES!$BTS$38:$BUV$46</definedName>
    <definedName name="DaneZewnętrzne_1175" localSheetId="7">ES!$BTS$48:$BUV$56</definedName>
    <definedName name="DaneZewnętrzne_1176" localSheetId="7">ES!$BSO$2:$BTR$10</definedName>
    <definedName name="DaneZewnętrzne_1177" localSheetId="7">ES!$BSO$16:$BTR$24</definedName>
    <definedName name="DaneZewnętrzne_1178" localSheetId="7">ES!$BSO$27:$BTR$35</definedName>
    <definedName name="DaneZewnętrzne_1179" localSheetId="7">ES!$BSO$38:$BTR$46</definedName>
    <definedName name="DaneZewnętrzne_118" localSheetId="7">ES!$LDE$27:$LEH$35</definedName>
    <definedName name="DaneZewnętrzne_118" localSheetId="6">'ES2'!$KKS$9:$KLV$13</definedName>
    <definedName name="DaneZewnętrzne_118" localSheetId="8">'ES3'!#REF!</definedName>
    <definedName name="DaneZewnętrzne_1180" localSheetId="7">ES!$BSO$48:$BTR$56</definedName>
    <definedName name="DaneZewnętrzne_1181" localSheetId="7">ES!$BRK$2:$BSN$10</definedName>
    <definedName name="DaneZewnętrzne_1182" localSheetId="7">ES!$BRK$16:$BSN$24</definedName>
    <definedName name="DaneZewnętrzne_1183" localSheetId="7">ES!$BRK$27:$BSN$35</definedName>
    <definedName name="DaneZewnętrzne_1184" localSheetId="7">ES!$BRK$38:$BSN$46</definedName>
    <definedName name="DaneZewnętrzne_1185" localSheetId="7">ES!$BRK$48:$BSN$56</definedName>
    <definedName name="DaneZewnętrzne_1186" localSheetId="7">ES!$BQG$2:$BRJ$10</definedName>
    <definedName name="DaneZewnętrzne_1187" localSheetId="7">ES!$BQG$16:$BRJ$24</definedName>
    <definedName name="DaneZewnętrzne_1188" localSheetId="7">ES!$BQG$27:$BRJ$35</definedName>
    <definedName name="DaneZewnętrzne_1189" localSheetId="7">ES!$BQG$38:$BRJ$46</definedName>
    <definedName name="DaneZewnętrzne_119" localSheetId="7">ES!$LDE$38:$LEH$46</definedName>
    <definedName name="DaneZewnętrzne_119" localSheetId="6">'ES2'!$KKS$16:$KLV$20</definedName>
    <definedName name="DaneZewnętrzne_119" localSheetId="8">'ES3'!#REF!</definedName>
    <definedName name="DaneZewnętrzne_1190" localSheetId="7">ES!$BQG$48:$BRJ$56</definedName>
    <definedName name="DaneZewnętrzne_1191" localSheetId="7">ES!$BPC$2:$BQF$10</definedName>
    <definedName name="DaneZewnętrzne_1192" localSheetId="7">ES!$BPC$16:$BQF$24</definedName>
    <definedName name="DaneZewnętrzne_1193" localSheetId="7">ES!$BPC$27:$BQF$35</definedName>
    <definedName name="DaneZewnętrzne_1194" localSheetId="7">ES!$BPC$38:$BQF$46</definedName>
    <definedName name="DaneZewnętrzne_1195" localSheetId="7">ES!$BPC$48:$BQF$56</definedName>
    <definedName name="DaneZewnętrzne_1196" localSheetId="7">ES!$BNY$2:$BPB$10</definedName>
    <definedName name="DaneZewnętrzne_1197" localSheetId="7">ES!$BNY$16:$BPB$24</definedName>
    <definedName name="DaneZewnętrzne_1198" localSheetId="7">ES!$BNY$27:$BPB$35</definedName>
    <definedName name="DaneZewnętrzne_1199" localSheetId="7">ES!$BNY$38:$BPB$46</definedName>
    <definedName name="DaneZewnętrzne_12" localSheetId="7">ES!$MCO$27:$MDR$35</definedName>
    <definedName name="DaneZewnętrzne_12" localSheetId="6">'ES2'!$LPW$23:$LQZ$27</definedName>
    <definedName name="DaneZewnętrzne_12" localSheetId="8">'ES3'!#REF!</definedName>
    <definedName name="DaneZewnętrzne_120" localSheetId="7">ES!$LDE$48:$LEH$56</definedName>
    <definedName name="DaneZewnętrzne_120" localSheetId="6">'ES2'!$KKS$23:$KLV$27</definedName>
    <definedName name="DaneZewnętrzne_120" localSheetId="8">'ES3'!#REF!</definedName>
    <definedName name="DaneZewnętrzne_1200" localSheetId="7">ES!$BNY$48:$BPB$56</definedName>
    <definedName name="DaneZewnętrzne_1201" localSheetId="7">ES!$BMU$2:$BNX$10</definedName>
    <definedName name="DaneZewnętrzne_1202" localSheetId="7">ES!$BMU$16:$BNX$24</definedName>
    <definedName name="DaneZewnętrzne_1203" localSheetId="7">ES!$BMU$27:$BNX$35</definedName>
    <definedName name="DaneZewnętrzne_1204" localSheetId="7">ES!$BMU$38:$BNX$46</definedName>
    <definedName name="DaneZewnętrzne_1205" localSheetId="7">ES!$BMU$48:$BNX$56</definedName>
    <definedName name="DaneZewnętrzne_1206" localSheetId="7">ES!$BLQ$2:$BMT$10</definedName>
    <definedName name="DaneZewnętrzne_1207" localSheetId="7">ES!$BLQ$16:$BMT$24</definedName>
    <definedName name="DaneZewnętrzne_1208" localSheetId="7">ES!$BLQ$27:$BMT$35</definedName>
    <definedName name="DaneZewnętrzne_1209" localSheetId="7">ES!$BLQ$38:$BMT$46</definedName>
    <definedName name="DaneZewnętrzne_121" localSheetId="7">ES!$LCA$2:$LDD$10</definedName>
    <definedName name="DaneZewnętrzne_121" localSheetId="6">'ES2'!$KJO$2:$KKR$6</definedName>
    <definedName name="DaneZewnętrzne_121" localSheetId="8">'ES3'!#REF!</definedName>
    <definedName name="DaneZewnętrzne_1210" localSheetId="7">ES!$BLQ$48:$BMT$56</definedName>
    <definedName name="DaneZewnętrzne_1211" localSheetId="7">ES!$BKM$2:$BLP$10</definedName>
    <definedName name="DaneZewnętrzne_1212" localSheetId="7">ES!$BKM$16:$BLP$24</definedName>
    <definedName name="DaneZewnętrzne_1213" localSheetId="7">ES!$BKM$27:$BLP$35</definedName>
    <definedName name="DaneZewnętrzne_1214" localSheetId="7">ES!$BKM$38:$BLP$46</definedName>
    <definedName name="DaneZewnętrzne_1215" localSheetId="7">ES!$BKM$48:$BLP$56</definedName>
    <definedName name="DaneZewnętrzne_1216" localSheetId="7">ES!$BJI$2:$BKL$10</definedName>
    <definedName name="DaneZewnętrzne_1217" localSheetId="7">ES!$BJI$16:$BKL$24</definedName>
    <definedName name="DaneZewnętrzne_1218" localSheetId="7">ES!$BJI$27:$BKL$35</definedName>
    <definedName name="DaneZewnętrzne_1219" localSheetId="7">ES!$BJI$38:$BKL$46</definedName>
    <definedName name="DaneZewnętrzne_122" localSheetId="7">ES!$LCA$16:$LDD$24</definedName>
    <definedName name="DaneZewnętrzne_122" localSheetId="6">'ES2'!$KJO$9:$KKR$13</definedName>
    <definedName name="DaneZewnętrzne_122" localSheetId="8">'ES3'!#REF!</definedName>
    <definedName name="DaneZewnętrzne_1220" localSheetId="7">ES!$BJI$48:$BKL$56</definedName>
    <definedName name="DaneZewnętrzne_1221" localSheetId="7">ES!$BIE$2:$BJH$10</definedName>
    <definedName name="DaneZewnętrzne_1222" localSheetId="7">ES!$BIE$16:$BJH$24</definedName>
    <definedName name="DaneZewnętrzne_1223" localSheetId="7">ES!$BIE$27:$BJH$35</definedName>
    <definedName name="DaneZewnętrzne_1224" localSheetId="7">ES!$BIE$38:$BJH$46</definedName>
    <definedName name="DaneZewnętrzne_1225" localSheetId="7">ES!$BIE$48:$BJH$56</definedName>
    <definedName name="DaneZewnętrzne_1226" localSheetId="7">ES!$BHA$2:$BID$10</definedName>
    <definedName name="DaneZewnętrzne_1227" localSheetId="7">ES!$BHA$16:$BID$24</definedName>
    <definedName name="DaneZewnętrzne_1228" localSheetId="7">ES!$BHA$27:$BID$35</definedName>
    <definedName name="DaneZewnętrzne_1229" localSheetId="7">ES!$BHA$38:$BID$46</definedName>
    <definedName name="DaneZewnętrzne_123" localSheetId="7">ES!$LCA$27:$LDD$35</definedName>
    <definedName name="DaneZewnętrzne_123" localSheetId="6">'ES2'!$KJO$16:$KKR$20</definedName>
    <definedName name="DaneZewnętrzne_123" localSheetId="8">'ES3'!#REF!</definedName>
    <definedName name="DaneZewnętrzne_1230" localSheetId="7">ES!$BHA$48:$BID$56</definedName>
    <definedName name="DaneZewnętrzne_1231" localSheetId="7">ES!$BFW$2:$BGZ$10</definedName>
    <definedName name="DaneZewnętrzne_1232" localSheetId="7">ES!$BFW$16:$BGZ$24</definedName>
    <definedName name="DaneZewnętrzne_1233" localSheetId="7">ES!$BFW$27:$BGZ$35</definedName>
    <definedName name="DaneZewnętrzne_1234" localSheetId="7">ES!$BFW$38:$BGZ$46</definedName>
    <definedName name="DaneZewnętrzne_1235" localSheetId="7">ES!$BFW$48:$BGZ$56</definedName>
    <definedName name="DaneZewnętrzne_1236" localSheetId="7">ES!$BES$2:$BFV$10</definedName>
    <definedName name="DaneZewnętrzne_1237" localSheetId="7">ES!$BES$16:$BFV$24</definedName>
    <definedName name="DaneZewnętrzne_1238" localSheetId="7">ES!$BES$27:$BFV$35</definedName>
    <definedName name="DaneZewnętrzne_1239" localSheetId="7">ES!$BES$38:$BFV$46</definedName>
    <definedName name="DaneZewnętrzne_124" localSheetId="7">ES!$LCA$38:$LDD$46</definedName>
    <definedName name="DaneZewnętrzne_124" localSheetId="6">'ES2'!$KJO$23:$KKR$27</definedName>
    <definedName name="DaneZewnętrzne_124" localSheetId="8">'ES3'!#REF!</definedName>
    <definedName name="DaneZewnętrzne_1240" localSheetId="7">ES!$BES$48:$BFV$56</definedName>
    <definedName name="DaneZewnętrzne_1241" localSheetId="7">ES!$BDO$2:$BER$10</definedName>
    <definedName name="DaneZewnętrzne_1242" localSheetId="7">ES!$BDO$16:$BER$24</definedName>
    <definedName name="DaneZewnętrzne_1243" localSheetId="7">ES!$BDO$27:$BER$35</definedName>
    <definedName name="DaneZewnętrzne_1244" localSheetId="7">ES!$BDO$38:$BER$46</definedName>
    <definedName name="DaneZewnętrzne_1245" localSheetId="7">ES!$BDO$48:$BER$56</definedName>
    <definedName name="DaneZewnętrzne_1246" localSheetId="7">ES!$BCK$2:$BDN$10</definedName>
    <definedName name="DaneZewnętrzne_1247" localSheetId="7">ES!$BCK$16:$BDN$24</definedName>
    <definedName name="DaneZewnętrzne_1248" localSheetId="7">ES!$BCK$27:$BDN$35</definedName>
    <definedName name="DaneZewnętrzne_1249" localSheetId="7">ES!$BCK$38:$BDN$46</definedName>
    <definedName name="DaneZewnętrzne_125" localSheetId="7">ES!$LCA$48:$LDD$56</definedName>
    <definedName name="DaneZewnętrzne_125" localSheetId="6">'ES2'!$KIK$2:$KJN$6</definedName>
    <definedName name="DaneZewnętrzne_125" localSheetId="8">'ES3'!#REF!</definedName>
    <definedName name="DaneZewnętrzne_1250" localSheetId="7">ES!$BCK$48:$BDN$56</definedName>
    <definedName name="DaneZewnętrzne_1251" localSheetId="7">ES!$BBG$2:$BCJ$10</definedName>
    <definedName name="DaneZewnętrzne_1252" localSheetId="7">ES!$BBG$16:$BCJ$24</definedName>
    <definedName name="DaneZewnętrzne_1253" localSheetId="7">ES!$BBG$27:$BCJ$35</definedName>
    <definedName name="DaneZewnętrzne_1254" localSheetId="7">ES!$BBG$38:$BCJ$46</definedName>
    <definedName name="DaneZewnętrzne_1255" localSheetId="7">ES!$BBG$48:$BCJ$56</definedName>
    <definedName name="DaneZewnętrzne_1256" localSheetId="7">ES!$BAC$2:$BBF$10</definedName>
    <definedName name="DaneZewnętrzne_1257" localSheetId="7">ES!$BAC$16:$BBF$24</definedName>
    <definedName name="DaneZewnętrzne_1258" localSheetId="7">ES!$BAC$27:$BBF$35</definedName>
    <definedName name="DaneZewnętrzne_1259" localSheetId="7">ES!$BAC$38:$BBF$46</definedName>
    <definedName name="DaneZewnętrzne_126" localSheetId="7">ES!$LAW$2:$LBZ$10</definedName>
    <definedName name="DaneZewnętrzne_126" localSheetId="6">'ES2'!$KIK$9:$KJN$13</definedName>
    <definedName name="DaneZewnętrzne_126" localSheetId="8">'ES3'!#REF!</definedName>
    <definedName name="DaneZewnętrzne_1260" localSheetId="7">ES!$BAC$48:$BBF$56</definedName>
    <definedName name="DaneZewnętrzne_1261" localSheetId="7">ES!$AYY$2:$BAB$10</definedName>
    <definedName name="DaneZewnętrzne_1262" localSheetId="7">ES!$AYY$16:$BAB$24</definedName>
    <definedName name="DaneZewnętrzne_1263" localSheetId="7">ES!$AYY$27:$BAB$35</definedName>
    <definedName name="DaneZewnętrzne_1264" localSheetId="7">ES!$AYY$38:$BAB$46</definedName>
    <definedName name="DaneZewnętrzne_1265" localSheetId="7">ES!$AYY$48:$BAB$56</definedName>
    <definedName name="DaneZewnętrzne_1266" localSheetId="7">ES!$AXU$2:$AYX$10</definedName>
    <definedName name="DaneZewnętrzne_1267" localSheetId="7">ES!$AXU$16:$AYX$24</definedName>
    <definedName name="DaneZewnętrzne_1268" localSheetId="7">ES!$AXU$27:$AYX$35</definedName>
    <definedName name="DaneZewnętrzne_1269" localSheetId="7">ES!$AXU$38:$AYX$46</definedName>
    <definedName name="DaneZewnętrzne_127" localSheetId="7">ES!$LAW$16:$LBZ$24</definedName>
    <definedName name="DaneZewnętrzne_127" localSheetId="6">'ES2'!$KIK$16:$KJN$20</definedName>
    <definedName name="DaneZewnętrzne_127" localSheetId="8">'ES3'!#REF!</definedName>
    <definedName name="DaneZewnętrzne_1270" localSheetId="7">ES!$AXU$48:$AYX$56</definedName>
    <definedName name="DaneZewnętrzne_1271" localSheetId="7">ES!$AWQ$2:$AXT$10</definedName>
    <definedName name="DaneZewnętrzne_1272" localSheetId="7">ES!$AWQ$16:$AXT$24</definedName>
    <definedName name="DaneZewnętrzne_1273" localSheetId="7">ES!$AWQ$27:$AXT$35</definedName>
    <definedName name="DaneZewnętrzne_1274" localSheetId="7">ES!$AWQ$38:$AXT$46</definedName>
    <definedName name="DaneZewnętrzne_1275" localSheetId="7">ES!$AWQ$48:$AXT$56</definedName>
    <definedName name="DaneZewnętrzne_1276" localSheetId="7">ES!$AVM$2:$AWP$10</definedName>
    <definedName name="DaneZewnętrzne_1277" localSheetId="7">ES!$AVM$16:$AWP$24</definedName>
    <definedName name="DaneZewnętrzne_1278" localSheetId="7">ES!$AVM$27:$AWP$35</definedName>
    <definedName name="DaneZewnętrzne_1279" localSheetId="7">ES!$AVM$38:$AWP$46</definedName>
    <definedName name="DaneZewnętrzne_128" localSheetId="7">ES!$LAW$27:$LBZ$35</definedName>
    <definedName name="DaneZewnętrzne_128" localSheetId="6">'ES2'!$KIK$23:$KJN$27</definedName>
    <definedName name="DaneZewnętrzne_128" localSheetId="8">'ES3'!#REF!</definedName>
    <definedName name="DaneZewnętrzne_1280" localSheetId="7">ES!$AVM$48:$AWP$56</definedName>
    <definedName name="DaneZewnętrzne_1281" localSheetId="7">ES!$AUI$2:$AVL$10</definedName>
    <definedName name="DaneZewnętrzne_1282" localSheetId="7">ES!$AUI$16:$AVL$24</definedName>
    <definedName name="DaneZewnętrzne_1283" localSheetId="7">ES!$AUI$27:$AVL$35</definedName>
    <definedName name="DaneZewnętrzne_1284" localSheetId="7">ES!$AUI$38:$AVL$46</definedName>
    <definedName name="DaneZewnętrzne_1285" localSheetId="7">ES!$AUI$48:$AVL$56</definedName>
    <definedName name="DaneZewnętrzne_1286" localSheetId="7">ES!$ATE$2:$AUH$10</definedName>
    <definedName name="DaneZewnętrzne_1287" localSheetId="7">ES!$ATE$16:$AUH$24</definedName>
    <definedName name="DaneZewnętrzne_1288" localSheetId="7">ES!$ATE$27:$AUH$35</definedName>
    <definedName name="DaneZewnętrzne_1289" localSheetId="7">ES!$ATE$38:$AUH$46</definedName>
    <definedName name="DaneZewnętrzne_129" localSheetId="7">ES!$LAW$38:$LBZ$46</definedName>
    <definedName name="DaneZewnętrzne_129" localSheetId="6">'ES2'!$KHG$2:$KIJ$6</definedName>
    <definedName name="DaneZewnętrzne_129" localSheetId="8">'ES3'!#REF!</definedName>
    <definedName name="DaneZewnętrzne_1290" localSheetId="7">ES!$ATE$48:$AUH$56</definedName>
    <definedName name="DaneZewnętrzne_1291" localSheetId="7">ES!$ASA$2:$ATD$10</definedName>
    <definedName name="DaneZewnętrzne_1292" localSheetId="7">ES!$ASA$16:$ATD$24</definedName>
    <definedName name="DaneZewnętrzne_1293" localSheetId="7">ES!$ASA$27:$ATD$35</definedName>
    <definedName name="DaneZewnętrzne_1294" localSheetId="7">ES!$ASA$38:$ATD$46</definedName>
    <definedName name="DaneZewnętrzne_1295" localSheetId="7">ES!$ASA$48:$ATD$56</definedName>
    <definedName name="DaneZewnętrzne_1296" localSheetId="7">ES!$AQW$2:$ARZ$10</definedName>
    <definedName name="DaneZewnętrzne_1297" localSheetId="7">ES!$AQW$16:$ARZ$24</definedName>
    <definedName name="DaneZewnętrzne_1298" localSheetId="7">ES!$AQW$27:$ARZ$35</definedName>
    <definedName name="DaneZewnętrzne_1299" localSheetId="7">ES!$AQW$38:$ARZ$46</definedName>
    <definedName name="DaneZewnętrzne_13" localSheetId="7">ES!$MCO$38:$MDR$46</definedName>
    <definedName name="DaneZewnętrzne_13" localSheetId="6">'ES2'!$LOS$2:$LPV$6</definedName>
    <definedName name="DaneZewnętrzne_13" localSheetId="8">'ES3'!#REF!</definedName>
    <definedName name="DaneZewnętrzne_130" localSheetId="7">ES!$LAW$48:$LBZ$56</definedName>
    <definedName name="DaneZewnętrzne_130" localSheetId="6">'ES2'!$KHG$9:$KIJ$13</definedName>
    <definedName name="DaneZewnętrzne_130" localSheetId="8">'ES3'!#REF!</definedName>
    <definedName name="DaneZewnętrzne_1300" localSheetId="7">ES!$AQW$48:$ARZ$56</definedName>
    <definedName name="DaneZewnętrzne_1301" localSheetId="7">ES!$APS$2:$AQV$10</definedName>
    <definedName name="DaneZewnętrzne_1302" localSheetId="7">ES!$APS$16:$AQV$24</definedName>
    <definedName name="DaneZewnętrzne_1303" localSheetId="7">ES!$APS$27:$AQV$35</definedName>
    <definedName name="DaneZewnętrzne_1304" localSheetId="7">ES!$APS$38:$AQV$46</definedName>
    <definedName name="DaneZewnętrzne_1305" localSheetId="7">ES!$APS$48:$AQV$56</definedName>
    <definedName name="DaneZewnętrzne_1306" localSheetId="7">ES!$AOO$2:$APR$10</definedName>
    <definedName name="DaneZewnętrzne_1307" localSheetId="7">ES!$AOO$16:$APR$24</definedName>
    <definedName name="DaneZewnętrzne_1308" localSheetId="7">ES!$AOO$27:$APR$35</definedName>
    <definedName name="DaneZewnętrzne_1309" localSheetId="7">ES!$AOO$38:$APR$46</definedName>
    <definedName name="DaneZewnętrzne_131" localSheetId="7">ES!$KZS$2:$LAV$10</definedName>
    <definedName name="DaneZewnętrzne_131" localSheetId="6">'ES2'!$KHG$16:$KIJ$20</definedName>
    <definedName name="DaneZewnętrzne_131" localSheetId="8">'ES3'!#REF!</definedName>
    <definedName name="DaneZewnętrzne_1310" localSheetId="7">ES!$AOO$48:$APR$56</definedName>
    <definedName name="DaneZewnętrzne_1311" localSheetId="7">ES!$ANK$2:$AON$10</definedName>
    <definedName name="DaneZewnętrzne_1312" localSheetId="7">ES!$ANK$16:$AON$24</definedName>
    <definedName name="DaneZewnętrzne_1313" localSheetId="7">ES!$ANK$27:$AON$35</definedName>
    <definedName name="DaneZewnętrzne_1314" localSheetId="7">ES!$ANK$38:$AON$46</definedName>
    <definedName name="DaneZewnętrzne_1315" localSheetId="7">ES!$ANK$48:$AON$56</definedName>
    <definedName name="DaneZewnętrzne_1316" localSheetId="7">ES!$AMG$2:$ANJ$10</definedName>
    <definedName name="DaneZewnętrzne_1317" localSheetId="7">ES!$AMG$16:$ANJ$24</definedName>
    <definedName name="DaneZewnętrzne_1318" localSheetId="7">ES!$AMG$27:$ANJ$35</definedName>
    <definedName name="DaneZewnętrzne_1319" localSheetId="7">ES!$AMG$38:$ANJ$46</definedName>
    <definedName name="DaneZewnętrzne_132" localSheetId="7">ES!$KZS$16:$LAV$24</definedName>
    <definedName name="DaneZewnętrzne_132" localSheetId="6">'ES2'!$KHG$23:$KIJ$27</definedName>
    <definedName name="DaneZewnętrzne_132" localSheetId="8">'ES3'!#REF!</definedName>
    <definedName name="DaneZewnętrzne_1320" localSheetId="7">ES!$AMG$48:$ANJ$56</definedName>
    <definedName name="DaneZewnętrzne_1321" localSheetId="7">ES!$ALC$2:$AMF$10</definedName>
    <definedName name="DaneZewnętrzne_1322" localSheetId="7">ES!$ALC$16:$AMF$24</definedName>
    <definedName name="DaneZewnętrzne_1323" localSheetId="7">ES!$ALC$27:$AMF$35</definedName>
    <definedName name="DaneZewnętrzne_1324" localSheetId="7">ES!$ALC$38:$AMF$46</definedName>
    <definedName name="DaneZewnętrzne_1325" localSheetId="7">ES!$ALC$48:$AMF$56</definedName>
    <definedName name="DaneZewnętrzne_1326" localSheetId="7">ES!$AJY$2:$ALB$10</definedName>
    <definedName name="DaneZewnętrzne_1327" localSheetId="7">ES!$AJY$16:$ALB$24</definedName>
    <definedName name="DaneZewnętrzne_1328" localSheetId="7">ES!$AJY$27:$ALB$35</definedName>
    <definedName name="DaneZewnętrzne_1329" localSheetId="7">ES!$AJY$38:$ALB$46</definedName>
    <definedName name="DaneZewnętrzne_133" localSheetId="7">ES!$KZS$27:$LAV$35</definedName>
    <definedName name="DaneZewnętrzne_133" localSheetId="6">'ES2'!$KGC$2:$KHF$6</definedName>
    <definedName name="DaneZewnętrzne_133" localSheetId="8">'ES3'!#REF!</definedName>
    <definedName name="DaneZewnętrzne_1330" localSheetId="7">ES!$AJY$48:$ALB$56</definedName>
    <definedName name="DaneZewnętrzne_1331" localSheetId="7">ES!$AIU$2:$AJX$10</definedName>
    <definedName name="DaneZewnętrzne_1332" localSheetId="7">ES!$AIU$16:$AJX$24</definedName>
    <definedName name="DaneZewnętrzne_1333" localSheetId="7">ES!$AIU$27:$AJX$35</definedName>
    <definedName name="DaneZewnętrzne_1334" localSheetId="7">ES!$AIU$38:$AJX$46</definedName>
    <definedName name="DaneZewnętrzne_1335" localSheetId="7">ES!$AIU$48:$AJX$56</definedName>
    <definedName name="DaneZewnętrzne_1336" localSheetId="7">ES!$AHQ$2:$AIT$10</definedName>
    <definedName name="DaneZewnętrzne_1337" localSheetId="7">ES!$AHQ$16:$AIT$24</definedName>
    <definedName name="DaneZewnętrzne_1338" localSheetId="7">ES!$AHQ$27:$AIT$35</definedName>
    <definedName name="DaneZewnętrzne_1339" localSheetId="7">ES!$AHQ$38:$AIT$46</definedName>
    <definedName name="DaneZewnętrzne_134" localSheetId="7">ES!$KZS$38:$LAV$46</definedName>
    <definedName name="DaneZewnętrzne_134" localSheetId="6">'ES2'!$KGC$9:$KHF$13</definedName>
    <definedName name="DaneZewnętrzne_134" localSheetId="8">'ES3'!#REF!</definedName>
    <definedName name="DaneZewnętrzne_1340" localSheetId="7">ES!$AHQ$48:$AIT$56</definedName>
    <definedName name="DaneZewnętrzne_1341" localSheetId="7">ES!$AGM$2:$AHP$10</definedName>
    <definedName name="DaneZewnętrzne_1342" localSheetId="7">ES!$AGM$16:$AHP$24</definedName>
    <definedName name="DaneZewnętrzne_1343" localSheetId="7">ES!$AGM$27:$AHP$35</definedName>
    <definedName name="DaneZewnętrzne_1344" localSheetId="7">ES!$AGM$38:$AHP$46</definedName>
    <definedName name="DaneZewnętrzne_1345" localSheetId="7">ES!$AGM$48:$AHP$56</definedName>
    <definedName name="DaneZewnętrzne_1346" localSheetId="7">ES!$AFI$2:$AGL$10</definedName>
    <definedName name="DaneZewnętrzne_1347" localSheetId="7">ES!$AFI$16:$AGL$24</definedName>
    <definedName name="DaneZewnętrzne_1348" localSheetId="7">ES!$AFI$27:$AGL$35</definedName>
    <definedName name="DaneZewnętrzne_1349" localSheetId="7">ES!$AFI$38:$AGL$46</definedName>
    <definedName name="DaneZewnętrzne_135" localSheetId="7">ES!$KZS$48:$LAV$56</definedName>
    <definedName name="DaneZewnętrzne_135" localSheetId="6">'ES2'!$KGC$16:$KHF$20</definedName>
    <definedName name="DaneZewnętrzne_135" localSheetId="8">'ES3'!#REF!</definedName>
    <definedName name="DaneZewnętrzne_1350" localSheetId="7">ES!$AFI$48:$AGL$56</definedName>
    <definedName name="DaneZewnętrzne_1351" localSheetId="7">ES!$AEE$2:$AFH$10</definedName>
    <definedName name="DaneZewnętrzne_1352" localSheetId="7">ES!$AEE$16:$AFH$24</definedName>
    <definedName name="DaneZewnętrzne_1353" localSheetId="7">ES!$AEE$27:$AFH$35</definedName>
    <definedName name="DaneZewnętrzne_1354" localSheetId="7">ES!$AEE$38:$AFH$46</definedName>
    <definedName name="DaneZewnętrzne_1355" localSheetId="7">ES!$AEE$48:$AFH$56</definedName>
    <definedName name="DaneZewnętrzne_1356" localSheetId="7">ES!$ADA$2:$AED$10</definedName>
    <definedName name="DaneZewnętrzne_1357" localSheetId="7">ES!$ADA$16:$AED$24</definedName>
    <definedName name="DaneZewnętrzne_1358" localSheetId="7">ES!$ADA$27:$AED$35</definedName>
    <definedName name="DaneZewnętrzne_1359" localSheetId="7">ES!$ADA$38:$AED$46</definedName>
    <definedName name="DaneZewnętrzne_136" localSheetId="7">ES!$KYO$2:$KZR$10</definedName>
    <definedName name="DaneZewnętrzne_136" localSheetId="6">'ES2'!$KGC$23:$KHF$27</definedName>
    <definedName name="DaneZewnętrzne_136" localSheetId="8">'ES3'!#REF!</definedName>
    <definedName name="DaneZewnętrzne_1360" localSheetId="7">ES!$ADA$48:$AED$56</definedName>
    <definedName name="DaneZewnętrzne_1361" localSheetId="7">ES!$ABW$2:$ACZ$10</definedName>
    <definedName name="DaneZewnętrzne_1362" localSheetId="7">ES!$ABW$16:$ACZ$24</definedName>
    <definedName name="DaneZewnętrzne_1363" localSheetId="7">ES!$ABW$27:$ACZ$35</definedName>
    <definedName name="DaneZewnętrzne_1364" localSheetId="7">ES!$ABW$38:$ACZ$46</definedName>
    <definedName name="DaneZewnętrzne_1365" localSheetId="7">ES!$ABW$48:$ACZ$56</definedName>
    <definedName name="DaneZewnętrzne_1366" localSheetId="7">ES!$AAS$2:$ABV$10</definedName>
    <definedName name="DaneZewnętrzne_1367" localSheetId="7">ES!$AAS$16:$ABV$24</definedName>
    <definedName name="DaneZewnętrzne_1368" localSheetId="7">ES!$AAS$27:$ABV$35</definedName>
    <definedName name="DaneZewnętrzne_1369" localSheetId="7">ES!$AAS$38:$ABV$46</definedName>
    <definedName name="DaneZewnętrzne_137" localSheetId="7">ES!$KYO$16:$KZR$24</definedName>
    <definedName name="DaneZewnętrzne_137" localSheetId="6">'ES2'!$KEY$2:$KGB$6</definedName>
    <definedName name="DaneZewnętrzne_137" localSheetId="8">'ES3'!#REF!</definedName>
    <definedName name="DaneZewnętrzne_1370" localSheetId="7">ES!$AAS$48:$ABV$56</definedName>
    <definedName name="DaneZewnętrzne_1371" localSheetId="7">ES!$ZO$2:$AAR$10</definedName>
    <definedName name="DaneZewnętrzne_1372" localSheetId="7">ES!$ZO$16:$AAR$24</definedName>
    <definedName name="DaneZewnętrzne_1373" localSheetId="7">ES!$ZO$27:$AAR$35</definedName>
    <definedName name="DaneZewnętrzne_1374" localSheetId="7">ES!$ZO$38:$AAR$46</definedName>
    <definedName name="DaneZewnętrzne_1375" localSheetId="7">ES!$ZO$48:$AAR$56</definedName>
    <definedName name="DaneZewnętrzne_1376" localSheetId="7">ES!$YK$2:$ZN$10</definedName>
    <definedName name="DaneZewnętrzne_1377" localSheetId="7">ES!$YK$16:$ZN$24</definedName>
    <definedName name="DaneZewnętrzne_1378" localSheetId="7">ES!$YK$27:$ZN$35</definedName>
    <definedName name="DaneZewnętrzne_1379" localSheetId="7">ES!$YK$38:$ZN$46</definedName>
    <definedName name="DaneZewnętrzne_138" localSheetId="7">ES!$KYO$27:$KZR$35</definedName>
    <definedName name="DaneZewnętrzne_138" localSheetId="6">'ES2'!$KEY$9:$KGB$13</definedName>
    <definedName name="DaneZewnętrzne_138" localSheetId="8">'ES3'!#REF!</definedName>
    <definedName name="DaneZewnętrzne_1380" localSheetId="7">ES!$YK$48:$ZN$56</definedName>
    <definedName name="DaneZewnętrzne_1381" localSheetId="7">ES!$XG$2:$YJ$10</definedName>
    <definedName name="DaneZewnętrzne_1382" localSheetId="7">ES!$XG$16:$YJ$24</definedName>
    <definedName name="DaneZewnętrzne_1383" localSheetId="7">ES!$XG$27:$YJ$35</definedName>
    <definedName name="DaneZewnętrzne_1384" localSheetId="7">ES!$XG$38:$YJ$46</definedName>
    <definedName name="DaneZewnętrzne_1385" localSheetId="7">ES!$XG$48:$YJ$56</definedName>
    <definedName name="DaneZewnętrzne_1386" localSheetId="7">ES!$WC$2:$XF$10</definedName>
    <definedName name="DaneZewnętrzne_1387" localSheetId="7">ES!$WC$16:$XF$24</definedName>
    <definedName name="DaneZewnętrzne_1388" localSheetId="7">ES!$WC$27:$XF$35</definedName>
    <definedName name="DaneZewnętrzne_1389" localSheetId="7">ES!$WC$38:$XF$46</definedName>
    <definedName name="DaneZewnętrzne_139" localSheetId="7">ES!$KYO$38:$KZR$46</definedName>
    <definedName name="DaneZewnętrzne_139" localSheetId="6">'ES2'!$KEY$16:$KGB$20</definedName>
    <definedName name="DaneZewnętrzne_139" localSheetId="8">'ES3'!#REF!</definedName>
    <definedName name="DaneZewnętrzne_1390" localSheetId="7">ES!$WC$48:$XF$56</definedName>
    <definedName name="DaneZewnętrzne_1391" localSheetId="7">ES!$UY$2:$WB$10</definedName>
    <definedName name="DaneZewnętrzne_1392" localSheetId="7">ES!$UY$16:$WB$24</definedName>
    <definedName name="DaneZewnętrzne_1393" localSheetId="7">ES!$UY$27:$WB$35</definedName>
    <definedName name="DaneZewnętrzne_1394" localSheetId="7">ES!$UY$38:$WB$46</definedName>
    <definedName name="DaneZewnętrzne_1395" localSheetId="7">ES!$UY$48:$WB$56</definedName>
    <definedName name="DaneZewnętrzne_1396" localSheetId="7">ES!$TU$2:$UX$10</definedName>
    <definedName name="DaneZewnętrzne_1397" localSheetId="7">ES!$TU$16:$UX$24</definedName>
    <definedName name="DaneZewnętrzne_1398" localSheetId="7">ES!$TU$27:$UX$35</definedName>
    <definedName name="DaneZewnętrzne_1399" localSheetId="7">ES!$TU$38:$UX$46</definedName>
    <definedName name="DaneZewnętrzne_14" localSheetId="7">ES!$MBK$2:$MCN$10</definedName>
    <definedName name="DaneZewnętrzne_14" localSheetId="6">'ES2'!$LOS$9:$LPV$13</definedName>
    <definedName name="DaneZewnętrzne_14" localSheetId="8">'ES3'!#REF!</definedName>
    <definedName name="DaneZewnętrzne_140" localSheetId="7">ES!$KYO$48:$KZR$56</definedName>
    <definedName name="DaneZewnętrzne_140" localSheetId="6">'ES2'!$KEY$23:$KGB$27</definedName>
    <definedName name="DaneZewnętrzne_140" localSheetId="8">'ES3'!#REF!</definedName>
    <definedName name="DaneZewnętrzne_1400" localSheetId="7">ES!$TU$48:$UX$56</definedName>
    <definedName name="DaneZewnętrzne_1401" localSheetId="7">ES!$SQ$2:$TT$10</definedName>
    <definedName name="DaneZewnętrzne_1402" localSheetId="7">ES!$SQ$16:$TT$24</definedName>
    <definedName name="DaneZewnętrzne_1403" localSheetId="7">ES!$SQ$27:$TT$35</definedName>
    <definedName name="DaneZewnętrzne_1404" localSheetId="7">ES!$SQ$38:$TT$46</definedName>
    <definedName name="DaneZewnętrzne_1405" localSheetId="7">ES!$SQ$48:$TT$56</definedName>
    <definedName name="DaneZewnętrzne_1406" localSheetId="7">ES!$RM$2:$SP$10</definedName>
    <definedName name="DaneZewnętrzne_1407" localSheetId="7">ES!$RM$16:$SP$24</definedName>
    <definedName name="DaneZewnętrzne_1408" localSheetId="7">ES!$RM$27:$SP$35</definedName>
    <definedName name="DaneZewnętrzne_1409" localSheetId="7">ES!$RM$38:$SP$46</definedName>
    <definedName name="DaneZewnętrzne_141" localSheetId="7">ES!$KXK$2:$KYN$10</definedName>
    <definedName name="DaneZewnętrzne_141" localSheetId="6">'ES2'!$KDU$2:$KEX$6</definedName>
    <definedName name="DaneZewnętrzne_141" localSheetId="8">'ES3'!#REF!</definedName>
    <definedName name="DaneZewnętrzne_1410" localSheetId="7">ES!$RM$48:$SP$56</definedName>
    <definedName name="DaneZewnętrzne_1411" localSheetId="7">ES!$QI$2:$RL$10</definedName>
    <definedName name="DaneZewnętrzne_1412" localSheetId="7">ES!$QI$16:$RL$24</definedName>
    <definedName name="DaneZewnętrzne_1413" localSheetId="7">ES!$QI$27:$RL$35</definedName>
    <definedName name="DaneZewnętrzne_1414" localSheetId="7">ES!$QI$38:$RL$46</definedName>
    <definedName name="DaneZewnętrzne_1416" localSheetId="7">ES!$PE$2:$QH$10</definedName>
    <definedName name="DaneZewnętrzne_1417" localSheetId="7">ES!$PE$16:$QH$24</definedName>
    <definedName name="DaneZewnętrzne_1418" localSheetId="7">ES!$PE$27:$QH$35</definedName>
    <definedName name="DaneZewnętrzne_1419" localSheetId="7">ES!$PE$38:$QH$46</definedName>
    <definedName name="DaneZewnętrzne_142" localSheetId="7">ES!$KXK$16:$KYN$24</definedName>
    <definedName name="DaneZewnętrzne_142" localSheetId="6">'ES2'!$KDU$9:$KEX$13</definedName>
    <definedName name="DaneZewnętrzne_142" localSheetId="8">'ES3'!#REF!</definedName>
    <definedName name="DaneZewnętrzne_1422" localSheetId="7">ES!$OA$2:$PD$10</definedName>
    <definedName name="DaneZewnętrzne_1423" localSheetId="7">ES!$OA$16:$PD$24</definedName>
    <definedName name="DaneZewnętrzne_1424" localSheetId="7">ES!$OA$27:$PD$35</definedName>
    <definedName name="DaneZewnętrzne_1425" localSheetId="7">ES!$OA$38:$PD$46</definedName>
    <definedName name="DaneZewnętrzne_1427" localSheetId="7">ES!$MW$2:$NZ$10</definedName>
    <definedName name="DaneZewnętrzne_1428" localSheetId="7">ES!$MW$16:$NZ$24</definedName>
    <definedName name="DaneZewnętrzne_1429" localSheetId="7">ES!$MW$27:$NZ$35</definedName>
    <definedName name="DaneZewnętrzne_143" localSheetId="7">ES!$KXK$27:$KYN$35</definedName>
    <definedName name="DaneZewnętrzne_143" localSheetId="6">'ES2'!$KDU$16:$KEX$20</definedName>
    <definedName name="DaneZewnętrzne_143" localSheetId="8">'ES3'!#REF!</definedName>
    <definedName name="DaneZewnętrzne_1430" localSheetId="7">ES!$MW$38:$NZ$46</definedName>
    <definedName name="DaneZewnętrzne_1431" localSheetId="7">ES!$MW$48:$NZ$56</definedName>
    <definedName name="DaneZewnętrzne_1432" localSheetId="7">ES!$LS$2:$MV$10</definedName>
    <definedName name="DaneZewnętrzne_1433" localSheetId="7">ES!$LS$16:$MV$24</definedName>
    <definedName name="DaneZewnętrzne_1434" localSheetId="7">ES!$LS$27:$MV$35</definedName>
    <definedName name="DaneZewnętrzne_1435" localSheetId="7">ES!$LS$38:$MV$46</definedName>
    <definedName name="DaneZewnętrzne_1437" localSheetId="7">ES!$KO$2:$LR$10</definedName>
    <definedName name="DaneZewnętrzne_1438" localSheetId="7">ES!$KO$16:$LR$24</definedName>
    <definedName name="DaneZewnętrzne_1439" localSheetId="7">ES!$KO$27:$LR$35</definedName>
    <definedName name="DaneZewnętrzne_144" localSheetId="7">ES!$KXK$38:$KYN$46</definedName>
    <definedName name="DaneZewnętrzne_144" localSheetId="6">'ES2'!$KDU$23:$KEX$27</definedName>
    <definedName name="DaneZewnętrzne_144" localSheetId="8">'ES3'!#REF!</definedName>
    <definedName name="DaneZewnętrzne_1440" localSheetId="7">ES!$KO$38:$LR$46</definedName>
    <definedName name="DaneZewnętrzne_1442" localSheetId="7">ES!$JK$2:$KN$10</definedName>
    <definedName name="DaneZewnętrzne_1443" localSheetId="7">ES!$JK$16:$KN$24</definedName>
    <definedName name="DaneZewnętrzne_1444" localSheetId="7">ES!$JK$27:$KN$35</definedName>
    <definedName name="DaneZewnętrzne_1445" localSheetId="7">ES!$JK$38:$KN$46</definedName>
    <definedName name="DaneZewnętrzne_1446" localSheetId="7">ES!$JK$48:$KN$56</definedName>
    <definedName name="DaneZewnętrzne_1447" localSheetId="7">ES!$IG$2:$JJ$10</definedName>
    <definedName name="DaneZewnętrzne_1448" localSheetId="7">ES!$IG$16:$JJ$24</definedName>
    <definedName name="DaneZewnętrzne_1449" localSheetId="7">ES!$IG$27:$JJ$35</definedName>
    <definedName name="DaneZewnętrzne_145" localSheetId="7">ES!$KXK$48:$KYN$56</definedName>
    <definedName name="DaneZewnętrzne_145" localSheetId="6">'ES2'!$KCQ$2:$KDT$6</definedName>
    <definedName name="DaneZewnętrzne_145" localSheetId="8">'ES3'!#REF!</definedName>
    <definedName name="DaneZewnętrzne_1450" localSheetId="7">ES!$IG$38:$JJ$46</definedName>
    <definedName name="DaneZewnętrzne_1451" localSheetId="7">ES!$IG$48:$JJ$56</definedName>
    <definedName name="DaneZewnętrzne_1452" localSheetId="7">ES!$HC$2:$IF$10</definedName>
    <definedName name="DaneZewnętrzne_1453" localSheetId="7">ES!$HC$16:$IF$24</definedName>
    <definedName name="DaneZewnętrzne_1454" localSheetId="7">ES!$HC$27:$IF$35</definedName>
    <definedName name="DaneZewnętrzne_1455" localSheetId="7">ES!$HC$38:$IF$46</definedName>
    <definedName name="DaneZewnętrzne_1456" localSheetId="7">ES!$HC$48:$IF$56</definedName>
    <definedName name="DaneZewnętrzne_1457" localSheetId="7">ES!$FY$2:$HB$10</definedName>
    <definedName name="DaneZewnętrzne_1458" localSheetId="7">ES!$FY$16:$HB$24</definedName>
    <definedName name="DaneZewnętrzne_1459" localSheetId="7">ES!$FY$27:$HB$35</definedName>
    <definedName name="DaneZewnętrzne_146" localSheetId="7">ES!$KWG$2:$KXJ$10</definedName>
    <definedName name="DaneZewnętrzne_146" localSheetId="6">'ES2'!$KCQ$9:$KDT$13</definedName>
    <definedName name="DaneZewnętrzne_146" localSheetId="8">'ES3'!#REF!</definedName>
    <definedName name="DaneZewnętrzne_1460" localSheetId="7">ES!$FY$38:$HB$46</definedName>
    <definedName name="DaneZewnętrzne_1461" localSheetId="7">ES!$FY$48:$HB$56</definedName>
    <definedName name="DaneZewnętrzne_1462" localSheetId="7">ES!$EU$2:$FX$10</definedName>
    <definedName name="DaneZewnętrzne_1463" localSheetId="7">ES!$EU$16:$FX$24</definedName>
    <definedName name="DaneZewnętrzne_1464" localSheetId="7">ES!$EU$27:$FX$35</definedName>
    <definedName name="DaneZewnętrzne_1465" localSheetId="7">ES!$EU$38:$FX$46</definedName>
    <definedName name="DaneZewnętrzne_1466" localSheetId="7">ES!$EU$48:$FX$56</definedName>
    <definedName name="DaneZewnętrzne_1467" localSheetId="7">ES!$DQ$2:$ET$10</definedName>
    <definedName name="DaneZewnętrzne_1468" localSheetId="7">ES!$DQ$16:$ET$24</definedName>
    <definedName name="DaneZewnętrzne_1469" localSheetId="7">ES!$DQ$27:$ET$35</definedName>
    <definedName name="DaneZewnętrzne_147" localSheetId="7">ES!$KWG$16:$KXJ$24</definedName>
    <definedName name="DaneZewnętrzne_147" localSheetId="6">'ES2'!$KCQ$16:$KDT$20</definedName>
    <definedName name="DaneZewnętrzne_147" localSheetId="8">'ES3'!#REF!</definedName>
    <definedName name="DaneZewnętrzne_1470" localSheetId="7">ES!$DQ$38:$ET$46</definedName>
    <definedName name="DaneZewnętrzne_1471" localSheetId="7">ES!$DQ$48:$ET$56</definedName>
    <definedName name="DaneZewnętrzne_1472" localSheetId="7">ES!$CM$2:$DP$10</definedName>
    <definedName name="DaneZewnętrzne_1473" localSheetId="7">ES!$CM$16:$DP$24</definedName>
    <definedName name="DaneZewnętrzne_1474" localSheetId="7">ES!$CM$27:$DP$35</definedName>
    <definedName name="DaneZewnętrzne_1475" localSheetId="7">ES!$CM$38:$DP$46</definedName>
    <definedName name="DaneZewnętrzne_1476" localSheetId="7">ES!$CM$48:$DP$56</definedName>
    <definedName name="DaneZewnętrzne_1477" localSheetId="7">ES!$BI$2:$CL$10</definedName>
    <definedName name="DaneZewnętrzne_1478" localSheetId="7">ES!$BI$16:$CL$24</definedName>
    <definedName name="DaneZewnętrzne_1479" localSheetId="7">ES!$BI$27:$CL$35</definedName>
    <definedName name="DaneZewnętrzne_148" localSheetId="7">ES!$KWG$27:$KXJ$35</definedName>
    <definedName name="DaneZewnętrzne_148" localSheetId="6">'ES2'!$KCQ$23:$KDT$27</definedName>
    <definedName name="DaneZewnętrzne_148" localSheetId="8">'ES3'!#REF!</definedName>
    <definedName name="DaneZewnętrzne_1480" localSheetId="7">ES!$BI$38:$CL$46</definedName>
    <definedName name="DaneZewnętrzne_1481" localSheetId="7">ES!$BI$48:$CL$56</definedName>
    <definedName name="DaneZewnętrzne_1482" localSheetId="7">ES!$AE$2:$BH$10</definedName>
    <definedName name="DaneZewnętrzne_1483" localSheetId="7">ES!$AE$16:$BH$24</definedName>
    <definedName name="DaneZewnętrzne_1484" localSheetId="7">ES!$AE$27:$BH$35</definedName>
    <definedName name="DaneZewnętrzne_1485" localSheetId="7">ES!$AE$38:$BH$46</definedName>
    <definedName name="DaneZewnętrzne_1486" localSheetId="7">ES!$AE$48:$BH$56</definedName>
    <definedName name="DaneZewnętrzne_1487" localSheetId="7">ES!$A$2:$AD$10</definedName>
    <definedName name="DaneZewnętrzne_1488" localSheetId="7">ES!$A$16:$AD$24</definedName>
    <definedName name="DaneZewnętrzne_1489" localSheetId="7">ES!$A$27:$AD$35</definedName>
    <definedName name="DaneZewnętrzne_149" localSheetId="7">ES!$KWG$38:$KXJ$46</definedName>
    <definedName name="DaneZewnętrzne_149" localSheetId="6">'ES2'!$KBM$2:$KCP$6</definedName>
    <definedName name="DaneZewnętrzne_149" localSheetId="8">'ES3'!#REF!</definedName>
    <definedName name="DaneZewnętrzne_1490" localSheetId="7">ES!$A$38:$AD$46</definedName>
    <definedName name="DaneZewnętrzne_1491" localSheetId="7">ES!$A$48:$AD$56</definedName>
    <definedName name="DaneZewnętrzne_15" localSheetId="7">ES!$MBK$16:$MCN$24</definedName>
    <definedName name="DaneZewnętrzne_15" localSheetId="6">'ES2'!$LOS$16:$LPV$20</definedName>
    <definedName name="DaneZewnętrzne_15" localSheetId="8">'ES3'!#REF!</definedName>
    <definedName name="DaneZewnętrzne_150" localSheetId="7">ES!$KWG$48:$KXJ$56</definedName>
    <definedName name="DaneZewnętrzne_150" localSheetId="6">'ES2'!$KBM$9:$KCP$13</definedName>
    <definedName name="DaneZewnętrzne_150" localSheetId="8">'ES3'!#REF!</definedName>
    <definedName name="DaneZewnętrzne_151" localSheetId="7">ES!$KVC$2:$KWF$10</definedName>
    <definedName name="DaneZewnętrzne_151" localSheetId="6">'ES2'!$KBM$16:$KCP$20</definedName>
    <definedName name="DaneZewnętrzne_151" localSheetId="8">'ES3'!#REF!</definedName>
    <definedName name="DaneZewnętrzne_152" localSheetId="7">ES!$KVC$16:$KWF$24</definedName>
    <definedName name="DaneZewnętrzne_152" localSheetId="6">'ES2'!$KBM$23:$KCP$27</definedName>
    <definedName name="DaneZewnętrzne_152" localSheetId="8">'ES3'!#REF!</definedName>
    <definedName name="DaneZewnętrzne_153" localSheetId="7">ES!$KVC$27:$KWF$35</definedName>
    <definedName name="DaneZewnętrzne_153" localSheetId="6">'ES2'!$KAI$2:$KBL$6</definedName>
    <definedName name="DaneZewnętrzne_153" localSheetId="8">'ES3'!#REF!</definedName>
    <definedName name="DaneZewnętrzne_154" localSheetId="7">ES!$KVC$38:$KWF$46</definedName>
    <definedName name="DaneZewnętrzne_154" localSheetId="6">'ES2'!$KAI$9:$KBL$13</definedName>
    <definedName name="DaneZewnętrzne_154" localSheetId="8">'ES3'!#REF!</definedName>
    <definedName name="DaneZewnętrzne_155" localSheetId="7">ES!$KVC$48:$KWF$56</definedName>
    <definedName name="DaneZewnętrzne_155" localSheetId="6">'ES2'!$KAI$16:$KBL$20</definedName>
    <definedName name="DaneZewnętrzne_155" localSheetId="8">'ES3'!#REF!</definedName>
    <definedName name="DaneZewnętrzne_156" localSheetId="7">ES!$KTY$2:$KVB$10</definedName>
    <definedName name="DaneZewnętrzne_156" localSheetId="6">'ES2'!$KAI$23:$KBL$27</definedName>
    <definedName name="DaneZewnętrzne_156" localSheetId="8">'ES3'!#REF!</definedName>
    <definedName name="DaneZewnętrzne_157" localSheetId="7">ES!$KTY$16:$KVB$24</definedName>
    <definedName name="DaneZewnętrzne_157" localSheetId="6">'ES2'!$JZE$2:$KAH$6</definedName>
    <definedName name="DaneZewnętrzne_157" localSheetId="8">'ES3'!#REF!</definedName>
    <definedName name="DaneZewnętrzne_158" localSheetId="7">ES!$KTY$27:$KVB$35</definedName>
    <definedName name="DaneZewnętrzne_158" localSheetId="6">'ES2'!$JZE$9:$KAH$13</definedName>
    <definedName name="DaneZewnętrzne_158" localSheetId="8">'ES3'!#REF!</definedName>
    <definedName name="DaneZewnętrzne_159" localSheetId="7">ES!$KTY$38:$KVB$46</definedName>
    <definedName name="DaneZewnętrzne_159" localSheetId="6">'ES2'!$JZE$16:$KAH$20</definedName>
    <definedName name="DaneZewnętrzne_159" localSheetId="8">'ES3'!#REF!</definedName>
    <definedName name="DaneZewnętrzne_16" localSheetId="7">ES!$MBK$27:$MCN$35</definedName>
    <definedName name="DaneZewnętrzne_16" localSheetId="6">'ES2'!$LOS$23:$LPV$27</definedName>
    <definedName name="DaneZewnętrzne_16" localSheetId="8">'ES3'!#REF!</definedName>
    <definedName name="DaneZewnętrzne_160" localSheetId="7">ES!$KTY$48:$KVB$56</definedName>
    <definedName name="DaneZewnętrzne_160" localSheetId="6">'ES2'!$JZE$23:$KAH$27</definedName>
    <definedName name="DaneZewnętrzne_160" localSheetId="8">'ES3'!#REF!</definedName>
    <definedName name="DaneZewnętrzne_161" localSheetId="7">ES!$KSU$2:$KTX$10</definedName>
    <definedName name="DaneZewnętrzne_161" localSheetId="6">'ES2'!$JYA$2:$JZD$6</definedName>
    <definedName name="DaneZewnętrzne_161" localSheetId="8">'ES3'!#REF!</definedName>
    <definedName name="DaneZewnętrzne_162" localSheetId="7">ES!$KSU$16:$KTX$24</definedName>
    <definedName name="DaneZewnętrzne_162" localSheetId="6">'ES2'!$JYA$9:$JZD$13</definedName>
    <definedName name="DaneZewnętrzne_162" localSheetId="8">'ES3'!#REF!</definedName>
    <definedName name="DaneZewnętrzne_163" localSheetId="7">ES!$KSU$27:$KTX$35</definedName>
    <definedName name="DaneZewnętrzne_163" localSheetId="6">'ES2'!$JYA$16:$JZD$20</definedName>
    <definedName name="DaneZewnętrzne_163" localSheetId="8">'ES3'!#REF!</definedName>
    <definedName name="DaneZewnętrzne_164" localSheetId="7">ES!$KSU$38:$KTX$46</definedName>
    <definedName name="DaneZewnętrzne_164" localSheetId="6">'ES2'!$JYA$23:$JZD$27</definedName>
    <definedName name="DaneZewnętrzne_164" localSheetId="8">'ES3'!#REF!</definedName>
    <definedName name="DaneZewnętrzne_165" localSheetId="7">ES!$KSU$48:$KTX$56</definedName>
    <definedName name="DaneZewnętrzne_165" localSheetId="6">'ES2'!$JWW$2:$JXZ$6</definedName>
    <definedName name="DaneZewnętrzne_165" localSheetId="8">'ES3'!#REF!</definedName>
    <definedName name="DaneZewnętrzne_166" localSheetId="7">ES!$KRQ$2:$KST$10</definedName>
    <definedName name="DaneZewnętrzne_166" localSheetId="6">'ES2'!$JWW$9:$JXZ$13</definedName>
    <definedName name="DaneZewnętrzne_166" localSheetId="8">'ES3'!#REF!</definedName>
    <definedName name="DaneZewnętrzne_167" localSheetId="7">ES!$KRQ$16:$KST$24</definedName>
    <definedName name="DaneZewnętrzne_167" localSheetId="6">'ES2'!$JWW$16:$JXZ$20</definedName>
    <definedName name="DaneZewnętrzne_167" localSheetId="8">'ES3'!#REF!</definedName>
    <definedName name="DaneZewnętrzne_168" localSheetId="7">ES!$KRQ$27:$KST$35</definedName>
    <definedName name="DaneZewnętrzne_168" localSheetId="6">'ES2'!$JWW$23:$JXZ$27</definedName>
    <definedName name="DaneZewnętrzne_168" localSheetId="8">'ES3'!#REF!</definedName>
    <definedName name="DaneZewnętrzne_169" localSheetId="7">ES!$KRQ$38:$KST$46</definedName>
    <definedName name="DaneZewnętrzne_169" localSheetId="6">'ES2'!$JVS$2:$JWV$6</definedName>
    <definedName name="DaneZewnętrzne_169" localSheetId="8">'ES3'!#REF!</definedName>
    <definedName name="DaneZewnętrzne_17" localSheetId="7">ES!$MBK$38:$MCN$46</definedName>
    <definedName name="DaneZewnętrzne_17" localSheetId="6">'ES2'!$LNO$2:$LOR$6</definedName>
    <definedName name="DaneZewnętrzne_17" localSheetId="8">'ES3'!#REF!</definedName>
    <definedName name="DaneZewnętrzne_170" localSheetId="7">ES!$KRQ$48:$KST$56</definedName>
    <definedName name="DaneZewnętrzne_170" localSheetId="6">'ES2'!$JVS$9:$JWV$13</definedName>
    <definedName name="DaneZewnętrzne_170" localSheetId="8">'ES3'!#REF!</definedName>
    <definedName name="DaneZewnętrzne_171" localSheetId="7">ES!$KQM$2:$KRP$10</definedName>
    <definedName name="DaneZewnętrzne_171" localSheetId="6">'ES2'!$JVS$16:$JWV$20</definedName>
    <definedName name="DaneZewnętrzne_171" localSheetId="8">'ES3'!#REF!</definedName>
    <definedName name="DaneZewnętrzne_172" localSheetId="7">ES!$KQM$16:$KRP$24</definedName>
    <definedName name="DaneZewnętrzne_172" localSheetId="6">'ES2'!$JVS$23:$JWV$27</definedName>
    <definedName name="DaneZewnętrzne_172" localSheetId="8">'ES3'!#REF!</definedName>
    <definedName name="DaneZewnętrzne_173" localSheetId="7">ES!$KQM$27:$KRP$35</definedName>
    <definedName name="DaneZewnętrzne_173" localSheetId="6">'ES2'!$JUO$2:$JVR$6</definedName>
    <definedName name="DaneZewnętrzne_173" localSheetId="8">'ES3'!#REF!</definedName>
    <definedName name="DaneZewnętrzne_174" localSheetId="7">ES!$KQM$38:$KRP$46</definedName>
    <definedName name="DaneZewnętrzne_174" localSheetId="6">'ES2'!$JUO$9:$JVR$13</definedName>
    <definedName name="DaneZewnętrzne_174" localSheetId="8">'ES3'!#REF!</definedName>
    <definedName name="DaneZewnętrzne_175" localSheetId="7">ES!$KQM$48:$KRP$56</definedName>
    <definedName name="DaneZewnętrzne_175" localSheetId="6">'ES2'!$JUO$16:$JVR$20</definedName>
    <definedName name="DaneZewnętrzne_175" localSheetId="8">'ES3'!#REF!</definedName>
    <definedName name="DaneZewnętrzne_176" localSheetId="7">ES!$KPI$2:$KQL$10</definedName>
    <definedName name="DaneZewnętrzne_176" localSheetId="6">'ES2'!$JUO$23:$JVR$27</definedName>
    <definedName name="DaneZewnętrzne_176" localSheetId="8">'ES3'!#REF!</definedName>
    <definedName name="DaneZewnętrzne_177" localSheetId="7">ES!$KPI$16:$KQL$24</definedName>
    <definedName name="DaneZewnętrzne_177" localSheetId="6">'ES2'!$JTK$2:$JUN$6</definedName>
    <definedName name="DaneZewnętrzne_177" localSheetId="8">'ES3'!#REF!</definedName>
    <definedName name="DaneZewnętrzne_178" localSheetId="7">ES!$KPI$27:$KQL$35</definedName>
    <definedName name="DaneZewnętrzne_178" localSheetId="6">'ES2'!$JTK$9:$JUN$13</definedName>
    <definedName name="DaneZewnętrzne_178" localSheetId="8">'ES3'!#REF!</definedName>
    <definedName name="DaneZewnętrzne_179" localSheetId="7">ES!$KPI$38:$KQL$46</definedName>
    <definedName name="DaneZewnętrzne_179" localSheetId="6">'ES2'!$JTK$16:$JUN$20</definedName>
    <definedName name="DaneZewnętrzne_179" localSheetId="8">'ES3'!#REF!</definedName>
    <definedName name="DaneZewnętrzne_18" localSheetId="7">ES!$MAG$2:$MBJ$10</definedName>
    <definedName name="DaneZewnętrzne_18" localSheetId="6">'ES2'!$LNO$9:$LOR$13</definedName>
    <definedName name="DaneZewnętrzne_18" localSheetId="8">'ES3'!#REF!</definedName>
    <definedName name="DaneZewnętrzne_180" localSheetId="7">ES!$KPI$48:$KQL$56</definedName>
    <definedName name="DaneZewnętrzne_180" localSheetId="6">'ES2'!$JTK$23:$JUN$27</definedName>
    <definedName name="DaneZewnętrzne_180" localSheetId="8">'ES3'!#REF!</definedName>
    <definedName name="DaneZewnętrzne_181" localSheetId="7">ES!$KOE$2:$KPH$10</definedName>
    <definedName name="DaneZewnętrzne_181" localSheetId="6">'ES2'!$JSG$2:$JTJ$6</definedName>
    <definedName name="DaneZewnętrzne_181" localSheetId="8">'ES3'!#REF!</definedName>
    <definedName name="DaneZewnętrzne_182" localSheetId="7">ES!$KOE$16:$KPH$24</definedName>
    <definedName name="DaneZewnętrzne_182" localSheetId="6">'ES2'!$JSG$9:$JTJ$13</definedName>
    <definedName name="DaneZewnętrzne_182" localSheetId="8">'ES3'!#REF!</definedName>
    <definedName name="DaneZewnętrzne_183" localSheetId="7">ES!$KOE$27:$KPH$35</definedName>
    <definedName name="DaneZewnętrzne_183" localSheetId="6">'ES2'!$JSG$16:$JTJ$20</definedName>
    <definedName name="DaneZewnętrzne_183" localSheetId="8">'ES3'!#REF!</definedName>
    <definedName name="DaneZewnętrzne_184" localSheetId="7">ES!$KOE$38:$KPH$46</definedName>
    <definedName name="DaneZewnętrzne_184" localSheetId="6">'ES2'!$JSG$23:$JTJ$27</definedName>
    <definedName name="DaneZewnętrzne_184" localSheetId="8">'ES3'!#REF!</definedName>
    <definedName name="DaneZewnętrzne_185" localSheetId="7">ES!$KOE$48:$KPH$56</definedName>
    <definedName name="DaneZewnętrzne_185" localSheetId="6">'ES2'!$JRC$2:$JSF$6</definedName>
    <definedName name="DaneZewnętrzne_185" localSheetId="8">'ES3'!#REF!</definedName>
    <definedName name="DaneZewnętrzne_186" localSheetId="7">ES!$KNA$2:$KOD$10</definedName>
    <definedName name="DaneZewnętrzne_186" localSheetId="6">'ES2'!$JRC$9:$JSF$13</definedName>
    <definedName name="DaneZewnętrzne_186" localSheetId="8">'ES3'!#REF!</definedName>
    <definedName name="DaneZewnętrzne_187" localSheetId="7">ES!$KNA$16:$KOD$24</definedName>
    <definedName name="DaneZewnętrzne_187" localSheetId="6">'ES2'!$JRC$16:$JSF$20</definedName>
    <definedName name="DaneZewnętrzne_187" localSheetId="8">'ES3'!#REF!</definedName>
    <definedName name="DaneZewnętrzne_188" localSheetId="7">ES!$KNA$27:$KOD$35</definedName>
    <definedName name="DaneZewnętrzne_188" localSheetId="6">'ES2'!$JRC$23:$JSF$27</definedName>
    <definedName name="DaneZewnętrzne_188" localSheetId="8">'ES3'!#REF!</definedName>
    <definedName name="DaneZewnętrzne_189" localSheetId="7">ES!$KNA$38:$KOD$46</definedName>
    <definedName name="DaneZewnętrzne_189" localSheetId="6">'ES2'!$JPY$2:$JRB$6</definedName>
    <definedName name="DaneZewnętrzne_189" localSheetId="8">'ES3'!#REF!</definedName>
    <definedName name="DaneZewnętrzne_19" localSheetId="7">ES!$MAG$16:$MBJ$24</definedName>
    <definedName name="DaneZewnętrzne_19" localSheetId="6">'ES2'!$LNO$16:$LOR$20</definedName>
    <definedName name="DaneZewnętrzne_19" localSheetId="8">'ES3'!#REF!</definedName>
    <definedName name="DaneZewnętrzne_190" localSheetId="7">ES!$KNA$48:$KOD$56</definedName>
    <definedName name="DaneZewnętrzne_190" localSheetId="6">'ES2'!$JPY$9:$JRB$13</definedName>
    <definedName name="DaneZewnętrzne_190" localSheetId="8">'ES3'!#REF!</definedName>
    <definedName name="DaneZewnętrzne_191" localSheetId="7">ES!$KLW$2:$KMZ$10</definedName>
    <definedName name="DaneZewnętrzne_191" localSheetId="6">'ES2'!$JPY$16:$JRB$20</definedName>
    <definedName name="DaneZewnętrzne_191" localSheetId="8">'ES3'!#REF!</definedName>
    <definedName name="DaneZewnętrzne_192" localSheetId="7">ES!$KLW$16:$KMZ$24</definedName>
    <definedName name="DaneZewnętrzne_192" localSheetId="6">'ES2'!$JPY$23:$JRB$27</definedName>
    <definedName name="DaneZewnętrzne_192" localSheetId="8">'ES3'!#REF!</definedName>
    <definedName name="DaneZewnętrzne_193" localSheetId="7">ES!$KLW$27:$KMZ$35</definedName>
    <definedName name="DaneZewnętrzne_193" localSheetId="6">'ES2'!$JOU$2:$JPX$6</definedName>
    <definedName name="DaneZewnętrzne_193" localSheetId="8">'ES3'!#REF!</definedName>
    <definedName name="DaneZewnętrzne_194" localSheetId="7">ES!$KLW$38:$KMZ$46</definedName>
    <definedName name="DaneZewnętrzne_194" localSheetId="6">'ES2'!$JOU$9:$JPX$13</definedName>
    <definedName name="DaneZewnętrzne_194" localSheetId="8">'ES3'!#REF!</definedName>
    <definedName name="DaneZewnętrzne_195" localSheetId="7">ES!$KLW$48:$KMZ$56</definedName>
    <definedName name="DaneZewnętrzne_195" localSheetId="6">'ES2'!$JOU$16:$JPX$20</definedName>
    <definedName name="DaneZewnętrzne_195" localSheetId="8">'ES3'!#REF!</definedName>
    <definedName name="DaneZewnętrzne_196" localSheetId="7">ES!$KKS$2:$KLV$10</definedName>
    <definedName name="DaneZewnętrzne_196" localSheetId="6">'ES2'!$JOU$23:$JPX$27</definedName>
    <definedName name="DaneZewnętrzne_196" localSheetId="8">'ES3'!#REF!</definedName>
    <definedName name="DaneZewnętrzne_197" localSheetId="7">ES!$KKS$16:$KLV$24</definedName>
    <definedName name="DaneZewnętrzne_197" localSheetId="6">'ES2'!$JNQ$2:$JOT$6</definedName>
    <definedName name="DaneZewnętrzne_197" localSheetId="8">'ES3'!#REF!</definedName>
    <definedName name="DaneZewnętrzne_198" localSheetId="7">ES!$KKS$27:$KLV$35</definedName>
    <definedName name="DaneZewnętrzne_198" localSheetId="6">'ES2'!$JNQ$9:$JOT$13</definedName>
    <definedName name="DaneZewnętrzne_198" localSheetId="8">'ES3'!#REF!</definedName>
    <definedName name="DaneZewnętrzne_199" localSheetId="7">ES!$KKS$38:$KLV$46</definedName>
    <definedName name="DaneZewnętrzne_199" localSheetId="6">'ES2'!$JNQ$16:$JOT$20</definedName>
    <definedName name="DaneZewnętrzne_199" localSheetId="8">'ES3'!#REF!</definedName>
    <definedName name="DaneZewnętrzne_2" localSheetId="7">ES!$MEW$16:$MFZ$24</definedName>
    <definedName name="DaneZewnętrzne_2" localSheetId="6">'ES2'!$LSE$9:$LTH$13</definedName>
    <definedName name="DaneZewnętrzne_2" localSheetId="8">'ES3'!#REF!</definedName>
    <definedName name="DaneZewnętrzne_2" localSheetId="12">Test!$A$16:$AD$24</definedName>
    <definedName name="DaneZewnętrzne_20" localSheetId="7">ES!$MAG$27:$MBJ$35</definedName>
    <definedName name="DaneZewnętrzne_20" localSheetId="6">'ES2'!$LNO$23:$LOR$27</definedName>
    <definedName name="DaneZewnętrzne_20" localSheetId="8">'ES3'!#REF!</definedName>
    <definedName name="DaneZewnętrzne_200" localSheetId="7">ES!$KKS$48:$KLV$56</definedName>
    <definedName name="DaneZewnętrzne_200" localSheetId="6">'ES2'!$JNQ$23:$JOT$27</definedName>
    <definedName name="DaneZewnętrzne_200" localSheetId="8">'ES3'!#REF!</definedName>
    <definedName name="DaneZewnętrzne_201" localSheetId="7">ES!$KJO$2:$KKR$10</definedName>
    <definedName name="DaneZewnętrzne_201" localSheetId="6">'ES2'!$JMM$2:$JNP$6</definedName>
    <definedName name="DaneZewnętrzne_201" localSheetId="8">'ES3'!#REF!</definedName>
    <definedName name="DaneZewnętrzne_202" localSheetId="7">ES!$KJO$16:$KKR$24</definedName>
    <definedName name="DaneZewnętrzne_202" localSheetId="6">'ES2'!$JMM$9:$JNP$13</definedName>
    <definedName name="DaneZewnętrzne_202" localSheetId="8">'ES3'!#REF!</definedName>
    <definedName name="DaneZewnętrzne_203" localSheetId="7">ES!$KJO$27:$KKR$35</definedName>
    <definedName name="DaneZewnętrzne_203" localSheetId="6">'ES2'!$JMM$16:$JNP$20</definedName>
    <definedName name="DaneZewnętrzne_203" localSheetId="8">'ES3'!#REF!</definedName>
    <definedName name="DaneZewnętrzne_204" localSheetId="7">ES!$KJO$38:$KKR$46</definedName>
    <definedName name="DaneZewnętrzne_204" localSheetId="6">'ES2'!$JMM$23:$JNP$27</definedName>
    <definedName name="DaneZewnętrzne_204" localSheetId="8">'ES3'!#REF!</definedName>
    <definedName name="DaneZewnętrzne_205" localSheetId="7">ES!$KJO$48:$KKR$56</definedName>
    <definedName name="DaneZewnętrzne_205" localSheetId="6">'ES2'!$JLI$2:$JML$6</definedName>
    <definedName name="DaneZewnętrzne_205" localSheetId="8">'ES3'!#REF!</definedName>
    <definedName name="DaneZewnętrzne_206" localSheetId="7">ES!$KIK$2:$KJN$10</definedName>
    <definedName name="DaneZewnętrzne_206" localSheetId="6">'ES2'!$JLI$9:$JML$13</definedName>
    <definedName name="DaneZewnętrzne_206" localSheetId="8">'ES3'!#REF!</definedName>
    <definedName name="DaneZewnętrzne_207" localSheetId="7">ES!$KIK$16:$KJN$24</definedName>
    <definedName name="DaneZewnętrzne_207" localSheetId="6">'ES2'!$JLI$16:$JML$20</definedName>
    <definedName name="DaneZewnętrzne_207" localSheetId="8">'ES3'!#REF!</definedName>
    <definedName name="DaneZewnętrzne_208" localSheetId="7">ES!$KIK$27:$KJN$35</definedName>
    <definedName name="DaneZewnętrzne_208" localSheetId="6">'ES2'!$JLI$23:$JML$27</definedName>
    <definedName name="DaneZewnętrzne_208" localSheetId="8">'ES3'!#REF!</definedName>
    <definedName name="DaneZewnętrzne_209" localSheetId="7">ES!$KIK$38:$KJN$46</definedName>
    <definedName name="DaneZewnętrzne_209" localSheetId="6">'ES2'!$JKE$2:$JLH$6</definedName>
    <definedName name="DaneZewnętrzne_209" localSheetId="8">'ES3'!#REF!</definedName>
    <definedName name="DaneZewnętrzne_21" localSheetId="7">ES!$MAG$38:$MBJ$46</definedName>
    <definedName name="DaneZewnętrzne_21" localSheetId="6">'ES2'!$LMK$2:$LNN$6</definedName>
    <definedName name="DaneZewnętrzne_21" localSheetId="8">'ES3'!#REF!</definedName>
    <definedName name="DaneZewnętrzne_210" localSheetId="7">ES!$KIK$48:$KJN$56</definedName>
    <definedName name="DaneZewnętrzne_210" localSheetId="6">'ES2'!$JKE$9:$JLH$13</definedName>
    <definedName name="DaneZewnętrzne_210" localSheetId="8">'ES3'!#REF!</definedName>
    <definedName name="DaneZewnętrzne_211" localSheetId="7">ES!$KHG$2:$KIJ$10</definedName>
    <definedName name="DaneZewnętrzne_211" localSheetId="6">'ES2'!$JKE$16:$JLH$20</definedName>
    <definedName name="DaneZewnętrzne_211" localSheetId="8">'ES3'!#REF!</definedName>
    <definedName name="DaneZewnętrzne_212" localSheetId="7">ES!$KHG$16:$KIJ$24</definedName>
    <definedName name="DaneZewnętrzne_212" localSheetId="6">'ES2'!$JKE$23:$JLH$27</definedName>
    <definedName name="DaneZewnętrzne_212" localSheetId="8">'ES3'!#REF!</definedName>
    <definedName name="DaneZewnętrzne_213" localSheetId="7">ES!$KHG$27:$KIJ$35</definedName>
    <definedName name="DaneZewnętrzne_213" localSheetId="6">'ES2'!$JJA$2:$JKD$6</definedName>
    <definedName name="DaneZewnętrzne_213" localSheetId="8">'ES3'!#REF!</definedName>
    <definedName name="DaneZewnętrzne_214" localSheetId="7">ES!$KHG$38:$KIJ$46</definedName>
    <definedName name="DaneZewnętrzne_214" localSheetId="6">'ES2'!$JJA$9:$JKD$13</definedName>
    <definedName name="DaneZewnętrzne_214" localSheetId="8">'ES3'!#REF!</definedName>
    <definedName name="DaneZewnętrzne_215" localSheetId="7">ES!$KHG$48:$KIJ$56</definedName>
    <definedName name="DaneZewnętrzne_215" localSheetId="6">'ES2'!$JJA$16:$JKD$20</definedName>
    <definedName name="DaneZewnętrzne_215" localSheetId="8">'ES3'!#REF!</definedName>
    <definedName name="DaneZewnętrzne_216" localSheetId="7">ES!$KGC$2:$KHF$10</definedName>
    <definedName name="DaneZewnętrzne_216" localSheetId="6">'ES2'!$JJA$23:$JKD$27</definedName>
    <definedName name="DaneZewnętrzne_216" localSheetId="8">'ES3'!#REF!</definedName>
    <definedName name="DaneZewnętrzne_217" localSheetId="7">ES!$KGC$16:$KHF$24</definedName>
    <definedName name="DaneZewnętrzne_217" localSheetId="6">'ES2'!$JHW$2:$JIZ$6</definedName>
    <definedName name="DaneZewnętrzne_217" localSheetId="8">'ES3'!#REF!</definedName>
    <definedName name="DaneZewnętrzne_218" localSheetId="7">ES!$KGC$27:$KHF$35</definedName>
    <definedName name="DaneZewnętrzne_218" localSheetId="6">'ES2'!$JHW$9:$JIZ$13</definedName>
    <definedName name="DaneZewnętrzne_218" localSheetId="8">'ES3'!#REF!</definedName>
    <definedName name="DaneZewnętrzne_219" localSheetId="7">ES!$KGC$38:$KHF$46</definedName>
    <definedName name="DaneZewnętrzne_219" localSheetId="6">'ES2'!$JHW$16:$JIZ$20</definedName>
    <definedName name="DaneZewnętrzne_219" localSheetId="8">'ES3'!#REF!</definedName>
    <definedName name="DaneZewnętrzne_22" localSheetId="7">ES!$LZC$2:$MAF$10</definedName>
    <definedName name="DaneZewnętrzne_22" localSheetId="6">'ES2'!$LMK$9:$LNN$13</definedName>
    <definedName name="DaneZewnętrzne_22" localSheetId="8">'ES3'!#REF!</definedName>
    <definedName name="DaneZewnętrzne_220" localSheetId="7">ES!$KGC$48:$KHF$56</definedName>
    <definedName name="DaneZewnętrzne_220" localSheetId="6">'ES2'!$JHW$23:$JIZ$27</definedName>
    <definedName name="DaneZewnętrzne_220" localSheetId="8">'ES3'!#REF!</definedName>
    <definedName name="DaneZewnętrzne_221" localSheetId="7">ES!$KEY$2:$KGB$10</definedName>
    <definedName name="DaneZewnętrzne_221" localSheetId="6">'ES2'!$JGS$2:$JHV$6</definedName>
    <definedName name="DaneZewnętrzne_221" localSheetId="8">'ES3'!#REF!</definedName>
    <definedName name="DaneZewnętrzne_222" localSheetId="7">ES!$KEY$16:$KGB$24</definedName>
    <definedName name="DaneZewnętrzne_222" localSheetId="6">'ES2'!$JGS$9:$JHV$13</definedName>
    <definedName name="DaneZewnętrzne_222" localSheetId="8">'ES3'!#REF!</definedName>
    <definedName name="DaneZewnętrzne_223" localSheetId="7">ES!$KEY$27:$KGB$35</definedName>
    <definedName name="DaneZewnętrzne_223" localSheetId="6">'ES2'!$JGS$16:$JHV$20</definedName>
    <definedName name="DaneZewnętrzne_223" localSheetId="8">'ES3'!#REF!</definedName>
    <definedName name="DaneZewnętrzne_224" localSheetId="7">ES!$KEY$38:$KGB$46</definedName>
    <definedName name="DaneZewnętrzne_224" localSheetId="6">'ES2'!$JGS$23:$JHV$27</definedName>
    <definedName name="DaneZewnętrzne_224" localSheetId="8">'ES3'!#REF!</definedName>
    <definedName name="DaneZewnętrzne_225" localSheetId="7">ES!$KEY$48:$KGB$56</definedName>
    <definedName name="DaneZewnętrzne_225" localSheetId="6">'ES2'!$JFO$2:$JGR$6</definedName>
    <definedName name="DaneZewnętrzne_225" localSheetId="8">'ES3'!#REF!</definedName>
    <definedName name="DaneZewnętrzne_226" localSheetId="7">ES!$KDU$2:$KEX$10</definedName>
    <definedName name="DaneZewnętrzne_226" localSheetId="6">'ES2'!$JFO$9:$JGR$13</definedName>
    <definedName name="DaneZewnętrzne_226" localSheetId="8">'ES3'!#REF!</definedName>
    <definedName name="DaneZewnętrzne_227" localSheetId="7">ES!$KDU$16:$KEX$24</definedName>
    <definedName name="DaneZewnętrzne_227" localSheetId="6">'ES2'!$JFO$16:$JGR$20</definedName>
    <definedName name="DaneZewnętrzne_227" localSheetId="8">'ES3'!#REF!</definedName>
    <definedName name="DaneZewnętrzne_228" localSheetId="7">ES!$KDU$27:$KEX$35</definedName>
    <definedName name="DaneZewnętrzne_228" localSheetId="6">'ES2'!$JFO$23:$JGR$27</definedName>
    <definedName name="DaneZewnętrzne_228" localSheetId="8">'ES3'!#REF!</definedName>
    <definedName name="DaneZewnętrzne_229" localSheetId="7">ES!$KDU$38:$KEX$46</definedName>
    <definedName name="DaneZewnętrzne_229" localSheetId="6">'ES2'!$JEK$2:$JFN$6</definedName>
    <definedName name="DaneZewnętrzne_229" localSheetId="8">'ES3'!#REF!</definedName>
    <definedName name="DaneZewnętrzne_23" localSheetId="7">ES!$LZC$16:$MAF$24</definedName>
    <definedName name="DaneZewnętrzne_23" localSheetId="6">'ES2'!$LMK$16:$LNN$20</definedName>
    <definedName name="DaneZewnętrzne_23" localSheetId="8">'ES3'!#REF!</definedName>
    <definedName name="DaneZewnętrzne_230" localSheetId="7">ES!$KDU$48:$KEX$56</definedName>
    <definedName name="DaneZewnętrzne_230" localSheetId="6">'ES2'!$JEK$9:$JFN$13</definedName>
    <definedName name="DaneZewnętrzne_230" localSheetId="8">'ES3'!#REF!</definedName>
    <definedName name="DaneZewnętrzne_231" localSheetId="7">ES!$KCQ$2:$KDT$10</definedName>
    <definedName name="DaneZewnętrzne_231" localSheetId="6">'ES2'!$JEK$16:$JFN$20</definedName>
    <definedName name="DaneZewnętrzne_231" localSheetId="8">'ES3'!#REF!</definedName>
    <definedName name="DaneZewnętrzne_232" localSheetId="7">ES!$KCQ$16:$KDT$24</definedName>
    <definedName name="DaneZewnętrzne_232" localSheetId="6">'ES2'!$JEK$23:$JFN$27</definedName>
    <definedName name="DaneZewnętrzne_232" localSheetId="8">'ES3'!#REF!</definedName>
    <definedName name="DaneZewnętrzne_233" localSheetId="7">ES!$KCQ$27:$KDT$35</definedName>
    <definedName name="DaneZewnętrzne_233" localSheetId="6">'ES2'!$JDG$2:$JEJ$6</definedName>
    <definedName name="DaneZewnętrzne_233" localSheetId="8">'ES3'!#REF!</definedName>
    <definedName name="DaneZewnętrzne_234" localSheetId="7">ES!$KCQ$38:$KDT$46</definedName>
    <definedName name="DaneZewnętrzne_234" localSheetId="6">'ES2'!$JDG$9:$JEJ$13</definedName>
    <definedName name="DaneZewnętrzne_234" localSheetId="8">'ES3'!#REF!</definedName>
    <definedName name="DaneZewnętrzne_235" localSheetId="7">ES!$KCQ$48:$KDT$56</definedName>
    <definedName name="DaneZewnętrzne_235" localSheetId="6">'ES2'!$JDG$16:$JEJ$20</definedName>
    <definedName name="DaneZewnętrzne_235" localSheetId="8">'ES3'!#REF!</definedName>
    <definedName name="DaneZewnętrzne_236" localSheetId="7">ES!$KBM$2:$KCP$10</definedName>
    <definedName name="DaneZewnętrzne_236" localSheetId="6">'ES2'!$JDG$23:$JEJ$27</definedName>
    <definedName name="DaneZewnętrzne_236" localSheetId="8">'ES3'!#REF!</definedName>
    <definedName name="DaneZewnętrzne_237" localSheetId="7">ES!$KBM$16:$KCP$24</definedName>
    <definedName name="DaneZewnętrzne_237" localSheetId="6">'ES2'!$JCC$2:$JDF$6</definedName>
    <definedName name="DaneZewnętrzne_237" localSheetId="8">'ES3'!#REF!</definedName>
    <definedName name="DaneZewnętrzne_238" localSheetId="7">ES!$KBM$27:$KCP$35</definedName>
    <definedName name="DaneZewnętrzne_238" localSheetId="6">'ES2'!$JCC$9:$JDF$13</definedName>
    <definedName name="DaneZewnętrzne_238" localSheetId="8">'ES3'!#REF!</definedName>
    <definedName name="DaneZewnętrzne_239" localSheetId="7">ES!$KBM$38:$KCP$46</definedName>
    <definedName name="DaneZewnętrzne_239" localSheetId="6">'ES2'!$JCC$16:$JDF$20</definedName>
    <definedName name="DaneZewnętrzne_239" localSheetId="8">'ES3'!#REF!</definedName>
    <definedName name="DaneZewnętrzne_24" localSheetId="7">ES!$LZC$27:$MAF$35</definedName>
    <definedName name="DaneZewnętrzne_24" localSheetId="6">'ES2'!$LMK$23:$LNN$27</definedName>
    <definedName name="DaneZewnętrzne_24" localSheetId="8">'ES3'!#REF!</definedName>
    <definedName name="DaneZewnętrzne_240" localSheetId="7">ES!$KBM$48:$KCP$56</definedName>
    <definedName name="DaneZewnętrzne_240" localSheetId="6">'ES2'!$JCC$23:$JDF$27</definedName>
    <definedName name="DaneZewnętrzne_240" localSheetId="8">'ES3'!#REF!</definedName>
    <definedName name="DaneZewnętrzne_241" localSheetId="7">ES!$KAI$2:$KBL$10</definedName>
    <definedName name="DaneZewnętrzne_241" localSheetId="6">'ES2'!$JAY$2:$JCB$6</definedName>
    <definedName name="DaneZewnętrzne_241" localSheetId="8">'ES3'!#REF!</definedName>
    <definedName name="DaneZewnętrzne_242" localSheetId="7">ES!$KAI$16:$KBL$24</definedName>
    <definedName name="DaneZewnętrzne_242" localSheetId="6">'ES2'!$JAY$9:$JCB$13</definedName>
    <definedName name="DaneZewnętrzne_242" localSheetId="8">'ES3'!#REF!</definedName>
    <definedName name="DaneZewnętrzne_243" localSheetId="7">ES!$KAI$27:$KBL$35</definedName>
    <definedName name="DaneZewnętrzne_243" localSheetId="6">'ES2'!$JAY$16:$JCB$20</definedName>
    <definedName name="DaneZewnętrzne_243" localSheetId="8">'ES3'!#REF!</definedName>
    <definedName name="DaneZewnętrzne_244" localSheetId="7">ES!$KAI$38:$KBL$46</definedName>
    <definedName name="DaneZewnętrzne_244" localSheetId="6">'ES2'!$JAY$23:$JCB$27</definedName>
    <definedName name="DaneZewnętrzne_244" localSheetId="8">'ES3'!#REF!</definedName>
    <definedName name="DaneZewnętrzne_245" localSheetId="7">ES!$KAI$48:$KBL$56</definedName>
    <definedName name="DaneZewnętrzne_245" localSheetId="6">'ES2'!$IZU$2:$JAX$6</definedName>
    <definedName name="DaneZewnętrzne_245" localSheetId="8">'ES3'!#REF!</definedName>
    <definedName name="DaneZewnętrzne_246" localSheetId="7">ES!$JZE$2:$KAH$10</definedName>
    <definedName name="DaneZewnętrzne_246" localSheetId="6">'ES2'!$IZU$9:$JAX$13</definedName>
    <definedName name="DaneZewnętrzne_246" localSheetId="8">'ES3'!#REF!</definedName>
    <definedName name="DaneZewnętrzne_247" localSheetId="7">ES!$JZE$16:$KAH$24</definedName>
    <definedName name="DaneZewnętrzne_247" localSheetId="6">'ES2'!$IZU$16:$JAX$20</definedName>
    <definedName name="DaneZewnętrzne_247" localSheetId="8">'ES3'!#REF!</definedName>
    <definedName name="DaneZewnętrzne_248" localSheetId="7">ES!$JZE$27:$KAH$35</definedName>
    <definedName name="DaneZewnętrzne_248" localSheetId="6">'ES2'!$IZU$23:$JAX$27</definedName>
    <definedName name="DaneZewnętrzne_248" localSheetId="8">'ES3'!#REF!</definedName>
    <definedName name="DaneZewnętrzne_249" localSheetId="7">ES!$JZE$38:$KAH$46</definedName>
    <definedName name="DaneZewnętrzne_249" localSheetId="6">'ES2'!$IYQ$2:$IZT$6</definedName>
    <definedName name="DaneZewnętrzne_249" localSheetId="8">'ES3'!#REF!</definedName>
    <definedName name="DaneZewnętrzne_25" localSheetId="7">ES!$LZC$38:$MAF$46</definedName>
    <definedName name="DaneZewnętrzne_25" localSheetId="6">'ES2'!$LLG$2:$LMJ$6</definedName>
    <definedName name="DaneZewnętrzne_25" localSheetId="8">'ES3'!#REF!</definedName>
    <definedName name="DaneZewnętrzne_250" localSheetId="7">ES!$JZE$48:$KAH$56</definedName>
    <definedName name="DaneZewnętrzne_250" localSheetId="6">'ES2'!$IYQ$9:$IZT$13</definedName>
    <definedName name="DaneZewnętrzne_250" localSheetId="8">'ES3'!#REF!</definedName>
    <definedName name="DaneZewnętrzne_251" localSheetId="7">ES!$JYA$2:$JZD$10</definedName>
    <definedName name="DaneZewnętrzne_251" localSheetId="6">'ES2'!$IYQ$16:$IZT$20</definedName>
    <definedName name="DaneZewnętrzne_251" localSheetId="8">'ES3'!#REF!</definedName>
    <definedName name="DaneZewnętrzne_252" localSheetId="7">ES!$JYA$16:$JZD$24</definedName>
    <definedName name="DaneZewnętrzne_252" localSheetId="6">'ES2'!$IYQ$23:$IZT$27</definedName>
    <definedName name="DaneZewnętrzne_252" localSheetId="8">'ES3'!#REF!</definedName>
    <definedName name="DaneZewnętrzne_253" localSheetId="7">ES!$JYA$27:$JZD$35</definedName>
    <definedName name="DaneZewnętrzne_253" localSheetId="6">'ES2'!$IXM$2:$IYP$6</definedName>
    <definedName name="DaneZewnętrzne_253" localSheetId="8">'ES3'!#REF!</definedName>
    <definedName name="DaneZewnętrzne_254" localSheetId="7">ES!$JYA$38:$JZD$46</definedName>
    <definedName name="DaneZewnętrzne_254" localSheetId="6">'ES2'!$IXM$9:$IYP$13</definedName>
    <definedName name="DaneZewnętrzne_254" localSheetId="8">'ES3'!#REF!</definedName>
    <definedName name="DaneZewnętrzne_255" localSheetId="7">ES!$JYA$48:$JZD$56</definedName>
    <definedName name="DaneZewnętrzne_255" localSheetId="6">'ES2'!$IXM$16:$IYP$20</definedName>
    <definedName name="DaneZewnętrzne_255" localSheetId="8">'ES3'!#REF!</definedName>
    <definedName name="DaneZewnętrzne_256" localSheetId="7">ES!$JWW$2:$JXZ$10</definedName>
    <definedName name="DaneZewnętrzne_256" localSheetId="6">'ES2'!$IXM$23:$IYP$27</definedName>
    <definedName name="DaneZewnętrzne_256" localSheetId="8">'ES3'!#REF!</definedName>
    <definedName name="DaneZewnętrzne_257" localSheetId="7">ES!$JWW$16:$JXZ$24</definedName>
    <definedName name="DaneZewnętrzne_257" localSheetId="6">'ES2'!$IWI$2:$IXL$6</definedName>
    <definedName name="DaneZewnętrzne_257" localSheetId="8">'ES3'!#REF!</definedName>
    <definedName name="DaneZewnętrzne_258" localSheetId="7">ES!$JWW$27:$JXZ$35</definedName>
    <definedName name="DaneZewnętrzne_258" localSheetId="6">'ES2'!$IWI$9:$IXL$13</definedName>
    <definedName name="DaneZewnętrzne_258" localSheetId="8">'ES3'!#REF!</definedName>
    <definedName name="DaneZewnętrzne_259" localSheetId="7">ES!$JWW$38:$JXZ$46</definedName>
    <definedName name="DaneZewnętrzne_259" localSheetId="6">'ES2'!$IWI$16:$IXL$20</definedName>
    <definedName name="DaneZewnętrzne_259" localSheetId="8">'ES3'!#REF!</definedName>
    <definedName name="DaneZewnętrzne_26" localSheetId="7">ES!$LXY$2:$LZB$10</definedName>
    <definedName name="DaneZewnętrzne_26" localSheetId="6">'ES2'!$LLG$9:$LMJ$13</definedName>
    <definedName name="DaneZewnętrzne_26" localSheetId="8">'ES3'!#REF!</definedName>
    <definedName name="DaneZewnętrzne_260" localSheetId="7">ES!$JWW$48:$JXZ$56</definedName>
    <definedName name="DaneZewnętrzne_260" localSheetId="6">'ES2'!$IWI$23:$IXL$27</definedName>
    <definedName name="DaneZewnętrzne_260" localSheetId="8">'ES3'!#REF!</definedName>
    <definedName name="DaneZewnętrzne_261" localSheetId="7">ES!$JVS$2:$JWV$10</definedName>
    <definedName name="DaneZewnętrzne_261" localSheetId="6">'ES2'!$IVE$2:$IWH$6</definedName>
    <definedName name="DaneZewnętrzne_261" localSheetId="8">'ES3'!#REF!</definedName>
    <definedName name="DaneZewnętrzne_262" localSheetId="7">ES!$JVS$16:$JWV$24</definedName>
    <definedName name="DaneZewnętrzne_262" localSheetId="6">'ES2'!$IVE$9:$IWH$13</definedName>
    <definedName name="DaneZewnętrzne_262" localSheetId="8">'ES3'!#REF!</definedName>
    <definedName name="DaneZewnętrzne_263" localSheetId="7">ES!$JVS$27:$JWV$35</definedName>
    <definedName name="DaneZewnętrzne_263" localSheetId="6">'ES2'!$IVE$16:$IWH$20</definedName>
    <definedName name="DaneZewnętrzne_263" localSheetId="8">'ES3'!#REF!</definedName>
    <definedName name="DaneZewnętrzne_264" localSheetId="7">ES!$JVS$38:$JWV$46</definedName>
    <definedName name="DaneZewnętrzne_264" localSheetId="6">'ES2'!$IVE$23:$IWH$27</definedName>
    <definedName name="DaneZewnętrzne_264" localSheetId="8">'ES3'!#REF!</definedName>
    <definedName name="DaneZewnętrzne_265" localSheetId="7">ES!$JVS$48:$JWV$56</definedName>
    <definedName name="DaneZewnętrzne_265" localSheetId="6">'ES2'!$IUA$2:$IVD$6</definedName>
    <definedName name="DaneZewnętrzne_265" localSheetId="8">'ES3'!#REF!</definedName>
    <definedName name="DaneZewnętrzne_266" localSheetId="7">ES!$JUO$2:$JVR$10</definedName>
    <definedName name="DaneZewnętrzne_266" localSheetId="6">'ES2'!$IUA$9:$IVD$13</definedName>
    <definedName name="DaneZewnętrzne_266" localSheetId="8">'ES3'!#REF!</definedName>
    <definedName name="DaneZewnętrzne_267" localSheetId="7">ES!$JUO$16:$JVR$24</definedName>
    <definedName name="DaneZewnętrzne_267" localSheetId="6">'ES2'!$IUA$16:$IVD$20</definedName>
    <definedName name="DaneZewnętrzne_267" localSheetId="8">'ES3'!#REF!</definedName>
    <definedName name="DaneZewnętrzne_268" localSheetId="7">ES!$JUO$27:$JVR$35</definedName>
    <definedName name="DaneZewnętrzne_268" localSheetId="6">'ES2'!$IUA$23:$IVD$27</definedName>
    <definedName name="DaneZewnętrzne_268" localSheetId="8">'ES3'!#REF!</definedName>
    <definedName name="DaneZewnętrzne_269" localSheetId="7">ES!$JUO$38:$JVR$46</definedName>
    <definedName name="DaneZewnętrzne_269" localSheetId="6">'ES2'!$ISW$2:$ITZ$6</definedName>
    <definedName name="DaneZewnętrzne_269" localSheetId="8">'ES3'!#REF!</definedName>
    <definedName name="DaneZewnętrzne_27" localSheetId="7">ES!$LXY$16:$LZB$24</definedName>
    <definedName name="DaneZewnętrzne_27" localSheetId="6">'ES2'!$LLG$16:$LMJ$20</definedName>
    <definedName name="DaneZewnętrzne_27" localSheetId="8">'ES3'!#REF!</definedName>
    <definedName name="DaneZewnętrzne_270" localSheetId="7">ES!$JUO$48:$JVR$56</definedName>
    <definedName name="DaneZewnętrzne_270" localSheetId="6">'ES2'!$ISW$9:$ITZ$13</definedName>
    <definedName name="DaneZewnętrzne_270" localSheetId="8">'ES3'!#REF!</definedName>
    <definedName name="DaneZewnętrzne_271" localSheetId="7">ES!$JTK$2:$JUN$10</definedName>
    <definedName name="DaneZewnętrzne_271" localSheetId="6">'ES2'!$ISW$16:$ITZ$20</definedName>
    <definedName name="DaneZewnętrzne_271" localSheetId="8">'ES3'!#REF!</definedName>
    <definedName name="DaneZewnętrzne_272" localSheetId="7">ES!$JTK$16:$JUN$24</definedName>
    <definedName name="DaneZewnętrzne_272" localSheetId="6">'ES2'!$ISW$23:$ITZ$27</definedName>
    <definedName name="DaneZewnętrzne_272" localSheetId="8">'ES3'!#REF!</definedName>
    <definedName name="DaneZewnętrzne_273" localSheetId="7">ES!$JTK$27:$JUN$35</definedName>
    <definedName name="DaneZewnętrzne_273" localSheetId="6">'ES2'!$IRS$2:$ISV$6</definedName>
    <definedName name="DaneZewnętrzne_273" localSheetId="8">'ES3'!#REF!</definedName>
    <definedName name="DaneZewnętrzne_274" localSheetId="7">ES!$JTK$38:$JUN$46</definedName>
    <definedName name="DaneZewnętrzne_274" localSheetId="6">'ES2'!$IRS$9:$ISV$13</definedName>
    <definedName name="DaneZewnętrzne_274" localSheetId="8">'ES3'!#REF!</definedName>
    <definedName name="DaneZewnętrzne_275" localSheetId="7">ES!$JTK$48:$JUN$56</definedName>
    <definedName name="DaneZewnętrzne_275" localSheetId="6">'ES2'!$IRS$16:$ISV$20</definedName>
    <definedName name="DaneZewnętrzne_275" localSheetId="8">'ES3'!#REF!</definedName>
    <definedName name="DaneZewnętrzne_276" localSheetId="7">ES!$JSG$2:$JTJ$10</definedName>
    <definedName name="DaneZewnętrzne_276" localSheetId="6">'ES2'!$IRS$23:$ISV$27</definedName>
    <definedName name="DaneZewnętrzne_276" localSheetId="8">'ES3'!#REF!</definedName>
    <definedName name="DaneZewnętrzne_277" localSheetId="7">ES!$JSG$16:$JTJ$24</definedName>
    <definedName name="DaneZewnętrzne_277" localSheetId="6">'ES2'!$IQO$2:$IRR$6</definedName>
    <definedName name="DaneZewnętrzne_277" localSheetId="8">'ES3'!#REF!</definedName>
    <definedName name="DaneZewnętrzne_278" localSheetId="7">ES!$JSG$27:$JTJ$35</definedName>
    <definedName name="DaneZewnętrzne_278" localSheetId="6">'ES2'!$IQO$9:$IRR$13</definedName>
    <definedName name="DaneZewnętrzne_278" localSheetId="8">'ES3'!#REF!</definedName>
    <definedName name="DaneZewnętrzne_279" localSheetId="7">ES!$JSG$38:$JTJ$46</definedName>
    <definedName name="DaneZewnętrzne_279" localSheetId="6">'ES2'!$IQO$16:$IRR$20</definedName>
    <definedName name="DaneZewnętrzne_279" localSheetId="8">'ES3'!#REF!</definedName>
    <definedName name="DaneZewnętrzne_28" localSheetId="7">ES!$LXY$27:$LZB$35</definedName>
    <definedName name="DaneZewnętrzne_28" localSheetId="6">'ES2'!$LLG$23:$LMJ$27</definedName>
    <definedName name="DaneZewnętrzne_28" localSheetId="8">'ES3'!#REF!</definedName>
    <definedName name="DaneZewnętrzne_280" localSheetId="7">ES!$JSG$48:$JTJ$56</definedName>
    <definedName name="DaneZewnętrzne_280" localSheetId="6">'ES2'!$IQO$23:$IRR$27</definedName>
    <definedName name="DaneZewnętrzne_280" localSheetId="8">'ES3'!#REF!</definedName>
    <definedName name="DaneZewnętrzne_281" localSheetId="7">ES!$JRC$2:$JSF$10</definedName>
    <definedName name="DaneZewnętrzne_281" localSheetId="6">'ES2'!$IPK$2:$IQN$6</definedName>
    <definedName name="DaneZewnętrzne_281" localSheetId="8">'ES3'!#REF!</definedName>
    <definedName name="DaneZewnętrzne_282" localSheetId="7">ES!$JRC$16:$JSF$24</definedName>
    <definedName name="DaneZewnętrzne_282" localSheetId="6">'ES2'!$IPK$9:$IQN$13</definedName>
    <definedName name="DaneZewnętrzne_282" localSheetId="8">'ES3'!#REF!</definedName>
    <definedName name="DaneZewnętrzne_283" localSheetId="7">ES!$JRC$27:$JSF$35</definedName>
    <definedName name="DaneZewnętrzne_283" localSheetId="6">'ES2'!$IPK$16:$IQN$20</definedName>
    <definedName name="DaneZewnętrzne_283" localSheetId="8">'ES3'!#REF!</definedName>
    <definedName name="DaneZewnętrzne_284" localSheetId="7">ES!$JRC$38:$JSF$46</definedName>
    <definedName name="DaneZewnętrzne_284" localSheetId="6">'ES2'!$IPK$23:$IQN$27</definedName>
    <definedName name="DaneZewnętrzne_284" localSheetId="8">'ES3'!#REF!</definedName>
    <definedName name="DaneZewnętrzne_285" localSheetId="7">ES!$JRC$48:$JSF$56</definedName>
    <definedName name="DaneZewnętrzne_285" localSheetId="6">'ES2'!$IOG$2:$IPJ$6</definedName>
    <definedName name="DaneZewnętrzne_285" localSheetId="8">'ES3'!#REF!</definedName>
    <definedName name="DaneZewnętrzne_286" localSheetId="7">ES!$JPY$2:$JRB$10</definedName>
    <definedName name="DaneZewnętrzne_286" localSheetId="6">'ES2'!$IOG$9:$IPJ$13</definedName>
    <definedName name="DaneZewnętrzne_286" localSheetId="8">'ES3'!#REF!</definedName>
    <definedName name="DaneZewnętrzne_287" localSheetId="7">ES!$JPY$16:$JRB$24</definedName>
    <definedName name="DaneZewnętrzne_287" localSheetId="6">'ES2'!$IOG$16:$IPJ$20</definedName>
    <definedName name="DaneZewnętrzne_287" localSheetId="8">'ES3'!#REF!</definedName>
    <definedName name="DaneZewnętrzne_288" localSheetId="7">ES!$JPY$27:$JRB$35</definedName>
    <definedName name="DaneZewnętrzne_288" localSheetId="6">'ES2'!$IOG$23:$IPJ$27</definedName>
    <definedName name="DaneZewnętrzne_288" localSheetId="8">'ES3'!#REF!</definedName>
    <definedName name="DaneZewnętrzne_289" localSheetId="7">ES!$JPY$38:$JRB$46</definedName>
    <definedName name="DaneZewnętrzne_289" localSheetId="6">'ES2'!$INC$2:$IOF$6</definedName>
    <definedName name="DaneZewnętrzne_289" localSheetId="8">'ES3'!#REF!</definedName>
    <definedName name="DaneZewnętrzne_29" localSheetId="7">ES!$LXY$38:$LZB$46</definedName>
    <definedName name="DaneZewnętrzne_29" localSheetId="6">'ES2'!$LKC$2:$LLF$6</definedName>
    <definedName name="DaneZewnętrzne_29" localSheetId="8">'ES3'!#REF!</definedName>
    <definedName name="DaneZewnętrzne_290" localSheetId="7">ES!$JPY$48:$JRB$56</definedName>
    <definedName name="DaneZewnętrzne_290" localSheetId="6">'ES2'!$INC$9:$IOF$13</definedName>
    <definedName name="DaneZewnętrzne_290" localSheetId="8">'ES3'!#REF!</definedName>
    <definedName name="DaneZewnętrzne_291" localSheetId="7">ES!$JOU$2:$JPX$10</definedName>
    <definedName name="DaneZewnętrzne_291" localSheetId="6">'ES2'!$INC$16:$IOF$20</definedName>
    <definedName name="DaneZewnętrzne_291" localSheetId="8">'ES3'!#REF!</definedName>
    <definedName name="DaneZewnętrzne_292" localSheetId="7">ES!$JOU$16:$JPX$24</definedName>
    <definedName name="DaneZewnętrzne_292" localSheetId="6">'ES2'!$INC$23:$IOF$27</definedName>
    <definedName name="DaneZewnętrzne_292" localSheetId="8">'ES3'!#REF!</definedName>
    <definedName name="DaneZewnętrzne_293" localSheetId="7">ES!$JOU$27:$JPX$35</definedName>
    <definedName name="DaneZewnętrzne_293" localSheetId="6">'ES2'!$ILY$2:$INB$6</definedName>
    <definedName name="DaneZewnętrzne_293" localSheetId="8">'ES3'!#REF!</definedName>
    <definedName name="DaneZewnętrzne_294" localSheetId="7">ES!$JOU$38:$JPX$46</definedName>
    <definedName name="DaneZewnętrzne_294" localSheetId="6">'ES2'!$ILY$9:$INB$13</definedName>
    <definedName name="DaneZewnętrzne_294" localSheetId="8">'ES3'!#REF!</definedName>
    <definedName name="DaneZewnętrzne_295" localSheetId="7">ES!$JOU$48:$JPX$56</definedName>
    <definedName name="DaneZewnętrzne_295" localSheetId="6">'ES2'!$ILY$16:$INB$20</definedName>
    <definedName name="DaneZewnętrzne_295" localSheetId="8">'ES3'!#REF!</definedName>
    <definedName name="DaneZewnętrzne_296" localSheetId="7">ES!$JNQ$2:$JOT$10</definedName>
    <definedName name="DaneZewnętrzne_296" localSheetId="6">'ES2'!$ILY$23:$INB$27</definedName>
    <definedName name="DaneZewnętrzne_296" localSheetId="8">'ES3'!#REF!</definedName>
    <definedName name="DaneZewnętrzne_297" localSheetId="7">ES!$JNQ$16:$JOT$24</definedName>
    <definedName name="DaneZewnętrzne_297" localSheetId="6">'ES2'!$IKU$2:$ILX$6</definedName>
    <definedName name="DaneZewnętrzne_297" localSheetId="8">'ES3'!#REF!</definedName>
    <definedName name="DaneZewnętrzne_298" localSheetId="7">ES!$JNQ$27:$JOT$35</definedName>
    <definedName name="DaneZewnętrzne_298" localSheetId="6">'ES2'!$IKU$9:$ILX$13</definedName>
    <definedName name="DaneZewnętrzne_298" localSheetId="8">'ES3'!#REF!</definedName>
    <definedName name="DaneZewnętrzne_299" localSheetId="7">ES!$JNQ$38:$JOT$46</definedName>
    <definedName name="DaneZewnętrzne_299" localSheetId="6">'ES2'!$IKU$16:$ILX$20</definedName>
    <definedName name="DaneZewnętrzne_299" localSheetId="8">'ES3'!#REF!</definedName>
    <definedName name="DaneZewnętrzne_3" localSheetId="7">ES!$MEW$27:$MFZ$35</definedName>
    <definedName name="DaneZewnętrzne_3" localSheetId="6">'ES2'!$LSE$16:$LTH$20</definedName>
    <definedName name="DaneZewnętrzne_3" localSheetId="8">'ES3'!#REF!</definedName>
    <definedName name="DaneZewnętrzne_3" localSheetId="12">Test!$A$27:$AD$35</definedName>
    <definedName name="DaneZewnętrzne_30" localSheetId="7">ES!$LXY$48:$LZB$56</definedName>
    <definedName name="DaneZewnętrzne_30" localSheetId="6">'ES2'!$LKC$9:$LLF$13</definedName>
    <definedName name="DaneZewnętrzne_30" localSheetId="8">'ES3'!#REF!</definedName>
    <definedName name="DaneZewnętrzne_300" localSheetId="7">ES!$JNQ$48:$JOT$56</definedName>
    <definedName name="DaneZewnętrzne_300" localSheetId="6">'ES2'!$IKU$23:$ILX$27</definedName>
    <definedName name="DaneZewnętrzne_300" localSheetId="8">'ES3'!#REF!</definedName>
    <definedName name="DaneZewnętrzne_301" localSheetId="7">ES!$JMM$2:$JNP$10</definedName>
    <definedName name="DaneZewnętrzne_301" localSheetId="6">'ES2'!$IJQ$2:$IKT$6</definedName>
    <definedName name="DaneZewnętrzne_301" localSheetId="8">'ES3'!#REF!</definedName>
    <definedName name="DaneZewnętrzne_302" localSheetId="7">ES!$JMM$16:$JNP$24</definedName>
    <definedName name="DaneZewnętrzne_302" localSheetId="6">'ES2'!$IJQ$9:$IKT$13</definedName>
    <definedName name="DaneZewnętrzne_302" localSheetId="8">'ES3'!#REF!</definedName>
    <definedName name="DaneZewnętrzne_303" localSheetId="7">ES!$JMM$27:$JNP$35</definedName>
    <definedName name="DaneZewnętrzne_303" localSheetId="6">'ES2'!$IJQ$16:$IKT$20</definedName>
    <definedName name="DaneZewnętrzne_303" localSheetId="8">'ES3'!#REF!</definedName>
    <definedName name="DaneZewnętrzne_304" localSheetId="7">ES!$JMM$38:$JNP$46</definedName>
    <definedName name="DaneZewnętrzne_304" localSheetId="6">'ES2'!$IJQ$23:$IKT$27</definedName>
    <definedName name="DaneZewnętrzne_304" localSheetId="8">'ES3'!#REF!</definedName>
    <definedName name="DaneZewnętrzne_305" localSheetId="7">ES!$JMM$48:$JNP$56</definedName>
    <definedName name="DaneZewnętrzne_305" localSheetId="6">'ES2'!$IIM$2:$IJP$6</definedName>
    <definedName name="DaneZewnętrzne_305" localSheetId="8">'ES3'!#REF!</definedName>
    <definedName name="DaneZewnętrzne_306" localSheetId="7">ES!$JLI$2:$JML$10</definedName>
    <definedName name="DaneZewnętrzne_306" localSheetId="6">'ES2'!$IIM$9:$IJP$13</definedName>
    <definedName name="DaneZewnętrzne_306" localSheetId="8">'ES3'!#REF!</definedName>
    <definedName name="DaneZewnętrzne_307" localSheetId="7">ES!$JLI$16:$JML$24</definedName>
    <definedName name="DaneZewnętrzne_307" localSheetId="6">'ES2'!$IIM$16:$IJP$20</definedName>
    <definedName name="DaneZewnętrzne_307" localSheetId="8">'ES3'!#REF!</definedName>
    <definedName name="DaneZewnętrzne_308" localSheetId="7">ES!$JLI$27:$JML$35</definedName>
    <definedName name="DaneZewnętrzne_308" localSheetId="6">'ES2'!$IIM$23:$IJP$27</definedName>
    <definedName name="DaneZewnętrzne_308" localSheetId="8">'ES3'!#REF!</definedName>
    <definedName name="DaneZewnętrzne_309" localSheetId="7">ES!$JLI$38:$JML$46</definedName>
    <definedName name="DaneZewnętrzne_309" localSheetId="6">'ES2'!$IHI$2:$IIL$6</definedName>
    <definedName name="DaneZewnętrzne_309" localSheetId="8">'ES3'!#REF!</definedName>
    <definedName name="DaneZewnętrzne_31" localSheetId="7">ES!$LWU$2:$LXX$10</definedName>
    <definedName name="DaneZewnętrzne_31" localSheetId="6">'ES2'!$LKC$16:$LLF$20</definedName>
    <definedName name="DaneZewnętrzne_31" localSheetId="8">'ES3'!#REF!</definedName>
    <definedName name="DaneZewnętrzne_310" localSheetId="7">ES!$JLI$48:$JML$56</definedName>
    <definedName name="DaneZewnętrzne_310" localSheetId="6">'ES2'!$IHI$9:$IIL$13</definedName>
    <definedName name="DaneZewnętrzne_310" localSheetId="8">'ES3'!#REF!</definedName>
    <definedName name="DaneZewnętrzne_311" localSheetId="7">ES!$JKE$2:$JLH$10</definedName>
    <definedName name="DaneZewnętrzne_311" localSheetId="6">'ES2'!$IHI$16:$IIL$20</definedName>
    <definedName name="DaneZewnętrzne_311" localSheetId="8">'ES3'!#REF!</definedName>
    <definedName name="DaneZewnętrzne_312" localSheetId="7">ES!$JKE$16:$JLH$24</definedName>
    <definedName name="DaneZewnętrzne_312" localSheetId="6">'ES2'!$IHI$23:$IIL$27</definedName>
    <definedName name="DaneZewnętrzne_312" localSheetId="8">'ES3'!#REF!</definedName>
    <definedName name="DaneZewnętrzne_313" localSheetId="7">ES!$JKE$27:$JLH$35</definedName>
    <definedName name="DaneZewnętrzne_313" localSheetId="6">'ES2'!$IGE$2:$IHH$6</definedName>
    <definedName name="DaneZewnętrzne_313" localSheetId="8">'ES3'!#REF!</definedName>
    <definedName name="DaneZewnętrzne_314" localSheetId="7">ES!$JKE$38:$JLH$46</definedName>
    <definedName name="DaneZewnętrzne_314" localSheetId="6">'ES2'!$IGE$9:$IHH$13</definedName>
    <definedName name="DaneZewnętrzne_314" localSheetId="8">'ES3'!#REF!</definedName>
    <definedName name="DaneZewnętrzne_315" localSheetId="7">ES!$JKE$48:$JLH$56</definedName>
    <definedName name="DaneZewnętrzne_315" localSheetId="6">'ES2'!$IGE$16:$IHH$20</definedName>
    <definedName name="DaneZewnętrzne_315" localSheetId="8">'ES3'!#REF!</definedName>
    <definedName name="DaneZewnętrzne_316" localSheetId="7">ES!$JJA$2:$JKD$10</definedName>
    <definedName name="DaneZewnętrzne_316" localSheetId="6">'ES2'!$IGE$23:$IHH$27</definedName>
    <definedName name="DaneZewnętrzne_316" localSheetId="8">'ES3'!#REF!</definedName>
    <definedName name="DaneZewnętrzne_317" localSheetId="7">ES!$JJA$16:$JKD$24</definedName>
    <definedName name="DaneZewnętrzne_317" localSheetId="6">'ES2'!$IFA$2:$IGD$6</definedName>
    <definedName name="DaneZewnętrzne_317" localSheetId="8">'ES3'!#REF!</definedName>
    <definedName name="DaneZewnętrzne_318" localSheetId="7">ES!$JJA$27:$JKD$35</definedName>
    <definedName name="DaneZewnętrzne_318" localSheetId="6">'ES2'!$IFA$9:$IGD$13</definedName>
    <definedName name="DaneZewnętrzne_318" localSheetId="8">'ES3'!#REF!</definedName>
    <definedName name="DaneZewnętrzne_319" localSheetId="7">ES!$JJA$38:$JKD$46</definedName>
    <definedName name="DaneZewnętrzne_319" localSheetId="6">'ES2'!$IFA$16:$IGD$20</definedName>
    <definedName name="DaneZewnętrzne_319" localSheetId="8">'ES3'!#REF!</definedName>
    <definedName name="DaneZewnętrzne_32" localSheetId="7">ES!$LWU$16:$LXX$24</definedName>
    <definedName name="DaneZewnętrzne_32" localSheetId="6">'ES2'!$LKC$23:$LLF$27</definedName>
    <definedName name="DaneZewnętrzne_32" localSheetId="8">'ES3'!#REF!</definedName>
    <definedName name="DaneZewnętrzne_320" localSheetId="7">ES!$JJA$48:$JKD$56</definedName>
    <definedName name="DaneZewnętrzne_320" localSheetId="6">'ES2'!$IFA$23:$IGD$27</definedName>
    <definedName name="DaneZewnętrzne_320" localSheetId="8">'ES3'!#REF!</definedName>
    <definedName name="DaneZewnętrzne_321" localSheetId="7">ES!$JHW$2:$JIZ$10</definedName>
    <definedName name="DaneZewnętrzne_321" localSheetId="6">'ES2'!$IDW$2:$IEZ$6</definedName>
    <definedName name="DaneZewnętrzne_321" localSheetId="8">'ES3'!#REF!</definedName>
    <definedName name="DaneZewnętrzne_322" localSheetId="7">ES!$JHW$16:$JIZ$24</definedName>
    <definedName name="DaneZewnętrzne_322" localSheetId="6">'ES2'!$IDW$9:$IEZ$13</definedName>
    <definedName name="DaneZewnętrzne_322" localSheetId="8">'ES3'!#REF!</definedName>
    <definedName name="DaneZewnętrzne_323" localSheetId="7">ES!$JHW$27:$JIZ$35</definedName>
    <definedName name="DaneZewnętrzne_323" localSheetId="6">'ES2'!$IDW$16:$IEZ$20</definedName>
    <definedName name="DaneZewnętrzne_323" localSheetId="8">'ES3'!#REF!</definedName>
    <definedName name="DaneZewnętrzne_324" localSheetId="7">ES!$JHW$38:$JIZ$46</definedName>
    <definedName name="DaneZewnętrzne_324" localSheetId="6">'ES2'!$IDW$23:$IEZ$27</definedName>
    <definedName name="DaneZewnętrzne_324" localSheetId="8">'ES3'!#REF!</definedName>
    <definedName name="DaneZewnętrzne_325" localSheetId="7">ES!$JHW$48:$JIZ$56</definedName>
    <definedName name="DaneZewnętrzne_325" localSheetId="6">'ES2'!$ICS$2:$IDV$6</definedName>
    <definedName name="DaneZewnętrzne_325" localSheetId="8">'ES3'!#REF!</definedName>
    <definedName name="DaneZewnętrzne_326" localSheetId="7">ES!$JGS$2:$JHV$10</definedName>
    <definedName name="DaneZewnętrzne_326" localSheetId="6">'ES2'!$ICS$9:$IDV$13</definedName>
    <definedName name="DaneZewnętrzne_326" localSheetId="8">'ES3'!#REF!</definedName>
    <definedName name="DaneZewnętrzne_327" localSheetId="7">ES!$JGS$16:$JHV$24</definedName>
    <definedName name="DaneZewnętrzne_327" localSheetId="6">'ES2'!$ICS$16:$IDV$20</definedName>
    <definedName name="DaneZewnętrzne_327" localSheetId="8">'ES3'!#REF!</definedName>
    <definedName name="DaneZewnętrzne_328" localSheetId="7">ES!$JGS$27:$JHV$35</definedName>
    <definedName name="DaneZewnętrzne_328" localSheetId="6">'ES2'!$ICS$23:$IDV$27</definedName>
    <definedName name="DaneZewnętrzne_328" localSheetId="8">'ES3'!#REF!</definedName>
    <definedName name="DaneZewnętrzne_329" localSheetId="7">ES!$JGS$38:$JHV$46</definedName>
    <definedName name="DaneZewnętrzne_329" localSheetId="6">'ES2'!$IBO$2:$ICR$6</definedName>
    <definedName name="DaneZewnętrzne_329" localSheetId="8">'ES3'!#REF!</definedName>
    <definedName name="DaneZewnętrzne_33" localSheetId="7">ES!$LWU$27:$LXX$35</definedName>
    <definedName name="DaneZewnętrzne_33" localSheetId="6">'ES2'!$LIY$2:$LKB$6</definedName>
    <definedName name="DaneZewnętrzne_33" localSheetId="8">'ES3'!#REF!</definedName>
    <definedName name="DaneZewnętrzne_330" localSheetId="7">ES!$JGS$48:$JHV$56</definedName>
    <definedName name="DaneZewnętrzne_330" localSheetId="6">'ES2'!$IBO$9:$ICR$13</definedName>
    <definedName name="DaneZewnętrzne_330" localSheetId="8">'ES3'!#REF!</definedName>
    <definedName name="DaneZewnętrzne_331" localSheetId="7">ES!$JFO$2:$JGR$10</definedName>
    <definedName name="DaneZewnętrzne_331" localSheetId="6">'ES2'!$IBO$16:$ICR$20</definedName>
    <definedName name="DaneZewnętrzne_331" localSheetId="8">'ES3'!#REF!</definedName>
    <definedName name="DaneZewnętrzne_332" localSheetId="7">ES!$JFO$16:$JGR$24</definedName>
    <definedName name="DaneZewnętrzne_332" localSheetId="6">'ES2'!$IBO$23:$ICR$27</definedName>
    <definedName name="DaneZewnętrzne_332" localSheetId="8">'ES3'!#REF!</definedName>
    <definedName name="DaneZewnętrzne_333" localSheetId="7">ES!$JFO$27:$JGR$35</definedName>
    <definedName name="DaneZewnętrzne_333" localSheetId="6">'ES2'!$IAK$2:$IBN$6</definedName>
    <definedName name="DaneZewnętrzne_333" localSheetId="8">'ES3'!#REF!</definedName>
    <definedName name="DaneZewnętrzne_334" localSheetId="7">ES!$JFO$38:$JGR$46</definedName>
    <definedName name="DaneZewnętrzne_334" localSheetId="6">'ES2'!$IAK$9:$IBN$13</definedName>
    <definedName name="DaneZewnętrzne_334" localSheetId="8">'ES3'!#REF!</definedName>
    <definedName name="DaneZewnętrzne_335" localSheetId="7">ES!$JFO$48:$JGR$56</definedName>
    <definedName name="DaneZewnętrzne_335" localSheetId="6">'ES2'!$IAK$16:$IBN$20</definedName>
    <definedName name="DaneZewnętrzne_335" localSheetId="8">'ES3'!#REF!</definedName>
    <definedName name="DaneZewnętrzne_336" localSheetId="7">ES!$JEK$2:$JFN$10</definedName>
    <definedName name="DaneZewnętrzne_336" localSheetId="6">'ES2'!$IAK$23:$IBN$27</definedName>
    <definedName name="DaneZewnętrzne_336" localSheetId="8">'ES3'!#REF!</definedName>
    <definedName name="DaneZewnętrzne_337" localSheetId="7">ES!$JEK$16:$JFN$24</definedName>
    <definedName name="DaneZewnętrzne_337" localSheetId="6">'ES2'!$HZG$2:$IAJ$6</definedName>
    <definedName name="DaneZewnętrzne_337" localSheetId="8">'ES3'!#REF!</definedName>
    <definedName name="DaneZewnętrzne_338" localSheetId="7">ES!$JEK$27:$JFN$35</definedName>
    <definedName name="DaneZewnętrzne_338" localSheetId="6">'ES2'!$HZG$9:$IAJ$13</definedName>
    <definedName name="DaneZewnętrzne_338" localSheetId="8">'ES3'!#REF!</definedName>
    <definedName name="DaneZewnętrzne_339" localSheetId="7">ES!$JEK$38:$JFN$46</definedName>
    <definedName name="DaneZewnętrzne_339" localSheetId="6">'ES2'!$HZG$16:$IAJ$20</definedName>
    <definedName name="DaneZewnętrzne_339" localSheetId="8">'ES3'!#REF!</definedName>
    <definedName name="DaneZewnętrzne_34" localSheetId="7">ES!$LWU$38:$LXX$46</definedName>
    <definedName name="DaneZewnętrzne_34" localSheetId="6">'ES2'!$LIY$9:$LKB$13</definedName>
    <definedName name="DaneZewnętrzne_34" localSheetId="8">'ES3'!#REF!</definedName>
    <definedName name="DaneZewnętrzne_340" localSheetId="7">ES!$JEK$48:$JFN$56</definedName>
    <definedName name="DaneZewnętrzne_340" localSheetId="6">'ES2'!$HZG$23:$IAJ$27</definedName>
    <definedName name="DaneZewnętrzne_340" localSheetId="8">'ES3'!#REF!</definedName>
    <definedName name="DaneZewnętrzne_341" localSheetId="7">ES!$JDG$2:$JEJ$10</definedName>
    <definedName name="DaneZewnętrzne_341" localSheetId="6">'ES2'!$HYC$2:$HZF$6</definedName>
    <definedName name="DaneZewnętrzne_341" localSheetId="8">'ES3'!#REF!</definedName>
    <definedName name="DaneZewnętrzne_342" localSheetId="7">ES!$JDG$16:$JEJ$24</definedName>
    <definedName name="DaneZewnętrzne_342" localSheetId="6">'ES2'!$HYC$9:$HZF$13</definedName>
    <definedName name="DaneZewnętrzne_342" localSheetId="8">'ES3'!#REF!</definedName>
    <definedName name="DaneZewnętrzne_343" localSheetId="7">ES!$JDG$27:$JEJ$35</definedName>
    <definedName name="DaneZewnętrzne_343" localSheetId="6">'ES2'!$HYC$16:$HZF$20</definedName>
    <definedName name="DaneZewnętrzne_343" localSheetId="8">'ES3'!#REF!</definedName>
    <definedName name="DaneZewnętrzne_344" localSheetId="7">ES!$JDG$38:$JEJ$46</definedName>
    <definedName name="DaneZewnętrzne_344" localSheetId="6">'ES2'!$HYC$23:$HZF$27</definedName>
    <definedName name="DaneZewnętrzne_344" localSheetId="8">'ES3'!#REF!</definedName>
    <definedName name="DaneZewnętrzne_345" localSheetId="7">ES!$JDG$48:$JEJ$56</definedName>
    <definedName name="DaneZewnętrzne_345" localSheetId="6">'ES2'!$HWY$2:$HYB$6</definedName>
    <definedName name="DaneZewnętrzne_345" localSheetId="8">'ES3'!#REF!</definedName>
    <definedName name="DaneZewnętrzne_346" localSheetId="7">ES!$JCC$2:$JDF$10</definedName>
    <definedName name="DaneZewnętrzne_346" localSheetId="6">'ES2'!$HWY$9:$HYB$13</definedName>
    <definedName name="DaneZewnętrzne_346" localSheetId="8">'ES3'!#REF!</definedName>
    <definedName name="DaneZewnętrzne_347" localSheetId="7">ES!$JCC$16:$JDF$24</definedName>
    <definedName name="DaneZewnętrzne_347" localSheetId="6">'ES2'!$HWY$16:$HYB$20</definedName>
    <definedName name="DaneZewnętrzne_347" localSheetId="8">'ES3'!#REF!</definedName>
    <definedName name="DaneZewnętrzne_348" localSheetId="7">ES!$JCC$27:$JDF$35</definedName>
    <definedName name="DaneZewnętrzne_348" localSheetId="6">'ES2'!$HWY$23:$HYB$27</definedName>
    <definedName name="DaneZewnętrzne_348" localSheetId="8">'ES3'!#REF!</definedName>
    <definedName name="DaneZewnętrzne_349" localSheetId="7">ES!$JCC$38:$JDF$46</definedName>
    <definedName name="DaneZewnętrzne_349" localSheetId="6">'ES2'!$HVU$2:$HWX$6</definedName>
    <definedName name="DaneZewnętrzne_349" localSheetId="8">'ES3'!#REF!</definedName>
    <definedName name="DaneZewnętrzne_35" localSheetId="7">ES!$LWU$48:$LXX$56</definedName>
    <definedName name="DaneZewnętrzne_35" localSheetId="6">'ES2'!$LIY$16:$LKB$20</definedName>
    <definedName name="DaneZewnętrzne_35" localSheetId="8">'ES3'!#REF!</definedName>
    <definedName name="DaneZewnętrzne_350" localSheetId="7">ES!$JCC$48:$JDF$56</definedName>
    <definedName name="DaneZewnętrzne_350" localSheetId="6">'ES2'!$HVU$9:$HWX$13</definedName>
    <definedName name="DaneZewnętrzne_350" localSheetId="8">'ES3'!#REF!</definedName>
    <definedName name="DaneZewnętrzne_351" localSheetId="7">ES!$JAY$2:$JCB$10</definedName>
    <definedName name="DaneZewnętrzne_351" localSheetId="6">'ES2'!$HVU$16:$HWX$20</definedName>
    <definedName name="DaneZewnętrzne_351" localSheetId="8">'ES3'!#REF!</definedName>
    <definedName name="DaneZewnętrzne_352" localSheetId="7">ES!$JAY$16:$JCB$24</definedName>
    <definedName name="DaneZewnętrzne_352" localSheetId="6">'ES2'!$HVU$23:$HWX$27</definedName>
    <definedName name="DaneZewnętrzne_352" localSheetId="8">'ES3'!#REF!</definedName>
    <definedName name="DaneZewnętrzne_353" localSheetId="7">ES!$JAY$27:$JCB$35</definedName>
    <definedName name="DaneZewnętrzne_353" localSheetId="6">'ES2'!$HUQ$2:$HVT$6</definedName>
    <definedName name="DaneZewnętrzne_353" localSheetId="8">'ES3'!#REF!</definedName>
    <definedName name="DaneZewnętrzne_354" localSheetId="7">ES!$JAY$38:$JCB$46</definedName>
    <definedName name="DaneZewnętrzne_354" localSheetId="6">'ES2'!$HUQ$9:$HVT$13</definedName>
    <definedName name="DaneZewnętrzne_354" localSheetId="8">'ES3'!#REF!</definedName>
    <definedName name="DaneZewnętrzne_355" localSheetId="7">ES!$JAY$48:$JCB$56</definedName>
    <definedName name="DaneZewnętrzne_355" localSheetId="6">'ES2'!$HUQ$16:$HVT$20</definedName>
    <definedName name="DaneZewnętrzne_355" localSheetId="8">'ES3'!#REF!</definedName>
    <definedName name="DaneZewnętrzne_356" localSheetId="7">ES!$IZU$2:$JAX$10</definedName>
    <definedName name="DaneZewnętrzne_356" localSheetId="6">'ES2'!$HUQ$23:$HVT$27</definedName>
    <definedName name="DaneZewnętrzne_356" localSheetId="8">'ES3'!#REF!</definedName>
    <definedName name="DaneZewnętrzne_357" localSheetId="7">ES!$IZU$16:$JAX$24</definedName>
    <definedName name="DaneZewnętrzne_357" localSheetId="6">'ES2'!$HTM$2:$HUP$6</definedName>
    <definedName name="DaneZewnętrzne_357" localSheetId="8">'ES3'!#REF!</definedName>
    <definedName name="DaneZewnętrzne_358" localSheetId="7">ES!$IZU$27:$JAX$35</definedName>
    <definedName name="DaneZewnętrzne_358" localSheetId="6">'ES2'!$HTM$9:$HUP$13</definedName>
    <definedName name="DaneZewnętrzne_358" localSheetId="8">'ES3'!#REF!</definedName>
    <definedName name="DaneZewnętrzne_359" localSheetId="7">ES!$IZU$38:$JAX$46</definedName>
    <definedName name="DaneZewnętrzne_359" localSheetId="6">'ES2'!$HTM$16:$HUP$20</definedName>
    <definedName name="DaneZewnętrzne_359" localSheetId="8">'ES3'!#REF!</definedName>
    <definedName name="DaneZewnętrzne_36" localSheetId="7">ES!$LVQ$2:$LWT$10</definedName>
    <definedName name="DaneZewnętrzne_36" localSheetId="6">'ES2'!$LIY$23:$LKB$27</definedName>
    <definedName name="DaneZewnętrzne_36" localSheetId="8">'ES3'!#REF!</definedName>
    <definedName name="DaneZewnętrzne_360" localSheetId="7">ES!$IZU$48:$JAX$56</definedName>
    <definedName name="DaneZewnętrzne_360" localSheetId="6">'ES2'!$HTM$23:$HUP$27</definedName>
    <definedName name="DaneZewnętrzne_360" localSheetId="8">'ES3'!#REF!</definedName>
    <definedName name="DaneZewnętrzne_361" localSheetId="7">ES!$IYQ$2:$IZT$10</definedName>
    <definedName name="DaneZewnętrzne_361" localSheetId="6">'ES2'!$HSI$2:$HTL$6</definedName>
    <definedName name="DaneZewnętrzne_361" localSheetId="8">'ES3'!#REF!</definedName>
    <definedName name="DaneZewnętrzne_362" localSheetId="7">ES!$IYQ$16:$IZT$24</definedName>
    <definedName name="DaneZewnętrzne_362" localSheetId="6">'ES2'!$HSI$9:$HTL$13</definedName>
    <definedName name="DaneZewnętrzne_362" localSheetId="8">'ES3'!#REF!</definedName>
    <definedName name="DaneZewnętrzne_363" localSheetId="7">ES!$IYQ$27:$IZT$35</definedName>
    <definedName name="DaneZewnętrzne_363" localSheetId="6">'ES2'!$HSI$16:$HTL$20</definedName>
    <definedName name="DaneZewnętrzne_363" localSheetId="8">'ES3'!#REF!</definedName>
    <definedName name="DaneZewnętrzne_364" localSheetId="7">ES!$IYQ$38:$IZT$46</definedName>
    <definedName name="DaneZewnętrzne_364" localSheetId="6">'ES2'!$HSI$23:$HTL$27</definedName>
    <definedName name="DaneZewnętrzne_364" localSheetId="8">'ES3'!#REF!</definedName>
    <definedName name="DaneZewnętrzne_365" localSheetId="7">ES!$IYQ$48:$IZT$56</definedName>
    <definedName name="DaneZewnętrzne_365" localSheetId="6">'ES2'!$HRE$2:$HSH$6</definedName>
    <definedName name="DaneZewnętrzne_365" localSheetId="8">'ES3'!#REF!</definedName>
    <definedName name="DaneZewnętrzne_366" localSheetId="7">ES!$IXM$2:$IYP$10</definedName>
    <definedName name="DaneZewnętrzne_366" localSheetId="6">'ES2'!$HRE$9:$HSH$13</definedName>
    <definedName name="DaneZewnętrzne_366" localSheetId="8">'ES3'!#REF!</definedName>
    <definedName name="DaneZewnętrzne_367" localSheetId="7">ES!$IXM$16:$IYP$24</definedName>
    <definedName name="DaneZewnętrzne_367" localSheetId="6">'ES2'!$HRE$16:$HSH$20</definedName>
    <definedName name="DaneZewnętrzne_367" localSheetId="8">'ES3'!#REF!</definedName>
    <definedName name="DaneZewnętrzne_368" localSheetId="7">ES!$IXM$27:$IYP$35</definedName>
    <definedName name="DaneZewnętrzne_368" localSheetId="6">'ES2'!$HRE$23:$HSH$27</definedName>
    <definedName name="DaneZewnętrzne_368" localSheetId="8">'ES3'!#REF!</definedName>
    <definedName name="DaneZewnętrzne_369" localSheetId="7">ES!$IXM$38:$IYP$46</definedName>
    <definedName name="DaneZewnętrzne_369" localSheetId="6">'ES2'!$HQA$2:$HRD$6</definedName>
    <definedName name="DaneZewnętrzne_369" localSheetId="8">'ES3'!#REF!</definedName>
    <definedName name="DaneZewnętrzne_37" localSheetId="7">ES!$LVQ$16:$LWT$24</definedName>
    <definedName name="DaneZewnętrzne_37" localSheetId="6">'ES2'!$LHU$2:$LIX$6</definedName>
    <definedName name="DaneZewnętrzne_37" localSheetId="8">'ES3'!#REF!</definedName>
    <definedName name="DaneZewnętrzne_370" localSheetId="7">ES!$IXM$48:$IYP$56</definedName>
    <definedName name="DaneZewnętrzne_370" localSheetId="6">'ES2'!$HQA$9:$HRD$13</definedName>
    <definedName name="DaneZewnętrzne_370" localSheetId="8">'ES3'!#REF!</definedName>
    <definedName name="DaneZewnętrzne_371" localSheetId="7">ES!$IWI$2:$IXL$10</definedName>
    <definedName name="DaneZewnętrzne_371" localSheetId="6">'ES2'!$HQA$16:$HRD$20</definedName>
    <definedName name="DaneZewnętrzne_371" localSheetId="8">'ES3'!#REF!</definedName>
    <definedName name="DaneZewnętrzne_372" localSheetId="7">ES!$IWI$16:$IXL$24</definedName>
    <definedName name="DaneZewnętrzne_372" localSheetId="6">'ES2'!$HQA$23:$HRD$27</definedName>
    <definedName name="DaneZewnętrzne_372" localSheetId="8">'ES3'!#REF!</definedName>
    <definedName name="DaneZewnętrzne_373" localSheetId="7">ES!$IWI$27:$IXL$35</definedName>
    <definedName name="DaneZewnętrzne_373" localSheetId="6">'ES2'!$HOW$2:$HPZ$6</definedName>
    <definedName name="DaneZewnętrzne_373" localSheetId="8">'ES3'!#REF!</definedName>
    <definedName name="DaneZewnętrzne_374" localSheetId="7">ES!$IWI$38:$IXL$46</definedName>
    <definedName name="DaneZewnętrzne_374" localSheetId="6">'ES2'!$HOW$9:$HPZ$13</definedName>
    <definedName name="DaneZewnętrzne_374" localSheetId="8">'ES3'!#REF!</definedName>
    <definedName name="DaneZewnętrzne_375" localSheetId="7">ES!$IWI$48:$IXL$56</definedName>
    <definedName name="DaneZewnętrzne_375" localSheetId="6">'ES2'!$HOW$16:$HPZ$20</definedName>
    <definedName name="DaneZewnętrzne_375" localSheetId="8">'ES3'!#REF!</definedName>
    <definedName name="DaneZewnętrzne_376" localSheetId="7">ES!$IVE$2:$IWH$10</definedName>
    <definedName name="DaneZewnętrzne_376" localSheetId="6">'ES2'!$HOW$23:$HPZ$27</definedName>
    <definedName name="DaneZewnętrzne_376" localSheetId="8">'ES3'!#REF!</definedName>
    <definedName name="DaneZewnętrzne_377" localSheetId="7">ES!$IVE$16:$IWH$24</definedName>
    <definedName name="DaneZewnętrzne_377" localSheetId="6">'ES2'!$HNS$2:$HOV$6</definedName>
    <definedName name="DaneZewnętrzne_377" localSheetId="8">'ES3'!#REF!</definedName>
    <definedName name="DaneZewnętrzne_378" localSheetId="7">ES!$IVE$27:$IWH$35</definedName>
    <definedName name="DaneZewnętrzne_378" localSheetId="6">'ES2'!$HNS$9:$HOV$13</definedName>
    <definedName name="DaneZewnętrzne_378" localSheetId="8">'ES3'!#REF!</definedName>
    <definedName name="DaneZewnętrzne_379" localSheetId="7">ES!$IVE$38:$IWH$46</definedName>
    <definedName name="DaneZewnętrzne_379" localSheetId="6">'ES2'!$HNS$16:$HOV$20</definedName>
    <definedName name="DaneZewnętrzne_379" localSheetId="8">'ES3'!#REF!</definedName>
    <definedName name="DaneZewnętrzne_38" localSheetId="7">ES!$LVQ$27:$LWT$35</definedName>
    <definedName name="DaneZewnętrzne_38" localSheetId="6">'ES2'!$LHU$9:$LIX$13</definedName>
    <definedName name="DaneZewnętrzne_38" localSheetId="8">'ES3'!#REF!</definedName>
    <definedName name="DaneZewnętrzne_380" localSheetId="7">ES!$IVE$48:$IWH$56</definedName>
    <definedName name="DaneZewnętrzne_380" localSheetId="6">'ES2'!$HNS$23:$HOV$27</definedName>
    <definedName name="DaneZewnętrzne_380" localSheetId="8">'ES3'!#REF!</definedName>
    <definedName name="DaneZewnętrzne_381" localSheetId="7">ES!$IUA$2:$IVD$10</definedName>
    <definedName name="DaneZewnętrzne_381" localSheetId="6">'ES2'!$HMO$2:$HNR$6</definedName>
    <definedName name="DaneZewnętrzne_381" localSheetId="8">'ES3'!#REF!</definedName>
    <definedName name="DaneZewnętrzne_382" localSheetId="7">ES!$IUA$16:$IVD$24</definedName>
    <definedName name="DaneZewnętrzne_382" localSheetId="6">'ES2'!$HMO$9:$HNR$13</definedName>
    <definedName name="DaneZewnętrzne_382" localSheetId="8">'ES3'!#REF!</definedName>
    <definedName name="DaneZewnętrzne_383" localSheetId="7">ES!$IUA$27:$IVD$35</definedName>
    <definedName name="DaneZewnętrzne_383" localSheetId="6">'ES2'!$HMO$16:$HNR$20</definedName>
    <definedName name="DaneZewnętrzne_383" localSheetId="8">'ES3'!#REF!</definedName>
    <definedName name="DaneZewnętrzne_384" localSheetId="7">ES!$IUA$38:$IVD$46</definedName>
    <definedName name="DaneZewnętrzne_384" localSheetId="6">'ES2'!$HMO$23:$HNR$27</definedName>
    <definedName name="DaneZewnętrzne_384" localSheetId="8">'ES3'!#REF!</definedName>
    <definedName name="DaneZewnętrzne_385" localSheetId="7">ES!$IUA$48:$IVD$56</definedName>
    <definedName name="DaneZewnętrzne_385" localSheetId="6">'ES2'!$HLK$2:$HMN$6</definedName>
    <definedName name="DaneZewnętrzne_385" localSheetId="8">'ES3'!#REF!</definedName>
    <definedName name="DaneZewnętrzne_386" localSheetId="7">ES!$ISW$2:$ITZ$10</definedName>
    <definedName name="DaneZewnętrzne_386" localSheetId="6">'ES2'!$HLK$9:$HMN$13</definedName>
    <definedName name="DaneZewnętrzne_386" localSheetId="8">'ES3'!#REF!</definedName>
    <definedName name="DaneZewnętrzne_387" localSheetId="7">ES!$ISW$16:$ITZ$24</definedName>
    <definedName name="DaneZewnętrzne_387" localSheetId="6">'ES2'!$HLK$16:$HMN$20</definedName>
    <definedName name="DaneZewnętrzne_387" localSheetId="8">'ES3'!#REF!</definedName>
    <definedName name="DaneZewnętrzne_388" localSheetId="7">ES!$ISW$27:$ITZ$35</definedName>
    <definedName name="DaneZewnętrzne_388" localSheetId="6">'ES2'!$HLK$23:$HMN$27</definedName>
    <definedName name="DaneZewnętrzne_388" localSheetId="8">'ES3'!#REF!</definedName>
    <definedName name="DaneZewnętrzne_389" localSheetId="7">ES!$ISW$38:$ITZ$46</definedName>
    <definedName name="DaneZewnętrzne_389" localSheetId="6">'ES2'!$HKG$2:$HLJ$6</definedName>
    <definedName name="DaneZewnętrzne_389" localSheetId="8">'ES3'!#REF!</definedName>
    <definedName name="DaneZewnętrzne_39" localSheetId="7">ES!$LVQ$38:$LWT$46</definedName>
    <definedName name="DaneZewnętrzne_39" localSheetId="6">'ES2'!$LHU$16:$LIX$20</definedName>
    <definedName name="DaneZewnętrzne_39" localSheetId="8">'ES3'!#REF!</definedName>
    <definedName name="DaneZewnętrzne_390" localSheetId="7">ES!$ISW$48:$ITZ$56</definedName>
    <definedName name="DaneZewnętrzne_390" localSheetId="6">'ES2'!$HKG$9:$HLJ$13</definedName>
    <definedName name="DaneZewnętrzne_390" localSheetId="8">'ES3'!#REF!</definedName>
    <definedName name="DaneZewnętrzne_391" localSheetId="7">ES!$IRS$2:$ISV$10</definedName>
    <definedName name="DaneZewnętrzne_391" localSheetId="6">'ES2'!$HKG$16:$HLJ$20</definedName>
    <definedName name="DaneZewnętrzne_391" localSheetId="8">'ES3'!#REF!</definedName>
    <definedName name="DaneZewnętrzne_392" localSheetId="7">ES!$IRS$16:$ISV$24</definedName>
    <definedName name="DaneZewnętrzne_392" localSheetId="6">'ES2'!$HKG$23:$HLJ$27</definedName>
    <definedName name="DaneZewnętrzne_392" localSheetId="8">'ES3'!#REF!</definedName>
    <definedName name="DaneZewnętrzne_393" localSheetId="7">ES!$IRS$27:$ISV$35</definedName>
    <definedName name="DaneZewnętrzne_393" localSheetId="6">'ES2'!$HJC$2:$HKF$6</definedName>
    <definedName name="DaneZewnętrzne_393" localSheetId="8">'ES3'!#REF!</definedName>
    <definedName name="DaneZewnętrzne_394" localSheetId="7">ES!$IRS$38:$ISV$46</definedName>
    <definedName name="DaneZewnętrzne_394" localSheetId="6">'ES2'!$HJC$9:$HKF$13</definedName>
    <definedName name="DaneZewnętrzne_394" localSheetId="8">'ES3'!#REF!</definedName>
    <definedName name="DaneZewnętrzne_395" localSheetId="7">ES!$IRS$48:$ISV$56</definedName>
    <definedName name="DaneZewnętrzne_395" localSheetId="6">'ES2'!$HJC$16:$HKF$20</definedName>
    <definedName name="DaneZewnętrzne_395" localSheetId="8">'ES3'!#REF!</definedName>
    <definedName name="DaneZewnętrzne_396" localSheetId="7">ES!$IQO$2:$IRR$10</definedName>
    <definedName name="DaneZewnętrzne_396" localSheetId="6">'ES2'!$HJC$23:$HKF$27</definedName>
    <definedName name="DaneZewnętrzne_396" localSheetId="8">'ES3'!#REF!</definedName>
    <definedName name="DaneZewnętrzne_397" localSheetId="7">ES!$IQO$16:$IRR$24</definedName>
    <definedName name="DaneZewnętrzne_397" localSheetId="6">'ES2'!$HHY$2:$HJB$6</definedName>
    <definedName name="DaneZewnętrzne_397" localSheetId="8">'ES3'!#REF!</definedName>
    <definedName name="DaneZewnętrzne_398" localSheetId="7">ES!$IQO$27:$IRR$35</definedName>
    <definedName name="DaneZewnętrzne_398" localSheetId="6">'ES2'!$HHY$9:$HJB$13</definedName>
    <definedName name="DaneZewnętrzne_398" localSheetId="8">'ES3'!#REF!</definedName>
    <definedName name="DaneZewnętrzne_399" localSheetId="7">ES!$IQO$38:$IRR$46</definedName>
    <definedName name="DaneZewnętrzne_399" localSheetId="6">'ES2'!$HHY$16:$HJB$20</definedName>
    <definedName name="DaneZewnętrzne_399" localSheetId="8">'ES3'!#REF!</definedName>
    <definedName name="DaneZewnętrzne_4" localSheetId="7">ES!$MEW$38:$MFZ$46</definedName>
    <definedName name="DaneZewnętrzne_4" localSheetId="6">'ES2'!$LSE$23:$LTH$27</definedName>
    <definedName name="DaneZewnętrzne_4" localSheetId="8">'ES3'!#REF!</definedName>
    <definedName name="DaneZewnętrzne_40" localSheetId="7">ES!$LVQ$48:$LWT$56</definedName>
    <definedName name="DaneZewnętrzne_40" localSheetId="6">'ES2'!$LHU$23:$LIX$27</definedName>
    <definedName name="DaneZewnętrzne_40" localSheetId="8">'ES3'!#REF!</definedName>
    <definedName name="DaneZewnętrzne_400" localSheetId="7">ES!$IQO$48:$IRR$56</definedName>
    <definedName name="DaneZewnętrzne_400" localSheetId="6">'ES2'!$HHY$23:$HJB$27</definedName>
    <definedName name="DaneZewnętrzne_400" localSheetId="8">'ES3'!#REF!</definedName>
    <definedName name="DaneZewnętrzne_401" localSheetId="7">ES!$IPK$2:$IQN$10</definedName>
    <definedName name="DaneZewnętrzne_401" localSheetId="6">'ES2'!$HGU$2:$HHX$6</definedName>
    <definedName name="DaneZewnętrzne_401" localSheetId="8">'ES3'!#REF!</definedName>
    <definedName name="DaneZewnętrzne_402" localSheetId="7">ES!$IPK$16:$IQN$24</definedName>
    <definedName name="DaneZewnętrzne_402" localSheetId="6">'ES2'!$HGU$9:$HHX$13</definedName>
    <definedName name="DaneZewnętrzne_402" localSheetId="8">'ES3'!#REF!</definedName>
    <definedName name="DaneZewnętrzne_403" localSheetId="7">ES!$IPK$27:$IQN$35</definedName>
    <definedName name="DaneZewnętrzne_403" localSheetId="6">'ES2'!$HGU$16:$HHX$20</definedName>
    <definedName name="DaneZewnętrzne_403" localSheetId="8">'ES3'!#REF!</definedName>
    <definedName name="DaneZewnętrzne_404" localSheetId="7">ES!$IPK$38:$IQN$46</definedName>
    <definedName name="DaneZewnętrzne_404" localSheetId="6">'ES2'!$HGU$23:$HHX$27</definedName>
    <definedName name="DaneZewnętrzne_404" localSheetId="8">'ES3'!#REF!</definedName>
    <definedName name="DaneZewnętrzne_405" localSheetId="7">ES!$IPK$48:$IQN$56</definedName>
    <definedName name="DaneZewnętrzne_405" localSheetId="6">'ES2'!$HFQ$2:$HGT$6</definedName>
    <definedName name="DaneZewnętrzne_405" localSheetId="8">'ES3'!#REF!</definedName>
    <definedName name="DaneZewnętrzne_406" localSheetId="7">ES!$IOG$2:$IPJ$10</definedName>
    <definedName name="DaneZewnętrzne_406" localSheetId="6">'ES2'!$HFQ$9:$HGT$13</definedName>
    <definedName name="DaneZewnętrzne_406" localSheetId="8">'ES3'!#REF!</definedName>
    <definedName name="DaneZewnętrzne_407" localSheetId="7">ES!$IOG$16:$IPJ$24</definedName>
    <definedName name="DaneZewnętrzne_407" localSheetId="6">'ES2'!$HFQ$16:$HGT$20</definedName>
    <definedName name="DaneZewnętrzne_407" localSheetId="8">'ES3'!#REF!</definedName>
    <definedName name="DaneZewnętrzne_408" localSheetId="7">ES!$IOG$27:$IPJ$35</definedName>
    <definedName name="DaneZewnętrzne_408" localSheetId="6">'ES2'!$HFQ$23:$HGT$27</definedName>
    <definedName name="DaneZewnętrzne_408" localSheetId="8">'ES3'!#REF!</definedName>
    <definedName name="DaneZewnętrzne_409" localSheetId="7">ES!$IOG$38:$IPJ$46</definedName>
    <definedName name="DaneZewnętrzne_409" localSheetId="6">'ES2'!$HEM$2:$HFP$6</definedName>
    <definedName name="DaneZewnętrzne_409" localSheetId="8">'ES3'!#REF!</definedName>
    <definedName name="DaneZewnętrzne_41" localSheetId="7">ES!$LUM$2:$LVP$10</definedName>
    <definedName name="DaneZewnętrzne_41" localSheetId="6">'ES2'!$LGQ$2:$LHT$6</definedName>
    <definedName name="DaneZewnętrzne_41" localSheetId="8">'ES3'!#REF!</definedName>
    <definedName name="DaneZewnętrzne_410" localSheetId="7">ES!$IOG$48:$IPJ$56</definedName>
    <definedName name="DaneZewnętrzne_410" localSheetId="6">'ES2'!$HEM$9:$HFP$13</definedName>
    <definedName name="DaneZewnętrzne_410" localSheetId="8">'ES3'!#REF!</definedName>
    <definedName name="DaneZewnętrzne_411" localSheetId="7">ES!$INC$2:$IOF$10</definedName>
    <definedName name="DaneZewnętrzne_411" localSheetId="6">'ES2'!$HEM$16:$HFP$20</definedName>
    <definedName name="DaneZewnętrzne_411" localSheetId="8">'ES3'!#REF!</definedName>
    <definedName name="DaneZewnętrzne_412" localSheetId="7">ES!$INC$16:$IOF$24</definedName>
    <definedName name="DaneZewnętrzne_412" localSheetId="6">'ES2'!$HEM$23:$HFP$27</definedName>
    <definedName name="DaneZewnętrzne_412" localSheetId="8">'ES3'!#REF!</definedName>
    <definedName name="DaneZewnętrzne_413" localSheetId="7">ES!$INC$27:$IOF$35</definedName>
    <definedName name="DaneZewnętrzne_413" localSheetId="6">'ES2'!$HDI$2:$HEL$6</definedName>
    <definedName name="DaneZewnętrzne_413" localSheetId="8">'ES3'!#REF!</definedName>
    <definedName name="DaneZewnętrzne_414" localSheetId="7">ES!$INC$38:$IOF$46</definedName>
    <definedName name="DaneZewnętrzne_414" localSheetId="6">'ES2'!$HDI$9:$HEL$13</definedName>
    <definedName name="DaneZewnętrzne_414" localSheetId="8">'ES3'!#REF!</definedName>
    <definedName name="DaneZewnętrzne_415" localSheetId="7">ES!$INC$48:$IOF$56</definedName>
    <definedName name="DaneZewnętrzne_415" localSheetId="6">'ES2'!$HDI$16:$HEL$20</definedName>
    <definedName name="DaneZewnętrzne_415" localSheetId="8">'ES3'!#REF!</definedName>
    <definedName name="DaneZewnętrzne_416" localSheetId="7">ES!$ILY$2:$INB$10</definedName>
    <definedName name="DaneZewnętrzne_416" localSheetId="6">'ES2'!$HDI$23:$HEL$27</definedName>
    <definedName name="DaneZewnętrzne_416" localSheetId="8">'ES3'!#REF!</definedName>
    <definedName name="DaneZewnętrzne_417" localSheetId="7">ES!$ILY$16:$INB$24</definedName>
    <definedName name="DaneZewnętrzne_417" localSheetId="6">'ES2'!$HCE$2:$HDH$6</definedName>
    <definedName name="DaneZewnętrzne_417" localSheetId="8">'ES3'!#REF!</definedName>
    <definedName name="DaneZewnętrzne_418" localSheetId="7">ES!$ILY$27:$INB$35</definedName>
    <definedName name="DaneZewnętrzne_418" localSheetId="6">'ES2'!$HCE$9:$HDH$13</definedName>
    <definedName name="DaneZewnętrzne_418" localSheetId="8">'ES3'!#REF!</definedName>
    <definedName name="DaneZewnętrzne_419" localSheetId="7">ES!$ILY$38:$INB$46</definedName>
    <definedName name="DaneZewnętrzne_419" localSheetId="6">'ES2'!$HCE$16:$HDH$20</definedName>
    <definedName name="DaneZewnętrzne_419" localSheetId="8">'ES3'!#REF!</definedName>
    <definedName name="DaneZewnętrzne_42" localSheetId="7">ES!$LUM$16:$LVP$24</definedName>
    <definedName name="DaneZewnętrzne_42" localSheetId="6">'ES2'!$LGQ$9:$LHT$13</definedName>
    <definedName name="DaneZewnętrzne_42" localSheetId="8">'ES3'!#REF!</definedName>
    <definedName name="DaneZewnętrzne_420" localSheetId="7">ES!$ILY$48:$INB$56</definedName>
    <definedName name="DaneZewnętrzne_420" localSheetId="6">'ES2'!$HCE$23:$HDH$27</definedName>
    <definedName name="DaneZewnętrzne_420" localSheetId="8">'ES3'!#REF!</definedName>
    <definedName name="DaneZewnętrzne_421" localSheetId="7">ES!$IKU$2:$ILX$10</definedName>
    <definedName name="DaneZewnętrzne_421" localSheetId="6">'ES2'!$HBA$2:$HCD$6</definedName>
    <definedName name="DaneZewnętrzne_421" localSheetId="8">'ES3'!#REF!</definedName>
    <definedName name="DaneZewnętrzne_422" localSheetId="7">ES!$IKU$16:$ILX$24</definedName>
    <definedName name="DaneZewnętrzne_422" localSheetId="6">'ES2'!$HBA$9:$HCD$13</definedName>
    <definedName name="DaneZewnętrzne_422" localSheetId="8">'ES3'!#REF!</definedName>
    <definedName name="DaneZewnętrzne_423" localSheetId="7">ES!$IKU$27:$ILX$35</definedName>
    <definedName name="DaneZewnętrzne_423" localSheetId="6">'ES2'!$HBA$16:$HCD$20</definedName>
    <definedName name="DaneZewnętrzne_423" localSheetId="8">'ES3'!#REF!</definedName>
    <definedName name="DaneZewnętrzne_424" localSheetId="7">ES!$IKU$38:$ILX$46</definedName>
    <definedName name="DaneZewnętrzne_424" localSheetId="6">'ES2'!$HBA$23:$HCD$27</definedName>
    <definedName name="DaneZewnętrzne_424" localSheetId="8">'ES3'!#REF!</definedName>
    <definedName name="DaneZewnętrzne_425" localSheetId="7">ES!$IKU$48:$ILX$56</definedName>
    <definedName name="DaneZewnętrzne_425" localSheetId="6">'ES2'!$GZW$2:$HAZ$6</definedName>
    <definedName name="DaneZewnętrzne_425" localSheetId="8">'ES3'!#REF!</definedName>
    <definedName name="DaneZewnętrzne_426" localSheetId="7">ES!$IJQ$2:$IKT$10</definedName>
    <definedName name="DaneZewnętrzne_426" localSheetId="6">'ES2'!$GZW$9:$HAZ$13</definedName>
    <definedName name="DaneZewnętrzne_426" localSheetId="8">'ES3'!#REF!</definedName>
    <definedName name="DaneZewnętrzne_427" localSheetId="7">ES!$IJQ$16:$IKT$24</definedName>
    <definedName name="DaneZewnętrzne_427" localSheetId="6">'ES2'!$GZW$16:$HAZ$20</definedName>
    <definedName name="DaneZewnętrzne_427" localSheetId="8">'ES3'!#REF!</definedName>
    <definedName name="DaneZewnętrzne_428" localSheetId="7">ES!$IJQ$27:$IKT$35</definedName>
    <definedName name="DaneZewnętrzne_428" localSheetId="6">'ES2'!$GZW$23:$HAZ$27</definedName>
    <definedName name="DaneZewnętrzne_428" localSheetId="8">'ES3'!#REF!</definedName>
    <definedName name="DaneZewnętrzne_429" localSheetId="7">ES!$IJQ$38:$IKT$46</definedName>
    <definedName name="DaneZewnętrzne_429" localSheetId="6">'ES2'!$GYS$2:$GZV$6</definedName>
    <definedName name="DaneZewnętrzne_429" localSheetId="8">'ES3'!#REF!</definedName>
    <definedName name="DaneZewnętrzne_43" localSheetId="7">ES!$LUM$27:$LVP$35</definedName>
    <definedName name="DaneZewnętrzne_43" localSheetId="6">'ES2'!$LGQ$16:$LHT$20</definedName>
    <definedName name="DaneZewnętrzne_43" localSheetId="8">'ES3'!#REF!</definedName>
    <definedName name="DaneZewnętrzne_430" localSheetId="7">ES!$IJQ$48:$IKT$56</definedName>
    <definedName name="DaneZewnętrzne_430" localSheetId="6">'ES2'!$GYS$9:$GZV$13</definedName>
    <definedName name="DaneZewnętrzne_430" localSheetId="8">'ES3'!#REF!</definedName>
    <definedName name="DaneZewnętrzne_431" localSheetId="7">ES!$IIM$2:$IJP$10</definedName>
    <definedName name="DaneZewnętrzne_431" localSheetId="6">'ES2'!$GYS$16:$GZV$20</definedName>
    <definedName name="DaneZewnętrzne_431" localSheetId="8">'ES3'!#REF!</definedName>
    <definedName name="DaneZewnętrzne_432" localSheetId="7">ES!$IIM$16:$IJP$24</definedName>
    <definedName name="DaneZewnętrzne_432" localSheetId="6">'ES2'!$GYS$23:$GZV$27</definedName>
    <definedName name="DaneZewnętrzne_432" localSheetId="8">'ES3'!#REF!</definedName>
    <definedName name="DaneZewnętrzne_433" localSheetId="7">ES!$IIM$27:$IJP$35</definedName>
    <definedName name="DaneZewnętrzne_433" localSheetId="6">'ES2'!$GXO$2:$GYR$6</definedName>
    <definedName name="DaneZewnętrzne_433" localSheetId="8">'ES3'!#REF!</definedName>
    <definedName name="DaneZewnętrzne_434" localSheetId="7">ES!$IIM$38:$IJP$46</definedName>
    <definedName name="DaneZewnętrzne_434" localSheetId="6">'ES2'!$GXO$9:$GYR$13</definedName>
    <definedName name="DaneZewnętrzne_434" localSheetId="8">'ES3'!#REF!</definedName>
    <definedName name="DaneZewnętrzne_435" localSheetId="7">ES!$IIM$48:$IJP$56</definedName>
    <definedName name="DaneZewnętrzne_435" localSheetId="6">'ES2'!$GXO$16:$GYR$20</definedName>
    <definedName name="DaneZewnętrzne_435" localSheetId="8">'ES3'!#REF!</definedName>
    <definedName name="DaneZewnętrzne_436" localSheetId="7">ES!$IHI$2:$IIL$10</definedName>
    <definedName name="DaneZewnętrzne_436" localSheetId="6">'ES2'!$GXO$23:$GYR$27</definedName>
    <definedName name="DaneZewnętrzne_436" localSheetId="8">'ES3'!#REF!</definedName>
    <definedName name="DaneZewnętrzne_437" localSheetId="7">ES!$IHI$16:$IIL$24</definedName>
    <definedName name="DaneZewnętrzne_437" localSheetId="6">'ES2'!$GWK$2:$GXN$6</definedName>
    <definedName name="DaneZewnętrzne_437" localSheetId="8">'ES3'!#REF!</definedName>
    <definedName name="DaneZewnętrzne_438" localSheetId="7">ES!$IHI$27:$IIL$35</definedName>
    <definedName name="DaneZewnętrzne_438" localSheetId="6">'ES2'!$GWK$9:$GXN$13</definedName>
    <definedName name="DaneZewnętrzne_438" localSheetId="8">'ES3'!#REF!</definedName>
    <definedName name="DaneZewnętrzne_439" localSheetId="7">ES!$IHI$38:$IIL$46</definedName>
    <definedName name="DaneZewnętrzne_439" localSheetId="6">'ES2'!$GWK$16:$GXN$20</definedName>
    <definedName name="DaneZewnętrzne_439" localSheetId="8">'ES3'!#REF!</definedName>
    <definedName name="DaneZewnętrzne_44" localSheetId="7">ES!$LUM$38:$LVP$46</definedName>
    <definedName name="DaneZewnętrzne_44" localSheetId="6">'ES2'!$LGQ$23:$LHT$27</definedName>
    <definedName name="DaneZewnętrzne_44" localSheetId="8">'ES3'!#REF!</definedName>
    <definedName name="DaneZewnętrzne_440" localSheetId="7">ES!$IHI$48:$IIL$56</definedName>
    <definedName name="DaneZewnętrzne_440" localSheetId="6">'ES2'!$GWK$23:$GXN$27</definedName>
    <definedName name="DaneZewnętrzne_440" localSheetId="8">'ES3'!#REF!</definedName>
    <definedName name="DaneZewnętrzne_441" localSheetId="7">ES!$IGE$2:$IHH$10</definedName>
    <definedName name="DaneZewnętrzne_441" localSheetId="6">'ES2'!$GVG$2:$GWJ$6</definedName>
    <definedName name="DaneZewnętrzne_441" localSheetId="8">'ES3'!#REF!</definedName>
    <definedName name="DaneZewnętrzne_442" localSheetId="7">ES!$IGE$16:$IHH$24</definedName>
    <definedName name="DaneZewnętrzne_442" localSheetId="6">'ES2'!$GVG$9:$GWJ$13</definedName>
    <definedName name="DaneZewnętrzne_442" localSheetId="8">'ES3'!#REF!</definedName>
    <definedName name="DaneZewnętrzne_443" localSheetId="7">ES!$IGE$27:$IHH$35</definedName>
    <definedName name="DaneZewnętrzne_443" localSheetId="6">'ES2'!$GVG$16:$GWJ$20</definedName>
    <definedName name="DaneZewnętrzne_443" localSheetId="8">'ES3'!#REF!</definedName>
    <definedName name="DaneZewnętrzne_444" localSheetId="7">ES!$IGE$38:$IHH$46</definedName>
    <definedName name="DaneZewnętrzne_444" localSheetId="6">'ES2'!$GVG$23:$GWJ$27</definedName>
    <definedName name="DaneZewnętrzne_444" localSheetId="8">'ES3'!#REF!</definedName>
    <definedName name="DaneZewnętrzne_445" localSheetId="7">ES!$IGE$48:$IHH$56</definedName>
    <definedName name="DaneZewnętrzne_445" localSheetId="6">'ES2'!$GUC$2:$GVF$6</definedName>
    <definedName name="DaneZewnętrzne_445" localSheetId="8">'ES3'!#REF!</definedName>
    <definedName name="DaneZewnętrzne_446" localSheetId="7">ES!$IFA$2:$IGD$10</definedName>
    <definedName name="DaneZewnętrzne_446" localSheetId="6">'ES2'!$GUC$9:$GVF$13</definedName>
    <definedName name="DaneZewnętrzne_446" localSheetId="8">'ES3'!#REF!</definedName>
    <definedName name="DaneZewnętrzne_447" localSheetId="7">ES!$IFA$16:$IGD$24</definedName>
    <definedName name="DaneZewnętrzne_447" localSheetId="6">'ES2'!$GUC$16:$GVF$20</definedName>
    <definedName name="DaneZewnętrzne_447" localSheetId="8">'ES3'!#REF!</definedName>
    <definedName name="DaneZewnętrzne_448" localSheetId="7">ES!$IFA$27:$IGD$35</definedName>
    <definedName name="DaneZewnętrzne_448" localSheetId="6">'ES2'!$GUC$23:$GVF$27</definedName>
    <definedName name="DaneZewnętrzne_448" localSheetId="8">'ES3'!#REF!</definedName>
    <definedName name="DaneZewnętrzne_449" localSheetId="7">ES!$IFA$38:$IGD$46</definedName>
    <definedName name="DaneZewnętrzne_449" localSheetId="6">'ES2'!$GSY$2:$GUB$6</definedName>
    <definedName name="DaneZewnętrzne_449" localSheetId="8">'ES3'!#REF!</definedName>
    <definedName name="DaneZewnętrzne_45" localSheetId="7">ES!$LUM$48:$LVP$56</definedName>
    <definedName name="DaneZewnętrzne_45" localSheetId="6">'ES2'!$LFM$2:$LGP$6</definedName>
    <definedName name="DaneZewnętrzne_45" localSheetId="8">'ES3'!#REF!</definedName>
    <definedName name="DaneZewnętrzne_450" localSheetId="7">ES!$IFA$48:$IGD$56</definedName>
    <definedName name="DaneZewnętrzne_450" localSheetId="6">'ES2'!$GSY$9:$GUB$13</definedName>
    <definedName name="DaneZewnętrzne_450" localSheetId="8">'ES3'!#REF!</definedName>
    <definedName name="DaneZewnętrzne_451" localSheetId="7">ES!$IDW$2:$IEZ$10</definedName>
    <definedName name="DaneZewnętrzne_451" localSheetId="6">'ES2'!$GSY$16:$GUB$20</definedName>
    <definedName name="DaneZewnętrzne_451" localSheetId="8">'ES3'!#REF!</definedName>
    <definedName name="DaneZewnętrzne_452" localSheetId="7">ES!$IDW$16:$IEZ$24</definedName>
    <definedName name="DaneZewnętrzne_452" localSheetId="6">'ES2'!$GSY$23:$GUB$27</definedName>
    <definedName name="DaneZewnętrzne_452" localSheetId="8">'ES3'!#REF!</definedName>
    <definedName name="DaneZewnętrzne_453" localSheetId="7">ES!$IDW$27:$IEZ$35</definedName>
    <definedName name="DaneZewnętrzne_453" localSheetId="6">'ES2'!$GRU$2:$GSX$6</definedName>
    <definedName name="DaneZewnętrzne_453" localSheetId="8">'ES3'!#REF!</definedName>
    <definedName name="DaneZewnętrzne_454" localSheetId="7">ES!$IDW$38:$IEZ$46</definedName>
    <definedName name="DaneZewnętrzne_454" localSheetId="6">'ES2'!$GRU$9:$GSX$13</definedName>
    <definedName name="DaneZewnętrzne_454" localSheetId="8">'ES3'!#REF!</definedName>
    <definedName name="DaneZewnętrzne_455" localSheetId="7">ES!$IDW$48:$IEZ$56</definedName>
    <definedName name="DaneZewnętrzne_455" localSheetId="6">'ES2'!$GRU$16:$GSX$20</definedName>
    <definedName name="DaneZewnętrzne_455" localSheetId="8">'ES3'!#REF!</definedName>
    <definedName name="DaneZewnętrzne_456" localSheetId="7">ES!$ICS$2:$IDV$10</definedName>
    <definedName name="DaneZewnętrzne_456" localSheetId="6">'ES2'!$GRU$23:$GSX$27</definedName>
    <definedName name="DaneZewnętrzne_456" localSheetId="8">'ES3'!#REF!</definedName>
    <definedName name="DaneZewnętrzne_457" localSheetId="7">ES!$ICS$16:$IDV$24</definedName>
    <definedName name="DaneZewnętrzne_457" localSheetId="6">'ES2'!$GQQ$2:$GRT$6</definedName>
    <definedName name="DaneZewnętrzne_457" localSheetId="8">'ES3'!#REF!</definedName>
    <definedName name="DaneZewnętrzne_458" localSheetId="7">ES!$ICS$27:$IDV$35</definedName>
    <definedName name="DaneZewnętrzne_458" localSheetId="6">'ES2'!$GQQ$9:$GRT$13</definedName>
    <definedName name="DaneZewnętrzne_458" localSheetId="8">'ES3'!#REF!</definedName>
    <definedName name="DaneZewnętrzne_459" localSheetId="7">ES!$ICS$38:$IDV$46</definedName>
    <definedName name="DaneZewnętrzne_459" localSheetId="6">'ES2'!$GQQ$16:$GRT$20</definedName>
    <definedName name="DaneZewnętrzne_459" localSheetId="8">'ES3'!#REF!</definedName>
    <definedName name="DaneZewnętrzne_46" localSheetId="7">ES!$LTI$2:$LUL$10</definedName>
    <definedName name="DaneZewnętrzne_46" localSheetId="6">'ES2'!$LFM$9:$LGP$13</definedName>
    <definedName name="DaneZewnętrzne_46" localSheetId="8">'ES3'!#REF!</definedName>
    <definedName name="DaneZewnętrzne_460" localSheetId="7">ES!$ICS$48:$IDV$56</definedName>
    <definedName name="DaneZewnętrzne_460" localSheetId="6">'ES2'!$GQQ$23:$GRT$27</definedName>
    <definedName name="DaneZewnętrzne_460" localSheetId="8">'ES3'!#REF!</definedName>
    <definedName name="DaneZewnętrzne_461" localSheetId="7">ES!$IBO$2:$ICR$10</definedName>
    <definedName name="DaneZewnętrzne_461" localSheetId="6">'ES2'!$GPM$2:$GQP$6</definedName>
    <definedName name="DaneZewnętrzne_461" localSheetId="8">'ES3'!#REF!</definedName>
    <definedName name="DaneZewnętrzne_462" localSheetId="7">ES!$IBO$16:$ICR$24</definedName>
    <definedName name="DaneZewnętrzne_462" localSheetId="6">'ES2'!$GPM$9:$GQP$13</definedName>
    <definedName name="DaneZewnętrzne_462" localSheetId="8">'ES3'!#REF!</definedName>
    <definedName name="DaneZewnętrzne_463" localSheetId="7">ES!$IBO$27:$ICR$35</definedName>
    <definedName name="DaneZewnętrzne_463" localSheetId="6">'ES2'!$GPM$16:$GQP$20</definedName>
    <definedName name="DaneZewnętrzne_463" localSheetId="8">'ES3'!#REF!</definedName>
    <definedName name="DaneZewnętrzne_464" localSheetId="7">ES!$IBO$38:$ICR$46</definedName>
    <definedName name="DaneZewnętrzne_464" localSheetId="6">'ES2'!$GPM$23:$GQP$27</definedName>
    <definedName name="DaneZewnętrzne_464" localSheetId="8">'ES3'!#REF!</definedName>
    <definedName name="DaneZewnętrzne_465" localSheetId="7">ES!$IBO$48:$ICR$56</definedName>
    <definedName name="DaneZewnętrzne_465" localSheetId="6">'ES2'!$GOI$2:$GPL$6</definedName>
    <definedName name="DaneZewnętrzne_465" localSheetId="8">'ES3'!#REF!</definedName>
    <definedName name="DaneZewnętrzne_466" localSheetId="7">ES!$IAK$2:$IBN$10</definedName>
    <definedName name="DaneZewnętrzne_466" localSheetId="6">'ES2'!$GOI$9:$GPL$13</definedName>
    <definedName name="DaneZewnętrzne_466" localSheetId="8">'ES3'!#REF!</definedName>
    <definedName name="DaneZewnętrzne_467" localSheetId="7">ES!$IAK$16:$IBN$24</definedName>
    <definedName name="DaneZewnętrzne_467" localSheetId="6">'ES2'!$GOI$16:$GPL$20</definedName>
    <definedName name="DaneZewnętrzne_467" localSheetId="8">'ES3'!#REF!</definedName>
    <definedName name="DaneZewnętrzne_468" localSheetId="7">ES!$IAK$27:$IBN$35</definedName>
    <definedName name="DaneZewnętrzne_468" localSheetId="6">'ES2'!$GOI$23:$GPL$27</definedName>
    <definedName name="DaneZewnętrzne_468" localSheetId="8">'ES3'!#REF!</definedName>
    <definedName name="DaneZewnętrzne_469" localSheetId="7">ES!$IAK$38:$IBN$46</definedName>
    <definedName name="DaneZewnętrzne_469" localSheetId="6">'ES2'!$GNE$2:$GOH$6</definedName>
    <definedName name="DaneZewnętrzne_469" localSheetId="8">'ES3'!#REF!</definedName>
    <definedName name="DaneZewnętrzne_47" localSheetId="7">ES!$LTI$16:$LUL$24</definedName>
    <definedName name="DaneZewnętrzne_47" localSheetId="6">'ES2'!$LFM$16:$LGP$20</definedName>
    <definedName name="DaneZewnętrzne_47" localSheetId="8">'ES3'!#REF!</definedName>
    <definedName name="DaneZewnętrzne_470" localSheetId="7">ES!$IAK$48:$IBN$56</definedName>
    <definedName name="DaneZewnętrzne_470" localSheetId="6">'ES2'!$GNE$9:$GOH$13</definedName>
    <definedName name="DaneZewnętrzne_470" localSheetId="8">'ES3'!#REF!</definedName>
    <definedName name="DaneZewnętrzne_471" localSheetId="7">ES!$HZG$2:$IAJ$10</definedName>
    <definedName name="DaneZewnętrzne_471" localSheetId="6">'ES2'!$GNE$16:$GOH$20</definedName>
    <definedName name="DaneZewnętrzne_471" localSheetId="8">'ES3'!#REF!</definedName>
    <definedName name="DaneZewnętrzne_472" localSheetId="7">ES!$HZG$16:$IAJ$24</definedName>
    <definedName name="DaneZewnętrzne_472" localSheetId="6">'ES2'!$GNE$23:$GOH$27</definedName>
    <definedName name="DaneZewnętrzne_472" localSheetId="8">'ES3'!#REF!</definedName>
    <definedName name="DaneZewnętrzne_473" localSheetId="7">ES!$HZG$27:$IAJ$35</definedName>
    <definedName name="DaneZewnętrzne_473" localSheetId="6">'ES2'!$GMA$2:$GND$6</definedName>
    <definedName name="DaneZewnętrzne_473" localSheetId="8">'ES3'!#REF!</definedName>
    <definedName name="DaneZewnętrzne_474" localSheetId="7">ES!$HZG$38:$IAJ$46</definedName>
    <definedName name="DaneZewnętrzne_474" localSheetId="6">'ES2'!$GMA$9:$GND$13</definedName>
    <definedName name="DaneZewnętrzne_474" localSheetId="8">'ES3'!#REF!</definedName>
    <definedName name="DaneZewnętrzne_475" localSheetId="7">ES!$HZG$48:$IAJ$56</definedName>
    <definedName name="DaneZewnętrzne_475" localSheetId="6">'ES2'!$GMA$16:$GND$20</definedName>
    <definedName name="DaneZewnętrzne_475" localSheetId="8">'ES3'!#REF!</definedName>
    <definedName name="DaneZewnętrzne_476" localSheetId="7">ES!$HYC$2:$HZF$10</definedName>
    <definedName name="DaneZewnętrzne_476" localSheetId="6">'ES2'!$GMA$23:$GND$27</definedName>
    <definedName name="DaneZewnętrzne_476" localSheetId="8">'ES3'!#REF!</definedName>
    <definedName name="DaneZewnętrzne_477" localSheetId="7">ES!$HYC$16:$HZF$24</definedName>
    <definedName name="DaneZewnętrzne_477" localSheetId="6">'ES2'!$GKW$2:$GLZ$6</definedName>
    <definedName name="DaneZewnętrzne_477" localSheetId="8">'ES3'!#REF!</definedName>
    <definedName name="DaneZewnętrzne_478" localSheetId="7">ES!$HYC$27:$HZF$35</definedName>
    <definedName name="DaneZewnętrzne_478" localSheetId="6">'ES2'!$GKW$9:$GLZ$13</definedName>
    <definedName name="DaneZewnętrzne_478" localSheetId="8">'ES3'!#REF!</definedName>
    <definedName name="DaneZewnętrzne_479" localSheetId="7">ES!$HYC$38:$HZF$46</definedName>
    <definedName name="DaneZewnętrzne_479" localSheetId="6">'ES2'!$GKW$16:$GLZ$20</definedName>
    <definedName name="DaneZewnętrzne_479" localSheetId="8">'ES3'!#REF!</definedName>
    <definedName name="DaneZewnętrzne_48" localSheetId="7">ES!$LTI$27:$LUL$35</definedName>
    <definedName name="DaneZewnętrzne_48" localSheetId="6">'ES2'!$LFM$23:$LGP$27</definedName>
    <definedName name="DaneZewnętrzne_48" localSheetId="8">'ES3'!#REF!</definedName>
    <definedName name="DaneZewnętrzne_480" localSheetId="7">ES!$HYC$48:$HZF$56</definedName>
    <definedName name="DaneZewnętrzne_480" localSheetId="6">'ES2'!$GKW$23:$GLZ$27</definedName>
    <definedName name="DaneZewnętrzne_480" localSheetId="8">'ES3'!#REF!</definedName>
    <definedName name="DaneZewnętrzne_481" localSheetId="7">ES!$HWY$2:$HYB$10</definedName>
    <definedName name="DaneZewnętrzne_481" localSheetId="6">'ES2'!$GJS$2:$GKV$6</definedName>
    <definedName name="DaneZewnętrzne_481" localSheetId="8">'ES3'!#REF!</definedName>
    <definedName name="DaneZewnętrzne_482" localSheetId="7">ES!$HWY$16:$HYB$24</definedName>
    <definedName name="DaneZewnętrzne_482" localSheetId="6">'ES2'!$GJS$9:$GKV$13</definedName>
    <definedName name="DaneZewnętrzne_482" localSheetId="8">'ES3'!#REF!</definedName>
    <definedName name="DaneZewnętrzne_483" localSheetId="7">ES!$HWY$27:$HYB$35</definedName>
    <definedName name="DaneZewnętrzne_483" localSheetId="6">'ES2'!$GJS$16:$GKV$20</definedName>
    <definedName name="DaneZewnętrzne_483" localSheetId="8">'ES3'!#REF!</definedName>
    <definedName name="DaneZewnętrzne_484" localSheetId="7">ES!$HWY$38:$HYB$46</definedName>
    <definedName name="DaneZewnętrzne_484" localSheetId="6">'ES2'!$GJS$23:$GKV$27</definedName>
    <definedName name="DaneZewnętrzne_484" localSheetId="8">'ES3'!#REF!</definedName>
    <definedName name="DaneZewnętrzne_485" localSheetId="7">ES!$HWY$48:$HYB$56</definedName>
    <definedName name="DaneZewnętrzne_485" localSheetId="6">'ES2'!$GIO$2:$GJR$6</definedName>
    <definedName name="DaneZewnętrzne_485" localSheetId="8">'ES3'!#REF!</definedName>
    <definedName name="DaneZewnętrzne_486" localSheetId="7">ES!$HVU$2:$HWX$10</definedName>
    <definedName name="DaneZewnętrzne_486" localSheetId="6">'ES2'!$GIO$9:$GJR$13</definedName>
    <definedName name="DaneZewnętrzne_486" localSheetId="8">'ES3'!#REF!</definedName>
    <definedName name="DaneZewnętrzne_487" localSheetId="7">ES!$HVU$16:$HWX$24</definedName>
    <definedName name="DaneZewnętrzne_487" localSheetId="6">'ES2'!$GIO$16:$GJR$20</definedName>
    <definedName name="DaneZewnętrzne_487" localSheetId="8">'ES3'!#REF!</definedName>
    <definedName name="DaneZewnętrzne_488" localSheetId="7">ES!$HVU$27:$HWX$35</definedName>
    <definedName name="DaneZewnętrzne_488" localSheetId="6">'ES2'!$GIO$23:$GJR$27</definedName>
    <definedName name="DaneZewnętrzne_488" localSheetId="8">'ES3'!#REF!</definedName>
    <definedName name="DaneZewnętrzne_489" localSheetId="7">ES!$HVU$38:$HWX$46</definedName>
    <definedName name="DaneZewnętrzne_489" localSheetId="6">'ES2'!$GHK$2:$GIN$6</definedName>
    <definedName name="DaneZewnętrzne_489" localSheetId="8">'ES3'!#REF!</definedName>
    <definedName name="DaneZewnętrzne_49" localSheetId="7">ES!$LTI$38:$LUL$46</definedName>
    <definedName name="DaneZewnętrzne_49" localSheetId="6">'ES2'!$LEI$2:$LFL$6</definedName>
    <definedName name="DaneZewnętrzne_49" localSheetId="8">'ES3'!#REF!</definedName>
    <definedName name="DaneZewnętrzne_490" localSheetId="7">ES!$HVU$48:$HWX$56</definedName>
    <definedName name="DaneZewnętrzne_490" localSheetId="6">'ES2'!$GHK$9:$GIN$13</definedName>
    <definedName name="DaneZewnętrzne_490" localSheetId="8">'ES3'!#REF!</definedName>
    <definedName name="DaneZewnętrzne_491" localSheetId="7">ES!$HUQ$2:$HVT$10</definedName>
    <definedName name="DaneZewnętrzne_491" localSheetId="6">'ES2'!$GHK$16:$GIN$20</definedName>
    <definedName name="DaneZewnętrzne_491" localSheetId="8">'ES3'!#REF!</definedName>
    <definedName name="DaneZewnętrzne_492" localSheetId="7">ES!$HUQ$16:$HVT$24</definedName>
    <definedName name="DaneZewnętrzne_492" localSheetId="6">'ES2'!$GHK$23:$GIN$27</definedName>
    <definedName name="DaneZewnętrzne_492" localSheetId="8">'ES3'!#REF!</definedName>
    <definedName name="DaneZewnętrzne_493" localSheetId="7">ES!$HUQ$27:$HVT$35</definedName>
    <definedName name="DaneZewnętrzne_493" localSheetId="6">'ES2'!$GGG$2:$GHJ$6</definedName>
    <definedName name="DaneZewnętrzne_493" localSheetId="8">'ES3'!#REF!</definedName>
    <definedName name="DaneZewnętrzne_494" localSheetId="7">ES!$HUQ$38:$HVT$46</definedName>
    <definedName name="DaneZewnętrzne_494" localSheetId="6">'ES2'!$GGG$9:$GHJ$13</definedName>
    <definedName name="DaneZewnętrzne_494" localSheetId="8">'ES3'!#REF!</definedName>
    <definedName name="DaneZewnętrzne_495" localSheetId="7">ES!$HUQ$48:$HVT$56</definedName>
    <definedName name="DaneZewnętrzne_495" localSheetId="6">'ES2'!$GGG$16:$GHJ$20</definedName>
    <definedName name="DaneZewnętrzne_495" localSheetId="8">'ES3'!#REF!</definedName>
    <definedName name="DaneZewnętrzne_496" localSheetId="7">ES!$HTM$2:$HUP$10</definedName>
    <definedName name="DaneZewnętrzne_496" localSheetId="6">'ES2'!$GGG$23:$GHJ$27</definedName>
    <definedName name="DaneZewnętrzne_496" localSheetId="8">'ES3'!#REF!</definedName>
    <definedName name="DaneZewnętrzne_497" localSheetId="7">ES!$HTM$16:$HUP$24</definedName>
    <definedName name="DaneZewnętrzne_497" localSheetId="6">'ES2'!$GFC$2:$GGF$6</definedName>
    <definedName name="DaneZewnętrzne_497" localSheetId="8">'ES3'!#REF!</definedName>
    <definedName name="DaneZewnętrzne_498" localSheetId="7">ES!$HTM$27:$HUP$35</definedName>
    <definedName name="DaneZewnętrzne_498" localSheetId="6">'ES2'!$GFC$9:$GGF$13</definedName>
    <definedName name="DaneZewnętrzne_498" localSheetId="8">'ES3'!#REF!</definedName>
    <definedName name="DaneZewnętrzne_499" localSheetId="7">ES!$HTM$38:$HUP$46</definedName>
    <definedName name="DaneZewnętrzne_499" localSheetId="6">'ES2'!$GFC$16:$GGF$20</definedName>
    <definedName name="DaneZewnętrzne_499" localSheetId="8">'ES3'!#REF!</definedName>
    <definedName name="DaneZewnętrzne_5" localSheetId="7">ES!$MDS$2:$MEV$10</definedName>
    <definedName name="DaneZewnętrzne_5" localSheetId="6">'ES2'!$LRA$2:$LSD$6</definedName>
    <definedName name="DaneZewnętrzne_5" localSheetId="8">'ES3'!#REF!</definedName>
    <definedName name="DaneZewnętrzne_50" localSheetId="7">ES!$LTI$48:$LUL$56</definedName>
    <definedName name="DaneZewnętrzne_50" localSheetId="6">'ES2'!$LEI$9:$LFL$13</definedName>
    <definedName name="DaneZewnętrzne_50" localSheetId="8">'ES3'!#REF!</definedName>
    <definedName name="DaneZewnętrzne_500" localSheetId="7">ES!$HTM$48:$HUP$56</definedName>
    <definedName name="DaneZewnętrzne_500" localSheetId="6">'ES2'!$GFC$23:$GGF$27</definedName>
    <definedName name="DaneZewnętrzne_500" localSheetId="8">'ES3'!#REF!</definedName>
    <definedName name="DaneZewnętrzne_501" localSheetId="7">ES!$HSI$2:$HTL$10</definedName>
    <definedName name="DaneZewnętrzne_501" localSheetId="6">'ES2'!$GDY$2:$GFB$6</definedName>
    <definedName name="DaneZewnętrzne_501" localSheetId="8">'ES3'!#REF!</definedName>
    <definedName name="DaneZewnętrzne_502" localSheetId="7">ES!$HSI$16:$HTL$24</definedName>
    <definedName name="DaneZewnętrzne_502" localSheetId="6">'ES2'!$GDY$9:$GFB$13</definedName>
    <definedName name="DaneZewnętrzne_502" localSheetId="8">'ES3'!#REF!</definedName>
    <definedName name="DaneZewnętrzne_503" localSheetId="7">ES!$HSI$27:$HTL$35</definedName>
    <definedName name="DaneZewnętrzne_503" localSheetId="6">'ES2'!$GDY$16:$GFB$20</definedName>
    <definedName name="DaneZewnętrzne_503" localSheetId="8">'ES3'!#REF!</definedName>
    <definedName name="DaneZewnętrzne_504" localSheetId="7">ES!$HSI$38:$HTL$46</definedName>
    <definedName name="DaneZewnętrzne_504" localSheetId="6">'ES2'!$GDY$23:$GFB$27</definedName>
    <definedName name="DaneZewnętrzne_504" localSheetId="8">'ES3'!#REF!</definedName>
    <definedName name="DaneZewnętrzne_505" localSheetId="7">ES!$HSI$48:$HTL$56</definedName>
    <definedName name="DaneZewnętrzne_505" localSheetId="6">'ES2'!$GCU$2:$GDX$6</definedName>
    <definedName name="DaneZewnętrzne_505" localSheetId="8">'ES3'!#REF!</definedName>
    <definedName name="DaneZewnętrzne_506" localSheetId="7">ES!$HRE$2:$HSH$10</definedName>
    <definedName name="DaneZewnętrzne_506" localSheetId="6">'ES2'!$GCU$9:$GDX$13</definedName>
    <definedName name="DaneZewnętrzne_506" localSheetId="8">'ES3'!#REF!</definedName>
    <definedName name="DaneZewnętrzne_507" localSheetId="7">ES!$HRE$16:$HSH$24</definedName>
    <definedName name="DaneZewnętrzne_507" localSheetId="6">'ES2'!$GCU$16:$GDX$20</definedName>
    <definedName name="DaneZewnętrzne_507" localSheetId="8">'ES3'!#REF!</definedName>
    <definedName name="DaneZewnętrzne_508" localSheetId="7">ES!$HRE$27:$HSH$35</definedName>
    <definedName name="DaneZewnętrzne_508" localSheetId="6">'ES2'!$GCU$23:$GDX$27</definedName>
    <definedName name="DaneZewnętrzne_508" localSheetId="8">'ES3'!#REF!</definedName>
    <definedName name="DaneZewnętrzne_509" localSheetId="7">ES!$HRE$38:$HSH$46</definedName>
    <definedName name="DaneZewnętrzne_509" localSheetId="6">'ES2'!$GBQ$2:$GCT$6</definedName>
    <definedName name="DaneZewnętrzne_509" localSheetId="8">'ES3'!#REF!</definedName>
    <definedName name="DaneZewnętrzne_51" localSheetId="7">ES!$LSE$2:$LTH$10</definedName>
    <definedName name="DaneZewnętrzne_51" localSheetId="6">'ES2'!$LEI$16:$LFL$20</definedName>
    <definedName name="DaneZewnętrzne_51" localSheetId="8">'ES3'!#REF!</definedName>
    <definedName name="DaneZewnętrzne_510" localSheetId="7">ES!$HRE$48:$HSH$56</definedName>
    <definedName name="DaneZewnętrzne_510" localSheetId="6">'ES2'!$GBQ$9:$GCT$13</definedName>
    <definedName name="DaneZewnętrzne_510" localSheetId="8">'ES3'!#REF!</definedName>
    <definedName name="DaneZewnętrzne_511" localSheetId="7">ES!$HQA$2:$HRD$10</definedName>
    <definedName name="DaneZewnętrzne_511" localSheetId="6">'ES2'!$GBQ$16:$GCT$20</definedName>
    <definedName name="DaneZewnętrzne_511" localSheetId="8">'ES3'!#REF!</definedName>
    <definedName name="DaneZewnętrzne_512" localSheetId="7">ES!$HQA$16:$HRD$24</definedName>
    <definedName name="DaneZewnętrzne_512" localSheetId="6">'ES2'!$GBQ$23:$GCT$27</definedName>
    <definedName name="DaneZewnętrzne_512" localSheetId="8">'ES3'!#REF!</definedName>
    <definedName name="DaneZewnętrzne_513" localSheetId="7">ES!$HQA$27:$HRD$35</definedName>
    <definedName name="DaneZewnętrzne_513" localSheetId="6">'ES2'!$GAM$2:$GBP$6</definedName>
    <definedName name="DaneZewnętrzne_513" localSheetId="8">'ES3'!#REF!</definedName>
    <definedName name="DaneZewnętrzne_514" localSheetId="7">ES!$HQA$38:$HRD$46</definedName>
    <definedName name="DaneZewnętrzne_514" localSheetId="6">'ES2'!$GAM$9:$GBP$13</definedName>
    <definedName name="DaneZewnętrzne_514" localSheetId="8">'ES3'!#REF!</definedName>
    <definedName name="DaneZewnętrzne_515" localSheetId="7">ES!$HQA$48:$HRD$56</definedName>
    <definedName name="DaneZewnętrzne_515" localSheetId="6">'ES2'!$GAM$16:$GBP$20</definedName>
    <definedName name="DaneZewnętrzne_515" localSheetId="8">'ES3'!#REF!</definedName>
    <definedName name="DaneZewnętrzne_516" localSheetId="7">ES!$HOW$2:$HPZ$10</definedName>
    <definedName name="DaneZewnętrzne_516" localSheetId="6">'ES2'!$GAM$23:$GBP$27</definedName>
    <definedName name="DaneZewnętrzne_516" localSheetId="8">'ES3'!#REF!</definedName>
    <definedName name="DaneZewnętrzne_517" localSheetId="7">ES!$HOW$16:$HPZ$24</definedName>
    <definedName name="DaneZewnętrzne_517" localSheetId="6">'ES2'!$FZI$2:$GAL$6</definedName>
    <definedName name="DaneZewnętrzne_517" localSheetId="8">'ES3'!#REF!</definedName>
    <definedName name="DaneZewnętrzne_518" localSheetId="7">ES!$HOW$27:$HPZ$35</definedName>
    <definedName name="DaneZewnętrzne_518" localSheetId="6">'ES2'!$FZI$9:$GAL$13</definedName>
    <definedName name="DaneZewnętrzne_518" localSheetId="8">'ES3'!#REF!</definedName>
    <definedName name="DaneZewnętrzne_519" localSheetId="7">ES!$HOW$38:$HPZ$46</definedName>
    <definedName name="DaneZewnętrzne_519" localSheetId="6">'ES2'!$FZI$16:$GAL$20</definedName>
    <definedName name="DaneZewnętrzne_519" localSheetId="8">'ES3'!#REF!</definedName>
    <definedName name="DaneZewnętrzne_52" localSheetId="7">ES!$LSE$16:$LTH$24</definedName>
    <definedName name="DaneZewnętrzne_52" localSheetId="6">'ES2'!$LEI$23:$LFL$27</definedName>
    <definedName name="DaneZewnętrzne_52" localSheetId="8">'ES3'!#REF!</definedName>
    <definedName name="DaneZewnętrzne_520" localSheetId="7">ES!$HOW$48:$HPZ$56</definedName>
    <definedName name="DaneZewnętrzne_520" localSheetId="6">'ES2'!$FZI$23:$GAL$27</definedName>
    <definedName name="DaneZewnętrzne_520" localSheetId="8">'ES3'!#REF!</definedName>
    <definedName name="DaneZewnętrzne_521" localSheetId="7">ES!$HNS$2:$HOV$10</definedName>
    <definedName name="DaneZewnętrzne_521" localSheetId="6">'ES2'!$FYE$2:$FZH$6</definedName>
    <definedName name="DaneZewnętrzne_521" localSheetId="8">'ES3'!#REF!</definedName>
    <definedName name="DaneZewnętrzne_522" localSheetId="7">ES!$HNS$16:$HOV$24</definedName>
    <definedName name="DaneZewnętrzne_522" localSheetId="6">'ES2'!$FYE$9:$FZH$13</definedName>
    <definedName name="DaneZewnętrzne_522" localSheetId="8">'ES3'!#REF!</definedName>
    <definedName name="DaneZewnętrzne_523" localSheetId="7">ES!$HNS$27:$HOV$35</definedName>
    <definedName name="DaneZewnętrzne_523" localSheetId="6">'ES2'!$FYE$16:$FZH$20</definedName>
    <definedName name="DaneZewnętrzne_523" localSheetId="8">'ES3'!#REF!</definedName>
    <definedName name="DaneZewnętrzne_524" localSheetId="7">ES!$HNS$38:$HOV$46</definedName>
    <definedName name="DaneZewnętrzne_524" localSheetId="6">'ES2'!$FYE$23:$FZH$27</definedName>
    <definedName name="DaneZewnętrzne_524" localSheetId="8">'ES3'!#REF!</definedName>
    <definedName name="DaneZewnętrzne_525" localSheetId="7">ES!$HNS$48:$HOV$56</definedName>
    <definedName name="DaneZewnętrzne_525" localSheetId="6">'ES2'!$FXA$2:$FYD$6</definedName>
    <definedName name="DaneZewnętrzne_525" localSheetId="8">'ES3'!#REF!</definedName>
    <definedName name="DaneZewnętrzne_526" localSheetId="7">ES!$HMO$2:$HNR$10</definedName>
    <definedName name="DaneZewnętrzne_526" localSheetId="6">'ES2'!$FXA$9:$FYD$13</definedName>
    <definedName name="DaneZewnętrzne_526" localSheetId="8">'ES3'!#REF!</definedName>
    <definedName name="DaneZewnętrzne_527" localSheetId="7">ES!$HMO$16:$HNR$24</definedName>
    <definedName name="DaneZewnętrzne_527" localSheetId="6">'ES2'!$FXA$16:$FYD$20</definedName>
    <definedName name="DaneZewnętrzne_527" localSheetId="8">'ES3'!#REF!</definedName>
    <definedName name="DaneZewnętrzne_528" localSheetId="7">ES!$HMO$27:$HNR$35</definedName>
    <definedName name="DaneZewnętrzne_528" localSheetId="6">'ES2'!$FXA$23:$FYD$27</definedName>
    <definedName name="DaneZewnętrzne_528" localSheetId="8">'ES3'!#REF!</definedName>
    <definedName name="DaneZewnętrzne_529" localSheetId="7">ES!$HMO$38:$HNR$46</definedName>
    <definedName name="DaneZewnętrzne_529" localSheetId="6">'ES2'!$FVW$2:$FWZ$6</definedName>
    <definedName name="DaneZewnętrzne_529" localSheetId="8">'ES3'!#REF!</definedName>
    <definedName name="DaneZewnętrzne_53" localSheetId="7">ES!$LSE$27:$LTH$35</definedName>
    <definedName name="DaneZewnętrzne_53" localSheetId="6">'ES2'!$LDE$2:$LEH$6</definedName>
    <definedName name="DaneZewnętrzne_53" localSheetId="8">'ES3'!#REF!</definedName>
    <definedName name="DaneZewnętrzne_530" localSheetId="7">ES!$HMO$48:$HNR$56</definedName>
    <definedName name="DaneZewnętrzne_530" localSheetId="6">'ES2'!$FVW$9:$FWZ$13</definedName>
    <definedName name="DaneZewnętrzne_530" localSheetId="8">'ES3'!#REF!</definedName>
    <definedName name="DaneZewnętrzne_531" localSheetId="7">ES!$HLK$2:$HMN$10</definedName>
    <definedName name="DaneZewnętrzne_531" localSheetId="6">'ES2'!$FVW$16:$FWZ$20</definedName>
    <definedName name="DaneZewnętrzne_531" localSheetId="8">'ES3'!#REF!</definedName>
    <definedName name="DaneZewnętrzne_532" localSheetId="7">ES!$HLK$16:$HMN$24</definedName>
    <definedName name="DaneZewnętrzne_532" localSheetId="6">'ES2'!$FVW$23:$FWZ$27</definedName>
    <definedName name="DaneZewnętrzne_532" localSheetId="8">'ES3'!#REF!</definedName>
    <definedName name="DaneZewnętrzne_533" localSheetId="7">ES!$HLK$27:$HMN$35</definedName>
    <definedName name="DaneZewnętrzne_533" localSheetId="6">'ES2'!$FUS$2:$FVV$6</definedName>
    <definedName name="DaneZewnętrzne_533" localSheetId="8">'ES3'!#REF!</definedName>
    <definedName name="DaneZewnętrzne_534" localSheetId="7">ES!$HLK$38:$HMN$46</definedName>
    <definedName name="DaneZewnętrzne_534" localSheetId="6">'ES2'!$FUS$9:$FVV$13</definedName>
    <definedName name="DaneZewnętrzne_534" localSheetId="8">'ES3'!#REF!</definedName>
    <definedName name="DaneZewnętrzne_535" localSheetId="7">ES!$HLK$48:$HMN$56</definedName>
    <definedName name="DaneZewnętrzne_535" localSheetId="6">'ES2'!$FUS$16:$FVV$20</definedName>
    <definedName name="DaneZewnętrzne_535" localSheetId="8">'ES3'!#REF!</definedName>
    <definedName name="DaneZewnętrzne_536" localSheetId="7">ES!$HKG$2:$HLJ$10</definedName>
    <definedName name="DaneZewnętrzne_536" localSheetId="6">'ES2'!$FUS$23:$FVV$27</definedName>
    <definedName name="DaneZewnętrzne_536" localSheetId="8">'ES3'!#REF!</definedName>
    <definedName name="DaneZewnętrzne_537" localSheetId="7">ES!$HKG$16:$HLJ$24</definedName>
    <definedName name="DaneZewnętrzne_537" localSheetId="6">'ES2'!$FTO$2:$FUR$6</definedName>
    <definedName name="DaneZewnętrzne_537" localSheetId="8">'ES3'!#REF!</definedName>
    <definedName name="DaneZewnętrzne_538" localSheetId="7">ES!$HKG$27:$HLJ$35</definedName>
    <definedName name="DaneZewnętrzne_538" localSheetId="6">'ES2'!$FTO$9:$FUR$13</definedName>
    <definedName name="DaneZewnętrzne_538" localSheetId="8">'ES3'!#REF!</definedName>
    <definedName name="DaneZewnętrzne_539" localSheetId="7">ES!$HKG$38:$HLJ$46</definedName>
    <definedName name="DaneZewnętrzne_539" localSheetId="6">'ES2'!$FTO$16:$FUR$20</definedName>
    <definedName name="DaneZewnętrzne_539" localSheetId="8">'ES3'!#REF!</definedName>
    <definedName name="DaneZewnętrzne_54" localSheetId="7">ES!$LSE$38:$LTH$46</definedName>
    <definedName name="DaneZewnętrzne_54" localSheetId="6">'ES2'!$LDE$9:$LEH$13</definedName>
    <definedName name="DaneZewnętrzne_54" localSheetId="8">'ES3'!#REF!</definedName>
    <definedName name="DaneZewnętrzne_540" localSheetId="7">ES!$HKG$48:$HLJ$56</definedName>
    <definedName name="DaneZewnętrzne_540" localSheetId="6">'ES2'!$FTO$23:$FUR$27</definedName>
    <definedName name="DaneZewnętrzne_540" localSheetId="8">'ES3'!#REF!</definedName>
    <definedName name="DaneZewnętrzne_541" localSheetId="7">ES!$HJC$2:$HKF$10</definedName>
    <definedName name="DaneZewnętrzne_541" localSheetId="6">'ES2'!$FSK$2:$FTN$6</definedName>
    <definedName name="DaneZewnętrzne_541" localSheetId="8">'ES3'!#REF!</definedName>
    <definedName name="DaneZewnętrzne_542" localSheetId="7">ES!$HJC$16:$HKF$24</definedName>
    <definedName name="DaneZewnętrzne_542" localSheetId="6">'ES2'!$FSK$9:$FTN$13</definedName>
    <definedName name="DaneZewnętrzne_542" localSheetId="8">'ES3'!#REF!</definedName>
    <definedName name="DaneZewnętrzne_543" localSheetId="7">ES!$HJC$27:$HKF$35</definedName>
    <definedName name="DaneZewnętrzne_543" localSheetId="6">'ES2'!$FSK$16:$FTN$20</definedName>
    <definedName name="DaneZewnętrzne_543" localSheetId="8">'ES3'!#REF!</definedName>
    <definedName name="DaneZewnętrzne_544" localSheetId="7">ES!$HJC$38:$HKF$46</definedName>
    <definedName name="DaneZewnętrzne_544" localSheetId="6">'ES2'!$FSK$23:$FTN$27</definedName>
    <definedName name="DaneZewnętrzne_544" localSheetId="8">'ES3'!#REF!</definedName>
    <definedName name="DaneZewnętrzne_545" localSheetId="7">ES!$HJC$48:$HKF$56</definedName>
    <definedName name="DaneZewnętrzne_545" localSheetId="6">'ES2'!$FRG$2:$FSJ$6</definedName>
    <definedName name="DaneZewnętrzne_545" localSheetId="8">'ES3'!#REF!</definedName>
    <definedName name="DaneZewnętrzne_546" localSheetId="7">ES!$HHY$2:$HJB$10</definedName>
    <definedName name="DaneZewnętrzne_546" localSheetId="6">'ES2'!$FRG$9:$FSJ$13</definedName>
    <definedName name="DaneZewnętrzne_546" localSheetId="8">'ES3'!#REF!</definedName>
    <definedName name="DaneZewnętrzne_547" localSheetId="7">ES!$HHY$16:$HJB$24</definedName>
    <definedName name="DaneZewnętrzne_547" localSheetId="6">'ES2'!$FRG$16:$FSJ$20</definedName>
    <definedName name="DaneZewnętrzne_547" localSheetId="8">'ES3'!#REF!</definedName>
    <definedName name="DaneZewnętrzne_548" localSheetId="7">ES!$HHY$27:$HJB$35</definedName>
    <definedName name="DaneZewnętrzne_548" localSheetId="6">'ES2'!$FRG$23:$FSJ$27</definedName>
    <definedName name="DaneZewnętrzne_548" localSheetId="8">'ES3'!#REF!</definedName>
    <definedName name="DaneZewnętrzne_549" localSheetId="7">ES!$HHY$38:$HJB$46</definedName>
    <definedName name="DaneZewnętrzne_549" localSheetId="6">'ES2'!$FQC$2:$FRF$6</definedName>
    <definedName name="DaneZewnętrzne_549" localSheetId="8">'ES3'!#REF!</definedName>
    <definedName name="DaneZewnętrzne_55" localSheetId="7">ES!$LSE$48:$LTH$56</definedName>
    <definedName name="DaneZewnętrzne_55" localSheetId="6">'ES2'!$LDE$16:$LEH$20</definedName>
    <definedName name="DaneZewnętrzne_55" localSheetId="8">'ES3'!#REF!</definedName>
    <definedName name="DaneZewnętrzne_550" localSheetId="7">ES!$HHY$48:$HJB$56</definedName>
    <definedName name="DaneZewnętrzne_550" localSheetId="6">'ES2'!$FQC$9:$FRF$13</definedName>
    <definedName name="DaneZewnętrzne_550" localSheetId="8">'ES3'!#REF!</definedName>
    <definedName name="DaneZewnętrzne_551" localSheetId="7">ES!$HGU$2:$HHX$10</definedName>
    <definedName name="DaneZewnętrzne_551" localSheetId="6">'ES2'!$FQC$16:$FRF$20</definedName>
    <definedName name="DaneZewnętrzne_551" localSheetId="8">'ES3'!#REF!</definedName>
    <definedName name="DaneZewnętrzne_552" localSheetId="7">ES!$HGU$16:$HHX$24</definedName>
    <definedName name="DaneZewnętrzne_552" localSheetId="6">'ES2'!$FQC$23:$FRF$27</definedName>
    <definedName name="DaneZewnętrzne_552" localSheetId="8">'ES3'!#REF!</definedName>
    <definedName name="DaneZewnętrzne_553" localSheetId="7">ES!$HGU$27:$HHX$35</definedName>
    <definedName name="DaneZewnętrzne_553" localSheetId="6">'ES2'!$FOY$2:$FQB$6</definedName>
    <definedName name="DaneZewnętrzne_553" localSheetId="8">'ES3'!#REF!</definedName>
    <definedName name="DaneZewnętrzne_554" localSheetId="7">ES!$HGU$38:$HHX$46</definedName>
    <definedName name="DaneZewnętrzne_554" localSheetId="6">'ES2'!$FOY$9:$FQB$13</definedName>
    <definedName name="DaneZewnętrzne_554" localSheetId="8">'ES3'!#REF!</definedName>
    <definedName name="DaneZewnętrzne_555" localSheetId="7">ES!$HGU$48:$HHX$56</definedName>
    <definedName name="DaneZewnętrzne_555" localSheetId="6">'ES2'!$FOY$16:$FQB$20</definedName>
    <definedName name="DaneZewnętrzne_555" localSheetId="8">'ES3'!#REF!</definedName>
    <definedName name="DaneZewnętrzne_556" localSheetId="7">ES!$HFQ$2:$HGT$10</definedName>
    <definedName name="DaneZewnętrzne_556" localSheetId="6">'ES2'!$FOY$23:$FQB$27</definedName>
    <definedName name="DaneZewnętrzne_556" localSheetId="8">'ES3'!#REF!</definedName>
    <definedName name="DaneZewnętrzne_557" localSheetId="7">ES!$HFQ$16:$HGT$24</definedName>
    <definedName name="DaneZewnętrzne_557" localSheetId="6">'ES2'!$FNU$2:$FOX$6</definedName>
    <definedName name="DaneZewnętrzne_557" localSheetId="8">'ES3'!#REF!</definedName>
    <definedName name="DaneZewnętrzne_558" localSheetId="7">ES!$HFQ$27:$HGT$35</definedName>
    <definedName name="DaneZewnętrzne_558" localSheetId="6">'ES2'!$FNU$9:$FOX$13</definedName>
    <definedName name="DaneZewnętrzne_558" localSheetId="8">'ES3'!#REF!</definedName>
    <definedName name="DaneZewnętrzne_559" localSheetId="7">ES!$HFQ$38:$HGT$46</definedName>
    <definedName name="DaneZewnętrzne_559" localSheetId="6">'ES2'!$FNU$16:$FOX$20</definedName>
    <definedName name="DaneZewnętrzne_559" localSheetId="8">'ES3'!#REF!</definedName>
    <definedName name="DaneZewnętrzne_56" localSheetId="7">ES!$LRA$2:$LSD$10</definedName>
    <definedName name="DaneZewnętrzne_56" localSheetId="6">'ES2'!$LDE$23:$LEH$27</definedName>
    <definedName name="DaneZewnętrzne_56" localSheetId="8">'ES3'!#REF!</definedName>
    <definedName name="DaneZewnętrzne_560" localSheetId="7">ES!$HFQ$48:$HGT$56</definedName>
    <definedName name="DaneZewnętrzne_560" localSheetId="6">'ES2'!$FNU$23:$FOX$27</definedName>
    <definedName name="DaneZewnętrzne_560" localSheetId="8">'ES3'!#REF!</definedName>
    <definedName name="DaneZewnętrzne_561" localSheetId="7">ES!$HEM$2:$HFP$10</definedName>
    <definedName name="DaneZewnętrzne_561" localSheetId="6">'ES2'!$FMQ$2:$FNT$6</definedName>
    <definedName name="DaneZewnętrzne_561" localSheetId="8">'ES3'!#REF!</definedName>
    <definedName name="DaneZewnętrzne_562" localSheetId="7">ES!$HEM$16:$HFP$24</definedName>
    <definedName name="DaneZewnętrzne_562" localSheetId="6">'ES2'!$FMQ$9:$FNT$13</definedName>
    <definedName name="DaneZewnętrzne_562" localSheetId="8">'ES3'!#REF!</definedName>
    <definedName name="DaneZewnętrzne_563" localSheetId="7">ES!$HEM$27:$HFP$35</definedName>
    <definedName name="DaneZewnętrzne_563" localSheetId="6">'ES2'!$FMQ$16:$FNT$20</definedName>
    <definedName name="DaneZewnętrzne_563" localSheetId="8">'ES3'!#REF!</definedName>
    <definedName name="DaneZewnętrzne_564" localSheetId="7">ES!$HEM$38:$HFP$46</definedName>
    <definedName name="DaneZewnętrzne_564" localSheetId="6">'ES2'!$FMQ$23:$FNT$27</definedName>
    <definedName name="DaneZewnętrzne_564" localSheetId="8">'ES3'!#REF!</definedName>
    <definedName name="DaneZewnętrzne_565" localSheetId="7">ES!$HEM$48:$HFP$56</definedName>
    <definedName name="DaneZewnętrzne_565" localSheetId="6">'ES2'!$FLM$2:$FMP$6</definedName>
    <definedName name="DaneZewnętrzne_565" localSheetId="8">'ES3'!#REF!</definedName>
    <definedName name="DaneZewnętrzne_566" localSheetId="7">ES!$HDI$2:$HEL$10</definedName>
    <definedName name="DaneZewnętrzne_566" localSheetId="6">'ES2'!$FLM$9:$FMP$13</definedName>
    <definedName name="DaneZewnętrzne_566" localSheetId="8">'ES3'!#REF!</definedName>
    <definedName name="DaneZewnętrzne_567" localSheetId="7">ES!$HDI$16:$HEL$24</definedName>
    <definedName name="DaneZewnętrzne_567" localSheetId="6">'ES2'!$FLM$16:$FMP$20</definedName>
    <definedName name="DaneZewnętrzne_567" localSheetId="8">'ES3'!#REF!</definedName>
    <definedName name="DaneZewnętrzne_568" localSheetId="7">ES!$HDI$27:$HEL$35</definedName>
    <definedName name="DaneZewnętrzne_568" localSheetId="6">'ES2'!$FLM$23:$FMP$27</definedName>
    <definedName name="DaneZewnętrzne_568" localSheetId="8">'ES3'!#REF!</definedName>
    <definedName name="DaneZewnętrzne_569" localSheetId="7">ES!$HDI$38:$HEL$46</definedName>
    <definedName name="DaneZewnętrzne_569" localSheetId="6">'ES2'!$FKI$2:$FLL$6</definedName>
    <definedName name="DaneZewnętrzne_569" localSheetId="8">'ES3'!#REF!</definedName>
    <definedName name="DaneZewnętrzne_57" localSheetId="7">ES!$LRA$16:$LSD$24</definedName>
    <definedName name="DaneZewnętrzne_57" localSheetId="6">'ES2'!$LCA$2:$LDD$6</definedName>
    <definedName name="DaneZewnętrzne_57" localSheetId="8">'ES3'!#REF!</definedName>
    <definedName name="DaneZewnętrzne_570" localSheetId="7">ES!$HDI$48:$HEL$56</definedName>
    <definedName name="DaneZewnętrzne_570" localSheetId="6">'ES2'!$FKI$9:$FLL$13</definedName>
    <definedName name="DaneZewnętrzne_570" localSheetId="8">'ES3'!#REF!</definedName>
    <definedName name="DaneZewnętrzne_571" localSheetId="7">ES!$HCE$2:$HDH$10</definedName>
    <definedName name="DaneZewnętrzne_571" localSheetId="6">'ES2'!$FKI$16:$FLL$20</definedName>
    <definedName name="DaneZewnętrzne_571" localSheetId="8">'ES3'!#REF!</definedName>
    <definedName name="DaneZewnętrzne_572" localSheetId="7">ES!$HCE$16:$HDH$24</definedName>
    <definedName name="DaneZewnętrzne_572" localSheetId="6">'ES2'!$FKI$23:$FLL$27</definedName>
    <definedName name="DaneZewnętrzne_572" localSheetId="8">'ES3'!#REF!</definedName>
    <definedName name="DaneZewnętrzne_573" localSheetId="7">ES!$HCE$27:$HDH$35</definedName>
    <definedName name="DaneZewnętrzne_573" localSheetId="6">'ES2'!$FJE$2:$FKH$6</definedName>
    <definedName name="DaneZewnętrzne_573" localSheetId="8">'ES3'!#REF!</definedName>
    <definedName name="DaneZewnętrzne_574" localSheetId="7">ES!$HCE$38:$HDH$46</definedName>
    <definedName name="DaneZewnętrzne_574" localSheetId="6">'ES2'!$FJE$9:$FKH$13</definedName>
    <definedName name="DaneZewnętrzne_574" localSheetId="8">'ES3'!#REF!</definedName>
    <definedName name="DaneZewnętrzne_575" localSheetId="7">ES!$HCE$48:$HDH$56</definedName>
    <definedName name="DaneZewnętrzne_575" localSheetId="6">'ES2'!$FJE$16:$FKH$20</definedName>
    <definedName name="DaneZewnętrzne_575" localSheetId="8">'ES3'!#REF!</definedName>
    <definedName name="DaneZewnętrzne_576" localSheetId="7">ES!$HBA$2:$HCD$10</definedName>
    <definedName name="DaneZewnętrzne_576" localSheetId="6">'ES2'!$FJE$23:$FKH$27</definedName>
    <definedName name="DaneZewnętrzne_576" localSheetId="8">'ES3'!#REF!</definedName>
    <definedName name="DaneZewnętrzne_577" localSheetId="7">ES!$HBA$16:$HCD$24</definedName>
    <definedName name="DaneZewnętrzne_577" localSheetId="6">'ES2'!$FIA$2:$FJD$6</definedName>
    <definedName name="DaneZewnętrzne_577" localSheetId="8">'ES3'!#REF!</definedName>
    <definedName name="DaneZewnętrzne_578" localSheetId="7">ES!$HBA$27:$HCD$35</definedName>
    <definedName name="DaneZewnętrzne_578" localSheetId="6">'ES2'!$FIA$9:$FJD$13</definedName>
    <definedName name="DaneZewnętrzne_578" localSheetId="8">'ES3'!#REF!</definedName>
    <definedName name="DaneZewnętrzne_579" localSheetId="7">ES!$HBA$38:$HCD$46</definedName>
    <definedName name="DaneZewnętrzne_579" localSheetId="6">'ES2'!$FIA$16:$FJD$20</definedName>
    <definedName name="DaneZewnętrzne_579" localSheetId="8">'ES3'!#REF!</definedName>
    <definedName name="DaneZewnętrzne_58" localSheetId="7">ES!$LRA$27:$LSD$35</definedName>
    <definedName name="DaneZewnętrzne_58" localSheetId="6">'ES2'!$LCA$9:$LDD$13</definedName>
    <definedName name="DaneZewnętrzne_58" localSheetId="8">'ES3'!#REF!</definedName>
    <definedName name="DaneZewnętrzne_580" localSheetId="7">ES!$HBA$48:$HCD$56</definedName>
    <definedName name="DaneZewnętrzne_580" localSheetId="6">'ES2'!$FIA$23:$FJD$27</definedName>
    <definedName name="DaneZewnętrzne_580" localSheetId="8">'ES3'!#REF!</definedName>
    <definedName name="DaneZewnętrzne_581" localSheetId="7">ES!$GZW$2:$HAZ$10</definedName>
    <definedName name="DaneZewnętrzne_581" localSheetId="6">'ES2'!$FGW$2:$FHZ$6</definedName>
    <definedName name="DaneZewnętrzne_581" localSheetId="8">'ES3'!#REF!</definedName>
    <definedName name="DaneZewnętrzne_582" localSheetId="7">ES!$GZW$16:$HAZ$24</definedName>
    <definedName name="DaneZewnętrzne_582" localSheetId="6">'ES2'!$FGW$9:$FHZ$13</definedName>
    <definedName name="DaneZewnętrzne_582" localSheetId="8">'ES3'!#REF!</definedName>
    <definedName name="DaneZewnętrzne_583" localSheetId="7">ES!$GZW$27:$HAZ$35</definedName>
    <definedName name="DaneZewnętrzne_583" localSheetId="6">'ES2'!$FGW$16:$FHZ$20</definedName>
    <definedName name="DaneZewnętrzne_583" localSheetId="8">'ES3'!#REF!</definedName>
    <definedName name="DaneZewnętrzne_584" localSheetId="7">ES!$GZW$38:$HAZ$46</definedName>
    <definedName name="DaneZewnętrzne_584" localSheetId="6">'ES2'!$FGW$23:$FHZ$27</definedName>
    <definedName name="DaneZewnętrzne_584" localSheetId="8">'ES3'!#REF!</definedName>
    <definedName name="DaneZewnętrzne_585" localSheetId="7">ES!$GZW$48:$HAZ$56</definedName>
    <definedName name="DaneZewnętrzne_585" localSheetId="6">'ES2'!$FFS$2:$FGV$6</definedName>
    <definedName name="DaneZewnętrzne_585" localSheetId="8">'ES3'!#REF!</definedName>
    <definedName name="DaneZewnętrzne_586" localSheetId="7">ES!$GYS$2:$GZV$10</definedName>
    <definedName name="DaneZewnętrzne_586" localSheetId="6">'ES2'!$FFS$9:$FGV$13</definedName>
    <definedName name="DaneZewnętrzne_586" localSheetId="8">'ES3'!#REF!</definedName>
    <definedName name="DaneZewnętrzne_587" localSheetId="7">ES!$GYS$16:$GZV$24</definedName>
    <definedName name="DaneZewnętrzne_587" localSheetId="6">'ES2'!$FFS$16:$FGV$20</definedName>
    <definedName name="DaneZewnętrzne_587" localSheetId="8">'ES3'!#REF!</definedName>
    <definedName name="DaneZewnętrzne_588" localSheetId="7">ES!$GYS$27:$GZV$35</definedName>
    <definedName name="DaneZewnętrzne_588" localSheetId="6">'ES2'!$FFS$23:$FGV$27</definedName>
    <definedName name="DaneZewnętrzne_588" localSheetId="8">'ES3'!#REF!</definedName>
    <definedName name="DaneZewnętrzne_589" localSheetId="7">ES!$GYS$38:$GZV$46</definedName>
    <definedName name="DaneZewnętrzne_589" localSheetId="6">'ES2'!$FEO$2:$FFR$6</definedName>
    <definedName name="DaneZewnętrzne_589" localSheetId="8">'ES3'!#REF!</definedName>
    <definedName name="DaneZewnętrzne_59" localSheetId="7">ES!$LRA$38:$LSD$46</definedName>
    <definedName name="DaneZewnętrzne_59" localSheetId="6">'ES2'!$LCA$16:$LDD$20</definedName>
    <definedName name="DaneZewnętrzne_59" localSheetId="8">'ES3'!#REF!</definedName>
    <definedName name="DaneZewnętrzne_590" localSheetId="7">ES!$GYS$48:$GZV$56</definedName>
    <definedName name="DaneZewnętrzne_590" localSheetId="6">'ES2'!$FEO$9:$FFR$13</definedName>
    <definedName name="DaneZewnętrzne_590" localSheetId="8">'ES3'!#REF!</definedName>
    <definedName name="DaneZewnętrzne_591" localSheetId="7">ES!$GXO$2:$GYR$10</definedName>
    <definedName name="DaneZewnętrzne_591" localSheetId="6">'ES2'!$FEO$16:$FFR$20</definedName>
    <definedName name="DaneZewnętrzne_591" localSheetId="8">'ES3'!#REF!</definedName>
    <definedName name="DaneZewnętrzne_592" localSheetId="7">ES!$GXO$16:$GYR$24</definedName>
    <definedName name="DaneZewnętrzne_592" localSheetId="6">'ES2'!$FEO$23:$FFR$27</definedName>
    <definedName name="DaneZewnętrzne_592" localSheetId="8">'ES3'!#REF!</definedName>
    <definedName name="DaneZewnętrzne_593" localSheetId="7">ES!$GXO$27:$GYR$35</definedName>
    <definedName name="DaneZewnętrzne_593" localSheetId="6">'ES2'!$FDK$2:$FEN$6</definedName>
    <definedName name="DaneZewnętrzne_593" localSheetId="8">'ES3'!#REF!</definedName>
    <definedName name="DaneZewnętrzne_594" localSheetId="7">ES!$GXO$38:$GYR$46</definedName>
    <definedName name="DaneZewnętrzne_594" localSheetId="6">'ES2'!$FDK$9:$FEN$13</definedName>
    <definedName name="DaneZewnętrzne_594" localSheetId="8">'ES3'!#REF!</definedName>
    <definedName name="DaneZewnętrzne_595" localSheetId="7">ES!$GXO$48:$GYR$56</definedName>
    <definedName name="DaneZewnętrzne_595" localSheetId="6">'ES2'!$FDK$16:$FEN$20</definedName>
    <definedName name="DaneZewnętrzne_595" localSheetId="8">'ES3'!#REF!</definedName>
    <definedName name="DaneZewnętrzne_596" localSheetId="7">ES!$GWK$2:$GXN$10</definedName>
    <definedName name="DaneZewnętrzne_596" localSheetId="6">'ES2'!$FDK$23:$FEN$27</definedName>
    <definedName name="DaneZewnętrzne_596" localSheetId="8">'ES3'!#REF!</definedName>
    <definedName name="DaneZewnętrzne_597" localSheetId="7">ES!$GWK$16:$GXN$24</definedName>
    <definedName name="DaneZewnętrzne_597" localSheetId="6">'ES2'!$FCG$2:$FDJ$6</definedName>
    <definedName name="DaneZewnętrzne_597" localSheetId="8">'ES3'!#REF!</definedName>
    <definedName name="DaneZewnętrzne_598" localSheetId="7">ES!$GWK$27:$GXN$35</definedName>
    <definedName name="DaneZewnętrzne_598" localSheetId="6">'ES2'!$FCG$9:$FDJ$13</definedName>
    <definedName name="DaneZewnętrzne_598" localSheetId="8">'ES3'!#REF!</definedName>
    <definedName name="DaneZewnętrzne_599" localSheetId="7">ES!$GWK$38:$GXN$46</definedName>
    <definedName name="DaneZewnętrzne_599" localSheetId="6">'ES2'!$FCG$16:$FDJ$20</definedName>
    <definedName name="DaneZewnętrzne_599" localSheetId="8">'ES3'!#REF!</definedName>
    <definedName name="DaneZewnętrzne_6" localSheetId="7">ES!$MDS$16:$MEV$24</definedName>
    <definedName name="DaneZewnętrzne_6" localSheetId="6">'ES2'!$LRA$9:$LSD$13</definedName>
    <definedName name="DaneZewnętrzne_6" localSheetId="8">'ES3'!#REF!</definedName>
    <definedName name="DaneZewnętrzne_60" localSheetId="7">ES!$LRA$48:$LSD$56</definedName>
    <definedName name="DaneZewnętrzne_60" localSheetId="6">'ES2'!$LCA$23:$LDD$27</definedName>
    <definedName name="DaneZewnętrzne_60" localSheetId="8">'ES3'!#REF!</definedName>
    <definedName name="DaneZewnętrzne_600" localSheetId="7">ES!$GWK$48:$GXN$56</definedName>
    <definedName name="DaneZewnętrzne_600" localSheetId="6">'ES2'!$FCG$23:$FDJ$27</definedName>
    <definedName name="DaneZewnętrzne_600" localSheetId="8">'ES3'!#REF!</definedName>
    <definedName name="DaneZewnętrzne_601" localSheetId="7">ES!$GVG$2:$GWJ$10</definedName>
    <definedName name="DaneZewnętrzne_601" localSheetId="6">'ES2'!$FBC$2:$FCF$6</definedName>
    <definedName name="DaneZewnętrzne_601" localSheetId="8">'ES3'!#REF!</definedName>
    <definedName name="DaneZewnętrzne_602" localSheetId="7">ES!$GVG$16:$GWJ$24</definedName>
    <definedName name="DaneZewnętrzne_602" localSheetId="6">'ES2'!$FBC$9:$FCF$13</definedName>
    <definedName name="DaneZewnętrzne_602" localSheetId="8">'ES3'!#REF!</definedName>
    <definedName name="DaneZewnętrzne_603" localSheetId="7">ES!$GVG$27:$GWJ$35</definedName>
    <definedName name="DaneZewnętrzne_603" localSheetId="6">'ES2'!$FBC$16:$FCF$20</definedName>
    <definedName name="DaneZewnętrzne_603" localSheetId="8">'ES3'!#REF!</definedName>
    <definedName name="DaneZewnętrzne_604" localSheetId="7">ES!$GVG$38:$GWJ$46</definedName>
    <definedName name="DaneZewnętrzne_604" localSheetId="6">'ES2'!$FBC$23:$FCF$27</definedName>
    <definedName name="DaneZewnętrzne_604" localSheetId="8">'ES3'!#REF!</definedName>
    <definedName name="DaneZewnętrzne_605" localSheetId="7">ES!$GVG$48:$GWJ$56</definedName>
    <definedName name="DaneZewnętrzne_605" localSheetId="6">'ES2'!$EZY$2:$FBB$6</definedName>
    <definedName name="DaneZewnętrzne_605" localSheetId="8">'ES3'!#REF!</definedName>
    <definedName name="DaneZewnętrzne_606" localSheetId="7">ES!$GUC$2:$GVF$10</definedName>
    <definedName name="DaneZewnętrzne_606" localSheetId="6">'ES2'!$EZY$9:$FBB$13</definedName>
    <definedName name="DaneZewnętrzne_606" localSheetId="8">'ES3'!#REF!</definedName>
    <definedName name="DaneZewnętrzne_607" localSheetId="7">ES!$GUC$16:$GVF$24</definedName>
    <definedName name="DaneZewnętrzne_607" localSheetId="6">'ES2'!$EZY$16:$FBB$20</definedName>
    <definedName name="DaneZewnętrzne_607" localSheetId="8">'ES3'!#REF!</definedName>
    <definedName name="DaneZewnętrzne_608" localSheetId="7">ES!$GUC$27:$GVF$35</definedName>
    <definedName name="DaneZewnętrzne_608" localSheetId="6">'ES2'!$EZY$23:$FBB$27</definedName>
    <definedName name="DaneZewnętrzne_608" localSheetId="8">'ES3'!#REF!</definedName>
    <definedName name="DaneZewnętrzne_609" localSheetId="7">ES!$GUC$38:$GVF$46</definedName>
    <definedName name="DaneZewnętrzne_609" localSheetId="6">'ES2'!$EYU$2:$EZX$6</definedName>
    <definedName name="DaneZewnętrzne_609" localSheetId="8">'ES3'!#REF!</definedName>
    <definedName name="DaneZewnętrzne_61" localSheetId="7">ES!$LPW$2:$LQZ$10</definedName>
    <definedName name="DaneZewnętrzne_61" localSheetId="6">'ES2'!$LAW$2:$LBZ$6</definedName>
    <definedName name="DaneZewnętrzne_61" localSheetId="8">'ES3'!#REF!</definedName>
    <definedName name="DaneZewnętrzne_610" localSheetId="7">ES!$GUC$48:$GVF$56</definedName>
    <definedName name="DaneZewnętrzne_610" localSheetId="6">'ES2'!$EYU$9:$EZX$13</definedName>
    <definedName name="DaneZewnętrzne_610" localSheetId="8">'ES3'!#REF!</definedName>
    <definedName name="DaneZewnętrzne_611" localSheetId="7">ES!$GSY$2:$GUB$10</definedName>
    <definedName name="DaneZewnętrzne_611" localSheetId="6">'ES2'!$EYU$16:$EZX$20</definedName>
    <definedName name="DaneZewnętrzne_611" localSheetId="8">'ES3'!#REF!</definedName>
    <definedName name="DaneZewnętrzne_612" localSheetId="7">ES!$GSY$16:$GUB$24</definedName>
    <definedName name="DaneZewnętrzne_612" localSheetId="6">'ES2'!$EYU$23:$EZX$27</definedName>
    <definedName name="DaneZewnętrzne_612" localSheetId="8">'ES3'!#REF!</definedName>
    <definedName name="DaneZewnętrzne_613" localSheetId="7">ES!$GSY$27:$GUB$35</definedName>
    <definedName name="DaneZewnętrzne_613" localSheetId="6">'ES2'!$EXQ$2:$EYT$6</definedName>
    <definedName name="DaneZewnętrzne_613" localSheetId="8">'ES3'!#REF!</definedName>
    <definedName name="DaneZewnętrzne_614" localSheetId="7">ES!$GSY$38:$GUB$46</definedName>
    <definedName name="DaneZewnętrzne_614" localSheetId="6">'ES2'!$EXQ$9:$EYT$13</definedName>
    <definedName name="DaneZewnętrzne_614" localSheetId="8">'ES3'!#REF!</definedName>
    <definedName name="DaneZewnętrzne_615" localSheetId="7">ES!$GSY$48:$GUB$56</definedName>
    <definedName name="DaneZewnętrzne_615" localSheetId="6">'ES2'!$EXQ$16:$EYT$20</definedName>
    <definedName name="DaneZewnętrzne_615" localSheetId="8">'ES3'!#REF!</definedName>
    <definedName name="DaneZewnętrzne_616" localSheetId="7">ES!$GRU$2:$GSX$10</definedName>
    <definedName name="DaneZewnętrzne_616" localSheetId="6">'ES2'!$EXQ$23:$EYT$27</definedName>
    <definedName name="DaneZewnętrzne_616" localSheetId="8">'ES3'!#REF!</definedName>
    <definedName name="DaneZewnętrzne_617" localSheetId="7">ES!$GRU$16:$GSX$24</definedName>
    <definedName name="DaneZewnętrzne_617" localSheetId="6">'ES2'!$EWM$2:$EXP$6</definedName>
    <definedName name="DaneZewnętrzne_617" localSheetId="8">'ES3'!#REF!</definedName>
    <definedName name="DaneZewnętrzne_618" localSheetId="7">ES!$GRU$27:$GSX$35</definedName>
    <definedName name="DaneZewnętrzne_618" localSheetId="6">'ES2'!$EWM$9:$EXP$13</definedName>
    <definedName name="DaneZewnętrzne_618" localSheetId="8">'ES3'!#REF!</definedName>
    <definedName name="DaneZewnętrzne_619" localSheetId="7">ES!$GRU$38:$GSX$46</definedName>
    <definedName name="DaneZewnętrzne_619" localSheetId="6">'ES2'!$EWM$16:$EXP$20</definedName>
    <definedName name="DaneZewnętrzne_619" localSheetId="8">'ES3'!#REF!</definedName>
    <definedName name="DaneZewnętrzne_62" localSheetId="7">ES!$LPW$16:$LQZ$24</definedName>
    <definedName name="DaneZewnętrzne_62" localSheetId="6">'ES2'!$LAW$9:$LBZ$13</definedName>
    <definedName name="DaneZewnętrzne_62" localSheetId="8">'ES3'!#REF!</definedName>
    <definedName name="DaneZewnętrzne_620" localSheetId="7">ES!$GRU$48:$GSX$56</definedName>
    <definedName name="DaneZewnętrzne_620" localSheetId="6">'ES2'!$EWM$23:$EXP$27</definedName>
    <definedName name="DaneZewnętrzne_620" localSheetId="8">'ES3'!#REF!</definedName>
    <definedName name="DaneZewnętrzne_621" localSheetId="7">ES!$GQQ$2:$GRT$10</definedName>
    <definedName name="DaneZewnętrzne_621" localSheetId="6">'ES2'!$EVI$2:$EWL$6</definedName>
    <definedName name="DaneZewnętrzne_621" localSheetId="8">'ES3'!#REF!</definedName>
    <definedName name="DaneZewnętrzne_622" localSheetId="7">ES!$GQQ$16:$GRT$24</definedName>
    <definedName name="DaneZewnętrzne_622" localSheetId="6">'ES2'!$EVI$9:$EWL$13</definedName>
    <definedName name="DaneZewnętrzne_622" localSheetId="8">'ES3'!#REF!</definedName>
    <definedName name="DaneZewnętrzne_623" localSheetId="7">ES!$GQQ$27:$GRT$35</definedName>
    <definedName name="DaneZewnętrzne_623" localSheetId="6">'ES2'!$EVI$16:$EWL$20</definedName>
    <definedName name="DaneZewnętrzne_623" localSheetId="8">'ES3'!#REF!</definedName>
    <definedName name="DaneZewnętrzne_624" localSheetId="7">ES!$GQQ$38:$GRT$46</definedName>
    <definedName name="DaneZewnętrzne_624" localSheetId="6">'ES2'!$EVI$23:$EWL$27</definedName>
    <definedName name="DaneZewnętrzne_624" localSheetId="8">'ES3'!#REF!</definedName>
    <definedName name="DaneZewnętrzne_625" localSheetId="7">ES!$GQQ$48:$GRT$56</definedName>
    <definedName name="DaneZewnętrzne_625" localSheetId="6">'ES2'!$EUE$2:$EVH$6</definedName>
    <definedName name="DaneZewnętrzne_625" localSheetId="8">'ES3'!#REF!</definedName>
    <definedName name="DaneZewnętrzne_626" localSheetId="7">ES!$GPM$2:$GQP$10</definedName>
    <definedName name="DaneZewnętrzne_626" localSheetId="6">'ES2'!$EUE$9:$EVH$13</definedName>
    <definedName name="DaneZewnętrzne_626" localSheetId="8">'ES3'!#REF!</definedName>
    <definedName name="DaneZewnętrzne_627" localSheetId="7">ES!$GPM$16:$GQP$24</definedName>
    <definedName name="DaneZewnętrzne_627" localSheetId="6">'ES2'!$EUE$16:$EVH$20</definedName>
    <definedName name="DaneZewnętrzne_627" localSheetId="8">'ES3'!#REF!</definedName>
    <definedName name="DaneZewnętrzne_628" localSheetId="7">ES!$GPM$27:$GQP$35</definedName>
    <definedName name="DaneZewnętrzne_628" localSheetId="6">'ES2'!$EUE$23:$EVH$27</definedName>
    <definedName name="DaneZewnętrzne_628" localSheetId="8">'ES3'!#REF!</definedName>
    <definedName name="DaneZewnętrzne_629" localSheetId="7">ES!$GPM$38:$GQP$46</definedName>
    <definedName name="DaneZewnętrzne_629" localSheetId="6">'ES2'!$ETA$2:$EUD$6</definedName>
    <definedName name="DaneZewnętrzne_629" localSheetId="8">'ES3'!#REF!</definedName>
    <definedName name="DaneZewnętrzne_63" localSheetId="7">ES!$LPW$27:$LQZ$35</definedName>
    <definedName name="DaneZewnętrzne_63" localSheetId="6">'ES2'!$LAW$16:$LBZ$20</definedName>
    <definedName name="DaneZewnętrzne_63" localSheetId="8">'ES3'!#REF!</definedName>
    <definedName name="DaneZewnętrzne_630" localSheetId="7">ES!$GPM$48:$GQP$56</definedName>
    <definedName name="DaneZewnętrzne_630" localSheetId="6">'ES2'!$ETA$9:$EUD$13</definedName>
    <definedName name="DaneZewnętrzne_630" localSheetId="8">'ES3'!#REF!</definedName>
    <definedName name="DaneZewnętrzne_631" localSheetId="7">ES!$GOI$2:$GPL$10</definedName>
    <definedName name="DaneZewnętrzne_631" localSheetId="6">'ES2'!$ETA$16:$EUD$20</definedName>
    <definedName name="DaneZewnętrzne_631" localSheetId="8">'ES3'!#REF!</definedName>
    <definedName name="DaneZewnętrzne_632" localSheetId="7">ES!$GOI$16:$GPL$24</definedName>
    <definedName name="DaneZewnętrzne_632" localSheetId="6">'ES2'!$ETA$23:$EUD$27</definedName>
    <definedName name="DaneZewnętrzne_632" localSheetId="8">'ES3'!#REF!</definedName>
    <definedName name="DaneZewnętrzne_633" localSheetId="7">ES!$GOI$27:$GPL$35</definedName>
    <definedName name="DaneZewnętrzne_633" localSheetId="6">'ES2'!$ERW$2:$ESZ$6</definedName>
    <definedName name="DaneZewnętrzne_633" localSheetId="8">'ES3'!#REF!</definedName>
    <definedName name="DaneZewnętrzne_634" localSheetId="7">ES!$GOI$38:$GPL$46</definedName>
    <definedName name="DaneZewnętrzne_634" localSheetId="6">'ES2'!$ERW$9:$ESZ$13</definedName>
    <definedName name="DaneZewnętrzne_634" localSheetId="8">'ES3'!#REF!</definedName>
    <definedName name="DaneZewnętrzne_635" localSheetId="7">ES!$GOI$48:$GPL$56</definedName>
    <definedName name="DaneZewnętrzne_635" localSheetId="6">'ES2'!$ERW$16:$ESZ$20</definedName>
    <definedName name="DaneZewnętrzne_635" localSheetId="8">'ES3'!#REF!</definedName>
    <definedName name="DaneZewnętrzne_636" localSheetId="7">ES!$GNE$2:$GOH$10</definedName>
    <definedName name="DaneZewnętrzne_636" localSheetId="6">'ES2'!$ERW$23:$ESZ$27</definedName>
    <definedName name="DaneZewnętrzne_636" localSheetId="8">'ES3'!#REF!</definedName>
    <definedName name="DaneZewnętrzne_637" localSheetId="7">ES!$GNE$16:$GOH$24</definedName>
    <definedName name="DaneZewnętrzne_637" localSheetId="6">'ES2'!$EQS$2:$ERV$6</definedName>
    <definedName name="DaneZewnętrzne_637" localSheetId="8">'ES3'!#REF!</definedName>
    <definedName name="DaneZewnętrzne_638" localSheetId="7">ES!$GNE$27:$GOH$35</definedName>
    <definedName name="DaneZewnętrzne_638" localSheetId="6">'ES2'!$EQS$9:$ERV$13</definedName>
    <definedName name="DaneZewnętrzne_638" localSheetId="8">'ES3'!#REF!</definedName>
    <definedName name="DaneZewnętrzne_639" localSheetId="7">ES!$GNE$38:$GOH$46</definedName>
    <definedName name="DaneZewnętrzne_639" localSheetId="6">'ES2'!$EQS$16:$ERV$20</definedName>
    <definedName name="DaneZewnętrzne_639" localSheetId="8">'ES3'!#REF!</definedName>
    <definedName name="DaneZewnętrzne_64" localSheetId="7">ES!$LPW$38:$LQZ$46</definedName>
    <definedName name="DaneZewnętrzne_64" localSheetId="6">'ES2'!$LAW$23:$LBZ$27</definedName>
    <definedName name="DaneZewnętrzne_64" localSheetId="8">'ES3'!#REF!</definedName>
    <definedName name="DaneZewnętrzne_640" localSheetId="7">ES!$GNE$48:$GOH$56</definedName>
    <definedName name="DaneZewnętrzne_640" localSheetId="6">'ES2'!$EQS$23:$ERV$27</definedName>
    <definedName name="DaneZewnętrzne_640" localSheetId="8">'ES3'!#REF!</definedName>
    <definedName name="DaneZewnętrzne_641" localSheetId="7">ES!$GMA$2:$GND$10</definedName>
    <definedName name="DaneZewnętrzne_641" localSheetId="6">'ES2'!$EPO$2:$EQR$6</definedName>
    <definedName name="DaneZewnętrzne_641" localSheetId="8">'ES3'!#REF!</definedName>
    <definedName name="DaneZewnętrzne_642" localSheetId="7">ES!$GMA$16:$GND$24</definedName>
    <definedName name="DaneZewnętrzne_642" localSheetId="6">'ES2'!$EPO$9:$EQR$13</definedName>
    <definedName name="DaneZewnętrzne_642" localSheetId="8">'ES3'!#REF!</definedName>
    <definedName name="DaneZewnętrzne_643" localSheetId="7">ES!$GMA$27:$GND$35</definedName>
    <definedName name="DaneZewnętrzne_643" localSheetId="6">'ES2'!$EPO$16:$EQR$20</definedName>
    <definedName name="DaneZewnętrzne_643" localSheetId="8">'ES3'!#REF!</definedName>
    <definedName name="DaneZewnętrzne_644" localSheetId="7">ES!$GMA$38:$GND$46</definedName>
    <definedName name="DaneZewnętrzne_644" localSheetId="6">'ES2'!$EPO$23:$EQR$27</definedName>
    <definedName name="DaneZewnętrzne_644" localSheetId="8">'ES3'!#REF!</definedName>
    <definedName name="DaneZewnętrzne_645" localSheetId="7">ES!$GMA$48:$GND$56</definedName>
    <definedName name="DaneZewnętrzne_645" localSheetId="6">'ES2'!$EOK$2:$EPN$6</definedName>
    <definedName name="DaneZewnętrzne_645" localSheetId="8">'ES3'!#REF!</definedName>
    <definedName name="DaneZewnętrzne_646" localSheetId="7">ES!$GKW$2:$GLZ$10</definedName>
    <definedName name="DaneZewnętrzne_646" localSheetId="6">'ES2'!$EOK$9:$EPN$13</definedName>
    <definedName name="DaneZewnętrzne_646" localSheetId="8">'ES3'!#REF!</definedName>
    <definedName name="DaneZewnętrzne_647" localSheetId="7">ES!$GKW$16:$GLZ$24</definedName>
    <definedName name="DaneZewnętrzne_647" localSheetId="6">'ES2'!$EOK$16:$EPN$20</definedName>
    <definedName name="DaneZewnętrzne_647" localSheetId="8">'ES3'!#REF!</definedName>
    <definedName name="DaneZewnętrzne_648" localSheetId="7">ES!$GKW$27:$GLZ$35</definedName>
    <definedName name="DaneZewnętrzne_648" localSheetId="6">'ES2'!$EOK$23:$EPN$27</definedName>
    <definedName name="DaneZewnętrzne_648" localSheetId="8">'ES3'!#REF!</definedName>
    <definedName name="DaneZewnętrzne_649" localSheetId="7">ES!$GKW$38:$GLZ$46</definedName>
    <definedName name="DaneZewnętrzne_649" localSheetId="6">'ES2'!$ENG$2:$EOJ$6</definedName>
    <definedName name="DaneZewnętrzne_649" localSheetId="8">'ES3'!#REF!</definedName>
    <definedName name="DaneZewnętrzne_65" localSheetId="7">ES!$LPW$48:$LQZ$56</definedName>
    <definedName name="DaneZewnętrzne_65" localSheetId="6">'ES2'!$KZS$2:$LAV$6</definedName>
    <definedName name="DaneZewnętrzne_65" localSheetId="8">'ES3'!#REF!</definedName>
    <definedName name="DaneZewnętrzne_650" localSheetId="7">ES!$GKW$48:$GLZ$56</definedName>
    <definedName name="DaneZewnętrzne_650" localSheetId="6">'ES2'!$ENG$9:$EOJ$13</definedName>
    <definedName name="DaneZewnętrzne_650" localSheetId="8">'ES3'!#REF!</definedName>
    <definedName name="DaneZewnętrzne_651" localSheetId="7">ES!$GJS$2:$GKV$10</definedName>
    <definedName name="DaneZewnętrzne_651" localSheetId="6">'ES2'!$ENG$16:$EOJ$20</definedName>
    <definedName name="DaneZewnętrzne_651" localSheetId="8">'ES3'!#REF!</definedName>
    <definedName name="DaneZewnętrzne_652" localSheetId="7">ES!$GJS$16:$GKV$24</definedName>
    <definedName name="DaneZewnętrzne_652" localSheetId="6">'ES2'!$ENG$23:$EOJ$27</definedName>
    <definedName name="DaneZewnętrzne_652" localSheetId="8">'ES3'!#REF!</definedName>
    <definedName name="DaneZewnętrzne_653" localSheetId="7">ES!$GJS$27:$GKV$35</definedName>
    <definedName name="DaneZewnętrzne_653" localSheetId="6">'ES2'!$EMC$2:$ENF$6</definedName>
    <definedName name="DaneZewnętrzne_653" localSheetId="8">'ES3'!#REF!</definedName>
    <definedName name="DaneZewnętrzne_654" localSheetId="7">ES!$GJS$38:$GKV$46</definedName>
    <definedName name="DaneZewnętrzne_654" localSheetId="6">'ES2'!$EMC$9:$ENF$13</definedName>
    <definedName name="DaneZewnętrzne_654" localSheetId="8">'ES3'!#REF!</definedName>
    <definedName name="DaneZewnętrzne_655" localSheetId="7">ES!$GJS$48:$GKV$56</definedName>
    <definedName name="DaneZewnętrzne_655" localSheetId="6">'ES2'!$EMC$16:$ENF$20</definedName>
    <definedName name="DaneZewnętrzne_655" localSheetId="8">'ES3'!#REF!</definedName>
    <definedName name="DaneZewnętrzne_656" localSheetId="7">ES!$GIO$2:$GJR$10</definedName>
    <definedName name="DaneZewnętrzne_656" localSheetId="6">'ES2'!$EMC$23:$ENF$27</definedName>
    <definedName name="DaneZewnętrzne_656" localSheetId="8">'ES3'!#REF!</definedName>
    <definedName name="DaneZewnętrzne_657" localSheetId="7">ES!$GIO$16:$GJR$24</definedName>
    <definedName name="DaneZewnętrzne_657" localSheetId="6">'ES2'!$EKY$2:$EMB$6</definedName>
    <definedName name="DaneZewnętrzne_657" localSheetId="8">'ES3'!#REF!</definedName>
    <definedName name="DaneZewnętrzne_658" localSheetId="7">ES!$GIO$27:$GJR$35</definedName>
    <definedName name="DaneZewnętrzne_658" localSheetId="6">'ES2'!$EKY$9:$EMB$13</definedName>
    <definedName name="DaneZewnętrzne_658" localSheetId="8">'ES3'!#REF!</definedName>
    <definedName name="DaneZewnętrzne_659" localSheetId="7">ES!$GIO$38:$GJR$46</definedName>
    <definedName name="DaneZewnętrzne_659" localSheetId="6">'ES2'!$EKY$16:$EMB$20</definedName>
    <definedName name="DaneZewnętrzne_659" localSheetId="8">'ES3'!#REF!</definedName>
    <definedName name="DaneZewnętrzne_66" localSheetId="7">ES!$LOS$2:$LPV$10</definedName>
    <definedName name="DaneZewnętrzne_66" localSheetId="6">'ES2'!$KZS$9:$LAV$13</definedName>
    <definedName name="DaneZewnętrzne_66" localSheetId="8">'ES3'!#REF!</definedName>
    <definedName name="DaneZewnętrzne_660" localSheetId="7">ES!$GIO$48:$GJR$56</definedName>
    <definedName name="DaneZewnętrzne_660" localSheetId="6">'ES2'!$EKY$23:$EMB$27</definedName>
    <definedName name="DaneZewnętrzne_660" localSheetId="8">'ES3'!#REF!</definedName>
    <definedName name="DaneZewnętrzne_661" localSheetId="7">ES!$GHK$2:$GIN$10</definedName>
    <definedName name="DaneZewnętrzne_661" localSheetId="6">'ES2'!$EJU$2:$EKX$6</definedName>
    <definedName name="DaneZewnętrzne_661" localSheetId="8">'ES3'!#REF!</definedName>
    <definedName name="DaneZewnętrzne_662" localSheetId="7">ES!$GHK$16:$GIN$24</definedName>
    <definedName name="DaneZewnętrzne_662" localSheetId="6">'ES2'!$EJU$9:$EKX$13</definedName>
    <definedName name="DaneZewnętrzne_662" localSheetId="8">'ES3'!#REF!</definedName>
    <definedName name="DaneZewnętrzne_663" localSheetId="7">ES!$GHK$27:$GIN$35</definedName>
    <definedName name="DaneZewnętrzne_663" localSheetId="6">'ES2'!$EJU$16:$EKX$20</definedName>
    <definedName name="DaneZewnętrzne_663" localSheetId="8">'ES3'!#REF!</definedName>
    <definedName name="DaneZewnętrzne_664" localSheetId="7">ES!$GHK$38:$GIN$46</definedName>
    <definedName name="DaneZewnętrzne_664" localSheetId="6">'ES2'!$EJU$23:$EKX$27</definedName>
    <definedName name="DaneZewnętrzne_664" localSheetId="8">'ES3'!#REF!</definedName>
    <definedName name="DaneZewnętrzne_665" localSheetId="7">ES!$GHK$48:$GIN$56</definedName>
    <definedName name="DaneZewnętrzne_665" localSheetId="6">'ES2'!$EIQ$2:$EJT$6</definedName>
    <definedName name="DaneZewnętrzne_665" localSheetId="8">'ES3'!#REF!</definedName>
    <definedName name="DaneZewnętrzne_666" localSheetId="7">ES!$GGG$2:$GHJ$10</definedName>
    <definedName name="DaneZewnętrzne_666" localSheetId="6">'ES2'!$EIQ$9:$EJT$13</definedName>
    <definedName name="DaneZewnętrzne_666" localSheetId="8">'ES3'!#REF!</definedName>
    <definedName name="DaneZewnętrzne_667" localSheetId="7">ES!$GGG$16:$GHJ$24</definedName>
    <definedName name="DaneZewnętrzne_667" localSheetId="6">'ES2'!$EIQ$16:$EJT$20</definedName>
    <definedName name="DaneZewnętrzne_667" localSheetId="8">'ES3'!#REF!</definedName>
    <definedName name="DaneZewnętrzne_668" localSheetId="7">ES!$GGG$27:$GHJ$35</definedName>
    <definedName name="DaneZewnętrzne_668" localSheetId="6">'ES2'!$EIQ$23:$EJT$27</definedName>
    <definedName name="DaneZewnętrzne_668" localSheetId="8">'ES3'!#REF!</definedName>
    <definedName name="DaneZewnętrzne_669" localSheetId="7">ES!$GGG$38:$GHJ$46</definedName>
    <definedName name="DaneZewnętrzne_669" localSheetId="6">'ES2'!$EHM$2:$EIP$6</definedName>
    <definedName name="DaneZewnętrzne_669" localSheetId="8">'ES3'!#REF!</definedName>
    <definedName name="DaneZewnętrzne_67" localSheetId="7">ES!$LOS$16:$LPV$24</definedName>
    <definedName name="DaneZewnętrzne_67" localSheetId="6">'ES2'!$KZS$16:$LAV$20</definedName>
    <definedName name="DaneZewnętrzne_67" localSheetId="8">'ES3'!#REF!</definedName>
    <definedName name="DaneZewnętrzne_670" localSheetId="7">ES!$GGG$48:$GHJ$56</definedName>
    <definedName name="DaneZewnętrzne_670" localSheetId="6">'ES2'!$EHM$9:$EIP$13</definedName>
    <definedName name="DaneZewnętrzne_670" localSheetId="8">'ES3'!#REF!</definedName>
    <definedName name="DaneZewnętrzne_671" localSheetId="7">ES!$GFC$2:$GGF$10</definedName>
    <definedName name="DaneZewnętrzne_671" localSheetId="6">'ES2'!$EHM$16:$EIP$20</definedName>
    <definedName name="DaneZewnętrzne_671" localSheetId="8">'ES3'!#REF!</definedName>
    <definedName name="DaneZewnętrzne_672" localSheetId="7">ES!$GFC$16:$GGF$24</definedName>
    <definedName name="DaneZewnętrzne_672" localSheetId="6">'ES2'!$EHM$23:$EIP$27</definedName>
    <definedName name="DaneZewnętrzne_672" localSheetId="8">'ES3'!#REF!</definedName>
    <definedName name="DaneZewnętrzne_673" localSheetId="7">ES!$GFC$27:$GGF$35</definedName>
    <definedName name="DaneZewnętrzne_673" localSheetId="6">'ES2'!$EGI$2:$EHL$6</definedName>
    <definedName name="DaneZewnętrzne_673" localSheetId="8">'ES3'!#REF!</definedName>
    <definedName name="DaneZewnętrzne_674" localSheetId="7">ES!$GFC$38:$GGF$46</definedName>
    <definedName name="DaneZewnętrzne_674" localSheetId="6">'ES2'!$EGI$9:$EHL$13</definedName>
    <definedName name="DaneZewnętrzne_674" localSheetId="8">'ES3'!#REF!</definedName>
    <definedName name="DaneZewnętrzne_675" localSheetId="7">ES!$GFC$48:$GGF$56</definedName>
    <definedName name="DaneZewnętrzne_675" localSheetId="6">'ES2'!$EGI$16:$EHL$20</definedName>
    <definedName name="DaneZewnętrzne_675" localSheetId="8">'ES3'!#REF!</definedName>
    <definedName name="DaneZewnętrzne_676" localSheetId="7">ES!$GDY$2:$GFB$10</definedName>
    <definedName name="DaneZewnętrzne_676" localSheetId="6">'ES2'!$EGI$23:$EHL$27</definedName>
    <definedName name="DaneZewnętrzne_676" localSheetId="8">'ES3'!#REF!</definedName>
    <definedName name="DaneZewnętrzne_677" localSheetId="7">ES!$GDY$16:$GFB$24</definedName>
    <definedName name="DaneZewnętrzne_677" localSheetId="6">'ES2'!$EFE$2:$EGH$6</definedName>
    <definedName name="DaneZewnętrzne_677" localSheetId="8">'ES3'!#REF!</definedName>
    <definedName name="DaneZewnętrzne_678" localSheetId="7">ES!$GDY$27:$GFB$35</definedName>
    <definedName name="DaneZewnętrzne_678" localSheetId="6">'ES2'!$EFE$9:$EGH$13</definedName>
    <definedName name="DaneZewnętrzne_678" localSheetId="8">'ES3'!#REF!</definedName>
    <definedName name="DaneZewnętrzne_679" localSheetId="7">ES!$GDY$38:$GFB$46</definedName>
    <definedName name="DaneZewnętrzne_679" localSheetId="6">'ES2'!$EFE$16:$EGH$20</definedName>
    <definedName name="DaneZewnętrzne_679" localSheetId="8">'ES3'!#REF!</definedName>
    <definedName name="DaneZewnętrzne_68" localSheetId="7">ES!$LOS$27:$LPV$35</definedName>
    <definedName name="DaneZewnętrzne_68" localSheetId="6">'ES2'!$KZS$23:$LAV$27</definedName>
    <definedName name="DaneZewnętrzne_68" localSheetId="8">'ES3'!#REF!</definedName>
    <definedName name="DaneZewnętrzne_680" localSheetId="7">ES!$GDY$48:$GFB$56</definedName>
    <definedName name="DaneZewnętrzne_680" localSheetId="6">'ES2'!$EFE$23:$EGH$27</definedName>
    <definedName name="DaneZewnętrzne_680" localSheetId="8">'ES3'!#REF!</definedName>
    <definedName name="DaneZewnętrzne_681" localSheetId="7">ES!$GCU$2:$GDX$10</definedName>
    <definedName name="DaneZewnętrzne_681" localSheetId="6">'ES2'!$EEA$2:$EFD$6</definedName>
    <definedName name="DaneZewnętrzne_681" localSheetId="8">'ES3'!#REF!</definedName>
    <definedName name="DaneZewnętrzne_682" localSheetId="7">ES!$GCU$16:$GDX$24</definedName>
    <definedName name="DaneZewnętrzne_682" localSheetId="6">'ES2'!$EEA$9:$EFD$13</definedName>
    <definedName name="DaneZewnętrzne_682" localSheetId="8">'ES3'!#REF!</definedName>
    <definedName name="DaneZewnętrzne_683" localSheetId="7">ES!$GCU$27:$GDX$35</definedName>
    <definedName name="DaneZewnętrzne_683" localSheetId="6">'ES2'!$EEA$16:$EFD$20</definedName>
    <definedName name="DaneZewnętrzne_683" localSheetId="8">'ES3'!#REF!</definedName>
    <definedName name="DaneZewnętrzne_684" localSheetId="7">ES!$GCU$38:$GDX$46</definedName>
    <definedName name="DaneZewnętrzne_684" localSheetId="6">'ES2'!$EEA$23:$EFD$27</definedName>
    <definedName name="DaneZewnętrzne_684" localSheetId="8">'ES3'!#REF!</definedName>
    <definedName name="DaneZewnętrzne_685" localSheetId="7">ES!$GCU$48:$GDX$56</definedName>
    <definedName name="DaneZewnętrzne_685" localSheetId="6">'ES2'!$ECW$2:$EDZ$6</definedName>
    <definedName name="DaneZewnętrzne_685" localSheetId="8">'ES3'!#REF!</definedName>
    <definedName name="DaneZewnętrzne_686" localSheetId="7">ES!$GBQ$2:$GCT$10</definedName>
    <definedName name="DaneZewnętrzne_686" localSheetId="6">'ES2'!$ECW$9:$EDZ$13</definedName>
    <definedName name="DaneZewnętrzne_686" localSheetId="8">'ES3'!#REF!</definedName>
    <definedName name="DaneZewnętrzne_687" localSheetId="7">ES!$GBQ$16:$GCT$24</definedName>
    <definedName name="DaneZewnętrzne_687" localSheetId="6">'ES2'!$ECW$16:$EDZ$20</definedName>
    <definedName name="DaneZewnętrzne_687" localSheetId="8">'ES3'!#REF!</definedName>
    <definedName name="DaneZewnętrzne_688" localSheetId="7">ES!$GBQ$27:$GCT$35</definedName>
    <definedName name="DaneZewnętrzne_688" localSheetId="6">'ES2'!$ECW$23:$EDZ$27</definedName>
    <definedName name="DaneZewnętrzne_688" localSheetId="8">'ES3'!#REF!</definedName>
    <definedName name="DaneZewnętrzne_689" localSheetId="7">ES!$GBQ$38:$GCT$46</definedName>
    <definedName name="DaneZewnętrzne_689" localSheetId="6">'ES2'!$EBS$2:$ECV$6</definedName>
    <definedName name="DaneZewnętrzne_689" localSheetId="8">'ES3'!#REF!</definedName>
    <definedName name="DaneZewnętrzne_69" localSheetId="7">ES!$LOS$38:$LPV$46</definedName>
    <definedName name="DaneZewnętrzne_69" localSheetId="6">'ES2'!$KYO$2:$KZR$6</definedName>
    <definedName name="DaneZewnętrzne_69" localSheetId="8">'ES3'!#REF!</definedName>
    <definedName name="DaneZewnętrzne_690" localSheetId="7">ES!$GBQ$48:$GCT$56</definedName>
    <definedName name="DaneZewnętrzne_690" localSheetId="6">'ES2'!$EBS$9:$ECV$13</definedName>
    <definedName name="DaneZewnętrzne_690" localSheetId="8">'ES3'!#REF!</definedName>
    <definedName name="DaneZewnętrzne_691" localSheetId="7">ES!$GAM$2:$GBP$10</definedName>
    <definedName name="DaneZewnętrzne_691" localSheetId="6">'ES2'!$EBS$16:$ECV$20</definedName>
    <definedName name="DaneZewnętrzne_691" localSheetId="8">'ES3'!#REF!</definedName>
    <definedName name="DaneZewnętrzne_692" localSheetId="7">ES!$GAM$16:$GBP$24</definedName>
    <definedName name="DaneZewnętrzne_692" localSheetId="6">'ES2'!$EBS$23:$ECV$27</definedName>
    <definedName name="DaneZewnętrzne_692" localSheetId="8">'ES3'!#REF!</definedName>
    <definedName name="DaneZewnętrzne_693" localSheetId="7">ES!$GAM$27:$GBP$35</definedName>
    <definedName name="DaneZewnętrzne_693" localSheetId="6">'ES2'!$EAO$2:$EBR$6</definedName>
    <definedName name="DaneZewnętrzne_693" localSheetId="8">'ES3'!#REF!</definedName>
    <definedName name="DaneZewnętrzne_694" localSheetId="7">ES!$GAM$38:$GBP$46</definedName>
    <definedName name="DaneZewnętrzne_694" localSheetId="6">'ES2'!$EAO$9:$EBR$13</definedName>
    <definedName name="DaneZewnętrzne_694" localSheetId="8">'ES3'!#REF!</definedName>
    <definedName name="DaneZewnętrzne_695" localSheetId="7">ES!$GAM$48:$GBP$56</definedName>
    <definedName name="DaneZewnętrzne_695" localSheetId="6">'ES2'!$EAO$16:$EBR$20</definedName>
    <definedName name="DaneZewnętrzne_695" localSheetId="8">'ES3'!#REF!</definedName>
    <definedName name="DaneZewnętrzne_696" localSheetId="7">ES!$FZI$2:$GAL$10</definedName>
    <definedName name="DaneZewnętrzne_696" localSheetId="6">'ES2'!$EAO$23:$EBR$27</definedName>
    <definedName name="DaneZewnętrzne_696" localSheetId="8">'ES3'!#REF!</definedName>
    <definedName name="DaneZewnętrzne_697" localSheetId="7">ES!$FZI$16:$GAL$24</definedName>
    <definedName name="DaneZewnętrzne_697" localSheetId="6">'ES2'!$DZK$2:$EAN$6</definedName>
    <definedName name="DaneZewnętrzne_697" localSheetId="8">'ES3'!#REF!</definedName>
    <definedName name="DaneZewnętrzne_698" localSheetId="7">ES!$FZI$27:$GAL$35</definedName>
    <definedName name="DaneZewnętrzne_698" localSheetId="6">'ES2'!$DZK$9:$EAN$13</definedName>
    <definedName name="DaneZewnętrzne_698" localSheetId="8">'ES3'!#REF!</definedName>
    <definedName name="DaneZewnętrzne_699" localSheetId="7">ES!$FZI$38:$GAL$46</definedName>
    <definedName name="DaneZewnętrzne_699" localSheetId="6">'ES2'!$DZK$16:$EAN$20</definedName>
    <definedName name="DaneZewnętrzne_699" localSheetId="8">'ES3'!#REF!</definedName>
    <definedName name="DaneZewnętrzne_7" localSheetId="7">ES!$MDS$27:$MEV$35</definedName>
    <definedName name="DaneZewnętrzne_7" localSheetId="6">'ES2'!$LRA$16:$LSD$20</definedName>
    <definedName name="DaneZewnętrzne_7" localSheetId="8">'ES3'!#REF!</definedName>
    <definedName name="DaneZewnętrzne_70" localSheetId="7">ES!$LOS$48:$LPV$56</definedName>
    <definedName name="DaneZewnętrzne_70" localSheetId="6">'ES2'!$KYO$9:$KZR$13</definedName>
    <definedName name="DaneZewnętrzne_70" localSheetId="8">'ES3'!#REF!</definedName>
    <definedName name="DaneZewnętrzne_700" localSheetId="7">ES!$FZI$48:$GAL$56</definedName>
    <definedName name="DaneZewnętrzne_700" localSheetId="6">'ES2'!$DZK$23:$EAN$27</definedName>
    <definedName name="DaneZewnętrzne_700" localSheetId="8">'ES3'!#REF!</definedName>
    <definedName name="DaneZewnętrzne_701" localSheetId="7">ES!$FYE$2:$FZH$10</definedName>
    <definedName name="DaneZewnętrzne_701" localSheetId="6">'ES2'!$DYG$2:$DZJ$6</definedName>
    <definedName name="DaneZewnętrzne_701" localSheetId="8">'ES3'!#REF!</definedName>
    <definedName name="DaneZewnętrzne_702" localSheetId="7">ES!$FYE$16:$FZH$24</definedName>
    <definedName name="DaneZewnętrzne_702" localSheetId="6">'ES2'!$DYG$9:$DZJ$13</definedName>
    <definedName name="DaneZewnętrzne_702" localSheetId="8">'ES3'!#REF!</definedName>
    <definedName name="DaneZewnętrzne_703" localSheetId="7">ES!$FYE$27:$FZH$35</definedName>
    <definedName name="DaneZewnętrzne_703" localSheetId="6">'ES2'!$DYG$16:$DZJ$20</definedName>
    <definedName name="DaneZewnętrzne_703" localSheetId="8">'ES3'!#REF!</definedName>
    <definedName name="DaneZewnętrzne_704" localSheetId="7">ES!$FYE$38:$FZH$46</definedName>
    <definedName name="DaneZewnętrzne_704" localSheetId="6">'ES2'!$DYG$23:$DZJ$27</definedName>
    <definedName name="DaneZewnętrzne_704" localSheetId="8">'ES3'!#REF!</definedName>
    <definedName name="DaneZewnętrzne_705" localSheetId="7">ES!$FYE$48:$FZH$56</definedName>
    <definedName name="DaneZewnętrzne_705" localSheetId="6">'ES2'!$DXC$2:$DYF$6</definedName>
    <definedName name="DaneZewnętrzne_705" localSheetId="8">'ES3'!#REF!</definedName>
    <definedName name="DaneZewnętrzne_706" localSheetId="7">ES!$FXA$2:$FYD$10</definedName>
    <definedName name="DaneZewnętrzne_706" localSheetId="6">'ES2'!$DXC$9:$DYF$13</definedName>
    <definedName name="DaneZewnętrzne_706" localSheetId="8">'ES3'!#REF!</definedName>
    <definedName name="DaneZewnętrzne_707" localSheetId="7">ES!$FXA$16:$FYD$24</definedName>
    <definedName name="DaneZewnętrzne_707" localSheetId="6">'ES2'!$DXC$16:$DYF$20</definedName>
    <definedName name="DaneZewnętrzne_707" localSheetId="8">'ES3'!#REF!</definedName>
    <definedName name="DaneZewnętrzne_708" localSheetId="7">ES!$FXA$27:$FYD$35</definedName>
    <definedName name="DaneZewnętrzne_708" localSheetId="6">'ES2'!$DXC$23:$DYF$27</definedName>
    <definedName name="DaneZewnętrzne_708" localSheetId="8">'ES3'!#REF!</definedName>
    <definedName name="DaneZewnętrzne_709" localSheetId="7">ES!$FXA$38:$FYD$46</definedName>
    <definedName name="DaneZewnętrzne_709" localSheetId="6">'ES2'!$DVY$2:$DXB$6</definedName>
    <definedName name="DaneZewnętrzne_709" localSheetId="8">'ES3'!#REF!</definedName>
    <definedName name="DaneZewnętrzne_71" localSheetId="7">ES!$LNO$2:$LOR$10</definedName>
    <definedName name="DaneZewnętrzne_71" localSheetId="6">'ES2'!$KYO$16:$KZR$20</definedName>
    <definedName name="DaneZewnętrzne_71" localSheetId="8">'ES3'!#REF!</definedName>
    <definedName name="DaneZewnętrzne_710" localSheetId="7">ES!$FXA$48:$FYD$56</definedName>
    <definedName name="DaneZewnętrzne_710" localSheetId="6">'ES2'!$DVY$9:$DXB$13</definedName>
    <definedName name="DaneZewnętrzne_710" localSheetId="8">'ES3'!#REF!</definedName>
    <definedName name="DaneZewnętrzne_711" localSheetId="7">ES!$FVW$2:$FWZ$10</definedName>
    <definedName name="DaneZewnętrzne_711" localSheetId="6">'ES2'!$DVY$16:$DXB$20</definedName>
    <definedName name="DaneZewnętrzne_711" localSheetId="8">'ES3'!#REF!</definedName>
    <definedName name="DaneZewnętrzne_712" localSheetId="7">ES!$FVW$16:$FWZ$24</definedName>
    <definedName name="DaneZewnętrzne_712" localSheetId="6">'ES2'!$DVY$23:$DXB$27</definedName>
    <definedName name="DaneZewnętrzne_712" localSheetId="8">'ES3'!#REF!</definedName>
    <definedName name="DaneZewnętrzne_713" localSheetId="7">ES!$FVW$27:$FWZ$35</definedName>
    <definedName name="DaneZewnętrzne_713" localSheetId="6">'ES2'!$DUU$2:$DVX$6</definedName>
    <definedName name="DaneZewnętrzne_713" localSheetId="8">'ES3'!#REF!</definedName>
    <definedName name="DaneZewnętrzne_714" localSheetId="7">ES!$FVW$38:$FWZ$46</definedName>
    <definedName name="DaneZewnętrzne_714" localSheetId="6">'ES2'!$DUU$9:$DVX$13</definedName>
    <definedName name="DaneZewnętrzne_714" localSheetId="8">'ES3'!#REF!</definedName>
    <definedName name="DaneZewnętrzne_715" localSheetId="7">ES!$FVW$48:$FWZ$56</definedName>
    <definedName name="DaneZewnętrzne_715" localSheetId="6">'ES2'!$DUU$16:$DVX$20</definedName>
    <definedName name="DaneZewnętrzne_715" localSheetId="8">'ES3'!#REF!</definedName>
    <definedName name="DaneZewnętrzne_716" localSheetId="7">ES!$FUS$2:$FVV$10</definedName>
    <definedName name="DaneZewnętrzne_716" localSheetId="6">'ES2'!$DUU$23:$DVX$27</definedName>
    <definedName name="DaneZewnętrzne_716" localSheetId="8">'ES3'!#REF!</definedName>
    <definedName name="DaneZewnętrzne_717" localSheetId="7">ES!$FUS$16:$FVV$24</definedName>
    <definedName name="DaneZewnętrzne_717" localSheetId="6">'ES2'!$DTQ$2:$DUT$6</definedName>
    <definedName name="DaneZewnętrzne_717" localSheetId="8">'ES3'!#REF!</definedName>
    <definedName name="DaneZewnętrzne_718" localSheetId="7">ES!$FUS$27:$FVV$35</definedName>
    <definedName name="DaneZewnętrzne_718" localSheetId="6">'ES2'!$DTQ$9:$DUT$13</definedName>
    <definedName name="DaneZewnętrzne_718" localSheetId="8">'ES3'!#REF!</definedName>
    <definedName name="DaneZewnętrzne_719" localSheetId="7">ES!$FUS$38:$FVV$46</definedName>
    <definedName name="DaneZewnętrzne_719" localSheetId="6">'ES2'!$DTQ$16:$DUT$20</definedName>
    <definedName name="DaneZewnętrzne_719" localSheetId="8">'ES3'!#REF!</definedName>
    <definedName name="DaneZewnętrzne_72" localSheetId="7">ES!$LNO$16:$LOR$24</definedName>
    <definedName name="DaneZewnętrzne_72" localSheetId="6">'ES2'!$KYO$23:$KZR$27</definedName>
    <definedName name="DaneZewnętrzne_72" localSheetId="8">'ES3'!#REF!</definedName>
    <definedName name="DaneZewnętrzne_720" localSheetId="7">ES!$FUS$48:$FVV$56</definedName>
    <definedName name="DaneZewnętrzne_720" localSheetId="6">'ES2'!$DTQ$23:$DUT$27</definedName>
    <definedName name="DaneZewnętrzne_720" localSheetId="8">'ES3'!#REF!</definedName>
    <definedName name="DaneZewnętrzne_721" localSheetId="7">ES!$FTO$2:$FUR$10</definedName>
    <definedName name="DaneZewnętrzne_721" localSheetId="6">'ES2'!$DSM$2:$DTP$6</definedName>
    <definedName name="DaneZewnętrzne_721" localSheetId="8">'ES3'!#REF!</definedName>
    <definedName name="DaneZewnętrzne_722" localSheetId="7">ES!$FTO$16:$FUR$24</definedName>
    <definedName name="DaneZewnętrzne_722" localSheetId="6">'ES2'!$DSM$9:$DTP$13</definedName>
    <definedName name="DaneZewnętrzne_722" localSheetId="8">'ES3'!#REF!</definedName>
    <definedName name="DaneZewnętrzne_723" localSheetId="7">ES!$FTO$27:$FUR$35</definedName>
    <definedName name="DaneZewnętrzne_723" localSheetId="6">'ES2'!$DSM$16:$DTP$20</definedName>
    <definedName name="DaneZewnętrzne_723" localSheetId="8">'ES3'!#REF!</definedName>
    <definedName name="DaneZewnętrzne_724" localSheetId="7">ES!$FTO$38:$FUR$46</definedName>
    <definedName name="DaneZewnętrzne_724" localSheetId="6">'ES2'!$DSM$23:$DTP$27</definedName>
    <definedName name="DaneZewnętrzne_724" localSheetId="8">'ES3'!#REF!</definedName>
    <definedName name="DaneZewnętrzne_725" localSheetId="7">ES!$FTO$48:$FUR$56</definedName>
    <definedName name="DaneZewnętrzne_725" localSheetId="6">'ES2'!$DRI$2:$DSL$6</definedName>
    <definedName name="DaneZewnętrzne_725" localSheetId="8">'ES3'!#REF!</definedName>
    <definedName name="DaneZewnętrzne_726" localSheetId="7">ES!$FSK$2:$FTN$10</definedName>
    <definedName name="DaneZewnętrzne_726" localSheetId="6">'ES2'!$DRI$9:$DSL$13</definedName>
    <definedName name="DaneZewnętrzne_726" localSheetId="8">'ES3'!#REF!</definedName>
    <definedName name="DaneZewnętrzne_727" localSheetId="7">ES!$FSK$16:$FTN$24</definedName>
    <definedName name="DaneZewnętrzne_727" localSheetId="6">'ES2'!$DRI$16:$DSL$20</definedName>
    <definedName name="DaneZewnętrzne_727" localSheetId="8">'ES3'!#REF!</definedName>
    <definedName name="DaneZewnętrzne_728" localSheetId="7">ES!$FSK$27:$FTN$35</definedName>
    <definedName name="DaneZewnętrzne_728" localSheetId="6">'ES2'!$DRI$23:$DSL$27</definedName>
    <definedName name="DaneZewnętrzne_728" localSheetId="8">'ES3'!#REF!</definedName>
    <definedName name="DaneZewnętrzne_729" localSheetId="7">ES!$FSK$38:$FTN$46</definedName>
    <definedName name="DaneZewnętrzne_729" localSheetId="6">'ES2'!$DQE$2:$DRH$6</definedName>
    <definedName name="DaneZewnętrzne_729" localSheetId="8">'ES3'!#REF!</definedName>
    <definedName name="DaneZewnętrzne_73" localSheetId="7">ES!$LNO$27:$LOR$35</definedName>
    <definedName name="DaneZewnętrzne_73" localSheetId="6">'ES2'!$KXK$2:$KYN$6</definedName>
    <definedName name="DaneZewnętrzne_73" localSheetId="8">'ES3'!#REF!</definedName>
    <definedName name="DaneZewnętrzne_730" localSheetId="7">ES!$FSK$48:$FTN$56</definedName>
    <definedName name="DaneZewnętrzne_730" localSheetId="6">'ES2'!$DQE$9:$DRH$13</definedName>
    <definedName name="DaneZewnętrzne_730" localSheetId="8">'ES3'!#REF!</definedName>
    <definedName name="DaneZewnętrzne_731" localSheetId="7">ES!$FRG$2:$FSJ$10</definedName>
    <definedName name="DaneZewnętrzne_731" localSheetId="6">'ES2'!$DQE$16:$DRH$20</definedName>
    <definedName name="DaneZewnętrzne_731" localSheetId="8">'ES3'!#REF!</definedName>
    <definedName name="DaneZewnętrzne_732" localSheetId="7">ES!$FRG$16:$FSJ$24</definedName>
    <definedName name="DaneZewnętrzne_732" localSheetId="6">'ES2'!$DQE$23:$DRH$27</definedName>
    <definedName name="DaneZewnętrzne_732" localSheetId="8">'ES3'!#REF!</definedName>
    <definedName name="DaneZewnętrzne_733" localSheetId="7">ES!$FRG$27:$FSJ$35</definedName>
    <definedName name="DaneZewnętrzne_733" localSheetId="6">'ES2'!$DPA$2:$DQD$6</definedName>
    <definedName name="DaneZewnętrzne_733" localSheetId="8">'ES3'!#REF!</definedName>
    <definedName name="DaneZewnętrzne_734" localSheetId="7">ES!$FRG$38:$FSJ$46</definedName>
    <definedName name="DaneZewnętrzne_734" localSheetId="6">'ES2'!$DPA$9:$DQD$13</definedName>
    <definedName name="DaneZewnętrzne_734" localSheetId="8">'ES3'!#REF!</definedName>
    <definedName name="DaneZewnętrzne_735" localSheetId="7">ES!$FRG$48:$FSJ$56</definedName>
    <definedName name="DaneZewnętrzne_735" localSheetId="6">'ES2'!$DPA$16:$DQD$20</definedName>
    <definedName name="DaneZewnętrzne_735" localSheetId="8">'ES3'!#REF!</definedName>
    <definedName name="DaneZewnętrzne_736" localSheetId="7">ES!$FQC$2:$FRF$10</definedName>
    <definedName name="DaneZewnętrzne_736" localSheetId="6">'ES2'!$DPA$23:$DQD$27</definedName>
    <definedName name="DaneZewnętrzne_736" localSheetId="8">'ES3'!#REF!</definedName>
    <definedName name="DaneZewnętrzne_737" localSheetId="7">ES!$FQC$16:$FRF$24</definedName>
    <definedName name="DaneZewnętrzne_737" localSheetId="6">'ES2'!$DNW$2:$DOZ$6</definedName>
    <definedName name="DaneZewnętrzne_737" localSheetId="8">'ES3'!#REF!</definedName>
    <definedName name="DaneZewnętrzne_738" localSheetId="7">ES!$FQC$27:$FRF$35</definedName>
    <definedName name="DaneZewnętrzne_738" localSheetId="6">'ES2'!$DNW$9:$DOZ$13</definedName>
    <definedName name="DaneZewnętrzne_738" localSheetId="8">'ES3'!#REF!</definedName>
    <definedName name="DaneZewnętrzne_739" localSheetId="7">ES!$FQC$38:$FRF$46</definedName>
    <definedName name="DaneZewnętrzne_739" localSheetId="6">'ES2'!$DNW$16:$DOZ$20</definedName>
    <definedName name="DaneZewnętrzne_739" localSheetId="8">'ES3'!#REF!</definedName>
    <definedName name="DaneZewnętrzne_74" localSheetId="7">ES!$LNO$38:$LOR$46</definedName>
    <definedName name="DaneZewnętrzne_74" localSheetId="6">'ES2'!$KXK$9:$KYN$13</definedName>
    <definedName name="DaneZewnętrzne_74" localSheetId="8">'ES3'!#REF!</definedName>
    <definedName name="DaneZewnętrzne_740" localSheetId="7">ES!$FQC$48:$FRF$56</definedName>
    <definedName name="DaneZewnętrzne_740" localSheetId="6">'ES2'!$DNW$23:$DOZ$27</definedName>
    <definedName name="DaneZewnętrzne_740" localSheetId="8">'ES3'!#REF!</definedName>
    <definedName name="DaneZewnętrzne_741" localSheetId="7">ES!$FOY$2:$FQB$10</definedName>
    <definedName name="DaneZewnętrzne_741" localSheetId="6">'ES2'!$DMS$2:$DNV$6</definedName>
    <definedName name="DaneZewnętrzne_741" localSheetId="8">'ES3'!#REF!</definedName>
    <definedName name="DaneZewnętrzne_742" localSheetId="7">ES!$FOY$16:$FQB$24</definedName>
    <definedName name="DaneZewnętrzne_742" localSheetId="6">'ES2'!$DMS$9:$DNV$13</definedName>
    <definedName name="DaneZewnętrzne_742" localSheetId="8">'ES3'!#REF!</definedName>
    <definedName name="DaneZewnętrzne_743" localSheetId="7">ES!$FOY$27:$FQB$35</definedName>
    <definedName name="DaneZewnętrzne_743" localSheetId="6">'ES2'!$DMS$16:$DNV$20</definedName>
    <definedName name="DaneZewnętrzne_743" localSheetId="8">'ES3'!#REF!</definedName>
    <definedName name="DaneZewnętrzne_744" localSheetId="7">ES!$FOY$38:$FQB$46</definedName>
    <definedName name="DaneZewnętrzne_744" localSheetId="6">'ES2'!$DMS$23:$DNV$27</definedName>
    <definedName name="DaneZewnętrzne_744" localSheetId="8">'ES3'!#REF!</definedName>
    <definedName name="DaneZewnętrzne_745" localSheetId="7">ES!$FOY$48:$FQB$56</definedName>
    <definedName name="DaneZewnętrzne_745" localSheetId="6">'ES2'!$DLO$2:$DMR$6</definedName>
    <definedName name="DaneZewnętrzne_745" localSheetId="8">'ES3'!#REF!</definedName>
    <definedName name="DaneZewnętrzne_746" localSheetId="7">ES!$FNU$2:$FOX$10</definedName>
    <definedName name="DaneZewnętrzne_746" localSheetId="6">'ES2'!$DLO$9:$DMR$13</definedName>
    <definedName name="DaneZewnętrzne_746" localSheetId="8">'ES3'!#REF!</definedName>
    <definedName name="DaneZewnętrzne_747" localSheetId="7">ES!$FNU$16:$FOX$24</definedName>
    <definedName name="DaneZewnętrzne_747" localSheetId="6">'ES2'!$DLO$16:$DMR$20</definedName>
    <definedName name="DaneZewnętrzne_747" localSheetId="8">'ES3'!#REF!</definedName>
    <definedName name="DaneZewnętrzne_748" localSheetId="7">ES!$FNU$27:$FOX$35</definedName>
    <definedName name="DaneZewnętrzne_748" localSheetId="6">'ES2'!$DLO$23:$DMR$27</definedName>
    <definedName name="DaneZewnętrzne_748" localSheetId="8">'ES3'!#REF!</definedName>
    <definedName name="DaneZewnętrzne_749" localSheetId="7">ES!$FNU$38:$FOX$46</definedName>
    <definedName name="DaneZewnętrzne_749" localSheetId="6">'ES2'!$DKK$2:$DLN$6</definedName>
    <definedName name="DaneZewnętrzne_749" localSheetId="8">'ES3'!#REF!</definedName>
    <definedName name="DaneZewnętrzne_75" localSheetId="7">ES!$LNO$48:$LOR$56</definedName>
    <definedName name="DaneZewnętrzne_75" localSheetId="6">'ES2'!$KXK$16:$KYN$20</definedName>
    <definedName name="DaneZewnętrzne_75" localSheetId="8">'ES3'!#REF!</definedName>
    <definedName name="DaneZewnętrzne_750" localSheetId="7">ES!$FNU$48:$FOX$56</definedName>
    <definedName name="DaneZewnętrzne_750" localSheetId="6">'ES2'!$DKK$9:$DLN$13</definedName>
    <definedName name="DaneZewnętrzne_750" localSheetId="8">'ES3'!#REF!</definedName>
    <definedName name="DaneZewnętrzne_751" localSheetId="7">ES!$FMQ$2:$FNT$10</definedName>
    <definedName name="DaneZewnętrzne_751" localSheetId="6">'ES2'!$DKK$16:$DLN$20</definedName>
    <definedName name="DaneZewnętrzne_751" localSheetId="8">'ES3'!#REF!</definedName>
    <definedName name="DaneZewnętrzne_752" localSheetId="7">ES!$FMQ$16:$FNT$24</definedName>
    <definedName name="DaneZewnętrzne_752" localSheetId="6">'ES2'!$DKK$23:$DLN$27</definedName>
    <definedName name="DaneZewnętrzne_752" localSheetId="8">'ES3'!#REF!</definedName>
    <definedName name="DaneZewnętrzne_753" localSheetId="7">ES!$FMQ$27:$FNT$35</definedName>
    <definedName name="DaneZewnętrzne_753" localSheetId="6">'ES2'!$DJG$2:$DKJ$6</definedName>
    <definedName name="DaneZewnętrzne_753" localSheetId="8">'ES3'!#REF!</definedName>
    <definedName name="DaneZewnętrzne_754" localSheetId="7">ES!$FMQ$38:$FNT$46</definedName>
    <definedName name="DaneZewnętrzne_754" localSheetId="6">'ES2'!$DJG$9:$DKJ$13</definedName>
    <definedName name="DaneZewnętrzne_754" localSheetId="8">'ES3'!#REF!</definedName>
    <definedName name="DaneZewnętrzne_755" localSheetId="7">ES!$FMQ$48:$FNT$56</definedName>
    <definedName name="DaneZewnętrzne_755" localSheetId="6">'ES2'!$DJG$16:$DKJ$20</definedName>
    <definedName name="DaneZewnętrzne_755" localSheetId="8">'ES3'!#REF!</definedName>
    <definedName name="DaneZewnętrzne_756" localSheetId="7">ES!$FLM$2:$FMP$10</definedName>
    <definedName name="DaneZewnętrzne_756" localSheetId="6">'ES2'!$DJG$23:$DKJ$27</definedName>
    <definedName name="DaneZewnętrzne_756" localSheetId="8">'ES3'!#REF!</definedName>
    <definedName name="DaneZewnętrzne_757" localSheetId="7">ES!$FLM$16:$FMP$24</definedName>
    <definedName name="DaneZewnętrzne_757" localSheetId="6">'ES2'!$DIC$2:$DJF$6</definedName>
    <definedName name="DaneZewnętrzne_757" localSheetId="8">'ES3'!#REF!</definedName>
    <definedName name="DaneZewnętrzne_758" localSheetId="7">ES!$FLM$27:$FMP$35</definedName>
    <definedName name="DaneZewnętrzne_758" localSheetId="6">'ES2'!$DIC$9:$DJF$13</definedName>
    <definedName name="DaneZewnętrzne_758" localSheetId="8">'ES3'!#REF!</definedName>
    <definedName name="DaneZewnętrzne_759" localSheetId="7">ES!$FLM$38:$FMP$46</definedName>
    <definedName name="DaneZewnętrzne_759" localSheetId="6">'ES2'!$DIC$16:$DJF$20</definedName>
    <definedName name="DaneZewnętrzne_759" localSheetId="8">'ES3'!#REF!</definedName>
    <definedName name="DaneZewnętrzne_76" localSheetId="7">ES!$LMK$2:$LNN$10</definedName>
    <definedName name="DaneZewnętrzne_76" localSheetId="6">'ES2'!$KXK$23:$KYN$27</definedName>
    <definedName name="DaneZewnętrzne_76" localSheetId="8">'ES3'!#REF!</definedName>
    <definedName name="DaneZewnętrzne_760" localSheetId="7">ES!$FLM$48:$FMP$56</definedName>
    <definedName name="DaneZewnętrzne_760" localSheetId="6">'ES2'!$DIC$23:$DJF$27</definedName>
    <definedName name="DaneZewnętrzne_760" localSheetId="8">'ES3'!#REF!</definedName>
    <definedName name="DaneZewnętrzne_761" localSheetId="7">ES!$FKI$2:$FLL$10</definedName>
    <definedName name="DaneZewnętrzne_761" localSheetId="6">'ES2'!$DGY$2:$DIB$6</definedName>
    <definedName name="DaneZewnętrzne_761" localSheetId="8">'ES3'!#REF!</definedName>
    <definedName name="DaneZewnętrzne_762" localSheetId="7">ES!$FKI$16:$FLL$24</definedName>
    <definedName name="DaneZewnętrzne_762" localSheetId="6">'ES2'!$DGY$9:$DIB$13</definedName>
    <definedName name="DaneZewnętrzne_762" localSheetId="8">'ES3'!#REF!</definedName>
    <definedName name="DaneZewnętrzne_763" localSheetId="7">ES!$FKI$27:$FLL$35</definedName>
    <definedName name="DaneZewnętrzne_763" localSheetId="6">'ES2'!$DGY$16:$DIB$20</definedName>
    <definedName name="DaneZewnętrzne_763" localSheetId="8">'ES3'!#REF!</definedName>
    <definedName name="DaneZewnętrzne_764" localSheetId="7">ES!$FKI$38:$FLL$46</definedName>
    <definedName name="DaneZewnętrzne_764" localSheetId="6">'ES2'!$DGY$23:$DIB$27</definedName>
    <definedName name="DaneZewnętrzne_764" localSheetId="8">'ES3'!#REF!</definedName>
    <definedName name="DaneZewnętrzne_765" localSheetId="7">ES!$FKI$48:$FLL$56</definedName>
    <definedName name="DaneZewnętrzne_765" localSheetId="6">'ES2'!$DFU$2:$DGX$6</definedName>
    <definedName name="DaneZewnętrzne_765" localSheetId="8">'ES3'!#REF!</definedName>
    <definedName name="DaneZewnętrzne_766" localSheetId="7">ES!$FJE$2:$FKH$10</definedName>
    <definedName name="DaneZewnętrzne_766" localSheetId="6">'ES2'!$DFU$9:$DGX$13</definedName>
    <definedName name="DaneZewnętrzne_766" localSheetId="8">'ES3'!#REF!</definedName>
    <definedName name="DaneZewnętrzne_767" localSheetId="7">ES!$FJE$16:$FKH$24</definedName>
    <definedName name="DaneZewnętrzne_767" localSheetId="6">'ES2'!$DFU$16:$DGX$20</definedName>
    <definedName name="DaneZewnętrzne_767" localSheetId="8">'ES3'!#REF!</definedName>
    <definedName name="DaneZewnętrzne_768" localSheetId="7">ES!$FJE$27:$FKH$35</definedName>
    <definedName name="DaneZewnętrzne_768" localSheetId="6">'ES2'!$DFU$23:$DGX$27</definedName>
    <definedName name="DaneZewnętrzne_768" localSheetId="8">'ES3'!#REF!</definedName>
    <definedName name="DaneZewnętrzne_769" localSheetId="7">ES!$FJE$38:$FKH$46</definedName>
    <definedName name="DaneZewnętrzne_769" localSheetId="6">'ES2'!$DEQ$2:$DFT$6</definedName>
    <definedName name="DaneZewnętrzne_769" localSheetId="8">'ES3'!#REF!</definedName>
    <definedName name="DaneZewnętrzne_77" localSheetId="7">ES!$LMK$16:$LNN$24</definedName>
    <definedName name="DaneZewnętrzne_77" localSheetId="6">'ES2'!$KWG$2:$KXJ$6</definedName>
    <definedName name="DaneZewnętrzne_77" localSheetId="8">'ES3'!#REF!</definedName>
    <definedName name="DaneZewnętrzne_770" localSheetId="7">ES!$FJE$48:$FKH$56</definedName>
    <definedName name="DaneZewnętrzne_770" localSheetId="6">'ES2'!$DEQ$9:$DFT$13</definedName>
    <definedName name="DaneZewnętrzne_770" localSheetId="8">'ES3'!#REF!</definedName>
    <definedName name="DaneZewnętrzne_771" localSheetId="7">ES!$FIA$2:$FJD$10</definedName>
    <definedName name="DaneZewnętrzne_771" localSheetId="6">'ES2'!$DEQ$16:$DFT$20</definedName>
    <definedName name="DaneZewnętrzne_771" localSheetId="8">'ES3'!#REF!</definedName>
    <definedName name="DaneZewnętrzne_772" localSheetId="7">ES!$FIA$16:$FJD$24</definedName>
    <definedName name="DaneZewnętrzne_772" localSheetId="6">'ES2'!$DEQ$23:$DFT$27</definedName>
    <definedName name="DaneZewnętrzne_772" localSheetId="8">'ES3'!#REF!</definedName>
    <definedName name="DaneZewnętrzne_773" localSheetId="7">ES!$FIA$27:$FJD$35</definedName>
    <definedName name="DaneZewnętrzne_773" localSheetId="6">'ES2'!$DDM$2:$DEP$6</definedName>
    <definedName name="DaneZewnętrzne_773" localSheetId="8">'ES3'!#REF!</definedName>
    <definedName name="DaneZewnętrzne_774" localSheetId="7">ES!$FIA$38:$FJD$46</definedName>
    <definedName name="DaneZewnętrzne_774" localSheetId="6">'ES2'!$DDM$9:$DEP$13</definedName>
    <definedName name="DaneZewnętrzne_774" localSheetId="8">'ES3'!#REF!</definedName>
    <definedName name="DaneZewnętrzne_775" localSheetId="7">ES!$FIA$48:$FJD$56</definedName>
    <definedName name="DaneZewnętrzne_775" localSheetId="6">'ES2'!$DDM$16:$DEP$20</definedName>
    <definedName name="DaneZewnętrzne_775" localSheetId="8">'ES3'!#REF!</definedName>
    <definedName name="DaneZewnętrzne_776" localSheetId="7">ES!$FGW$2:$FHZ$10</definedName>
    <definedName name="DaneZewnętrzne_776" localSheetId="6">'ES2'!$DDM$23:$DEP$27</definedName>
    <definedName name="DaneZewnętrzne_776" localSheetId="8">'ES3'!#REF!</definedName>
    <definedName name="DaneZewnętrzne_777" localSheetId="7">ES!$FGW$16:$FHZ$24</definedName>
    <definedName name="DaneZewnętrzne_777" localSheetId="6">'ES2'!$DCI$2:$DDL$6</definedName>
    <definedName name="DaneZewnętrzne_777" localSheetId="8">'ES3'!#REF!</definedName>
    <definedName name="DaneZewnętrzne_778" localSheetId="7">ES!$FGW$27:$FHZ$35</definedName>
    <definedName name="DaneZewnętrzne_778" localSheetId="6">'ES2'!$DCI$9:$DDL$13</definedName>
    <definedName name="DaneZewnętrzne_778" localSheetId="8">'ES3'!#REF!</definedName>
    <definedName name="DaneZewnętrzne_779" localSheetId="7">ES!$FGW$38:$FHZ$46</definedName>
    <definedName name="DaneZewnętrzne_779" localSheetId="6">'ES2'!$DCI$16:$DDL$20</definedName>
    <definedName name="DaneZewnętrzne_779" localSheetId="8">'ES3'!#REF!</definedName>
    <definedName name="DaneZewnętrzne_78" localSheetId="7">ES!$LMK$27:$LNN$35</definedName>
    <definedName name="DaneZewnętrzne_78" localSheetId="6">'ES2'!$KWG$9:$KXJ$13</definedName>
    <definedName name="DaneZewnętrzne_78" localSheetId="8">'ES3'!#REF!</definedName>
    <definedName name="DaneZewnętrzne_780" localSheetId="7">ES!$FGW$48:$FHZ$56</definedName>
    <definedName name="DaneZewnętrzne_780" localSheetId="6">'ES2'!$DCI$23:$DDL$27</definedName>
    <definedName name="DaneZewnętrzne_780" localSheetId="8">'ES3'!#REF!</definedName>
    <definedName name="DaneZewnętrzne_781" localSheetId="7">ES!$FFS$2:$FGV$10</definedName>
    <definedName name="DaneZewnętrzne_781" localSheetId="6">'ES2'!$DBE$2:$DCH$6</definedName>
    <definedName name="DaneZewnętrzne_781" localSheetId="8">'ES3'!#REF!</definedName>
    <definedName name="DaneZewnętrzne_782" localSheetId="7">ES!$FFS$16:$FGV$24</definedName>
    <definedName name="DaneZewnętrzne_782" localSheetId="6">'ES2'!$DBE$9:$DCH$13</definedName>
    <definedName name="DaneZewnętrzne_782" localSheetId="8">'ES3'!#REF!</definedName>
    <definedName name="DaneZewnętrzne_783" localSheetId="7">ES!$FFS$27:$FGV$35</definedName>
    <definedName name="DaneZewnętrzne_783" localSheetId="6">'ES2'!$DBE$16:$DCH$20</definedName>
    <definedName name="DaneZewnętrzne_783" localSheetId="8">'ES3'!#REF!</definedName>
    <definedName name="DaneZewnętrzne_784" localSheetId="7">ES!$FFS$38:$FGV$46</definedName>
    <definedName name="DaneZewnętrzne_784" localSheetId="6">'ES2'!$DBE$23:$DCH$27</definedName>
    <definedName name="DaneZewnętrzne_784" localSheetId="8">'ES3'!#REF!</definedName>
    <definedName name="DaneZewnętrzne_785" localSheetId="7">ES!$FFS$48:$FGV$56</definedName>
    <definedName name="DaneZewnętrzne_785" localSheetId="6">'ES2'!$DAA$2:$DBD$6</definedName>
    <definedName name="DaneZewnętrzne_785" localSheetId="8">'ES3'!#REF!</definedName>
    <definedName name="DaneZewnętrzne_786" localSheetId="7">ES!$FEO$2:$FFR$10</definedName>
    <definedName name="DaneZewnętrzne_786" localSheetId="6">'ES2'!$DAA$9:$DBD$13</definedName>
    <definedName name="DaneZewnętrzne_786" localSheetId="8">'ES3'!#REF!</definedName>
    <definedName name="DaneZewnętrzne_787" localSheetId="7">ES!$FEO$16:$FFR$24</definedName>
    <definedName name="DaneZewnętrzne_787" localSheetId="6">'ES2'!$DAA$16:$DBD$20</definedName>
    <definedName name="DaneZewnętrzne_787" localSheetId="8">'ES3'!#REF!</definedName>
    <definedName name="DaneZewnętrzne_788" localSheetId="7">ES!$FEO$27:$FFR$35</definedName>
    <definedName name="DaneZewnętrzne_788" localSheetId="6">'ES2'!$DAA$23:$DBD$27</definedName>
    <definedName name="DaneZewnętrzne_788" localSheetId="8">'ES3'!#REF!</definedName>
    <definedName name="DaneZewnętrzne_789" localSheetId="7">ES!$FEO$38:$FFR$46</definedName>
    <definedName name="DaneZewnętrzne_789" localSheetId="6">'ES2'!$CYW$2:$CZZ$6</definedName>
    <definedName name="DaneZewnętrzne_789" localSheetId="8">'ES3'!#REF!</definedName>
    <definedName name="DaneZewnętrzne_79" localSheetId="7">ES!$LMK$38:$LNN$46</definedName>
    <definedName name="DaneZewnętrzne_79" localSheetId="6">'ES2'!$KWG$16:$KXJ$20</definedName>
    <definedName name="DaneZewnętrzne_79" localSheetId="8">'ES3'!#REF!</definedName>
    <definedName name="DaneZewnętrzne_790" localSheetId="7">ES!$FEO$48:$FFR$56</definedName>
    <definedName name="DaneZewnętrzne_790" localSheetId="6">'ES2'!$CYW$9:$CZZ$13</definedName>
    <definedName name="DaneZewnętrzne_790" localSheetId="8">'ES3'!#REF!</definedName>
    <definedName name="DaneZewnętrzne_791" localSheetId="7">ES!$FDK$2:$FEN$10</definedName>
    <definedName name="DaneZewnętrzne_791" localSheetId="6">'ES2'!$CYW$16:$CZZ$20</definedName>
    <definedName name="DaneZewnętrzne_791" localSheetId="8">'ES3'!#REF!</definedName>
    <definedName name="DaneZewnętrzne_792" localSheetId="7">ES!$FDK$16:$FEN$24</definedName>
    <definedName name="DaneZewnętrzne_792" localSheetId="6">'ES2'!$CYW$23:$CZZ$27</definedName>
    <definedName name="DaneZewnętrzne_792" localSheetId="8">'ES3'!#REF!</definedName>
    <definedName name="DaneZewnętrzne_793" localSheetId="7">ES!$FDK$27:$FEN$35</definedName>
    <definedName name="DaneZewnętrzne_793" localSheetId="6">'ES2'!$CXS$2:$CYV$6</definedName>
    <definedName name="DaneZewnętrzne_793" localSheetId="8">'ES3'!#REF!</definedName>
    <definedName name="DaneZewnętrzne_794" localSheetId="7">ES!$FDK$38:$FEN$46</definedName>
    <definedName name="DaneZewnętrzne_794" localSheetId="6">'ES2'!$CXS$9:$CYV$13</definedName>
    <definedName name="DaneZewnętrzne_794" localSheetId="8">'ES3'!#REF!</definedName>
    <definedName name="DaneZewnętrzne_795" localSheetId="7">ES!$FDK$48:$FEN$56</definedName>
    <definedName name="DaneZewnętrzne_795" localSheetId="6">'ES2'!$CXS$16:$CYV$20</definedName>
    <definedName name="DaneZewnętrzne_795" localSheetId="8">'ES3'!#REF!</definedName>
    <definedName name="DaneZewnętrzne_796" localSheetId="7">ES!$FCG$2:$FDJ$10</definedName>
    <definedName name="DaneZewnętrzne_796" localSheetId="6">'ES2'!$CXS$23:$CYV$27</definedName>
    <definedName name="DaneZewnętrzne_796" localSheetId="8">'ES3'!#REF!</definedName>
    <definedName name="DaneZewnętrzne_797" localSheetId="7">ES!$FCG$16:$FDJ$24</definedName>
    <definedName name="DaneZewnętrzne_797" localSheetId="6">'ES2'!$CWO$2:$CXR$6</definedName>
    <definedName name="DaneZewnętrzne_797" localSheetId="8">'ES3'!#REF!</definedName>
    <definedName name="DaneZewnętrzne_798" localSheetId="7">ES!$FCG$27:$FDJ$35</definedName>
    <definedName name="DaneZewnętrzne_798" localSheetId="6">'ES2'!$CWO$9:$CXR$13</definedName>
    <definedName name="DaneZewnętrzne_798" localSheetId="8">'ES3'!#REF!</definedName>
    <definedName name="DaneZewnętrzne_799" localSheetId="7">ES!$FCG$38:$FDJ$46</definedName>
    <definedName name="DaneZewnętrzne_799" localSheetId="6">'ES2'!$CWO$16:$CXR$20</definedName>
    <definedName name="DaneZewnętrzne_799" localSheetId="8">'ES3'!#REF!</definedName>
    <definedName name="DaneZewnętrzne_8" localSheetId="7">ES!$MDS$38:$MEV$46</definedName>
    <definedName name="DaneZewnętrzne_8" localSheetId="6">'ES2'!$LRA$23:$LSD$27</definedName>
    <definedName name="DaneZewnętrzne_8" localSheetId="8">'ES3'!#REF!</definedName>
    <definedName name="DaneZewnętrzne_80" localSheetId="7">ES!$LMK$48:$LNN$56</definedName>
    <definedName name="DaneZewnętrzne_80" localSheetId="6">'ES2'!$KWG$23:$KXJ$27</definedName>
    <definedName name="DaneZewnętrzne_80" localSheetId="8">'ES3'!#REF!</definedName>
    <definedName name="DaneZewnętrzne_800" localSheetId="7">ES!$FCG$48:$FDJ$56</definedName>
    <definedName name="DaneZewnętrzne_800" localSheetId="6">'ES2'!$CWO$23:$CXR$27</definedName>
    <definedName name="DaneZewnętrzne_800" localSheetId="8">'ES3'!#REF!</definedName>
    <definedName name="DaneZewnętrzne_801" localSheetId="7">ES!$FBC$2:$FCF$10</definedName>
    <definedName name="DaneZewnętrzne_801" localSheetId="6">'ES2'!$CVK$2:$CWN$6</definedName>
    <definedName name="DaneZewnętrzne_801" localSheetId="8">'ES3'!#REF!</definedName>
    <definedName name="DaneZewnętrzne_802" localSheetId="7">ES!$FBC$16:$FCF$24</definedName>
    <definedName name="DaneZewnętrzne_802" localSheetId="6">'ES2'!$CVK$9:$CWN$13</definedName>
    <definedName name="DaneZewnętrzne_802" localSheetId="8">'ES3'!#REF!</definedName>
    <definedName name="DaneZewnętrzne_803" localSheetId="7">ES!$FBC$27:$FCF$35</definedName>
    <definedName name="DaneZewnętrzne_803" localSheetId="6">'ES2'!$CVK$16:$CWN$20</definedName>
    <definedName name="DaneZewnętrzne_803" localSheetId="8">'ES3'!#REF!</definedName>
    <definedName name="DaneZewnętrzne_804" localSheetId="7">ES!$FBC$38:$FCF$46</definedName>
    <definedName name="DaneZewnętrzne_804" localSheetId="6">'ES2'!$CVK$23:$CWN$27</definedName>
    <definedName name="DaneZewnętrzne_804" localSheetId="8">'ES3'!#REF!</definedName>
    <definedName name="DaneZewnętrzne_805" localSheetId="7">ES!$FBC$48:$FCF$56</definedName>
    <definedName name="DaneZewnętrzne_805" localSheetId="6">'ES2'!$CUG$2:$CVJ$6</definedName>
    <definedName name="DaneZewnętrzne_805" localSheetId="8">'ES3'!#REF!</definedName>
    <definedName name="DaneZewnętrzne_806" localSheetId="7">ES!$EZY$2:$FBB$10</definedName>
    <definedName name="DaneZewnętrzne_806" localSheetId="6">'ES2'!$CUG$9:$CVJ$13</definedName>
    <definedName name="DaneZewnętrzne_806" localSheetId="8">'ES3'!#REF!</definedName>
    <definedName name="DaneZewnętrzne_807" localSheetId="7">ES!$EZY$16:$FBB$24</definedName>
    <definedName name="DaneZewnętrzne_807" localSheetId="6">'ES2'!$CUG$16:$CVJ$20</definedName>
    <definedName name="DaneZewnętrzne_807" localSheetId="8">'ES3'!#REF!</definedName>
    <definedName name="DaneZewnętrzne_808" localSheetId="7">ES!$EZY$27:$FBB$35</definedName>
    <definedName name="DaneZewnętrzne_808" localSheetId="6">'ES2'!$CUG$23:$CVJ$27</definedName>
    <definedName name="DaneZewnętrzne_808" localSheetId="8">'ES3'!#REF!</definedName>
    <definedName name="DaneZewnętrzne_809" localSheetId="7">ES!$EZY$38:$FBB$46</definedName>
    <definedName name="DaneZewnętrzne_809" localSheetId="6">'ES2'!$CTC$2:$CUF$6</definedName>
    <definedName name="DaneZewnętrzne_809" localSheetId="8">'ES3'!#REF!</definedName>
    <definedName name="DaneZewnętrzne_81" localSheetId="7">ES!$LLG$2:$LMJ$10</definedName>
    <definedName name="DaneZewnętrzne_81" localSheetId="6">'ES2'!$KVC$2:$KWF$6</definedName>
    <definedName name="DaneZewnętrzne_81" localSheetId="8">'ES3'!#REF!</definedName>
    <definedName name="DaneZewnętrzne_810" localSheetId="7">ES!$EZY$48:$FBB$56</definedName>
    <definedName name="DaneZewnętrzne_810" localSheetId="6">'ES2'!$CTC$9:$CUF$13</definedName>
    <definedName name="DaneZewnętrzne_810" localSheetId="8">'ES3'!#REF!</definedName>
    <definedName name="DaneZewnętrzne_811" localSheetId="7">ES!$EYU$2:$EZX$10</definedName>
    <definedName name="DaneZewnętrzne_811" localSheetId="6">'ES2'!$CTC$16:$CUF$20</definedName>
    <definedName name="DaneZewnętrzne_811" localSheetId="8">'ES3'!#REF!</definedName>
    <definedName name="DaneZewnętrzne_812" localSheetId="7">ES!$EYU$16:$EZX$24</definedName>
    <definedName name="DaneZewnętrzne_812" localSheetId="6">'ES2'!$CTC$23:$CUF$27</definedName>
    <definedName name="DaneZewnętrzne_812" localSheetId="8">'ES3'!#REF!</definedName>
    <definedName name="DaneZewnętrzne_813" localSheetId="7">ES!$EYU$27:$EZX$35</definedName>
    <definedName name="DaneZewnętrzne_813" localSheetId="6">'ES2'!$CRY$2:$CTB$6</definedName>
    <definedName name="DaneZewnętrzne_813" localSheetId="8">'ES3'!#REF!</definedName>
    <definedName name="DaneZewnętrzne_814" localSheetId="7">ES!$EYU$38:$EZX$46</definedName>
    <definedName name="DaneZewnętrzne_814" localSheetId="6">'ES2'!$CRY$9:$CTB$13</definedName>
    <definedName name="DaneZewnętrzne_814" localSheetId="8">'ES3'!#REF!</definedName>
    <definedName name="DaneZewnętrzne_815" localSheetId="7">ES!$EYU$48:$EZX$56</definedName>
    <definedName name="DaneZewnętrzne_815" localSheetId="6">'ES2'!$CRY$16:$CTB$20</definedName>
    <definedName name="DaneZewnętrzne_815" localSheetId="8">'ES3'!#REF!</definedName>
    <definedName name="DaneZewnętrzne_816" localSheetId="7">ES!$EXQ$2:$EYT$10</definedName>
    <definedName name="DaneZewnętrzne_816" localSheetId="6">'ES2'!$CRY$23:$CTB$27</definedName>
    <definedName name="DaneZewnętrzne_816" localSheetId="8">'ES3'!#REF!</definedName>
    <definedName name="DaneZewnętrzne_817" localSheetId="7">ES!$EXQ$16:$EYT$24</definedName>
    <definedName name="DaneZewnętrzne_817" localSheetId="6">'ES2'!$CQU$2:$CRX$6</definedName>
    <definedName name="DaneZewnętrzne_817" localSheetId="8">'ES3'!#REF!</definedName>
    <definedName name="DaneZewnętrzne_818" localSheetId="7">ES!$EXQ$27:$EYT$35</definedName>
    <definedName name="DaneZewnętrzne_818" localSheetId="6">'ES2'!$CQU$9:$CRX$13</definedName>
    <definedName name="DaneZewnętrzne_818" localSheetId="8">'ES3'!#REF!</definedName>
    <definedName name="DaneZewnętrzne_819" localSheetId="7">ES!$EXQ$38:$EYT$46</definedName>
    <definedName name="DaneZewnętrzne_819" localSheetId="6">'ES2'!$CQU$16:$CRX$20</definedName>
    <definedName name="DaneZewnętrzne_819" localSheetId="8">'ES3'!#REF!</definedName>
    <definedName name="DaneZewnętrzne_82" localSheetId="7">ES!$LLG$16:$LMJ$24</definedName>
    <definedName name="DaneZewnętrzne_82" localSheetId="6">'ES2'!$KVC$9:$KWF$13</definedName>
    <definedName name="DaneZewnętrzne_82" localSheetId="8">'ES3'!#REF!</definedName>
    <definedName name="DaneZewnętrzne_820" localSheetId="7">ES!$EXQ$48:$EYT$56</definedName>
    <definedName name="DaneZewnętrzne_820" localSheetId="6">'ES2'!$CQU$23:$CRX$27</definedName>
    <definedName name="DaneZewnętrzne_820" localSheetId="8">'ES3'!#REF!</definedName>
    <definedName name="DaneZewnętrzne_821" localSheetId="7">ES!$EWM$2:$EXP$10</definedName>
    <definedName name="DaneZewnętrzne_821" localSheetId="6">'ES2'!$CPQ$2:$CQT$6</definedName>
    <definedName name="DaneZewnętrzne_821" localSheetId="8">'ES3'!#REF!</definedName>
    <definedName name="DaneZewnętrzne_822" localSheetId="7">ES!$EWM$16:$EXP$24</definedName>
    <definedName name="DaneZewnętrzne_822" localSheetId="6">'ES2'!$CPQ$9:$CQT$13</definedName>
    <definedName name="DaneZewnętrzne_822" localSheetId="8">'ES3'!#REF!</definedName>
    <definedName name="DaneZewnętrzne_823" localSheetId="7">ES!$EWM$27:$EXP$35</definedName>
    <definedName name="DaneZewnętrzne_823" localSheetId="6">'ES2'!$CPQ$16:$CQT$20</definedName>
    <definedName name="DaneZewnętrzne_823" localSheetId="8">'ES3'!#REF!</definedName>
    <definedName name="DaneZewnętrzne_824" localSheetId="7">ES!$EWM$38:$EXP$46</definedName>
    <definedName name="DaneZewnętrzne_824" localSheetId="6">'ES2'!$CPQ$23:$CQT$27</definedName>
    <definedName name="DaneZewnętrzne_824" localSheetId="8">'ES3'!#REF!</definedName>
    <definedName name="DaneZewnętrzne_825" localSheetId="7">ES!$EWM$48:$EXP$56</definedName>
    <definedName name="DaneZewnętrzne_825" localSheetId="6">'ES2'!$COM$2:$CPP$6</definedName>
    <definedName name="DaneZewnętrzne_825" localSheetId="8">'ES3'!#REF!</definedName>
    <definedName name="DaneZewnętrzne_826" localSheetId="7">ES!$EVI$2:$EWL$10</definedName>
    <definedName name="DaneZewnętrzne_826" localSheetId="6">'ES2'!$COM$9:$CPP$13</definedName>
    <definedName name="DaneZewnętrzne_826" localSheetId="8">'ES3'!#REF!</definedName>
    <definedName name="DaneZewnętrzne_827" localSheetId="7">ES!$EVI$16:$EWL$24</definedName>
    <definedName name="DaneZewnętrzne_827" localSheetId="6">'ES2'!$COM$16:$CPP$20</definedName>
    <definedName name="DaneZewnętrzne_827" localSheetId="8">'ES3'!#REF!</definedName>
    <definedName name="DaneZewnętrzne_828" localSheetId="7">ES!$EVI$27:$EWL$35</definedName>
    <definedName name="DaneZewnętrzne_828" localSheetId="6">'ES2'!$COM$23:$CPP$27</definedName>
    <definedName name="DaneZewnętrzne_828" localSheetId="8">'ES3'!#REF!</definedName>
    <definedName name="DaneZewnętrzne_829" localSheetId="7">ES!$EVI$38:$EWL$46</definedName>
    <definedName name="DaneZewnętrzne_829" localSheetId="6">'ES2'!$CNI$2:$COL$6</definedName>
    <definedName name="DaneZewnętrzne_829" localSheetId="8">'ES3'!#REF!</definedName>
    <definedName name="DaneZewnętrzne_83" localSheetId="7">ES!$LLG$27:$LMJ$35</definedName>
    <definedName name="DaneZewnętrzne_83" localSheetId="6">'ES2'!$KVC$16:$KWF$20</definedName>
    <definedName name="DaneZewnętrzne_83" localSheetId="8">'ES3'!#REF!</definedName>
    <definedName name="DaneZewnętrzne_830" localSheetId="7">ES!$EVI$48:$EWL$56</definedName>
    <definedName name="DaneZewnętrzne_830" localSheetId="6">'ES2'!$CNI$9:$COL$13</definedName>
    <definedName name="DaneZewnętrzne_830" localSheetId="8">'ES3'!#REF!</definedName>
    <definedName name="DaneZewnętrzne_831" localSheetId="7">ES!$EUE$2:$EVH$10</definedName>
    <definedName name="DaneZewnętrzne_831" localSheetId="6">'ES2'!$CNI$16:$COL$20</definedName>
    <definedName name="DaneZewnętrzne_831" localSheetId="8">'ES3'!#REF!</definedName>
    <definedName name="DaneZewnętrzne_832" localSheetId="7">ES!$EUE$16:$EVH$24</definedName>
    <definedName name="DaneZewnętrzne_832" localSheetId="6">'ES2'!$CNI$23:$COL$27</definedName>
    <definedName name="DaneZewnętrzne_832" localSheetId="8">'ES3'!#REF!</definedName>
    <definedName name="DaneZewnętrzne_833" localSheetId="7">ES!$EUE$27:$EVH$35</definedName>
    <definedName name="DaneZewnętrzne_833" localSheetId="6">'ES2'!$CME$2:$CNH$6</definedName>
    <definedName name="DaneZewnętrzne_833" localSheetId="8">'ES3'!#REF!</definedName>
    <definedName name="DaneZewnętrzne_834" localSheetId="7">ES!$EUE$38:$EVH$46</definedName>
    <definedName name="DaneZewnętrzne_834" localSheetId="6">'ES2'!$CME$9:$CNH$13</definedName>
    <definedName name="DaneZewnętrzne_834" localSheetId="8">'ES3'!#REF!</definedName>
    <definedName name="DaneZewnętrzne_835" localSheetId="7">ES!$EUE$48:$EVH$56</definedName>
    <definedName name="DaneZewnętrzne_835" localSheetId="6">'ES2'!$CME$16:$CNH$20</definedName>
    <definedName name="DaneZewnętrzne_835" localSheetId="8">'ES3'!#REF!</definedName>
    <definedName name="DaneZewnętrzne_836" localSheetId="7">ES!$ETA$2:$EUD$10</definedName>
    <definedName name="DaneZewnętrzne_836" localSheetId="6">'ES2'!$CME$23:$CNH$27</definedName>
    <definedName name="DaneZewnętrzne_836" localSheetId="8">'ES3'!#REF!</definedName>
    <definedName name="DaneZewnętrzne_837" localSheetId="7">ES!$ETA$16:$EUD$24</definedName>
    <definedName name="DaneZewnętrzne_837" localSheetId="6">'ES2'!$CLA$2:$CMD$6</definedName>
    <definedName name="DaneZewnętrzne_837" localSheetId="8">'ES3'!#REF!</definedName>
    <definedName name="DaneZewnętrzne_838" localSheetId="7">ES!$ETA$27:$EUD$35</definedName>
    <definedName name="DaneZewnętrzne_838" localSheetId="6">'ES2'!$CLA$9:$CMD$13</definedName>
    <definedName name="DaneZewnętrzne_838" localSheetId="8">'ES3'!#REF!</definedName>
    <definedName name="DaneZewnętrzne_839" localSheetId="7">ES!$ETA$38:$EUD$46</definedName>
    <definedName name="DaneZewnętrzne_839" localSheetId="6">'ES2'!$CLA$16:$CMD$20</definedName>
    <definedName name="DaneZewnętrzne_839" localSheetId="8">'ES3'!#REF!</definedName>
    <definedName name="DaneZewnętrzne_84" localSheetId="7">ES!$LLG$38:$LMJ$46</definedName>
    <definedName name="DaneZewnętrzne_84" localSheetId="6">'ES2'!$KVC$23:$KWF$27</definedName>
    <definedName name="DaneZewnętrzne_84" localSheetId="8">'ES3'!#REF!</definedName>
    <definedName name="DaneZewnętrzne_840" localSheetId="7">ES!$ETA$48:$EUD$56</definedName>
    <definedName name="DaneZewnętrzne_840" localSheetId="6">'ES2'!$CLA$23:$CMD$27</definedName>
    <definedName name="DaneZewnętrzne_840" localSheetId="8">'ES3'!#REF!</definedName>
    <definedName name="DaneZewnętrzne_841" localSheetId="7">ES!$ERW$2:$ESZ$10</definedName>
    <definedName name="DaneZewnętrzne_841" localSheetId="6">'ES2'!$CJW$2:$CKZ$6</definedName>
    <definedName name="DaneZewnętrzne_841" localSheetId="8">'ES3'!#REF!</definedName>
    <definedName name="DaneZewnętrzne_842" localSheetId="7">ES!$ERW$16:$ESZ$24</definedName>
    <definedName name="DaneZewnętrzne_842" localSheetId="6">'ES2'!$CJW$9:$CKZ$13</definedName>
    <definedName name="DaneZewnętrzne_842" localSheetId="8">'ES3'!#REF!</definedName>
    <definedName name="DaneZewnętrzne_843" localSheetId="7">ES!$ERW$27:$ESZ$35</definedName>
    <definedName name="DaneZewnętrzne_843" localSheetId="6">'ES2'!$CJW$16:$CKZ$20</definedName>
    <definedName name="DaneZewnętrzne_843" localSheetId="8">'ES3'!#REF!</definedName>
    <definedName name="DaneZewnętrzne_844" localSheetId="7">ES!$ERW$38:$ESZ$46</definedName>
    <definedName name="DaneZewnętrzne_844" localSheetId="6">'ES2'!$CJW$23:$CKZ$27</definedName>
    <definedName name="DaneZewnętrzne_844" localSheetId="8">'ES3'!#REF!</definedName>
    <definedName name="DaneZewnętrzne_845" localSheetId="7">ES!$ERW$48:$ESZ$56</definedName>
    <definedName name="DaneZewnętrzne_845" localSheetId="6">'ES2'!$CIS$2:$CJV$6</definedName>
    <definedName name="DaneZewnętrzne_845" localSheetId="8">'ES3'!#REF!</definedName>
    <definedName name="DaneZewnętrzne_846" localSheetId="7">ES!$EQS$2:$ERV$10</definedName>
    <definedName name="DaneZewnętrzne_846" localSheetId="6">'ES2'!$CIS$9:$CJV$13</definedName>
    <definedName name="DaneZewnętrzne_846" localSheetId="8">'ES3'!#REF!</definedName>
    <definedName name="DaneZewnętrzne_847" localSheetId="7">ES!$EQS$16:$ERV$24</definedName>
    <definedName name="DaneZewnętrzne_847" localSheetId="6">'ES2'!$CIS$16:$CJV$20</definedName>
    <definedName name="DaneZewnętrzne_847" localSheetId="8">'ES3'!#REF!</definedName>
    <definedName name="DaneZewnętrzne_848" localSheetId="7">ES!$EQS$27:$ERV$35</definedName>
    <definedName name="DaneZewnętrzne_848" localSheetId="6">'ES2'!$CIS$23:$CJV$27</definedName>
    <definedName name="DaneZewnętrzne_848" localSheetId="8">'ES3'!#REF!</definedName>
    <definedName name="DaneZewnętrzne_849" localSheetId="7">ES!$EQS$38:$ERV$46</definedName>
    <definedName name="DaneZewnętrzne_849" localSheetId="6">'ES2'!$CHO$2:$CIR$6</definedName>
    <definedName name="DaneZewnętrzne_849" localSheetId="8">'ES3'!#REF!</definedName>
    <definedName name="DaneZewnętrzne_85" localSheetId="7">ES!$LLG$48:$LMJ$56</definedName>
    <definedName name="DaneZewnętrzne_85" localSheetId="6">'ES2'!$KTY$2:$KVB$6</definedName>
    <definedName name="DaneZewnętrzne_85" localSheetId="8">'ES3'!#REF!</definedName>
    <definedName name="DaneZewnętrzne_850" localSheetId="7">ES!$EQS$48:$ERV$56</definedName>
    <definedName name="DaneZewnętrzne_850" localSheetId="6">'ES2'!$CHO$9:$CIR$13</definedName>
    <definedName name="DaneZewnętrzne_850" localSheetId="8">'ES3'!#REF!</definedName>
    <definedName name="DaneZewnętrzne_851" localSheetId="7">ES!$EPO$2:$EQR$10</definedName>
    <definedName name="DaneZewnętrzne_851" localSheetId="6">'ES2'!$CHO$16:$CIR$20</definedName>
    <definedName name="DaneZewnętrzne_851" localSheetId="8">'ES3'!#REF!</definedName>
    <definedName name="DaneZewnętrzne_852" localSheetId="7">ES!$EPO$16:$EQR$24</definedName>
    <definedName name="DaneZewnętrzne_852" localSheetId="6">'ES2'!$CHO$23:$CIR$27</definedName>
    <definedName name="DaneZewnętrzne_852" localSheetId="8">'ES3'!#REF!</definedName>
    <definedName name="DaneZewnętrzne_853" localSheetId="7">ES!$EPO$27:$EQR$35</definedName>
    <definedName name="DaneZewnętrzne_853" localSheetId="6">'ES2'!$CGK$2:$CHN$6</definedName>
    <definedName name="DaneZewnętrzne_853" localSheetId="8">'ES3'!#REF!</definedName>
    <definedName name="DaneZewnętrzne_854" localSheetId="7">ES!$EPO$38:$EQR$46</definedName>
    <definedName name="DaneZewnętrzne_854" localSheetId="6">'ES2'!$CGK$9:$CHN$13</definedName>
    <definedName name="DaneZewnętrzne_854" localSheetId="8">'ES3'!#REF!</definedName>
    <definedName name="DaneZewnętrzne_855" localSheetId="7">ES!$EPO$48:$EQR$56</definedName>
    <definedName name="DaneZewnętrzne_855" localSheetId="6">'ES2'!$CGK$16:$CHN$20</definedName>
    <definedName name="DaneZewnętrzne_855" localSheetId="8">'ES3'!#REF!</definedName>
    <definedName name="DaneZewnętrzne_856" localSheetId="7">ES!$EOK$2:$EPN$10</definedName>
    <definedName name="DaneZewnętrzne_856" localSheetId="6">'ES2'!$CGK$23:$CHN$27</definedName>
    <definedName name="DaneZewnętrzne_856" localSheetId="8">'ES3'!#REF!</definedName>
    <definedName name="DaneZewnętrzne_857" localSheetId="7">ES!$EOK$16:$EPN$24</definedName>
    <definedName name="DaneZewnętrzne_857" localSheetId="6">'ES2'!$CFG$2:$CGJ$6</definedName>
    <definedName name="DaneZewnętrzne_857" localSheetId="8">'ES3'!#REF!</definedName>
    <definedName name="DaneZewnętrzne_858" localSheetId="7">ES!$EOK$27:$EPN$35</definedName>
    <definedName name="DaneZewnętrzne_858" localSheetId="6">'ES2'!$CFG$9:$CGJ$13</definedName>
    <definedName name="DaneZewnętrzne_858" localSheetId="8">'ES3'!#REF!</definedName>
    <definedName name="DaneZewnętrzne_859" localSheetId="7">ES!$EOK$38:$EPN$46</definedName>
    <definedName name="DaneZewnętrzne_859" localSheetId="6">'ES2'!$CFG$16:$CGJ$20</definedName>
    <definedName name="DaneZewnętrzne_859" localSheetId="8">'ES3'!#REF!</definedName>
    <definedName name="DaneZewnętrzne_86" localSheetId="7">ES!$LKC$2:$LLF$10</definedName>
    <definedName name="DaneZewnętrzne_86" localSheetId="6">'ES2'!$KTY$9:$KVB$13</definedName>
    <definedName name="DaneZewnętrzne_86" localSheetId="8">'ES3'!#REF!</definedName>
    <definedName name="DaneZewnętrzne_860" localSheetId="7">ES!$EOK$48:$EPN$56</definedName>
    <definedName name="DaneZewnętrzne_860" localSheetId="6">'ES2'!$CFG$23:$CGJ$27</definedName>
    <definedName name="DaneZewnętrzne_860" localSheetId="8">'ES3'!#REF!</definedName>
    <definedName name="DaneZewnętrzne_861" localSheetId="7">ES!$ENG$2:$EOJ$10</definedName>
    <definedName name="DaneZewnętrzne_861" localSheetId="6">'ES2'!$CEC$2:$CFF$6</definedName>
    <definedName name="DaneZewnętrzne_861" localSheetId="8">'ES3'!#REF!</definedName>
    <definedName name="DaneZewnętrzne_862" localSheetId="7">ES!$ENG$16:$EOJ$24</definedName>
    <definedName name="DaneZewnętrzne_862" localSheetId="6">'ES2'!$CEC$9:$CFF$13</definedName>
    <definedName name="DaneZewnętrzne_862" localSheetId="8">'ES3'!#REF!</definedName>
    <definedName name="DaneZewnętrzne_863" localSheetId="7">ES!$ENG$27:$EOJ$35</definedName>
    <definedName name="DaneZewnętrzne_863" localSheetId="6">'ES2'!$CEC$16:$CFF$20</definedName>
    <definedName name="DaneZewnętrzne_863" localSheetId="8">'ES3'!#REF!</definedName>
    <definedName name="DaneZewnętrzne_864" localSheetId="7">ES!$ENG$38:$EOJ$46</definedName>
    <definedName name="DaneZewnętrzne_864" localSheetId="6">'ES2'!$CEC$23:$CFF$27</definedName>
    <definedName name="DaneZewnętrzne_864" localSheetId="8">'ES3'!#REF!</definedName>
    <definedName name="DaneZewnętrzne_865" localSheetId="7">ES!$ENG$48:$EOJ$56</definedName>
    <definedName name="DaneZewnętrzne_865" localSheetId="6">'ES2'!$CCY$2:$CEB$6</definedName>
    <definedName name="DaneZewnętrzne_865" localSheetId="8">'ES3'!#REF!</definedName>
    <definedName name="DaneZewnętrzne_866" localSheetId="7">ES!$EMC$2:$ENF$10</definedName>
    <definedName name="DaneZewnętrzne_866" localSheetId="6">'ES2'!$CCY$9:$CEB$13</definedName>
    <definedName name="DaneZewnętrzne_866" localSheetId="8">'ES3'!#REF!</definedName>
    <definedName name="DaneZewnętrzne_867" localSheetId="7">ES!$EMC$16:$ENF$24</definedName>
    <definedName name="DaneZewnętrzne_867" localSheetId="6">'ES2'!$CCY$16:$CEB$20</definedName>
    <definedName name="DaneZewnętrzne_867" localSheetId="8">'ES3'!#REF!</definedName>
    <definedName name="DaneZewnętrzne_868" localSheetId="7">ES!$EMC$27:$ENF$35</definedName>
    <definedName name="DaneZewnętrzne_868" localSheetId="6">'ES2'!$CCY$23:$CEB$27</definedName>
    <definedName name="DaneZewnętrzne_868" localSheetId="8">'ES3'!#REF!</definedName>
    <definedName name="DaneZewnętrzne_869" localSheetId="7">ES!$EMC$38:$ENF$46</definedName>
    <definedName name="DaneZewnętrzne_869" localSheetId="6">'ES2'!$CBU$2:$CCX$6</definedName>
    <definedName name="DaneZewnętrzne_869" localSheetId="8">'ES3'!#REF!</definedName>
    <definedName name="DaneZewnętrzne_87" localSheetId="7">ES!$LKC$16:$LLF$24</definedName>
    <definedName name="DaneZewnętrzne_87" localSheetId="6">'ES2'!$KTY$16:$KVB$20</definedName>
    <definedName name="DaneZewnętrzne_87" localSheetId="8">'ES3'!#REF!</definedName>
    <definedName name="DaneZewnętrzne_870" localSheetId="7">ES!$EMC$48:$ENF$56</definedName>
    <definedName name="DaneZewnętrzne_870" localSheetId="6">'ES2'!$CBU$9:$CCX$13</definedName>
    <definedName name="DaneZewnętrzne_870" localSheetId="8">'ES3'!#REF!</definedName>
    <definedName name="DaneZewnętrzne_871" localSheetId="7">ES!$EKY$2:$EMB$10</definedName>
    <definedName name="DaneZewnętrzne_871" localSheetId="6">'ES2'!$CBU$16:$CCX$20</definedName>
    <definedName name="DaneZewnętrzne_871" localSheetId="8">'ES3'!#REF!</definedName>
    <definedName name="DaneZewnętrzne_872" localSheetId="7">ES!$EKY$16:$EMB$24</definedName>
    <definedName name="DaneZewnętrzne_872" localSheetId="6">'ES2'!$CBU$23:$CCX$27</definedName>
    <definedName name="DaneZewnętrzne_872" localSheetId="8">'ES3'!#REF!</definedName>
    <definedName name="DaneZewnętrzne_873" localSheetId="7">ES!$EKY$27:$EMB$35</definedName>
    <definedName name="DaneZewnętrzne_873" localSheetId="6">'ES2'!$CAQ$2:$CBT$6</definedName>
    <definedName name="DaneZewnętrzne_873" localSheetId="8">'ES3'!#REF!</definedName>
    <definedName name="DaneZewnętrzne_874" localSheetId="7">ES!$EKY$38:$EMB$46</definedName>
    <definedName name="DaneZewnętrzne_874" localSheetId="6">'ES2'!$CAQ$9:$CBT$13</definedName>
    <definedName name="DaneZewnętrzne_874" localSheetId="8">'ES3'!#REF!</definedName>
    <definedName name="DaneZewnętrzne_875" localSheetId="7">ES!$EKY$48:$EMB$56</definedName>
    <definedName name="DaneZewnętrzne_875" localSheetId="6">'ES2'!$CAQ$16:$CBT$20</definedName>
    <definedName name="DaneZewnętrzne_875" localSheetId="8">'ES3'!#REF!</definedName>
    <definedName name="DaneZewnętrzne_876" localSheetId="7">ES!$EJU$2:$EKX$10</definedName>
    <definedName name="DaneZewnętrzne_876" localSheetId="6">'ES2'!$CAQ$23:$CBT$27</definedName>
    <definedName name="DaneZewnętrzne_876" localSheetId="8">'ES3'!#REF!</definedName>
    <definedName name="DaneZewnętrzne_877" localSheetId="7">ES!$EJU$16:$EKX$24</definedName>
    <definedName name="DaneZewnętrzne_877" localSheetId="6">'ES2'!$BZM$2:$CAP$6</definedName>
    <definedName name="DaneZewnętrzne_877" localSheetId="8">'ES3'!#REF!</definedName>
    <definedName name="DaneZewnętrzne_878" localSheetId="7">ES!$EJU$27:$EKX$35</definedName>
    <definedName name="DaneZewnętrzne_878" localSheetId="6">'ES2'!$BZM$9:$CAP$13</definedName>
    <definedName name="DaneZewnętrzne_878" localSheetId="8">'ES3'!#REF!</definedName>
    <definedName name="DaneZewnętrzne_879" localSheetId="7">ES!$EJU$38:$EKX$46</definedName>
    <definedName name="DaneZewnętrzne_879" localSheetId="6">'ES2'!$BZM$16:$CAP$20</definedName>
    <definedName name="DaneZewnętrzne_879" localSheetId="8">'ES3'!#REF!</definedName>
    <definedName name="DaneZewnętrzne_88" localSheetId="7">ES!$LKC$27:$LLF$35</definedName>
    <definedName name="DaneZewnętrzne_88" localSheetId="6">'ES2'!$KTY$23:$KVB$27</definedName>
    <definedName name="DaneZewnętrzne_88" localSheetId="8">'ES3'!#REF!</definedName>
    <definedName name="DaneZewnętrzne_880" localSheetId="7">ES!$EJU$48:$EKX$56</definedName>
    <definedName name="DaneZewnętrzne_880" localSheetId="6">'ES2'!$BZM$23:$CAP$27</definedName>
    <definedName name="DaneZewnętrzne_880" localSheetId="8">'ES3'!#REF!</definedName>
    <definedName name="DaneZewnętrzne_881" localSheetId="7">ES!$EIQ$2:$EJT$10</definedName>
    <definedName name="DaneZewnętrzne_881" localSheetId="6">'ES2'!$BYI$2:$BZL$6</definedName>
    <definedName name="DaneZewnętrzne_881" localSheetId="8">'ES3'!#REF!</definedName>
    <definedName name="DaneZewnętrzne_882" localSheetId="7">ES!$EIQ$16:$EJT$24</definedName>
    <definedName name="DaneZewnętrzne_882" localSheetId="6">'ES2'!$BYI$9:$BZL$13</definedName>
    <definedName name="DaneZewnętrzne_882" localSheetId="8">'ES3'!#REF!</definedName>
    <definedName name="DaneZewnętrzne_883" localSheetId="7">ES!$EIQ$27:$EJT$35</definedName>
    <definedName name="DaneZewnętrzne_883" localSheetId="6">'ES2'!$BYI$16:$BZL$20</definedName>
    <definedName name="DaneZewnętrzne_883" localSheetId="8">'ES3'!#REF!</definedName>
    <definedName name="DaneZewnętrzne_884" localSheetId="7">ES!$EIQ$38:$EJT$46</definedName>
    <definedName name="DaneZewnętrzne_884" localSheetId="6">'ES2'!$BYI$23:$BZL$27</definedName>
    <definedName name="DaneZewnętrzne_884" localSheetId="8">'ES3'!#REF!</definedName>
    <definedName name="DaneZewnętrzne_885" localSheetId="7">ES!$EIQ$48:$EJT$56</definedName>
    <definedName name="DaneZewnętrzne_885" localSheetId="6">'ES2'!$BXE$2:$BYH$6</definedName>
    <definedName name="DaneZewnętrzne_885" localSheetId="8">'ES3'!#REF!</definedName>
    <definedName name="DaneZewnętrzne_886" localSheetId="7">ES!$EHM$2:$EIP$10</definedName>
    <definedName name="DaneZewnętrzne_886" localSheetId="6">'ES2'!$BXE$9:$BYH$13</definedName>
    <definedName name="DaneZewnętrzne_886" localSheetId="8">'ES3'!#REF!</definedName>
    <definedName name="DaneZewnętrzne_887" localSheetId="7">ES!$EHM$16:$EIP$24</definedName>
    <definedName name="DaneZewnętrzne_887" localSheetId="6">'ES2'!$BXE$16:$BYH$20</definedName>
    <definedName name="DaneZewnętrzne_887" localSheetId="8">'ES3'!#REF!</definedName>
    <definedName name="DaneZewnętrzne_888" localSheetId="7">ES!$EHM$27:$EIP$35</definedName>
    <definedName name="DaneZewnętrzne_888" localSheetId="6">'ES2'!$BXE$23:$BYH$27</definedName>
    <definedName name="DaneZewnętrzne_888" localSheetId="8">'ES3'!#REF!</definedName>
    <definedName name="DaneZewnętrzne_889" localSheetId="7">ES!$EHM$38:$EIP$46</definedName>
    <definedName name="DaneZewnętrzne_889" localSheetId="6">'ES2'!$BWA$2:$BXD$6</definedName>
    <definedName name="DaneZewnętrzne_889" localSheetId="8">'ES3'!#REF!</definedName>
    <definedName name="DaneZewnętrzne_89" localSheetId="7">ES!$LKC$38:$LLF$46</definedName>
    <definedName name="DaneZewnętrzne_89" localSheetId="6">'ES2'!$KSU$2:$KTX$6</definedName>
    <definedName name="DaneZewnętrzne_89" localSheetId="8">'ES3'!#REF!</definedName>
    <definedName name="DaneZewnętrzne_890" localSheetId="7">ES!$EHM$48:$EIP$56</definedName>
    <definedName name="DaneZewnętrzne_890" localSheetId="6">'ES2'!$BWA$9:$BXD$13</definedName>
    <definedName name="DaneZewnętrzne_890" localSheetId="8">'ES3'!#REF!</definedName>
    <definedName name="DaneZewnętrzne_891" localSheetId="7">ES!$EGI$2:$EHL$10</definedName>
    <definedName name="DaneZewnętrzne_891" localSheetId="6">'ES2'!$BWA$16:$BXD$20</definedName>
    <definedName name="DaneZewnętrzne_891" localSheetId="8">'ES3'!#REF!</definedName>
    <definedName name="DaneZewnętrzne_892" localSheetId="7">ES!$EGI$16:$EHL$24</definedName>
    <definedName name="DaneZewnętrzne_892" localSheetId="6">'ES2'!$BWA$23:$BXD$27</definedName>
    <definedName name="DaneZewnętrzne_892" localSheetId="8">'ES3'!#REF!</definedName>
    <definedName name="DaneZewnętrzne_893" localSheetId="7">ES!$EGI$27:$EHL$35</definedName>
    <definedName name="DaneZewnętrzne_893" localSheetId="6">'ES2'!$BUW$2:$BVZ$6</definedName>
    <definedName name="DaneZewnętrzne_893" localSheetId="8">'ES3'!#REF!</definedName>
    <definedName name="DaneZewnętrzne_894" localSheetId="7">ES!$EGI$38:$EHL$46</definedName>
    <definedName name="DaneZewnętrzne_894" localSheetId="6">'ES2'!$BUW$9:$BVZ$13</definedName>
    <definedName name="DaneZewnętrzne_894" localSheetId="8">'ES3'!#REF!</definedName>
    <definedName name="DaneZewnętrzne_895" localSheetId="7">ES!$EGI$48:$EHL$56</definedName>
    <definedName name="DaneZewnętrzne_895" localSheetId="6">'ES2'!$BUW$16:$BVZ$20</definedName>
    <definedName name="DaneZewnętrzne_895" localSheetId="8">'ES3'!#REF!</definedName>
    <definedName name="DaneZewnętrzne_896" localSheetId="7">ES!$EFE$2:$EGH$10</definedName>
    <definedName name="DaneZewnętrzne_896" localSheetId="6">'ES2'!$BUW$23:$BVZ$27</definedName>
    <definedName name="DaneZewnętrzne_896" localSheetId="8">'ES3'!#REF!</definedName>
    <definedName name="DaneZewnętrzne_897" localSheetId="7">ES!$EFE$16:$EGH$24</definedName>
    <definedName name="DaneZewnętrzne_897" localSheetId="6">'ES2'!$BTS$2:$BUV$6</definedName>
    <definedName name="DaneZewnętrzne_897" localSheetId="8">'ES3'!#REF!</definedName>
    <definedName name="DaneZewnętrzne_898" localSheetId="7">ES!$EFE$27:$EGH$35</definedName>
    <definedName name="DaneZewnętrzne_898" localSheetId="6">'ES2'!$BTS$9:$BUV$13</definedName>
    <definedName name="DaneZewnętrzne_898" localSheetId="8">'ES3'!#REF!</definedName>
    <definedName name="DaneZewnętrzne_899" localSheetId="7">ES!$EFE$38:$EGH$46</definedName>
    <definedName name="DaneZewnętrzne_899" localSheetId="6">'ES2'!$BTS$16:$BUV$20</definedName>
    <definedName name="DaneZewnętrzne_899" localSheetId="8">'ES3'!#REF!</definedName>
    <definedName name="DaneZewnętrzne_9" localSheetId="7">ES!$MDS$48:$MEV$56</definedName>
    <definedName name="DaneZewnętrzne_9" localSheetId="6">'ES2'!$LPW$2:$LQZ$6</definedName>
    <definedName name="DaneZewnętrzne_9" localSheetId="8">'ES3'!#REF!</definedName>
    <definedName name="DaneZewnętrzne_90" localSheetId="7">ES!$LKC$48:$LLF$56</definedName>
    <definedName name="DaneZewnętrzne_90" localSheetId="6">'ES2'!$KSU$9:$KTX$13</definedName>
    <definedName name="DaneZewnętrzne_90" localSheetId="8">'ES3'!#REF!</definedName>
    <definedName name="DaneZewnętrzne_900" localSheetId="7">ES!$EFE$48:$EGH$56</definedName>
    <definedName name="DaneZewnętrzne_900" localSheetId="6">'ES2'!$BTS$23:$BUV$27</definedName>
    <definedName name="DaneZewnętrzne_900" localSheetId="8">'ES3'!#REF!</definedName>
    <definedName name="DaneZewnętrzne_901" localSheetId="7">ES!$EEA$2:$EFD$10</definedName>
    <definedName name="DaneZewnętrzne_901" localSheetId="6">'ES2'!$BSO$2:$BTR$6</definedName>
    <definedName name="DaneZewnętrzne_901" localSheetId="8">'ES3'!#REF!</definedName>
    <definedName name="DaneZewnętrzne_902" localSheetId="7">ES!$EEA$16:$EFD$24</definedName>
    <definedName name="DaneZewnętrzne_902" localSheetId="6">'ES2'!$BSO$9:$BTR$13</definedName>
    <definedName name="DaneZewnętrzne_902" localSheetId="8">'ES3'!#REF!</definedName>
    <definedName name="DaneZewnętrzne_903" localSheetId="7">ES!$EEA$27:$EFD$35</definedName>
    <definedName name="DaneZewnętrzne_903" localSheetId="6">'ES2'!$BSO$16:$BTR$20</definedName>
    <definedName name="DaneZewnętrzne_903" localSheetId="8">'ES3'!#REF!</definedName>
    <definedName name="DaneZewnętrzne_904" localSheetId="7">ES!$EEA$38:$EFD$46</definedName>
    <definedName name="DaneZewnętrzne_904" localSheetId="6">'ES2'!$BSO$23:$BTR$27</definedName>
    <definedName name="DaneZewnętrzne_904" localSheetId="8">'ES3'!#REF!</definedName>
    <definedName name="DaneZewnętrzne_905" localSheetId="7">ES!$EEA$48:$EFD$56</definedName>
    <definedName name="DaneZewnętrzne_905" localSheetId="6">'ES2'!$BRK$2:$BSN$6</definedName>
    <definedName name="DaneZewnętrzne_905" localSheetId="8">'ES3'!#REF!</definedName>
    <definedName name="DaneZewnętrzne_906" localSheetId="7">ES!$ECW$2:$EDZ$10</definedName>
    <definedName name="DaneZewnętrzne_906" localSheetId="6">'ES2'!$BRK$9:$BSN$13</definedName>
    <definedName name="DaneZewnętrzne_906" localSheetId="8">'ES3'!#REF!</definedName>
    <definedName name="DaneZewnętrzne_907" localSheetId="7">ES!$ECW$16:$EDZ$24</definedName>
    <definedName name="DaneZewnętrzne_907" localSheetId="6">'ES2'!$BRK$16:$BSN$20</definedName>
    <definedName name="DaneZewnętrzne_907" localSheetId="8">'ES3'!#REF!</definedName>
    <definedName name="DaneZewnętrzne_908" localSheetId="7">ES!$ECW$27:$EDZ$35</definedName>
    <definedName name="DaneZewnętrzne_908" localSheetId="6">'ES2'!$BRK$23:$BSN$27</definedName>
    <definedName name="DaneZewnętrzne_908" localSheetId="8">'ES3'!#REF!</definedName>
    <definedName name="DaneZewnętrzne_909" localSheetId="7">ES!$ECW$38:$EDZ$46</definedName>
    <definedName name="DaneZewnętrzne_909" localSheetId="6">'ES2'!$BQG$2:$BRJ$6</definedName>
    <definedName name="DaneZewnętrzne_909" localSheetId="8">'ES3'!#REF!</definedName>
    <definedName name="DaneZewnętrzne_91" localSheetId="7">ES!$LIY$2:$LKB$10</definedName>
    <definedName name="DaneZewnętrzne_91" localSheetId="6">'ES2'!$KSU$16:$KTX$20</definedName>
    <definedName name="DaneZewnętrzne_91" localSheetId="8">'ES3'!#REF!</definedName>
    <definedName name="DaneZewnętrzne_910" localSheetId="7">ES!$ECW$48:$EDZ$56</definedName>
    <definedName name="DaneZewnętrzne_910" localSheetId="6">'ES2'!$BQG$9:$BRJ$13</definedName>
    <definedName name="DaneZewnętrzne_910" localSheetId="8">'ES3'!#REF!</definedName>
    <definedName name="DaneZewnętrzne_911" localSheetId="7">ES!$EBS$2:$ECV$10</definedName>
    <definedName name="DaneZewnętrzne_911" localSheetId="6">'ES2'!$BQG$16:$BRJ$20</definedName>
    <definedName name="DaneZewnętrzne_911" localSheetId="8">'ES3'!#REF!</definedName>
    <definedName name="DaneZewnętrzne_912" localSheetId="7">ES!$EBS$16:$ECV$24</definedName>
    <definedName name="DaneZewnętrzne_912" localSheetId="6">'ES2'!$BQG$23:$BRJ$27</definedName>
    <definedName name="DaneZewnętrzne_912" localSheetId="8">'ES3'!#REF!</definedName>
    <definedName name="DaneZewnętrzne_913" localSheetId="7">ES!$EBS$27:$ECV$35</definedName>
    <definedName name="DaneZewnętrzne_913" localSheetId="6">'ES2'!$BPC$2:$BQF$6</definedName>
    <definedName name="DaneZewnętrzne_913" localSheetId="8">'ES3'!#REF!</definedName>
    <definedName name="DaneZewnętrzne_914" localSheetId="7">ES!$EBS$38:$ECV$46</definedName>
    <definedName name="DaneZewnętrzne_914" localSheetId="6">'ES2'!$BPC$9:$BQF$13</definedName>
    <definedName name="DaneZewnętrzne_914" localSheetId="8">'ES3'!#REF!</definedName>
    <definedName name="DaneZewnętrzne_915" localSheetId="7">ES!$EBS$48:$ECV$56</definedName>
    <definedName name="DaneZewnętrzne_915" localSheetId="6">'ES2'!$BPC$16:$BQF$20</definedName>
    <definedName name="DaneZewnętrzne_915" localSheetId="8">'ES3'!#REF!</definedName>
    <definedName name="DaneZewnętrzne_916" localSheetId="7">ES!$EAO$2:$EBR$10</definedName>
    <definedName name="DaneZewnętrzne_916" localSheetId="6">'ES2'!$BPC$23:$BQF$27</definedName>
    <definedName name="DaneZewnętrzne_916" localSheetId="8">'ES3'!#REF!</definedName>
    <definedName name="DaneZewnętrzne_917" localSheetId="7">ES!$EAO$16:$EBR$24</definedName>
    <definedName name="DaneZewnętrzne_917" localSheetId="6">'ES2'!$BNY$2:$BPB$6</definedName>
    <definedName name="DaneZewnętrzne_917" localSheetId="8">'ES3'!#REF!</definedName>
    <definedName name="DaneZewnętrzne_918" localSheetId="7">ES!$EAO$27:$EBR$35</definedName>
    <definedName name="DaneZewnętrzne_918" localSheetId="6">'ES2'!$BNY$9:$BPB$13</definedName>
    <definedName name="DaneZewnętrzne_918" localSheetId="8">'ES3'!#REF!</definedName>
    <definedName name="DaneZewnętrzne_919" localSheetId="7">ES!$EAO$38:$EBR$46</definedName>
    <definedName name="DaneZewnętrzne_919" localSheetId="6">'ES2'!$BNY$16:$BPB$20</definedName>
    <definedName name="DaneZewnętrzne_919" localSheetId="8">'ES3'!#REF!</definedName>
    <definedName name="DaneZewnętrzne_92" localSheetId="7">ES!$LIY$16:$LKB$24</definedName>
    <definedName name="DaneZewnętrzne_92" localSheetId="6">'ES2'!$KSU$23:$KTX$27</definedName>
    <definedName name="DaneZewnętrzne_92" localSheetId="8">'ES3'!#REF!</definedName>
    <definedName name="DaneZewnętrzne_920" localSheetId="7">ES!$EAO$48:$EBR$56</definedName>
    <definedName name="DaneZewnętrzne_920" localSheetId="6">'ES2'!$BNY$23:$BPB$27</definedName>
    <definedName name="DaneZewnętrzne_920" localSheetId="8">'ES3'!#REF!</definedName>
    <definedName name="DaneZewnętrzne_921" localSheetId="7">ES!$DZK$2:$EAN$10</definedName>
    <definedName name="DaneZewnętrzne_921" localSheetId="6">'ES2'!$BMU$2:$BNX$6</definedName>
    <definedName name="DaneZewnętrzne_921" localSheetId="8">'ES3'!#REF!</definedName>
    <definedName name="DaneZewnętrzne_922" localSheetId="7">ES!$DZK$16:$EAN$24</definedName>
    <definedName name="DaneZewnętrzne_922" localSheetId="6">'ES2'!$BMU$9:$BNX$13</definedName>
    <definedName name="DaneZewnętrzne_922" localSheetId="8">'ES3'!#REF!</definedName>
    <definedName name="DaneZewnętrzne_923" localSheetId="7">ES!$DZK$27:$EAN$35</definedName>
    <definedName name="DaneZewnętrzne_923" localSheetId="6">'ES2'!$BMU$16:$BNX$20</definedName>
    <definedName name="DaneZewnętrzne_923" localSheetId="8">'ES3'!#REF!</definedName>
    <definedName name="DaneZewnętrzne_924" localSheetId="7">ES!$DZK$38:$EAN$46</definedName>
    <definedName name="DaneZewnętrzne_924" localSheetId="6">'ES2'!$BMU$23:$BNX$27</definedName>
    <definedName name="DaneZewnętrzne_924" localSheetId="8">'ES3'!#REF!</definedName>
    <definedName name="DaneZewnętrzne_925" localSheetId="7">ES!$DZK$48:$EAN$56</definedName>
    <definedName name="DaneZewnętrzne_925" localSheetId="6">'ES2'!$BLQ$2:$BMT$6</definedName>
    <definedName name="DaneZewnętrzne_925" localSheetId="8">'ES3'!#REF!</definedName>
    <definedName name="DaneZewnętrzne_926" localSheetId="7">ES!$DYG$2:$DZJ$10</definedName>
    <definedName name="DaneZewnętrzne_926" localSheetId="6">'ES2'!$BLQ$9:$BMT$13</definedName>
    <definedName name="DaneZewnętrzne_926" localSheetId="8">'ES3'!#REF!</definedName>
    <definedName name="DaneZewnętrzne_927" localSheetId="7">ES!$DYG$16:$DZJ$24</definedName>
    <definedName name="DaneZewnętrzne_927" localSheetId="6">'ES2'!$BLQ$16:$BMT$20</definedName>
    <definedName name="DaneZewnętrzne_927" localSheetId="8">'ES3'!#REF!</definedName>
    <definedName name="DaneZewnętrzne_928" localSheetId="7">ES!$DYG$27:$DZJ$35</definedName>
    <definedName name="DaneZewnętrzne_928" localSheetId="6">'ES2'!$BLQ$23:$BMT$27</definedName>
    <definedName name="DaneZewnętrzne_928" localSheetId="8">'ES3'!#REF!</definedName>
    <definedName name="DaneZewnętrzne_929" localSheetId="7">ES!$DYG$38:$DZJ$46</definedName>
    <definedName name="DaneZewnętrzne_929" localSheetId="6">'ES2'!$BKM$2:$BLP$6</definedName>
    <definedName name="DaneZewnętrzne_929" localSheetId="8">'ES3'!#REF!</definedName>
    <definedName name="DaneZewnętrzne_93" localSheetId="7">ES!$LIY$27:$LKB$35</definedName>
    <definedName name="DaneZewnętrzne_93" localSheetId="6">'ES2'!$KRQ$2:$KST$6</definedName>
    <definedName name="DaneZewnętrzne_93" localSheetId="8">'ES3'!#REF!</definedName>
    <definedName name="DaneZewnętrzne_930" localSheetId="7">ES!$DYG$48:$DZJ$56</definedName>
    <definedName name="DaneZewnętrzne_930" localSheetId="6">'ES2'!$BKM$9:$BLP$13</definedName>
    <definedName name="DaneZewnętrzne_930" localSheetId="8">'ES3'!#REF!</definedName>
    <definedName name="DaneZewnętrzne_931" localSheetId="7">ES!$DXC$2:$DYF$10</definedName>
    <definedName name="DaneZewnętrzne_931" localSheetId="6">'ES2'!$BKM$16:$BLP$20</definedName>
    <definedName name="DaneZewnętrzne_931" localSheetId="8">'ES3'!#REF!</definedName>
    <definedName name="DaneZewnętrzne_932" localSheetId="7">ES!$DXC$16:$DYF$24</definedName>
    <definedName name="DaneZewnętrzne_932" localSheetId="6">'ES2'!$BKM$23:$BLP$27</definedName>
    <definedName name="DaneZewnętrzne_932" localSheetId="8">'ES3'!#REF!</definedName>
    <definedName name="DaneZewnętrzne_933" localSheetId="7">ES!$DXC$27:$DYF$35</definedName>
    <definedName name="DaneZewnętrzne_933" localSheetId="6">'ES2'!$BJI$2:$BKL$6</definedName>
    <definedName name="DaneZewnętrzne_933" localSheetId="8">'ES3'!#REF!</definedName>
    <definedName name="DaneZewnętrzne_934" localSheetId="7">ES!$DXC$38:$DYF$46</definedName>
    <definedName name="DaneZewnętrzne_934" localSheetId="6">'ES2'!$BJI$9:$BKL$13</definedName>
    <definedName name="DaneZewnętrzne_934" localSheetId="8">'ES3'!#REF!</definedName>
    <definedName name="DaneZewnętrzne_935" localSheetId="7">ES!$DXC$48:$DYF$56</definedName>
    <definedName name="DaneZewnętrzne_935" localSheetId="6">'ES2'!$BJI$16:$BKL$20</definedName>
    <definedName name="DaneZewnętrzne_935" localSheetId="8">'ES3'!#REF!</definedName>
    <definedName name="DaneZewnętrzne_936" localSheetId="7">ES!$DVY$2:$DXB$10</definedName>
    <definedName name="DaneZewnętrzne_936" localSheetId="6">'ES2'!$BJI$23:$BKL$27</definedName>
    <definedName name="DaneZewnętrzne_936" localSheetId="8">'ES3'!#REF!</definedName>
    <definedName name="DaneZewnętrzne_937" localSheetId="7">ES!$DVY$16:$DXB$24</definedName>
    <definedName name="DaneZewnętrzne_937" localSheetId="6">'ES2'!$BIE$2:$BJH$6</definedName>
    <definedName name="DaneZewnętrzne_937" localSheetId="8">'ES3'!#REF!</definedName>
    <definedName name="DaneZewnętrzne_938" localSheetId="7">ES!$DVY$27:$DXB$35</definedName>
    <definedName name="DaneZewnętrzne_938" localSheetId="6">'ES2'!$BIE$9:$BJH$13</definedName>
    <definedName name="DaneZewnętrzne_938" localSheetId="8">'ES3'!#REF!</definedName>
    <definedName name="DaneZewnętrzne_939" localSheetId="7">ES!$DVY$38:$DXB$46</definedName>
    <definedName name="DaneZewnętrzne_939" localSheetId="6">'ES2'!$BIE$16:$BJH$20</definedName>
    <definedName name="DaneZewnętrzne_939" localSheetId="8">'ES3'!#REF!</definedName>
    <definedName name="DaneZewnętrzne_94" localSheetId="7">ES!$LIY$38:$LKB$46</definedName>
    <definedName name="DaneZewnętrzne_94" localSheetId="6">'ES2'!$KRQ$9:$KST$13</definedName>
    <definedName name="DaneZewnętrzne_94" localSheetId="8">'ES3'!#REF!</definedName>
    <definedName name="DaneZewnętrzne_940" localSheetId="7">ES!$DVY$48:$DXB$56</definedName>
    <definedName name="DaneZewnętrzne_940" localSheetId="6">'ES2'!$BIE$23:$BJH$27</definedName>
    <definedName name="DaneZewnętrzne_940" localSheetId="8">'ES3'!#REF!</definedName>
    <definedName name="DaneZewnętrzne_941" localSheetId="7">ES!$DUU$2:$DVX$10</definedName>
    <definedName name="DaneZewnętrzne_941" localSheetId="6">'ES2'!$BHA$2:$BID$6</definedName>
    <definedName name="DaneZewnętrzne_941" localSheetId="8">'ES3'!$BCU$2:$BDW$4</definedName>
    <definedName name="DaneZewnętrzne_942" localSheetId="7">ES!$DUU$16:$DVX$24</definedName>
    <definedName name="DaneZewnętrzne_942" localSheetId="6">'ES2'!$BHA$9:$BID$13</definedName>
    <definedName name="DaneZewnętrzne_942" localSheetId="8">'ES3'!$BCU$6:$BDW$8</definedName>
    <definedName name="DaneZewnętrzne_943" localSheetId="7">ES!$DUU$27:$DVX$35</definedName>
    <definedName name="DaneZewnętrzne_943" localSheetId="6">'ES2'!$BHA$16:$BID$20</definedName>
    <definedName name="DaneZewnętrzne_943" localSheetId="8">'ES3'!$BCU$10:$BDW$12</definedName>
    <definedName name="DaneZewnętrzne_944" localSheetId="7">ES!$DUU$38:$DVX$46</definedName>
    <definedName name="DaneZewnętrzne_944" localSheetId="6">'ES2'!$BHA$23:$BID$27</definedName>
    <definedName name="DaneZewnętrzne_944" localSheetId="8">'ES3'!$BCU$14:$BDW$16</definedName>
    <definedName name="DaneZewnętrzne_945" localSheetId="7">ES!$DUU$48:$DVX$56</definedName>
    <definedName name="DaneZewnętrzne_945" localSheetId="6">'ES2'!$BFW$2:$BGZ$6</definedName>
    <definedName name="DaneZewnętrzne_945" localSheetId="8">'ES3'!$BBR$2:$BCT$4</definedName>
    <definedName name="DaneZewnętrzne_946" localSheetId="7">ES!$DTQ$2:$DUT$10</definedName>
    <definedName name="DaneZewnętrzne_946" localSheetId="6">'ES2'!$BFW$9:$BGZ$13</definedName>
    <definedName name="DaneZewnętrzne_946" localSheetId="8">'ES3'!$BBR$6:$BCT$8</definedName>
    <definedName name="DaneZewnętrzne_947" localSheetId="7">ES!$DTQ$16:$DUT$24</definedName>
    <definedName name="DaneZewnętrzne_947" localSheetId="6">'ES2'!$BFW$16:$BGZ$20</definedName>
    <definedName name="DaneZewnętrzne_947" localSheetId="8">'ES3'!$BBR$10:$BCT$12</definedName>
    <definedName name="DaneZewnętrzne_948" localSheetId="7">ES!$DTQ$27:$DUT$35</definedName>
    <definedName name="DaneZewnętrzne_948" localSheetId="6">'ES2'!$BFW$23:$BGZ$27</definedName>
    <definedName name="DaneZewnętrzne_948" localSheetId="8">'ES3'!$BBR$14:$BCT$16</definedName>
    <definedName name="DaneZewnętrzne_949" localSheetId="7">ES!$DTQ$38:$DUT$46</definedName>
    <definedName name="DaneZewnętrzne_949" localSheetId="6">'ES2'!$BES$2:$BFV$6</definedName>
    <definedName name="DaneZewnętrzne_949" localSheetId="8">'ES3'!$BAO$2:$BBQ$4</definedName>
    <definedName name="DaneZewnętrzne_95" localSheetId="7">ES!$LIY$48:$LKB$56</definedName>
    <definedName name="DaneZewnętrzne_95" localSheetId="6">'ES2'!$KRQ$16:$KST$20</definedName>
    <definedName name="DaneZewnętrzne_95" localSheetId="8">'ES3'!#REF!</definedName>
    <definedName name="DaneZewnętrzne_950" localSheetId="7">ES!$DTQ$48:$DUT$56</definedName>
    <definedName name="DaneZewnętrzne_950" localSheetId="6">'ES2'!$BES$9:$BFV$13</definedName>
    <definedName name="DaneZewnętrzne_950" localSheetId="8">'ES3'!$BAO$6:$BBQ$8</definedName>
    <definedName name="DaneZewnętrzne_951" localSheetId="7">ES!$DSM$2:$DTP$10</definedName>
    <definedName name="DaneZewnętrzne_951" localSheetId="6">'ES2'!$BES$16:$BFV$20</definedName>
    <definedName name="DaneZewnętrzne_951" localSheetId="8">'ES3'!$BAO$10:$BBQ$12</definedName>
    <definedName name="DaneZewnętrzne_952" localSheetId="7">ES!$DSM$16:$DTP$24</definedName>
    <definedName name="DaneZewnętrzne_952" localSheetId="6">'ES2'!$BES$23:$BFV$27</definedName>
    <definedName name="DaneZewnętrzne_952" localSheetId="8">'ES3'!$BAO$14:$BBQ$16</definedName>
    <definedName name="DaneZewnętrzne_953" localSheetId="7">ES!$DSM$27:$DTP$35</definedName>
    <definedName name="DaneZewnętrzne_953" localSheetId="6">'ES2'!$BDO$2:$BER$6</definedName>
    <definedName name="DaneZewnętrzne_953" localSheetId="8">'ES3'!$AZL$2:$BAN$4</definedName>
    <definedName name="DaneZewnętrzne_954" localSheetId="7">ES!$DSM$38:$DTP$46</definedName>
    <definedName name="DaneZewnętrzne_954" localSheetId="6">'ES2'!$BDO$9:$BER$13</definedName>
    <definedName name="DaneZewnętrzne_954" localSheetId="8">'ES3'!$AZL$6:$BAN$8</definedName>
    <definedName name="DaneZewnętrzne_955" localSheetId="7">ES!$DSM$48:$DTP$56</definedName>
    <definedName name="DaneZewnętrzne_955" localSheetId="6">'ES2'!$BDO$16:$BER$20</definedName>
    <definedName name="DaneZewnętrzne_955" localSheetId="8">'ES3'!$AZL$10:$BAN$12</definedName>
    <definedName name="DaneZewnętrzne_956" localSheetId="7">ES!$DRI$2:$DSL$10</definedName>
    <definedName name="DaneZewnętrzne_956" localSheetId="6">'ES2'!$BDO$23:$BER$27</definedName>
    <definedName name="DaneZewnętrzne_956" localSheetId="8">'ES3'!$AZL$14:$BAN$16</definedName>
    <definedName name="DaneZewnętrzne_957" localSheetId="7">ES!$DRI$16:$DSL$24</definedName>
    <definedName name="DaneZewnętrzne_957" localSheetId="6">'ES2'!$BCK$2:$BDN$6</definedName>
    <definedName name="DaneZewnętrzne_957" localSheetId="8">'ES3'!$AYI$2:$AZK$4</definedName>
    <definedName name="DaneZewnętrzne_958" localSheetId="7">ES!$DRI$27:$DSL$35</definedName>
    <definedName name="DaneZewnętrzne_958" localSheetId="6">'ES2'!$BCK$9:$BDN$13</definedName>
    <definedName name="DaneZewnętrzne_958" localSheetId="8">'ES3'!$AYI$6:$AZK$8</definedName>
    <definedName name="DaneZewnętrzne_959" localSheetId="7">ES!$DRI$38:$DSL$46</definedName>
    <definedName name="DaneZewnętrzne_959" localSheetId="6">'ES2'!$BCK$16:$BDN$20</definedName>
    <definedName name="DaneZewnętrzne_959" localSheetId="8">'ES3'!$AYI$10:$AZK$12</definedName>
    <definedName name="DaneZewnętrzne_96" localSheetId="7">ES!$LHU$2:$LIX$10</definedName>
    <definedName name="DaneZewnętrzne_96" localSheetId="6">'ES2'!$KRQ$23:$KST$27</definedName>
    <definedName name="DaneZewnętrzne_96" localSheetId="8">'ES3'!#REF!</definedName>
    <definedName name="DaneZewnętrzne_960" localSheetId="7">ES!$DRI$48:$DSL$56</definedName>
    <definedName name="DaneZewnętrzne_960" localSheetId="6">'ES2'!$BCK$23:$BDN$27</definedName>
    <definedName name="DaneZewnętrzne_960" localSheetId="8">'ES3'!$AYI$14:$AZK$16</definedName>
    <definedName name="DaneZewnętrzne_961" localSheetId="7">ES!$DQE$2:$DRH$10</definedName>
    <definedName name="DaneZewnętrzne_961" localSheetId="6">'ES2'!$BBG$2:$BCJ$6</definedName>
    <definedName name="DaneZewnętrzne_961" localSheetId="8">'ES3'!$AXF$2:$AYH$4</definedName>
    <definedName name="DaneZewnętrzne_962" localSheetId="7">ES!$DQE$16:$DRH$24</definedName>
    <definedName name="DaneZewnętrzne_962" localSheetId="6">'ES2'!$BBG$9:$BCJ$13</definedName>
    <definedName name="DaneZewnętrzne_962" localSheetId="8">'ES3'!$AXF$6:$AYH$8</definedName>
    <definedName name="DaneZewnętrzne_963" localSheetId="7">ES!$DQE$27:$DRH$35</definedName>
    <definedName name="DaneZewnętrzne_963" localSheetId="6">'ES2'!$BBG$16:$BCJ$20</definedName>
    <definedName name="DaneZewnętrzne_963" localSheetId="8">'ES3'!$AXF$10:$AYH$12</definedName>
    <definedName name="DaneZewnętrzne_964" localSheetId="7">ES!$DQE$38:$DRH$46</definedName>
    <definedName name="DaneZewnętrzne_964" localSheetId="6">'ES2'!$BBG$23:$BCJ$27</definedName>
    <definedName name="DaneZewnętrzne_964" localSheetId="8">'ES3'!$AXF$14:$AYH$16</definedName>
    <definedName name="DaneZewnętrzne_965" localSheetId="7">ES!$DQE$48:$DRH$56</definedName>
    <definedName name="DaneZewnętrzne_965" localSheetId="6">'ES2'!$BAC$2:$BBF$6</definedName>
    <definedName name="DaneZewnętrzne_965" localSheetId="8">'ES3'!$AWC$2:$AXE$4</definedName>
    <definedName name="DaneZewnętrzne_966" localSheetId="7">ES!$DPA$2:$DQD$10</definedName>
    <definedName name="DaneZewnętrzne_966" localSheetId="6">'ES2'!$BAC$9:$BBF$13</definedName>
    <definedName name="DaneZewnętrzne_966" localSheetId="8">'ES3'!$AWC$6:$AXE$8</definedName>
    <definedName name="DaneZewnętrzne_967" localSheetId="7">ES!$DPA$16:$DQD$24</definedName>
    <definedName name="DaneZewnętrzne_967" localSheetId="6">'ES2'!$BAC$16:$BBF$20</definedName>
    <definedName name="DaneZewnętrzne_967" localSheetId="8">'ES3'!$AWC$10:$AXE$12</definedName>
    <definedName name="DaneZewnętrzne_968" localSheetId="7">ES!$DPA$27:$DQD$35</definedName>
    <definedName name="DaneZewnętrzne_968" localSheetId="6">'ES2'!$BAC$23:$BBF$27</definedName>
    <definedName name="DaneZewnętrzne_968" localSheetId="8">'ES3'!$AWC$14:$AXE$16</definedName>
    <definedName name="DaneZewnętrzne_969" localSheetId="7">ES!$DPA$38:$DQD$46</definedName>
    <definedName name="DaneZewnętrzne_969" localSheetId="6">'ES2'!$AYY$2:$BAB$6</definedName>
    <definedName name="DaneZewnętrzne_969" localSheetId="8">'ES3'!$AUZ$2:$AWB$4</definedName>
    <definedName name="DaneZewnętrzne_97" localSheetId="7">ES!$LHU$16:$LIX$24</definedName>
    <definedName name="DaneZewnętrzne_97" localSheetId="6">'ES2'!$KQM$2:$KRP$6</definedName>
    <definedName name="DaneZewnętrzne_97" localSheetId="8">'ES3'!#REF!</definedName>
    <definedName name="DaneZewnętrzne_970" localSheetId="7">ES!$DPA$48:$DQD$56</definedName>
    <definedName name="DaneZewnętrzne_970" localSheetId="6">'ES2'!$AYY$9:$BAB$13</definedName>
    <definedName name="DaneZewnętrzne_970" localSheetId="8">'ES3'!$AUZ$6:$AWB$8</definedName>
    <definedName name="DaneZewnętrzne_971" localSheetId="7">ES!$DNW$2:$DOZ$10</definedName>
    <definedName name="DaneZewnętrzne_971" localSheetId="6">'ES2'!$AYY$16:$BAB$20</definedName>
    <definedName name="DaneZewnętrzne_971" localSheetId="8">'ES3'!$AUZ$10:$AWB$12</definedName>
    <definedName name="DaneZewnętrzne_972" localSheetId="7">ES!$DNW$16:$DOZ$24</definedName>
    <definedName name="DaneZewnętrzne_972" localSheetId="6">'ES2'!$AYY$23:$BAB$27</definedName>
    <definedName name="DaneZewnętrzne_972" localSheetId="8">'ES3'!$AUZ$14:$AWB$16</definedName>
    <definedName name="DaneZewnętrzne_973" localSheetId="7">ES!$DNW$27:$DOZ$35</definedName>
    <definedName name="DaneZewnętrzne_973" localSheetId="6">'ES2'!$AXU$2:$AYX$6</definedName>
    <definedName name="DaneZewnętrzne_973" localSheetId="8">'ES3'!$ATW$2:$AUY$4</definedName>
    <definedName name="DaneZewnętrzne_974" localSheetId="7">ES!$DNW$38:$DOZ$46</definedName>
    <definedName name="DaneZewnętrzne_974" localSheetId="6">'ES2'!$AXU$9:$AYX$13</definedName>
    <definedName name="DaneZewnętrzne_974" localSheetId="8">'ES3'!$ATW$6:$AUY$8</definedName>
    <definedName name="DaneZewnętrzne_975" localSheetId="7">ES!$DNW$48:$DOZ$56</definedName>
    <definedName name="DaneZewnętrzne_975" localSheetId="6">'ES2'!$AXU$16:$AYX$20</definedName>
    <definedName name="DaneZewnętrzne_975" localSheetId="8">'ES3'!$ATW$10:$AUY$12</definedName>
    <definedName name="DaneZewnętrzne_976" localSheetId="7">ES!$DMS$2:$DNV$10</definedName>
    <definedName name="DaneZewnętrzne_976" localSheetId="6">'ES2'!$AXU$23:$AYX$27</definedName>
    <definedName name="DaneZewnętrzne_976" localSheetId="8">'ES3'!$ATW$14:$AUY$16</definedName>
    <definedName name="DaneZewnętrzne_977" localSheetId="7">ES!$DMS$16:$DNV$24</definedName>
    <definedName name="DaneZewnętrzne_977" localSheetId="6">'ES2'!$AWQ$2:$AXT$6</definedName>
    <definedName name="DaneZewnętrzne_977" localSheetId="8">'ES3'!$AST$2:$ATV$4</definedName>
    <definedName name="DaneZewnętrzne_978" localSheetId="7">ES!$DMS$27:$DNV$35</definedName>
    <definedName name="DaneZewnętrzne_978" localSheetId="6">'ES2'!$AWQ$9:$AXT$13</definedName>
    <definedName name="DaneZewnętrzne_978" localSheetId="8">'ES3'!$AST$6:$ATV$8</definedName>
    <definedName name="DaneZewnętrzne_979" localSheetId="7">ES!$DMS$38:$DNV$46</definedName>
    <definedName name="DaneZewnętrzne_979" localSheetId="6">'ES2'!$AWQ$16:$AXT$20</definedName>
    <definedName name="DaneZewnętrzne_979" localSheetId="8">'ES3'!$AST$10:$ATV$12</definedName>
    <definedName name="DaneZewnętrzne_98" localSheetId="7">ES!$LHU$27:$LIX$35</definedName>
    <definedName name="DaneZewnętrzne_98" localSheetId="6">'ES2'!$KQM$9:$KRP$13</definedName>
    <definedName name="DaneZewnętrzne_98" localSheetId="8">'ES3'!#REF!</definedName>
    <definedName name="DaneZewnętrzne_980" localSheetId="7">ES!$DMS$48:$DNV$56</definedName>
    <definedName name="DaneZewnętrzne_980" localSheetId="6">'ES2'!$AWQ$23:$AXT$27</definedName>
    <definedName name="DaneZewnętrzne_980" localSheetId="8">'ES3'!$AST$14:$ATV$16</definedName>
    <definedName name="DaneZewnętrzne_981" localSheetId="7">ES!$DLO$2:$DMR$10</definedName>
    <definedName name="DaneZewnętrzne_981" localSheetId="6">'ES2'!$AVM$2:$AWP$6</definedName>
    <definedName name="DaneZewnętrzne_981" localSheetId="8">'ES3'!$ARQ$2:$ASS$4</definedName>
    <definedName name="DaneZewnętrzne_982" localSheetId="7">ES!$DLO$16:$DMR$24</definedName>
    <definedName name="DaneZewnętrzne_982" localSheetId="6">'ES2'!$AVM$9:$AWP$13</definedName>
    <definedName name="DaneZewnętrzne_982" localSheetId="8">'ES3'!$ARQ$6:$ASS$8</definedName>
    <definedName name="DaneZewnętrzne_983" localSheetId="7">ES!$DLO$27:$DMR$35</definedName>
    <definedName name="DaneZewnętrzne_983" localSheetId="6">'ES2'!$AVM$16:$AWP$20</definedName>
    <definedName name="DaneZewnętrzne_983" localSheetId="8">'ES3'!$ARQ$10:$ASS$12</definedName>
    <definedName name="DaneZewnętrzne_984" localSheetId="7">ES!$DLO$38:$DMR$46</definedName>
    <definedName name="DaneZewnętrzne_984" localSheetId="6">'ES2'!$AVM$23:$AWP$27</definedName>
    <definedName name="DaneZewnętrzne_984" localSheetId="8">'ES3'!$ARQ$14:$ASS$16</definedName>
    <definedName name="DaneZewnętrzne_985" localSheetId="7">ES!$DLO$48:$DMR$56</definedName>
    <definedName name="DaneZewnętrzne_985" localSheetId="6">'ES2'!$AUI$2:$AVL$6</definedName>
    <definedName name="DaneZewnętrzne_985" localSheetId="8">'ES3'!$AQN$2:$ARP$4</definedName>
    <definedName name="DaneZewnętrzne_986" localSheetId="7">ES!$DKK$2:$DLN$10</definedName>
    <definedName name="DaneZewnętrzne_986" localSheetId="6">'ES2'!$AUI$9:$AVL$13</definedName>
    <definedName name="DaneZewnętrzne_986" localSheetId="8">'ES3'!$AQN$6:$ARP$8</definedName>
    <definedName name="DaneZewnętrzne_987" localSheetId="7">ES!$DKK$16:$DLN$24</definedName>
    <definedName name="DaneZewnętrzne_987" localSheetId="6">'ES2'!$AUI$16:$AVL$20</definedName>
    <definedName name="DaneZewnętrzne_987" localSheetId="8">'ES3'!$AQN$10:$ARP$12</definedName>
    <definedName name="DaneZewnętrzne_988" localSheetId="7">ES!$DKK$27:$DLN$35</definedName>
    <definedName name="DaneZewnętrzne_988" localSheetId="6">'ES2'!$AUI$23:$AVL$27</definedName>
    <definedName name="DaneZewnętrzne_988" localSheetId="8">'ES3'!$AQN$14:$ARP$16</definedName>
    <definedName name="DaneZewnętrzne_989" localSheetId="7">ES!$DKK$38:$DLN$46</definedName>
    <definedName name="DaneZewnętrzne_989" localSheetId="6">'ES2'!$ATE$2:$AUH$6</definedName>
    <definedName name="DaneZewnętrzne_989" localSheetId="8">'ES3'!$APK$2:$AQM$4</definedName>
    <definedName name="DaneZewnętrzne_99" localSheetId="7">ES!$LHU$38:$LIX$46</definedName>
    <definedName name="DaneZewnętrzne_99" localSheetId="6">'ES2'!$KQM$16:$KRP$20</definedName>
    <definedName name="DaneZewnętrzne_99" localSheetId="8">'ES3'!#REF!</definedName>
    <definedName name="DaneZewnętrzne_990" localSheetId="7">ES!$DKK$48:$DLN$56</definedName>
    <definedName name="DaneZewnętrzne_990" localSheetId="6">'ES2'!$ATE$9:$AUH$13</definedName>
    <definedName name="DaneZewnętrzne_990" localSheetId="8">'ES3'!$APK$6:$AQM$8</definedName>
    <definedName name="DaneZewnętrzne_991" localSheetId="7">ES!$DJG$2:$DKJ$10</definedName>
    <definedName name="DaneZewnętrzne_991" localSheetId="6">'ES2'!$ATE$16:$AUH$20</definedName>
    <definedName name="DaneZewnętrzne_991" localSheetId="8">'ES3'!$APK$10:$AQM$12</definedName>
    <definedName name="DaneZewnętrzne_992" localSheetId="7">ES!$DJG$16:$DKJ$24</definedName>
    <definedName name="DaneZewnętrzne_992" localSheetId="6">'ES2'!$ATE$23:$AUH$27</definedName>
    <definedName name="DaneZewnętrzne_992" localSheetId="8">'ES3'!$APK$14:$AQM$16</definedName>
    <definedName name="DaneZewnętrzne_993" localSheetId="7">ES!$DJG$27:$DKJ$35</definedName>
    <definedName name="DaneZewnętrzne_993" localSheetId="6">'ES2'!$ASA$2:$ATD$6</definedName>
    <definedName name="DaneZewnętrzne_993" localSheetId="8">'ES3'!$AOH$2:$APJ$4</definedName>
    <definedName name="DaneZewnętrzne_994" localSheetId="7">ES!$DJG$38:$DKJ$46</definedName>
    <definedName name="DaneZewnętrzne_994" localSheetId="6">'ES2'!$ASA$9:$ATD$13</definedName>
    <definedName name="DaneZewnętrzne_994" localSheetId="8">'ES3'!$AOH$6:$APJ$8</definedName>
    <definedName name="DaneZewnętrzne_995" localSheetId="7">ES!$DJG$48:$DKJ$56</definedName>
    <definedName name="DaneZewnętrzne_995" localSheetId="6">'ES2'!$ASA$16:$ATD$20</definedName>
    <definedName name="DaneZewnętrzne_995" localSheetId="8">'ES3'!$AOH$10:$APJ$12</definedName>
    <definedName name="DaneZewnętrzne_996" localSheetId="7">ES!$DIC$2:$DJF$10</definedName>
    <definedName name="DaneZewnętrzne_996" localSheetId="6">'ES2'!$ASA$23:$ATD$27</definedName>
    <definedName name="DaneZewnętrzne_996" localSheetId="8">'ES3'!$AOH$14:$APJ$16</definedName>
    <definedName name="DaneZewnętrzne_997" localSheetId="7">ES!$DIC$16:$DJF$24</definedName>
    <definedName name="DaneZewnętrzne_997" localSheetId="6">'ES2'!$AQW$2:$ARZ$6</definedName>
    <definedName name="DaneZewnętrzne_997" localSheetId="8">'ES3'!$ANE$2:$AOG$4</definedName>
    <definedName name="DaneZewnętrzne_998" localSheetId="7">ES!$DIC$27:$DJF$35</definedName>
    <definedName name="DaneZewnętrzne_998" localSheetId="6">'ES2'!$AQW$9:$ARZ$13</definedName>
    <definedName name="DaneZewnętrzne_998" localSheetId="8">'ES3'!$ANE$6:$AOG$8</definedName>
    <definedName name="DaneZewnętrzne_999" localSheetId="7">ES!$DIC$38:$DJF$46</definedName>
    <definedName name="DaneZewnętrzne_999" localSheetId="6">'ES2'!$AQW$16:$ARZ$20</definedName>
    <definedName name="DaneZewnętrzne_999" localSheetId="8">'ES3'!$ANE$10:$AOG$12</definedName>
    <definedName name="Gap_Opt_ES_20120917" localSheetId="7">ES!#REF!</definedName>
    <definedName name="Gap_Opt_ES_20120918" localSheetId="7">ES!#REF!</definedName>
    <definedName name="Gap_Opt_ES_acme" localSheetId="7">ES!$MGA$38:$MHD$46</definedName>
    <definedName name="Gap_Opt_ES_acme" localSheetId="6">'ES2'!$LTI$23:$LUL$25</definedName>
    <definedName name="Gap_Opt_ES_acme" localSheetId="8">'ES3'!#REF!</definedName>
    <definedName name="Gap_Opt_ES_acme_1" localSheetId="8">'ES3'!#REF!</definedName>
    <definedName name="Gap_Opt_ES_acme_2" localSheetId="8">'ES3'!$BCU$1:$BDX$1</definedName>
    <definedName name="Gap_Opt_ES_acme_3" localSheetId="8">'ES3'!#REF!</definedName>
    <definedName name="Gap_Opt_ES_form" localSheetId="7">ES!$MGA$16:$MHD$24</definedName>
    <definedName name="Gap_Opt_ES_form" localSheetId="6">'ES2'!$LTI$9:$LUL$11</definedName>
    <definedName name="Gap_Opt_ES_form" localSheetId="8">'ES3'!#REF!</definedName>
    <definedName name="Gap_Opt_ES_form_1" localSheetId="8">'ES3'!#REF!</definedName>
    <definedName name="Gap_Opt_ES_trend_1" localSheetId="7">ES!#REF!</definedName>
    <definedName name="Gap_Opt_ES_trend_1" localSheetId="12">Test!#REF!</definedName>
    <definedName name="Gap_Opt_ES_trend_2" localSheetId="7">ES!$MGA$2:$MHD$10</definedName>
    <definedName name="Gap_Opt_ES_trend_2" localSheetId="6">'ES2'!$LTI$2:$LUL$3</definedName>
    <definedName name="Gap_Opt_ES_trend_2" localSheetId="8">'ES3'!#REF!</definedName>
    <definedName name="Gap_Opt_ES_trend_3" localSheetId="8">'ES3'!#REF!</definedName>
  </definedNames>
  <calcPr calcId="125725"/>
</workbook>
</file>

<file path=xl/calcChain.xml><?xml version="1.0" encoding="utf-8"?>
<calcChain xmlns="http://schemas.openxmlformats.org/spreadsheetml/2006/main">
  <c r="G381" i="9"/>
  <c r="O295" i="1"/>
  <c r="F27" i="16" l="1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26"/>
  <c r="G380" i="9"/>
  <c r="C27" i="16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26"/>
  <c r="G352"/>
  <c r="G384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26"/>
  <c r="O294" i="1"/>
  <c r="E23" i="16" l="1"/>
  <c r="G320"/>
  <c r="G288"/>
  <c r="G140"/>
  <c r="G272"/>
  <c r="G368"/>
  <c r="G304"/>
  <c r="G336"/>
  <c r="G256"/>
  <c r="G240"/>
  <c r="G224"/>
  <c r="G208"/>
  <c r="G192"/>
  <c r="G176"/>
  <c r="G160"/>
  <c r="G144"/>
  <c r="G388"/>
  <c r="G356"/>
  <c r="G324"/>
  <c r="G292"/>
  <c r="G260"/>
  <c r="G228"/>
  <c r="G196"/>
  <c r="G164"/>
  <c r="G376"/>
  <c r="G360"/>
  <c r="G344"/>
  <c r="G328"/>
  <c r="G312"/>
  <c r="G296"/>
  <c r="G280"/>
  <c r="G264"/>
  <c r="G248"/>
  <c r="G232"/>
  <c r="G216"/>
  <c r="G200"/>
  <c r="G184"/>
  <c r="G168"/>
  <c r="G152"/>
  <c r="G27"/>
  <c r="G372"/>
  <c r="G340"/>
  <c r="G308"/>
  <c r="G276"/>
  <c r="G244"/>
  <c r="G212"/>
  <c r="G180"/>
  <c r="G148"/>
  <c r="G380"/>
  <c r="G364"/>
  <c r="G348"/>
  <c r="G332"/>
  <c r="G316"/>
  <c r="G300"/>
  <c r="G284"/>
  <c r="G268"/>
  <c r="G252"/>
  <c r="G236"/>
  <c r="G220"/>
  <c r="G204"/>
  <c r="G188"/>
  <c r="G172"/>
  <c r="G156"/>
  <c r="G136"/>
  <c r="G132"/>
  <c r="G128"/>
  <c r="G124"/>
  <c r="G120"/>
  <c r="G116"/>
  <c r="G112"/>
  <c r="G108"/>
  <c r="G104"/>
  <c r="G100"/>
  <c r="G96"/>
  <c r="G92"/>
  <c r="G88"/>
  <c r="G84"/>
  <c r="G80"/>
  <c r="G76"/>
  <c r="G72"/>
  <c r="G68"/>
  <c r="G64"/>
  <c r="G60"/>
  <c r="G56"/>
  <c r="G52"/>
  <c r="G48"/>
  <c r="G44"/>
  <c r="G40"/>
  <c r="G36"/>
  <c r="G32"/>
  <c r="G28"/>
  <c r="G389"/>
  <c r="G381"/>
  <c r="G373"/>
  <c r="G365"/>
  <c r="G357"/>
  <c r="G345"/>
  <c r="G337"/>
  <c r="G329"/>
  <c r="G321"/>
  <c r="G313"/>
  <c r="G305"/>
  <c r="G297"/>
  <c r="G289"/>
  <c r="G285"/>
  <c r="G281"/>
  <c r="G273"/>
  <c r="G269"/>
  <c r="G265"/>
  <c r="G261"/>
  <c r="G257"/>
  <c r="G253"/>
  <c r="G249"/>
  <c r="G245"/>
  <c r="G241"/>
  <c r="G237"/>
  <c r="G233"/>
  <c r="G229"/>
  <c r="G225"/>
  <c r="G221"/>
  <c r="G217"/>
  <c r="G213"/>
  <c r="G209"/>
  <c r="G205"/>
  <c r="G201"/>
  <c r="G197"/>
  <c r="G193"/>
  <c r="G189"/>
  <c r="G185"/>
  <c r="G181"/>
  <c r="G177"/>
  <c r="G173"/>
  <c r="G165"/>
  <c r="G161"/>
  <c r="G157"/>
  <c r="G153"/>
  <c r="G149"/>
  <c r="G145"/>
  <c r="G141"/>
  <c r="G137"/>
  <c r="G133"/>
  <c r="G129"/>
  <c r="G125"/>
  <c r="G121"/>
  <c r="G117"/>
  <c r="G113"/>
  <c r="G109"/>
  <c r="G105"/>
  <c r="G101"/>
  <c r="G97"/>
  <c r="G93"/>
  <c r="G89"/>
  <c r="G85"/>
  <c r="G81"/>
  <c r="G77"/>
  <c r="G73"/>
  <c r="G69"/>
  <c r="G65"/>
  <c r="G61"/>
  <c r="G57"/>
  <c r="G53"/>
  <c r="G49"/>
  <c r="G45"/>
  <c r="G41"/>
  <c r="G37"/>
  <c r="G33"/>
  <c r="G29"/>
  <c r="G390"/>
  <c r="G386"/>
  <c r="G382"/>
  <c r="G378"/>
  <c r="G374"/>
  <c r="G370"/>
  <c r="G366"/>
  <c r="G362"/>
  <c r="G358"/>
  <c r="G354"/>
  <c r="G350"/>
  <c r="G346"/>
  <c r="G342"/>
  <c r="G338"/>
  <c r="G334"/>
  <c r="G330"/>
  <c r="G326"/>
  <c r="G322"/>
  <c r="G318"/>
  <c r="G314"/>
  <c r="G310"/>
  <c r="G306"/>
  <c r="G302"/>
  <c r="G298"/>
  <c r="G294"/>
  <c r="G290"/>
  <c r="G286"/>
  <c r="G282"/>
  <c r="G278"/>
  <c r="G274"/>
  <c r="G270"/>
  <c r="G266"/>
  <c r="G262"/>
  <c r="G258"/>
  <c r="G254"/>
  <c r="G250"/>
  <c r="G246"/>
  <c r="G242"/>
  <c r="G238"/>
  <c r="G234"/>
  <c r="G230"/>
  <c r="G226"/>
  <c r="G222"/>
  <c r="G218"/>
  <c r="G214"/>
  <c r="G210"/>
  <c r="G206"/>
  <c r="G202"/>
  <c r="G198"/>
  <c r="G194"/>
  <c r="G190"/>
  <c r="G186"/>
  <c r="G182"/>
  <c r="G178"/>
  <c r="G174"/>
  <c r="G170"/>
  <c r="G166"/>
  <c r="G162"/>
  <c r="G158"/>
  <c r="G154"/>
  <c r="G150"/>
  <c r="G146"/>
  <c r="G142"/>
  <c r="G138"/>
  <c r="G134"/>
  <c r="G130"/>
  <c r="G126"/>
  <c r="G122"/>
  <c r="G118"/>
  <c r="G114"/>
  <c r="G110"/>
  <c r="G106"/>
  <c r="G102"/>
  <c r="G98"/>
  <c r="G94"/>
  <c r="G90"/>
  <c r="G86"/>
  <c r="G82"/>
  <c r="G78"/>
  <c r="G74"/>
  <c r="G70"/>
  <c r="G66"/>
  <c r="G62"/>
  <c r="G58"/>
  <c r="G54"/>
  <c r="G50"/>
  <c r="G46"/>
  <c r="G42"/>
  <c r="G38"/>
  <c r="G34"/>
  <c r="G30"/>
  <c r="G385"/>
  <c r="G377"/>
  <c r="G369"/>
  <c r="G361"/>
  <c r="G353"/>
  <c r="G349"/>
  <c r="G341"/>
  <c r="G333"/>
  <c r="G325"/>
  <c r="G317"/>
  <c r="G309"/>
  <c r="G301"/>
  <c r="G293"/>
  <c r="G277"/>
  <c r="G169"/>
  <c r="G26"/>
  <c r="G391"/>
  <c r="G387"/>
  <c r="G383"/>
  <c r="G379"/>
  <c r="G375"/>
  <c r="G371"/>
  <c r="G367"/>
  <c r="G363"/>
  <c r="G359"/>
  <c r="G355"/>
  <c r="G351"/>
  <c r="G347"/>
  <c r="G343"/>
  <c r="G339"/>
  <c r="G335"/>
  <c r="G331"/>
  <c r="G327"/>
  <c r="G323"/>
  <c r="G319"/>
  <c r="G315"/>
  <c r="G311"/>
  <c r="G307"/>
  <c r="G303"/>
  <c r="G299"/>
  <c r="G295"/>
  <c r="G291"/>
  <c r="G287"/>
  <c r="G283"/>
  <c r="G279"/>
  <c r="G275"/>
  <c r="G271"/>
  <c r="G267"/>
  <c r="G263"/>
  <c r="G259"/>
  <c r="G255"/>
  <c r="G251"/>
  <c r="G247"/>
  <c r="G243"/>
  <c r="G239"/>
  <c r="G235"/>
  <c r="G231"/>
  <c r="G227"/>
  <c r="G223"/>
  <c r="G219"/>
  <c r="G215"/>
  <c r="G211"/>
  <c r="G207"/>
  <c r="G203"/>
  <c r="G199"/>
  <c r="G195"/>
  <c r="G191"/>
  <c r="G187"/>
  <c r="G183"/>
  <c r="G179"/>
  <c r="G175"/>
  <c r="G171"/>
  <c r="G167"/>
  <c r="G163"/>
  <c r="G159"/>
  <c r="G155"/>
  <c r="G151"/>
  <c r="G147"/>
  <c r="G143"/>
  <c r="G139"/>
  <c r="G135"/>
  <c r="G131"/>
  <c r="G127"/>
  <c r="G123"/>
  <c r="G119"/>
  <c r="G115"/>
  <c r="G111"/>
  <c r="G107"/>
  <c r="G103"/>
  <c r="G99"/>
  <c r="G95"/>
  <c r="G91"/>
  <c r="G87"/>
  <c r="G83"/>
  <c r="G79"/>
  <c r="G75"/>
  <c r="G71"/>
  <c r="G67"/>
  <c r="G63"/>
  <c r="G59"/>
  <c r="G55"/>
  <c r="G51"/>
  <c r="G47"/>
  <c r="G43"/>
  <c r="G39"/>
  <c r="G35"/>
  <c r="G31"/>
  <c r="A27" l="1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F393" s="1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26"/>
  <c r="J27"/>
  <c r="K27" s="1"/>
  <c r="J28"/>
  <c r="J29"/>
  <c r="J30"/>
  <c r="J31"/>
  <c r="K31" s="1"/>
  <c r="J32"/>
  <c r="J33"/>
  <c r="K33" s="1"/>
  <c r="J34"/>
  <c r="J35"/>
  <c r="K35" s="1"/>
  <c r="J36"/>
  <c r="J37"/>
  <c r="K37" s="1"/>
  <c r="J38"/>
  <c r="K38" s="1"/>
  <c r="J39"/>
  <c r="K39" s="1"/>
  <c r="J40"/>
  <c r="J41"/>
  <c r="K41" s="1"/>
  <c r="J42"/>
  <c r="J43"/>
  <c r="K43" s="1"/>
  <c r="J44"/>
  <c r="J45"/>
  <c r="J46"/>
  <c r="J47"/>
  <c r="K47" s="1"/>
  <c r="J48"/>
  <c r="J49"/>
  <c r="K49" s="1"/>
  <c r="J50"/>
  <c r="J51"/>
  <c r="K51" s="1"/>
  <c r="J52"/>
  <c r="J53"/>
  <c r="K53" s="1"/>
  <c r="J54"/>
  <c r="K54" s="1"/>
  <c r="J55"/>
  <c r="K55" s="1"/>
  <c r="J56"/>
  <c r="J57"/>
  <c r="K57" s="1"/>
  <c r="J58"/>
  <c r="J59"/>
  <c r="K59" s="1"/>
  <c r="J60"/>
  <c r="J61"/>
  <c r="J62"/>
  <c r="J63"/>
  <c r="K63" s="1"/>
  <c r="J64"/>
  <c r="J65"/>
  <c r="K65" s="1"/>
  <c r="J66"/>
  <c r="J67"/>
  <c r="K67" s="1"/>
  <c r="J68"/>
  <c r="J69"/>
  <c r="K69" s="1"/>
  <c r="J70"/>
  <c r="K70" s="1"/>
  <c r="J71"/>
  <c r="K71" s="1"/>
  <c r="J72"/>
  <c r="J73"/>
  <c r="K73" s="1"/>
  <c r="J74"/>
  <c r="J75"/>
  <c r="K75" s="1"/>
  <c r="J76"/>
  <c r="J77"/>
  <c r="J78"/>
  <c r="J79"/>
  <c r="K79" s="1"/>
  <c r="J80"/>
  <c r="J81"/>
  <c r="K81" s="1"/>
  <c r="J82"/>
  <c r="J83"/>
  <c r="K83" s="1"/>
  <c r="J84"/>
  <c r="J85"/>
  <c r="K85" s="1"/>
  <c r="J86"/>
  <c r="K86" s="1"/>
  <c r="J87"/>
  <c r="K87" s="1"/>
  <c r="J88"/>
  <c r="J89"/>
  <c r="K89" s="1"/>
  <c r="J90"/>
  <c r="J91"/>
  <c r="K91" s="1"/>
  <c r="J92"/>
  <c r="J93"/>
  <c r="J94"/>
  <c r="J95"/>
  <c r="K95" s="1"/>
  <c r="J96"/>
  <c r="J97"/>
  <c r="K97" s="1"/>
  <c r="J98"/>
  <c r="J99"/>
  <c r="K99" s="1"/>
  <c r="J100"/>
  <c r="J101"/>
  <c r="K101" s="1"/>
  <c r="J102"/>
  <c r="K102" s="1"/>
  <c r="J103"/>
  <c r="K103" s="1"/>
  <c r="J104"/>
  <c r="J105"/>
  <c r="K105" s="1"/>
  <c r="J106"/>
  <c r="J107"/>
  <c r="K107" s="1"/>
  <c r="J108"/>
  <c r="J109"/>
  <c r="J110"/>
  <c r="J111"/>
  <c r="K111" s="1"/>
  <c r="J112"/>
  <c r="J113"/>
  <c r="K113" s="1"/>
  <c r="J114"/>
  <c r="J115"/>
  <c r="K115" s="1"/>
  <c r="J116"/>
  <c r="J117"/>
  <c r="K117" s="1"/>
  <c r="J118"/>
  <c r="K118" s="1"/>
  <c r="J119"/>
  <c r="K119" s="1"/>
  <c r="J120"/>
  <c r="J121"/>
  <c r="K121" s="1"/>
  <c r="J122"/>
  <c r="J123"/>
  <c r="K123" s="1"/>
  <c r="J124"/>
  <c r="J125"/>
  <c r="J126"/>
  <c r="J127"/>
  <c r="K127" s="1"/>
  <c r="J128"/>
  <c r="J129"/>
  <c r="K129" s="1"/>
  <c r="J130"/>
  <c r="J132"/>
  <c r="K132" s="1"/>
  <c r="J133"/>
  <c r="J134"/>
  <c r="K134" s="1"/>
  <c r="J135"/>
  <c r="J136"/>
  <c r="K136" s="1"/>
  <c r="J137"/>
  <c r="J138"/>
  <c r="K138" s="1"/>
  <c r="J139"/>
  <c r="K139" s="1"/>
  <c r="J140"/>
  <c r="K140" s="1"/>
  <c r="J141"/>
  <c r="J142"/>
  <c r="K142" s="1"/>
  <c r="J143"/>
  <c r="J144"/>
  <c r="K144" s="1"/>
  <c r="J145"/>
  <c r="J146"/>
  <c r="J147"/>
  <c r="J148"/>
  <c r="K148" s="1"/>
  <c r="J149"/>
  <c r="J150"/>
  <c r="K150" s="1"/>
  <c r="J151"/>
  <c r="J152"/>
  <c r="K152" s="1"/>
  <c r="J153"/>
  <c r="J154"/>
  <c r="K154" s="1"/>
  <c r="J155"/>
  <c r="K155" s="1"/>
  <c r="J156"/>
  <c r="K156" s="1"/>
  <c r="J157"/>
  <c r="J158"/>
  <c r="K158" s="1"/>
  <c r="J159"/>
  <c r="J160"/>
  <c r="K160" s="1"/>
  <c r="J161"/>
  <c r="J162"/>
  <c r="J163"/>
  <c r="J164"/>
  <c r="K164" s="1"/>
  <c r="J165"/>
  <c r="J166"/>
  <c r="K166" s="1"/>
  <c r="J167"/>
  <c r="J168"/>
  <c r="K168" s="1"/>
  <c r="J169"/>
  <c r="J170"/>
  <c r="K170" s="1"/>
  <c r="J171"/>
  <c r="K171" s="1"/>
  <c r="J172"/>
  <c r="K172" s="1"/>
  <c r="J173"/>
  <c r="J174"/>
  <c r="K174" s="1"/>
  <c r="J175"/>
  <c r="J176"/>
  <c r="K176" s="1"/>
  <c r="J177"/>
  <c r="J178"/>
  <c r="J179"/>
  <c r="J180"/>
  <c r="K180" s="1"/>
  <c r="J181"/>
  <c r="J182"/>
  <c r="K182" s="1"/>
  <c r="J183"/>
  <c r="J184"/>
  <c r="K184" s="1"/>
  <c r="J185"/>
  <c r="J186"/>
  <c r="K186" s="1"/>
  <c r="J188"/>
  <c r="J189"/>
  <c r="K189" s="1"/>
  <c r="J190"/>
  <c r="J191"/>
  <c r="K191" s="1"/>
  <c r="J192"/>
  <c r="K192" s="1"/>
  <c r="J193"/>
  <c r="K193" s="1"/>
  <c r="J194"/>
  <c r="J195"/>
  <c r="K195" s="1"/>
  <c r="J196"/>
  <c r="J197"/>
  <c r="K197" s="1"/>
  <c r="J198"/>
  <c r="J199"/>
  <c r="J200"/>
  <c r="J201"/>
  <c r="K201" s="1"/>
  <c r="J202"/>
  <c r="J203"/>
  <c r="K203" s="1"/>
  <c r="J204"/>
  <c r="J205"/>
  <c r="K205" s="1"/>
  <c r="J206"/>
  <c r="J207"/>
  <c r="K207" s="1"/>
  <c r="J208"/>
  <c r="K208" s="1"/>
  <c r="J209"/>
  <c r="K209" s="1"/>
  <c r="J210"/>
  <c r="J211"/>
  <c r="K211" s="1"/>
  <c r="J212"/>
  <c r="J213"/>
  <c r="K213" s="1"/>
  <c r="J214"/>
  <c r="J215"/>
  <c r="J216"/>
  <c r="J217"/>
  <c r="K217" s="1"/>
  <c r="J218"/>
  <c r="J219"/>
  <c r="K219" s="1"/>
  <c r="J220"/>
  <c r="J221"/>
  <c r="K221" s="1"/>
  <c r="J222"/>
  <c r="J223"/>
  <c r="K223" s="1"/>
  <c r="J224"/>
  <c r="K224" s="1"/>
  <c r="J225"/>
  <c r="K225" s="1"/>
  <c r="J226"/>
  <c r="J227"/>
  <c r="K227" s="1"/>
  <c r="J228"/>
  <c r="J229"/>
  <c r="K229" s="1"/>
  <c r="J230"/>
  <c r="J231"/>
  <c r="J232"/>
  <c r="J233"/>
  <c r="K233" s="1"/>
  <c r="J234"/>
  <c r="J235"/>
  <c r="K235" s="1"/>
  <c r="J236"/>
  <c r="J237"/>
  <c r="K237" s="1"/>
  <c r="J238"/>
  <c r="J239"/>
  <c r="K239" s="1"/>
  <c r="J240"/>
  <c r="K240" s="1"/>
  <c r="J241"/>
  <c r="K241" s="1"/>
  <c r="J242"/>
  <c r="J243"/>
  <c r="K243" s="1"/>
  <c r="J244"/>
  <c r="J245"/>
  <c r="K245" s="1"/>
  <c r="J246"/>
  <c r="J247"/>
  <c r="J248"/>
  <c r="J249"/>
  <c r="K249" s="1"/>
  <c r="J250"/>
  <c r="J251"/>
  <c r="K251" s="1"/>
  <c r="J252"/>
  <c r="J253"/>
  <c r="K253" s="1"/>
  <c r="J254"/>
  <c r="J255"/>
  <c r="K255" s="1"/>
  <c r="J256"/>
  <c r="K256" s="1"/>
  <c r="J257"/>
  <c r="K257" s="1"/>
  <c r="J258"/>
  <c r="J259"/>
  <c r="K259" s="1"/>
  <c r="J260"/>
  <c r="J261"/>
  <c r="K261" s="1"/>
  <c r="J262"/>
  <c r="J263"/>
  <c r="J264"/>
  <c r="J265"/>
  <c r="K265" s="1"/>
  <c r="J266"/>
  <c r="J267"/>
  <c r="K267" s="1"/>
  <c r="J268"/>
  <c r="J269"/>
  <c r="K269" s="1"/>
  <c r="J270"/>
  <c r="J271"/>
  <c r="K271" s="1"/>
  <c r="J272"/>
  <c r="K272" s="1"/>
  <c r="J273"/>
  <c r="K273" s="1"/>
  <c r="J274"/>
  <c r="J275"/>
  <c r="K275" s="1"/>
  <c r="J276"/>
  <c r="J277"/>
  <c r="K277" s="1"/>
  <c r="J278"/>
  <c r="J279"/>
  <c r="J280"/>
  <c r="J281"/>
  <c r="K281" s="1"/>
  <c r="J282"/>
  <c r="J283"/>
  <c r="K283" s="1"/>
  <c r="J284"/>
  <c r="J285"/>
  <c r="K285" s="1"/>
  <c r="J286"/>
  <c r="J287"/>
  <c r="K287" s="1"/>
  <c r="J288"/>
  <c r="K288" s="1"/>
  <c r="J289"/>
  <c r="K289" s="1"/>
  <c r="J290"/>
  <c r="J291"/>
  <c r="K291" s="1"/>
  <c r="J292"/>
  <c r="J293"/>
  <c r="K293" s="1"/>
  <c r="J294"/>
  <c r="J295"/>
  <c r="J296"/>
  <c r="J297"/>
  <c r="K297" s="1"/>
  <c r="J298"/>
  <c r="J299"/>
  <c r="K299" s="1"/>
  <c r="J300"/>
  <c r="J301"/>
  <c r="K301" s="1"/>
  <c r="J302"/>
  <c r="J303"/>
  <c r="K303" s="1"/>
  <c r="J304"/>
  <c r="K304" s="1"/>
  <c r="J305"/>
  <c r="K305" s="1"/>
  <c r="J306"/>
  <c r="J307"/>
  <c r="K307" s="1"/>
  <c r="J308"/>
  <c r="J309"/>
  <c r="K309" s="1"/>
  <c r="J310"/>
  <c r="J311"/>
  <c r="J312"/>
  <c r="J313"/>
  <c r="K313" s="1"/>
  <c r="J314"/>
  <c r="J315"/>
  <c r="K315" s="1"/>
  <c r="J316"/>
  <c r="J317"/>
  <c r="K317" s="1"/>
  <c r="J318"/>
  <c r="J319"/>
  <c r="K319" s="1"/>
  <c r="J320"/>
  <c r="K320" s="1"/>
  <c r="J321"/>
  <c r="K321" s="1"/>
  <c r="J322"/>
  <c r="J323"/>
  <c r="K323" s="1"/>
  <c r="J324"/>
  <c r="J325"/>
  <c r="K325" s="1"/>
  <c r="J326"/>
  <c r="J327"/>
  <c r="J328"/>
  <c r="J329"/>
  <c r="K329" s="1"/>
  <c r="J330"/>
  <c r="J331"/>
  <c r="K331" s="1"/>
  <c r="J332"/>
  <c r="J333"/>
  <c r="K333" s="1"/>
  <c r="J334"/>
  <c r="J335"/>
  <c r="K335" s="1"/>
  <c r="J336"/>
  <c r="K336" s="1"/>
  <c r="J337"/>
  <c r="K337" s="1"/>
  <c r="J338"/>
  <c r="J339"/>
  <c r="K339" s="1"/>
  <c r="J340"/>
  <c r="J341"/>
  <c r="K341" s="1"/>
  <c r="J342"/>
  <c r="J343"/>
  <c r="J344"/>
  <c r="J345"/>
  <c r="K345" s="1"/>
  <c r="J346"/>
  <c r="J347"/>
  <c r="K347" s="1"/>
  <c r="J348"/>
  <c r="J349"/>
  <c r="K349" s="1"/>
  <c r="J350"/>
  <c r="J351"/>
  <c r="K351" s="1"/>
  <c r="J352"/>
  <c r="K352" s="1"/>
  <c r="J353"/>
  <c r="K353" s="1"/>
  <c r="J354"/>
  <c r="J355"/>
  <c r="K355" s="1"/>
  <c r="J356"/>
  <c r="J357"/>
  <c r="K357" s="1"/>
  <c r="J358"/>
  <c r="J359"/>
  <c r="J360"/>
  <c r="J361"/>
  <c r="K361" s="1"/>
  <c r="J362"/>
  <c r="J363"/>
  <c r="K363" s="1"/>
  <c r="J364"/>
  <c r="J365"/>
  <c r="K365" s="1"/>
  <c r="J366"/>
  <c r="J367"/>
  <c r="K367" s="1"/>
  <c r="J368"/>
  <c r="K368" s="1"/>
  <c r="J369"/>
  <c r="K369" s="1"/>
  <c r="J370"/>
  <c r="J371"/>
  <c r="K371" s="1"/>
  <c r="J372"/>
  <c r="J373"/>
  <c r="K373" s="1"/>
  <c r="J374"/>
  <c r="J375"/>
  <c r="J376"/>
  <c r="J377"/>
  <c r="K377" s="1"/>
  <c r="J378"/>
  <c r="J379"/>
  <c r="K379" s="1"/>
  <c r="J380"/>
  <c r="J381"/>
  <c r="K381" s="1"/>
  <c r="J382"/>
  <c r="J383"/>
  <c r="K383" s="1"/>
  <c r="J384"/>
  <c r="K384" s="1"/>
  <c r="J385"/>
  <c r="K385" s="1"/>
  <c r="J386"/>
  <c r="J387"/>
  <c r="K387" s="1"/>
  <c r="J388"/>
  <c r="J389"/>
  <c r="K389" s="1"/>
  <c r="J390"/>
  <c r="J391"/>
  <c r="J392"/>
  <c r="J393"/>
  <c r="K393" s="1"/>
  <c r="J394"/>
  <c r="J395"/>
  <c r="K395" s="1"/>
  <c r="J396"/>
  <c r="J397"/>
  <c r="K397" s="1"/>
  <c r="J398"/>
  <c r="J399"/>
  <c r="K399" s="1"/>
  <c r="J400"/>
  <c r="K400" s="1"/>
  <c r="J401"/>
  <c r="K401" s="1"/>
  <c r="J402"/>
  <c r="J403"/>
  <c r="K403" s="1"/>
  <c r="J404"/>
  <c r="J405"/>
  <c r="K405" s="1"/>
  <c r="J406"/>
  <c r="J407"/>
  <c r="J408"/>
  <c r="J409"/>
  <c r="K409" s="1"/>
  <c r="J410"/>
  <c r="J411"/>
  <c r="K411" s="1"/>
  <c r="J412"/>
  <c r="J413"/>
  <c r="K413" s="1"/>
  <c r="J414"/>
  <c r="J415"/>
  <c r="K415" s="1"/>
  <c r="J416"/>
  <c r="K416" s="1"/>
  <c r="J417"/>
  <c r="K417" s="1"/>
  <c r="J418"/>
  <c r="J419"/>
  <c r="K419" s="1"/>
  <c r="J420"/>
  <c r="J421"/>
  <c r="K421" s="1"/>
  <c r="J422"/>
  <c r="J423"/>
  <c r="J424"/>
  <c r="K424" s="1"/>
  <c r="J425"/>
  <c r="K425" s="1"/>
  <c r="J426"/>
  <c r="J427"/>
  <c r="K427" s="1"/>
  <c r="J428"/>
  <c r="K428" s="1"/>
  <c r="J429"/>
  <c r="K429" s="1"/>
  <c r="J430"/>
  <c r="J431"/>
  <c r="K431" s="1"/>
  <c r="J432"/>
  <c r="K432" s="1"/>
  <c r="J433"/>
  <c r="K433" s="1"/>
  <c r="J434"/>
  <c r="J435"/>
  <c r="K435" s="1"/>
  <c r="J436"/>
  <c r="J437"/>
  <c r="K437" s="1"/>
  <c r="J438"/>
  <c r="J439"/>
  <c r="K439" s="1"/>
  <c r="J440"/>
  <c r="J441"/>
  <c r="K441" s="1"/>
  <c r="J442"/>
  <c r="J443"/>
  <c r="K443" s="1"/>
  <c r="J26"/>
  <c r="K26" s="1"/>
  <c r="K436"/>
  <c r="K440"/>
  <c r="K28"/>
  <c r="K29"/>
  <c r="K30"/>
  <c r="K32"/>
  <c r="K34"/>
  <c r="K36"/>
  <c r="K40"/>
  <c r="K42"/>
  <c r="K44"/>
  <c r="K45"/>
  <c r="K46"/>
  <c r="K48"/>
  <c r="K50"/>
  <c r="K52"/>
  <c r="K56"/>
  <c r="K58"/>
  <c r="K60"/>
  <c r="K61"/>
  <c r="K62"/>
  <c r="K64"/>
  <c r="K66"/>
  <c r="K68"/>
  <c r="K72"/>
  <c r="K74"/>
  <c r="K76"/>
  <c r="K77"/>
  <c r="K78"/>
  <c r="K80"/>
  <c r="K82"/>
  <c r="K84"/>
  <c r="K88"/>
  <c r="K90"/>
  <c r="K92"/>
  <c r="K93"/>
  <c r="K94"/>
  <c r="K96"/>
  <c r="K98"/>
  <c r="K100"/>
  <c r="K104"/>
  <c r="K106"/>
  <c r="K108"/>
  <c r="K109"/>
  <c r="K110"/>
  <c r="K112"/>
  <c r="K114"/>
  <c r="K116"/>
  <c r="K120"/>
  <c r="K122"/>
  <c r="K124"/>
  <c r="K125"/>
  <c r="K126"/>
  <c r="K128"/>
  <c r="K130"/>
  <c r="K131"/>
  <c r="K133"/>
  <c r="K135"/>
  <c r="K137"/>
  <c r="K141"/>
  <c r="K143"/>
  <c r="K145"/>
  <c r="K146"/>
  <c r="K147"/>
  <c r="K149"/>
  <c r="K151"/>
  <c r="K153"/>
  <c r="K157"/>
  <c r="K159"/>
  <c r="K161"/>
  <c r="K162"/>
  <c r="K163"/>
  <c r="K165"/>
  <c r="K167"/>
  <c r="K169"/>
  <c r="K173"/>
  <c r="K175"/>
  <c r="K177"/>
  <c r="K178"/>
  <c r="K179"/>
  <c r="K181"/>
  <c r="K183"/>
  <c r="K185"/>
  <c r="K187"/>
  <c r="K188"/>
  <c r="K190"/>
  <c r="K194"/>
  <c r="K196"/>
  <c r="K198"/>
  <c r="K199"/>
  <c r="K200"/>
  <c r="K202"/>
  <c r="K204"/>
  <c r="K206"/>
  <c r="K210"/>
  <c r="K212"/>
  <c r="K214"/>
  <c r="K215"/>
  <c r="K216"/>
  <c r="K218"/>
  <c r="K220"/>
  <c r="K222"/>
  <c r="K226"/>
  <c r="K228"/>
  <c r="K230"/>
  <c r="K231"/>
  <c r="K232"/>
  <c r="K234"/>
  <c r="K236"/>
  <c r="K238"/>
  <c r="K242"/>
  <c r="K244"/>
  <c r="K246"/>
  <c r="K247"/>
  <c r="K248"/>
  <c r="K250"/>
  <c r="K252"/>
  <c r="K254"/>
  <c r="K258"/>
  <c r="K260"/>
  <c r="K262"/>
  <c r="K263"/>
  <c r="K264"/>
  <c r="K266"/>
  <c r="K268"/>
  <c r="K270"/>
  <c r="K274"/>
  <c r="K276"/>
  <c r="K278"/>
  <c r="K279"/>
  <c r="K280"/>
  <c r="K282"/>
  <c r="K284"/>
  <c r="K286"/>
  <c r="K290"/>
  <c r="K292"/>
  <c r="K294"/>
  <c r="K295"/>
  <c r="K296"/>
  <c r="K298"/>
  <c r="K300"/>
  <c r="K302"/>
  <c r="K306"/>
  <c r="K308"/>
  <c r="K310"/>
  <c r="K311"/>
  <c r="K312"/>
  <c r="K314"/>
  <c r="K316"/>
  <c r="K318"/>
  <c r="K322"/>
  <c r="K324"/>
  <c r="K326"/>
  <c r="K327"/>
  <c r="K328"/>
  <c r="K330"/>
  <c r="K332"/>
  <c r="K334"/>
  <c r="K338"/>
  <c r="K340"/>
  <c r="K342"/>
  <c r="K343"/>
  <c r="K344"/>
  <c r="K346"/>
  <c r="K348"/>
  <c r="K350"/>
  <c r="K354"/>
  <c r="K356"/>
  <c r="K358"/>
  <c r="K359"/>
  <c r="K360"/>
  <c r="K362"/>
  <c r="K364"/>
  <c r="K366"/>
  <c r="K370"/>
  <c r="K372"/>
  <c r="K374"/>
  <c r="K375"/>
  <c r="K376"/>
  <c r="K378"/>
  <c r="K380"/>
  <c r="K382"/>
  <c r="K386"/>
  <c r="K388"/>
  <c r="K390"/>
  <c r="K391"/>
  <c r="K392"/>
  <c r="K394"/>
  <c r="K396"/>
  <c r="K398"/>
  <c r="K402"/>
  <c r="K404"/>
  <c r="K406"/>
  <c r="K407"/>
  <c r="K408"/>
  <c r="K410"/>
  <c r="K412"/>
  <c r="K414"/>
  <c r="K418"/>
  <c r="K420"/>
  <c r="K422"/>
  <c r="K423"/>
  <c r="K426"/>
  <c r="K430"/>
  <c r="K434"/>
  <c r="K438"/>
  <c r="K442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C444"/>
  <c r="C445"/>
  <c r="C446"/>
  <c r="C447"/>
  <c r="C448"/>
  <c r="C449"/>
  <c r="C450"/>
  <c r="G379" i="9"/>
  <c r="O293" i="1"/>
  <c r="RG40" i="15"/>
  <c r="G378" i="9"/>
  <c r="G376"/>
  <c r="G375"/>
  <c r="F2" i="16" l="1"/>
  <c r="F8"/>
  <c r="G416"/>
  <c r="G432"/>
  <c r="G408"/>
  <c r="F23"/>
  <c r="G429"/>
  <c r="G397"/>
  <c r="G430"/>
  <c r="G414"/>
  <c r="G398"/>
  <c r="G425"/>
  <c r="G393"/>
  <c r="G427"/>
  <c r="G411"/>
  <c r="G395"/>
  <c r="G399"/>
  <c r="G436"/>
  <c r="G438"/>
  <c r="G441"/>
  <c r="G419"/>
  <c r="F3"/>
  <c r="G400"/>
  <c r="G424"/>
  <c r="G404"/>
  <c r="G396"/>
  <c r="G437"/>
  <c r="G405"/>
  <c r="G434"/>
  <c r="G418"/>
  <c r="G402"/>
  <c r="G433"/>
  <c r="G401"/>
  <c r="G431"/>
  <c r="G415"/>
  <c r="G440"/>
  <c r="G413"/>
  <c r="G406"/>
  <c r="G435"/>
  <c r="F7"/>
  <c r="F6" s="1"/>
  <c r="F9" s="1"/>
  <c r="G420"/>
  <c r="G392"/>
  <c r="G428"/>
  <c r="G421"/>
  <c r="G442"/>
  <c r="G426"/>
  <c r="G410"/>
  <c r="G394"/>
  <c r="G443"/>
  <c r="G417"/>
  <c r="G439"/>
  <c r="G423"/>
  <c r="G407"/>
  <c r="G412"/>
  <c r="G422"/>
  <c r="G409"/>
  <c r="G403"/>
  <c r="C2"/>
  <c r="C3"/>
  <c r="D23"/>
  <c r="J23"/>
  <c r="K23"/>
  <c r="C7"/>
  <c r="C8"/>
  <c r="O291" i="1"/>
  <c r="F5" i="16" l="1"/>
  <c r="F4"/>
  <c r="C4"/>
  <c r="C5"/>
  <c r="C6"/>
  <c r="C9" s="1"/>
  <c r="O290" i="1"/>
  <c r="O289" l="1"/>
  <c r="G374" i="9" l="1"/>
  <c r="QV40" i="15" l="1"/>
  <c r="O288" i="1" l="1"/>
  <c r="G373" i="9"/>
  <c r="O287" i="1"/>
  <c r="G372" i="9"/>
  <c r="O286" i="1"/>
  <c r="G371" i="9"/>
  <c r="O285" i="1" l="1"/>
  <c r="G370" i="9"/>
  <c r="O284" i="1" l="1"/>
  <c r="A386" i="9"/>
  <c r="B387" s="1"/>
  <c r="A387" s="1"/>
  <c r="B388" s="1"/>
  <c r="A388" s="1"/>
  <c r="B389" s="1"/>
  <c r="A389" s="1"/>
  <c r="B390" s="1"/>
  <c r="A390" s="1"/>
  <c r="B391" s="1"/>
  <c r="A391" s="1"/>
  <c r="B392" s="1"/>
  <c r="A392" s="1"/>
  <c r="B393" s="1"/>
  <c r="A393" s="1"/>
  <c r="B394" s="1"/>
  <c r="A394" s="1"/>
  <c r="B395" s="1"/>
  <c r="A395" s="1"/>
  <c r="B396" s="1"/>
  <c r="A396" s="1"/>
  <c r="B397" s="1"/>
  <c r="A397" s="1"/>
  <c r="B398" s="1"/>
  <c r="A398" s="1"/>
  <c r="B399" s="1"/>
  <c r="A399" s="1"/>
  <c r="B400" s="1"/>
  <c r="A400" s="1"/>
  <c r="B401" s="1"/>
  <c r="A401" s="1"/>
  <c r="B402" s="1"/>
  <c r="A402" s="1"/>
  <c r="B403" s="1"/>
  <c r="A403" s="1"/>
  <c r="B404" s="1"/>
  <c r="A404" s="1"/>
  <c r="B405" s="1"/>
  <c r="A405" s="1"/>
  <c r="B406" s="1"/>
  <c r="A406" s="1"/>
  <c r="B407" s="1"/>
  <c r="A407" s="1"/>
  <c r="B408" s="1"/>
  <c r="A408" s="1"/>
  <c r="B386"/>
  <c r="G369"/>
  <c r="QK40" i="15"/>
  <c r="O283" i="1"/>
  <c r="G368" i="9" l="1"/>
  <c r="O282" i="1"/>
  <c r="G367" i="9" l="1"/>
  <c r="O281" i="1"/>
  <c r="G366" i="9"/>
  <c r="O280" i="1"/>
  <c r="G365" i="9"/>
  <c r="O279" i="1" l="1"/>
  <c r="G364" i="9"/>
  <c r="O278" i="1"/>
  <c r="PZ40" i="15"/>
  <c r="G363" i="9"/>
  <c r="O277" i="1" l="1"/>
  <c r="G362" i="9"/>
  <c r="O276" i="1" l="1"/>
  <c r="G361" i="9" l="1"/>
  <c r="O275" i="1"/>
  <c r="G360" i="9"/>
  <c r="O274" i="1"/>
  <c r="G359" i="9"/>
  <c r="PO40" i="15"/>
  <c r="O273" i="1" l="1"/>
  <c r="G358" i="9"/>
  <c r="O272" i="1"/>
  <c r="G357" i="9" l="1"/>
  <c r="O271" i="1" l="1"/>
  <c r="G356" i="9"/>
  <c r="O270" i="1"/>
  <c r="G355" i="9"/>
  <c r="O269" i="1" l="1"/>
  <c r="G354" i="9" l="1"/>
  <c r="PD39" i="15" l="1"/>
  <c r="O268" i="1" l="1"/>
  <c r="G353" i="9" l="1"/>
  <c r="O267" i="1"/>
  <c r="G352" i="9" l="1"/>
  <c r="O266" i="1" l="1"/>
  <c r="G351" i="9" l="1"/>
  <c r="O265" i="1"/>
  <c r="G350" i="9"/>
  <c r="O264" i="1" l="1"/>
  <c r="G349" i="9"/>
  <c r="OT40" i="15"/>
  <c r="O263" i="1" l="1"/>
  <c r="G348" i="9"/>
  <c r="O262" i="1"/>
  <c r="AC6" i="12" l="1"/>
  <c r="AC5"/>
  <c r="V6"/>
  <c r="V5"/>
  <c r="O6"/>
  <c r="O5"/>
  <c r="H6"/>
  <c r="H5"/>
  <c r="U9" i="4"/>
  <c r="U7"/>
  <c r="J40"/>
  <c r="G347" i="9"/>
  <c r="O261" i="1"/>
  <c r="B6" i="12" l="1"/>
  <c r="V5" i="4" s="1"/>
  <c r="B5" i="12"/>
  <c r="V9" i="4" s="1"/>
  <c r="G346" i="9"/>
  <c r="O260" i="1"/>
  <c r="G345" i="9" l="1"/>
  <c r="O259" i="1"/>
  <c r="G344" i="9" l="1"/>
  <c r="OJ30" i="15"/>
  <c r="O258" i="1"/>
  <c r="G343" i="9"/>
  <c r="O257" i="1" l="1"/>
  <c r="G342" i="9" l="1"/>
  <c r="O256" i="1" l="1"/>
  <c r="G341" i="9"/>
  <c r="O255" i="1"/>
  <c r="G340" i="9" l="1"/>
  <c r="O254" i="1"/>
  <c r="G339" i="9"/>
  <c r="NZ30" i="15" l="1"/>
  <c r="O253" i="1"/>
  <c r="G338" i="9"/>
  <c r="O252" i="1"/>
  <c r="G337" i="9" l="1"/>
  <c r="O251" i="1" l="1"/>
  <c r="G336" i="9" l="1"/>
  <c r="O250" i="1" l="1"/>
  <c r="G335" i="9"/>
  <c r="O249" i="1"/>
  <c r="G334" i="9"/>
  <c r="O248" i="1" l="1"/>
  <c r="NP30" i="15"/>
  <c r="G333" i="9"/>
  <c r="O247" i="1"/>
  <c r="G332" i="9" l="1"/>
  <c r="O246" i="1" l="1"/>
  <c r="G331" i="9" l="1"/>
  <c r="O245" i="1" l="1"/>
  <c r="G330" i="9"/>
  <c r="B19" i="6"/>
  <c r="A20" s="1"/>
  <c r="B20" s="1"/>
  <c r="A21" s="1"/>
  <c r="B21" s="1"/>
  <c r="A22" s="1"/>
  <c r="B22" s="1"/>
  <c r="A23" s="1"/>
  <c r="B23" s="1"/>
  <c r="A24" s="1"/>
  <c r="B24" s="1"/>
  <c r="A25" s="1"/>
  <c r="B25" s="1"/>
  <c r="A26" s="1"/>
  <c r="B26" s="1"/>
  <c r="A27" s="1"/>
  <c r="B27" s="1"/>
  <c r="A28" s="1"/>
  <c r="B28" s="1"/>
  <c r="A29" s="1"/>
  <c r="B29" s="1"/>
  <c r="A30" s="1"/>
  <c r="B30" s="1"/>
  <c r="A31" s="1"/>
  <c r="B31" s="1"/>
  <c r="A32" s="1"/>
  <c r="B32" s="1"/>
  <c r="A33" s="1"/>
  <c r="B33" s="1"/>
  <c r="A34" s="1"/>
  <c r="B34" l="1"/>
  <c r="A35" s="1"/>
  <c r="B35" s="1"/>
  <c r="A36" s="1"/>
  <c r="O244" i="1"/>
  <c r="A347" i="9"/>
  <c r="B348" s="1"/>
  <c r="A348" s="1"/>
  <c r="B349" s="1"/>
  <c r="A349" s="1"/>
  <c r="B350" s="1"/>
  <c r="A350" s="1"/>
  <c r="B351" s="1"/>
  <c r="A351" s="1"/>
  <c r="B352" s="1"/>
  <c r="A352" s="1"/>
  <c r="B353" s="1"/>
  <c r="A353" s="1"/>
  <c r="B354" s="1"/>
  <c r="A354" s="1"/>
  <c r="B355" s="1"/>
  <c r="A355" s="1"/>
  <c r="B356" s="1"/>
  <c r="A356" s="1"/>
  <c r="B357" s="1"/>
  <c r="A357" s="1"/>
  <c r="B358" s="1"/>
  <c r="A358" s="1"/>
  <c r="B359" s="1"/>
  <c r="A359" s="1"/>
  <c r="B360" s="1"/>
  <c r="A360" s="1"/>
  <c r="B361" s="1"/>
  <c r="A361" s="1"/>
  <c r="B362" s="1"/>
  <c r="A362" s="1"/>
  <c r="B363" s="1"/>
  <c r="A363" s="1"/>
  <c r="B364" s="1"/>
  <c r="A364" s="1"/>
  <c r="B365" s="1"/>
  <c r="A365" s="1"/>
  <c r="B366" s="1"/>
  <c r="A366" s="1"/>
  <c r="B367" s="1"/>
  <c r="A367" s="1"/>
  <c r="B368" s="1"/>
  <c r="A368" s="1"/>
  <c r="B369" s="1"/>
  <c r="A369" s="1"/>
  <c r="B370" s="1"/>
  <c r="A370" s="1"/>
  <c r="B371" s="1"/>
  <c r="A371" s="1"/>
  <c r="B372" s="1"/>
  <c r="A372" s="1"/>
  <c r="B373" s="1"/>
  <c r="A373" s="1"/>
  <c r="B374" s="1"/>
  <c r="A374" s="1"/>
  <c r="B375" s="1"/>
  <c r="A375" s="1"/>
  <c r="B376" s="1"/>
  <c r="A376" s="1"/>
  <c r="B377" s="1"/>
  <c r="A377" s="1"/>
  <c r="B378" s="1"/>
  <c r="A378" s="1"/>
  <c r="B379" s="1"/>
  <c r="A379" s="1"/>
  <c r="B380" s="1"/>
  <c r="A380" s="1"/>
  <c r="B381" s="1"/>
  <c r="A381" s="1"/>
  <c r="B382" s="1"/>
  <c r="A382" s="1"/>
  <c r="B383" s="1"/>
  <c r="A383" s="1"/>
  <c r="B384" s="1"/>
  <c r="A384" s="1"/>
  <c r="B385" s="1"/>
  <c r="A385" s="1"/>
  <c r="B347"/>
  <c r="G329"/>
  <c r="B36" i="6" l="1"/>
  <c r="A37" s="1"/>
  <c r="O243" i="1"/>
  <c r="NF30" i="15"/>
  <c r="G328" i="9"/>
  <c r="O242" i="1"/>
  <c r="G327" i="9"/>
  <c r="B37" i="6" l="1"/>
  <c r="A38" s="1"/>
  <c r="O241" i="1"/>
  <c r="G326" i="9"/>
  <c r="B38" i="6" l="1"/>
  <c r="A39" s="1"/>
  <c r="O240" i="1"/>
  <c r="G325" i="9"/>
  <c r="B39" i="6" l="1"/>
  <c r="A40" s="1"/>
  <c r="O239" i="1"/>
  <c r="G324" i="9"/>
  <c r="MV30" i="15"/>
  <c r="B40" i="6" l="1"/>
  <c r="A41" s="1"/>
  <c r="O238" i="1"/>
  <c r="G323" i="9"/>
  <c r="B41" i="6" l="1"/>
  <c r="A42" s="1"/>
  <c r="O237" i="1"/>
  <c r="G322" i="9"/>
  <c r="O236" i="1"/>
  <c r="G321" i="9"/>
  <c r="B42" i="6" l="1"/>
  <c r="A43" s="1"/>
  <c r="O235" i="1"/>
  <c r="G319" i="9"/>
  <c r="ML30" i="15"/>
  <c r="O233" i="1"/>
  <c r="G318" i="9"/>
  <c r="O232" i="1"/>
  <c r="G317" i="9"/>
  <c r="O231" i="1"/>
  <c r="G316" i="9"/>
  <c r="O230" i="1"/>
  <c r="G315" i="9"/>
  <c r="O229" i="1"/>
  <c r="G314" i="9"/>
  <c r="B43" i="6" l="1"/>
  <c r="A44" s="1"/>
  <c r="O228" i="1"/>
  <c r="MB30" i="15"/>
  <c r="G313" i="9"/>
  <c r="O227" i="1"/>
  <c r="G312" i="9"/>
  <c r="O226" i="1"/>
  <c r="G311" i="9"/>
  <c r="B44" i="6" l="1"/>
  <c r="A45" s="1"/>
  <c r="O225" i="1"/>
  <c r="G310" i="9"/>
  <c r="O224" i="1"/>
  <c r="G309" i="9"/>
  <c r="LR30" i="15"/>
  <c r="O223" i="1"/>
  <c r="B45" i="6" l="1"/>
  <c r="A46" s="1"/>
  <c r="G308" i="9"/>
  <c r="O222" i="1"/>
  <c r="G307" i="9"/>
  <c r="O221" i="1"/>
  <c r="G306" i="9"/>
  <c r="O220" i="1"/>
  <c r="G305" i="9"/>
  <c r="O219" i="1"/>
  <c r="G304" i="9"/>
  <c r="B46" i="6" l="1"/>
  <c r="A47" s="1"/>
  <c r="O218" i="1"/>
  <c r="LH30" i="15"/>
  <c r="G303" i="9"/>
  <c r="O217" i="1"/>
  <c r="G302" i="9"/>
  <c r="O216" i="1"/>
  <c r="G301" i="9"/>
  <c r="B47" i="6" l="1"/>
  <c r="A48" s="1"/>
  <c r="O215" i="1"/>
  <c r="B48" i="6" l="1"/>
  <c r="A49" s="1"/>
  <c r="G300" i="9"/>
  <c r="O214" i="1"/>
  <c r="KX30" i="15"/>
  <c r="G299" i="9"/>
  <c r="O213" i="1"/>
  <c r="G298" i="9"/>
  <c r="O212" i="1"/>
  <c r="G297" i="9"/>
  <c r="B49" i="6" l="1"/>
  <c r="A50" s="1"/>
  <c r="O211" i="1"/>
  <c r="G296" i="9"/>
  <c r="O210" i="1"/>
  <c r="B50" i="6" l="1"/>
  <c r="A51" s="1"/>
  <c r="G295" i="9"/>
  <c r="B51" i="6" l="1"/>
  <c r="A52" s="1"/>
  <c r="O209" i="1"/>
  <c r="B336" i="9"/>
  <c r="A336" s="1"/>
  <c r="B337" s="1"/>
  <c r="A337" s="1"/>
  <c r="B338" s="1"/>
  <c r="A338" s="1"/>
  <c r="B339" s="1"/>
  <c r="A339" s="1"/>
  <c r="B340" s="1"/>
  <c r="A340" s="1"/>
  <c r="B341" s="1"/>
  <c r="A341" s="1"/>
  <c r="B342" s="1"/>
  <c r="A342" s="1"/>
  <c r="B343" s="1"/>
  <c r="A343" s="1"/>
  <c r="B344" s="1"/>
  <c r="A344" s="1"/>
  <c r="B345" s="1"/>
  <c r="A345" s="1"/>
  <c r="B346" s="1"/>
  <c r="A346" s="1"/>
  <c r="G294"/>
  <c r="O208" i="1"/>
  <c r="KN30" i="15"/>
  <c r="G293" i="9"/>
  <c r="B52" i="6" l="1"/>
  <c r="A53" s="1"/>
  <c r="O207" i="1"/>
  <c r="G292" i="9"/>
  <c r="B53" i="6" l="1"/>
  <c r="A54" s="1"/>
  <c r="O206" i="1"/>
  <c r="B54" i="6" l="1"/>
  <c r="A55" s="1"/>
  <c r="G291" i="9"/>
  <c r="O205" i="1"/>
  <c r="G290" i="9"/>
  <c r="O204" i="1"/>
  <c r="KD30" i="15"/>
  <c r="G289" i="9"/>
  <c r="O203" i="1"/>
  <c r="B55" i="6" l="1"/>
  <c r="A56" s="1"/>
  <c r="O202" i="1"/>
  <c r="G288" i="9"/>
  <c r="B56" i="6" l="1"/>
  <c r="A57" s="1"/>
  <c r="G287" i="9"/>
  <c r="O201" i="1"/>
  <c r="B57" i="6" l="1"/>
  <c r="A58" s="1"/>
  <c r="G286" i="9"/>
  <c r="A327"/>
  <c r="B325"/>
  <c r="B311"/>
  <c r="B58" i="6" l="1"/>
  <c r="A59" s="1"/>
  <c r="O200" i="1"/>
  <c r="G285" i="9"/>
  <c r="B59" i="6" l="1"/>
  <c r="A60" s="1"/>
  <c r="O199" i="1"/>
  <c r="G284" i="9"/>
  <c r="O198" i="1"/>
  <c r="JT30" i="15"/>
  <c r="B60" i="6" l="1"/>
  <c r="A61" s="1"/>
  <c r="G283" i="9"/>
  <c r="O197" i="1"/>
  <c r="G282" i="9"/>
  <c r="B61" i="6" l="1"/>
  <c r="A62" s="1"/>
  <c r="O196" i="1"/>
  <c r="G281" i="9"/>
  <c r="B62" i="6" l="1"/>
  <c r="A63" s="1"/>
  <c r="O195" i="1"/>
  <c r="G280" i="9"/>
  <c r="B63" i="6" l="1"/>
  <c r="A64" s="1"/>
  <c r="O194" i="1"/>
  <c r="JJ30" i="15"/>
  <c r="G279" i="9"/>
  <c r="B64" i="6" l="1"/>
  <c r="A65" s="1"/>
  <c r="O193" i="1"/>
  <c r="B65" i="6" l="1"/>
  <c r="A66" s="1"/>
  <c r="G278" i="9"/>
  <c r="B66" i="6" l="1"/>
  <c r="A67" s="1"/>
  <c r="O192" i="1"/>
  <c r="G277" i="9"/>
  <c r="G276"/>
  <c r="B67" i="6" l="1"/>
  <c r="A68" s="1"/>
  <c r="O191" i="1"/>
  <c r="B68" i="6" l="1"/>
  <c r="A69" s="1"/>
  <c r="O190" i="1"/>
  <c r="G274" i="9"/>
  <c r="IZ30" i="15"/>
  <c r="O188" i="1"/>
  <c r="G273" i="9"/>
  <c r="O187" i="1"/>
  <c r="G272" i="9"/>
  <c r="O186" i="1"/>
  <c r="B69" i="6" l="1"/>
  <c r="A70" s="1"/>
  <c r="G271" i="9"/>
  <c r="O185" i="1"/>
  <c r="G270" i="9"/>
  <c r="O184" i="1"/>
  <c r="B299" i="9"/>
  <c r="B292"/>
  <c r="G269"/>
  <c r="B70" i="6" l="1"/>
  <c r="A71" s="1"/>
  <c r="O183" i="1"/>
  <c r="IP30" i="15"/>
  <c r="G268" i="9"/>
  <c r="O182" i="1"/>
  <c r="G267" i="9"/>
  <c r="O181" i="1"/>
  <c r="G266" i="9"/>
  <c r="O180" i="1"/>
  <c r="R9"/>
  <c r="G265" i="9"/>
  <c r="G263"/>
  <c r="G264"/>
  <c r="O179" i="1"/>
  <c r="IF30" i="15"/>
  <c r="O178" i="1"/>
  <c r="B71" i="6" l="1"/>
  <c r="A72" s="1"/>
  <c r="O177" i="1"/>
  <c r="G262" i="9"/>
  <c r="O176" i="1"/>
  <c r="G261" i="9"/>
  <c r="O175" i="1"/>
  <c r="G260" i="9"/>
  <c r="O174" i="1"/>
  <c r="G259" i="9"/>
  <c r="O173" i="1"/>
  <c r="HV30" i="15"/>
  <c r="G258" i="9"/>
  <c r="O172" i="1"/>
  <c r="G257" i="9"/>
  <c r="O171" i="1"/>
  <c r="B72" i="6" l="1"/>
  <c r="A73" s="1"/>
  <c r="G256" i="9"/>
  <c r="O170" i="1"/>
  <c r="B73" i="6" l="1"/>
  <c r="A74" s="1"/>
  <c r="G255" i="9"/>
  <c r="O169" i="1"/>
  <c r="B74" i="6" l="1"/>
  <c r="A75" s="1"/>
  <c r="G254" i="9"/>
  <c r="O168" i="1"/>
  <c r="HL30" i="15"/>
  <c r="B75" i="6" l="1"/>
  <c r="A76" s="1"/>
  <c r="G253" i="9"/>
  <c r="B76" i="6" l="1"/>
  <c r="A77" s="1"/>
  <c r="O167" i="1"/>
  <c r="G252" i="9"/>
  <c r="B77" i="6" l="1"/>
  <c r="A78" s="1"/>
  <c r="O166" i="1"/>
  <c r="G251" i="9"/>
  <c r="B78" i="6" l="1"/>
  <c r="A79" s="1"/>
  <c r="O165" i="1"/>
  <c r="G250" i="9"/>
  <c r="HB30" i="15"/>
  <c r="O163" i="1"/>
  <c r="G248" i="9"/>
  <c r="O162" i="1"/>
  <c r="O161"/>
  <c r="G247" i="9"/>
  <c r="G246"/>
  <c r="O160" i="1"/>
  <c r="G245" i="9"/>
  <c r="B79" i="6" l="1"/>
  <c r="A80" s="1"/>
  <c r="O159" i="1"/>
  <c r="B80" i="6" l="1"/>
  <c r="A81" s="1"/>
  <c r="G244" i="9"/>
  <c r="B261"/>
  <c r="B247"/>
  <c r="GR30" i="15"/>
  <c r="O158" i="1"/>
  <c r="B81" i="6" l="1"/>
  <c r="A82" s="1"/>
  <c r="G243" i="9"/>
  <c r="G242"/>
  <c r="B82" i="6" l="1"/>
  <c r="A83" s="1"/>
  <c r="O156" i="1"/>
  <c r="B83" i="6" l="1"/>
  <c r="A84" s="1"/>
  <c r="G241" i="9"/>
  <c r="O155" i="1"/>
  <c r="B84" i="6" l="1"/>
  <c r="A85" s="1"/>
  <c r="G240" i="9"/>
  <c r="O154" i="1"/>
  <c r="O153"/>
  <c r="GH30" i="15"/>
  <c r="G239" i="9"/>
  <c r="G238"/>
  <c r="B85" i="6" l="1"/>
  <c r="A86" s="1"/>
  <c r="O152" i="1"/>
  <c r="G237" i="9"/>
  <c r="B86" i="6" l="1"/>
  <c r="A87" s="1"/>
  <c r="O151" i="1"/>
  <c r="G236" i="9"/>
  <c r="O150" i="1"/>
  <c r="G235" i="9"/>
  <c r="B87" i="6" l="1"/>
  <c r="A88" s="1"/>
  <c r="B238" i="9"/>
  <c r="O149" i="1"/>
  <c r="B88" i="6" l="1"/>
  <c r="A89" s="1"/>
  <c r="G234" i="9"/>
  <c r="FX30" i="15"/>
  <c r="B89" i="6" l="1"/>
  <c r="A90" s="1"/>
  <c r="O148" i="1"/>
  <c r="G233" i="9"/>
  <c r="O147" i="1"/>
  <c r="G232" i="9"/>
  <c r="O146" i="1"/>
  <c r="G231" i="9"/>
  <c r="O145" i="1"/>
  <c r="B90" i="6" l="1"/>
  <c r="A91" s="1"/>
  <c r="G230" i="9"/>
  <c r="O144" i="1"/>
  <c r="G229" i="9"/>
  <c r="O143" i="1"/>
  <c r="B233" i="9"/>
  <c r="FN30" i="15"/>
  <c r="G228" i="9"/>
  <c r="O142" i="1"/>
  <c r="G227" i="9"/>
  <c r="B91" i="6" l="1"/>
  <c r="A92" s="1"/>
  <c r="O141" i="1"/>
  <c r="G226" i="9"/>
  <c r="B92" i="6" l="1"/>
  <c r="A93" s="1"/>
  <c r="O140" i="1"/>
  <c r="G225" i="9"/>
  <c r="O139" i="1"/>
  <c r="G224" i="9"/>
  <c r="B226"/>
  <c r="O138" i="1"/>
  <c r="FD30" i="15"/>
  <c r="G223" i="9"/>
  <c r="B93" i="6" l="1"/>
  <c r="A94" s="1"/>
  <c r="O137" i="1"/>
  <c r="G222" i="9"/>
  <c r="O136" i="1"/>
  <c r="G221" i="9"/>
  <c r="O135" i="1"/>
  <c r="G220" i="9"/>
  <c r="O134" i="1"/>
  <c r="G219" i="9"/>
  <c r="B94" i="6" l="1"/>
  <c r="A95" s="1"/>
  <c r="ET30" i="15"/>
  <c r="O133" i="1"/>
  <c r="B95" i="6" l="1"/>
  <c r="A96" s="1"/>
  <c r="G218" i="9"/>
  <c r="B96" i="6" l="1"/>
  <c r="A97" s="1"/>
  <c r="O132" i="1"/>
  <c r="B97" i="6" l="1"/>
  <c r="A98" s="1"/>
  <c r="G217" i="9"/>
  <c r="B98" i="6" l="1"/>
  <c r="A99" s="1"/>
  <c r="O131" i="1"/>
  <c r="B222" i="9"/>
  <c r="B99" i="6" l="1"/>
  <c r="A100" s="1"/>
  <c r="G216" i="9"/>
  <c r="O130" i="1"/>
  <c r="G215" i="9"/>
  <c r="O129" i="1"/>
  <c r="B100" i="6" l="1"/>
  <c r="A101" s="1"/>
  <c r="B216" i="9"/>
  <c r="G214"/>
  <c r="EJ30" i="15"/>
  <c r="O128" i="1"/>
  <c r="B101" i="6" l="1"/>
  <c r="A102" s="1"/>
  <c r="G213" i="9"/>
  <c r="O127" i="1"/>
  <c r="G212" i="9"/>
  <c r="O126" i="1"/>
  <c r="B102" i="6" l="1"/>
  <c r="A103" s="1"/>
  <c r="G211" i="9"/>
  <c r="O125" i="1"/>
  <c r="B103" i="6" l="1"/>
  <c r="A104" s="1"/>
  <c r="G210" i="9"/>
  <c r="O124" i="1"/>
  <c r="G209" i="9"/>
  <c r="O123" i="1"/>
  <c r="DZ30" i="15"/>
  <c r="B104" i="6" l="1"/>
  <c r="A105" s="1"/>
  <c r="G208" i="9"/>
  <c r="O122" i="1"/>
  <c r="G207" i="9"/>
  <c r="O121" i="1"/>
  <c r="G206" i="9"/>
  <c r="O120" i="1"/>
  <c r="B105" i="6" l="1"/>
  <c r="A106" s="1"/>
  <c r="G205" i="9"/>
  <c r="B106" i="6" l="1"/>
  <c r="A107" s="1"/>
  <c r="O119" i="1"/>
  <c r="G204" i="9"/>
  <c r="DP30" i="15"/>
  <c r="O117" i="1"/>
  <c r="J117"/>
  <c r="G202" i="9"/>
  <c r="O116" i="1"/>
  <c r="G201" i="9"/>
  <c r="O115" i="1"/>
  <c r="G200" i="9"/>
  <c r="O114" i="1"/>
  <c r="G199" i="9"/>
  <c r="O113" i="1"/>
  <c r="DF30" i="15"/>
  <c r="G198" i="9"/>
  <c r="B107" i="6" l="1"/>
  <c r="A108" s="1"/>
  <c r="O112" i="1"/>
  <c r="B108" i="6" l="1"/>
  <c r="A109" s="1"/>
  <c r="G197" i="9"/>
  <c r="B109" i="6" l="1"/>
  <c r="A110" s="1"/>
  <c r="O111" i="1"/>
  <c r="G196" i="9"/>
  <c r="B201"/>
  <c r="B110" i="6" l="1"/>
  <c r="A111" s="1"/>
  <c r="O110" i="1"/>
  <c r="G195" i="9"/>
  <c r="B195"/>
  <c r="O109" i="1"/>
  <c r="B111" i="6" l="1"/>
  <c r="A112" s="1"/>
  <c r="G194" i="9"/>
  <c r="CV30" i="15"/>
  <c r="B112" i="6" l="1"/>
  <c r="A113" s="1"/>
  <c r="O108" i="1"/>
  <c r="O107"/>
  <c r="G193" i="9"/>
  <c r="G192"/>
  <c r="O106" i="1"/>
  <c r="G191" i="9"/>
  <c r="B113" i="6" l="1"/>
  <c r="A114" s="1"/>
  <c r="O105" i="1"/>
  <c r="B114" i="6" l="1"/>
  <c r="A115" s="1"/>
  <c r="G190" i="9"/>
  <c r="B115" i="6" l="1"/>
  <c r="A116" s="1"/>
  <c r="O104" i="1"/>
  <c r="B116" i="6" l="1"/>
  <c r="A117" s="1"/>
  <c r="G189" i="9"/>
  <c r="B191"/>
  <c r="CL30" i="15"/>
  <c r="O103" i="1"/>
  <c r="G188" i="9"/>
  <c r="B117" i="6" l="1"/>
  <c r="A118" s="1"/>
  <c r="O102" i="1"/>
  <c r="B118" i="6" l="1"/>
  <c r="A119" s="1"/>
  <c r="G187" i="9"/>
  <c r="B119" i="6" l="1"/>
  <c r="A120" s="1"/>
  <c r="O101" i="1"/>
  <c r="B120" i="6" l="1"/>
  <c r="A121" s="1"/>
  <c r="G186" i="9"/>
  <c r="O100" i="1"/>
  <c r="B121" i="6" l="1"/>
  <c r="A122" s="1"/>
  <c r="G185" i="9"/>
  <c r="O99" i="1"/>
  <c r="G184" i="9"/>
  <c r="B122" i="6" l="1"/>
  <c r="A123" s="1"/>
  <c r="CB30" i="15"/>
  <c r="O98" i="1"/>
  <c r="G183" i="9"/>
  <c r="O97" i="1"/>
  <c r="G182" i="9"/>
  <c r="O96" i="1"/>
  <c r="G181" i="9"/>
  <c r="B123" i="6" l="1"/>
  <c r="A124" s="1"/>
  <c r="O95" i="1"/>
  <c r="G180" i="9"/>
  <c r="O94" i="1"/>
  <c r="B124" i="6" l="1"/>
  <c r="A125" s="1"/>
  <c r="G179" i="9"/>
  <c r="B125" i="6" l="1"/>
  <c r="A126" s="1"/>
  <c r="BR30" i="15"/>
  <c r="O93" i="1"/>
  <c r="G178" i="9"/>
  <c r="O92" i="1"/>
  <c r="B126" i="6" l="1"/>
  <c r="A127" s="1"/>
  <c r="G177" i="9"/>
  <c r="O91" i="1"/>
  <c r="G176" i="9"/>
  <c r="O90" i="1"/>
  <c r="B127" i="6" l="1"/>
  <c r="A128" s="1"/>
  <c r="BH30" i="15"/>
  <c r="B128" i="6" l="1"/>
  <c r="A129" s="1"/>
  <c r="G174" i="9"/>
  <c r="O88" i="1"/>
  <c r="B129" i="6" l="1"/>
  <c r="A130" s="1"/>
  <c r="G173" i="9"/>
  <c r="B130" i="6" l="1"/>
  <c r="A131" s="1"/>
  <c r="O87" i="1"/>
  <c r="B131" i="6" l="1"/>
  <c r="A132" s="1"/>
  <c r="G172" i="9"/>
  <c r="O86" i="1"/>
  <c r="G171" i="9"/>
  <c r="B132" i="6" l="1"/>
  <c r="A133" s="1"/>
  <c r="O85" i="1"/>
  <c r="B133" i="6" l="1"/>
  <c r="A134" s="1"/>
  <c r="O84" i="1"/>
  <c r="G170" i="9"/>
  <c r="B134" i="6" l="1"/>
  <c r="A135" s="1"/>
  <c r="G169" i="9"/>
  <c r="B135" i="6" l="1"/>
  <c r="A136" s="1"/>
  <c r="O83" i="1"/>
  <c r="AX30" i="15"/>
  <c r="B136" i="6" l="1"/>
  <c r="A137" s="1"/>
  <c r="G168" i="9"/>
  <c r="B137" i="6" l="1"/>
  <c r="A138" s="1"/>
  <c r="O82" i="1"/>
  <c r="B138" i="6" l="1"/>
  <c r="A139" s="1"/>
  <c r="G167" i="9"/>
  <c r="B139" i="6" l="1"/>
  <c r="A140" s="1"/>
  <c r="O81" i="1"/>
  <c r="B140" i="6" l="1"/>
  <c r="A141" s="1"/>
  <c r="G166" i="9"/>
  <c r="O80" i="1"/>
  <c r="B141" i="6" l="1"/>
  <c r="A142" s="1"/>
  <c r="G165" i="9"/>
  <c r="B176"/>
  <c r="B175"/>
  <c r="O79" i="1"/>
  <c r="B142" i="6" l="1"/>
  <c r="A143" s="1"/>
  <c r="AN30" i="15"/>
  <c r="G164" i="9"/>
  <c r="G163"/>
  <c r="B143" i="6" l="1"/>
  <c r="A144" s="1"/>
  <c r="O77" i="1"/>
  <c r="B144" i="6" l="1"/>
  <c r="A145" s="1"/>
  <c r="G162" i="9"/>
  <c r="B145" i="6" l="1"/>
  <c r="A146" s="1"/>
  <c r="O76" i="1"/>
  <c r="G161" i="9"/>
  <c r="O75" i="1"/>
  <c r="G160" i="9"/>
  <c r="O74" i="1"/>
  <c r="AD30" i="15"/>
  <c r="G159" i="9"/>
  <c r="B146" i="6" l="1"/>
  <c r="A147" s="1"/>
  <c r="O73" i="1"/>
  <c r="B147" i="6" l="1"/>
  <c r="A148" s="1"/>
  <c r="G158" i="9"/>
  <c r="B148" i="6" l="1"/>
  <c r="A149" s="1"/>
  <c r="O72" i="1"/>
  <c r="G157" i="9"/>
  <c r="O71" i="1"/>
  <c r="B149" i="6" l="1"/>
  <c r="A150" s="1"/>
  <c r="G156" i="9"/>
  <c r="B150" i="6" l="1"/>
  <c r="A151" s="1"/>
  <c r="I41" i="1"/>
  <c r="B151" i="6" l="1"/>
  <c r="A152" s="1"/>
  <c r="O70" i="1"/>
  <c r="T30" i="15"/>
  <c r="G154" i="9"/>
  <c r="O68" i="1"/>
  <c r="B152" i="6" l="1"/>
  <c r="A153" s="1"/>
  <c r="G153" i="9"/>
  <c r="B153" i="6" l="1"/>
  <c r="A154" s="1"/>
  <c r="O67" i="1"/>
  <c r="B154" i="6" l="1"/>
  <c r="A155" s="1"/>
  <c r="G152" i="9"/>
  <c r="O66" i="1"/>
  <c r="X68" i="9"/>
  <c r="AV10"/>
  <c r="AM14"/>
  <c r="G11"/>
  <c r="AV15"/>
  <c r="AW15"/>
  <c r="AX15"/>
  <c r="AV16"/>
  <c r="AW16"/>
  <c r="AX16"/>
  <c r="AV17"/>
  <c r="AW17"/>
  <c r="AX17"/>
  <c r="AV18"/>
  <c r="AW18"/>
  <c r="AX18"/>
  <c r="AV19"/>
  <c r="AW19"/>
  <c r="AX19"/>
  <c r="AV20"/>
  <c r="AW20"/>
  <c r="AX20"/>
  <c r="AV21"/>
  <c r="AW21"/>
  <c r="AX21"/>
  <c r="AV22"/>
  <c r="AW22"/>
  <c r="AX22"/>
  <c r="AV23"/>
  <c r="AW23"/>
  <c r="AX23"/>
  <c r="AV24"/>
  <c r="AW24"/>
  <c r="AX24"/>
  <c r="AV25"/>
  <c r="AW25"/>
  <c r="AX25"/>
  <c r="AV26"/>
  <c r="AW26"/>
  <c r="AX26"/>
  <c r="AV27"/>
  <c r="AW27"/>
  <c r="AX27"/>
  <c r="AV28"/>
  <c r="AW28"/>
  <c r="AX28"/>
  <c r="AV29"/>
  <c r="AW29"/>
  <c r="AX29"/>
  <c r="AV30"/>
  <c r="AW30"/>
  <c r="AX30"/>
  <c r="AV31"/>
  <c r="AW31"/>
  <c r="AX31"/>
  <c r="AV32"/>
  <c r="AW32"/>
  <c r="AX32"/>
  <c r="AV33"/>
  <c r="AW33"/>
  <c r="AX33"/>
  <c r="AV34"/>
  <c r="AW34"/>
  <c r="AX34"/>
  <c r="AV35"/>
  <c r="AW35"/>
  <c r="AX35"/>
  <c r="AV36"/>
  <c r="AW36"/>
  <c r="AX36"/>
  <c r="AV37"/>
  <c r="AW37"/>
  <c r="AX37"/>
  <c r="AV38"/>
  <c r="AW38"/>
  <c r="AX38"/>
  <c r="AV39"/>
  <c r="AW39"/>
  <c r="AX39"/>
  <c r="AV40"/>
  <c r="AW40"/>
  <c r="AX40"/>
  <c r="AV41"/>
  <c r="AW41"/>
  <c r="AX41"/>
  <c r="AV42"/>
  <c r="AW42"/>
  <c r="AX42"/>
  <c r="AV43"/>
  <c r="AW43"/>
  <c r="AX43"/>
  <c r="AV44"/>
  <c r="AW44"/>
  <c r="AX44"/>
  <c r="AV45"/>
  <c r="AW45"/>
  <c r="AX45"/>
  <c r="AV46"/>
  <c r="AW46"/>
  <c r="AX46"/>
  <c r="AV47"/>
  <c r="AW47"/>
  <c r="AX47"/>
  <c r="AV48"/>
  <c r="AW48"/>
  <c r="AX48"/>
  <c r="AV49"/>
  <c r="AW49"/>
  <c r="AX49"/>
  <c r="AV50"/>
  <c r="AW50"/>
  <c r="AX50"/>
  <c r="AV51"/>
  <c r="AW51"/>
  <c r="AX51"/>
  <c r="AV52"/>
  <c r="AW52"/>
  <c r="AX52"/>
  <c r="AV53"/>
  <c r="AW53"/>
  <c r="AX53"/>
  <c r="AV54"/>
  <c r="AW54"/>
  <c r="AX54"/>
  <c r="AV55"/>
  <c r="AW55"/>
  <c r="AX55"/>
  <c r="AV56"/>
  <c r="AW56"/>
  <c r="AX56"/>
  <c r="AV57"/>
  <c r="AW57"/>
  <c r="AX57"/>
  <c r="AV58"/>
  <c r="AW58"/>
  <c r="AX58"/>
  <c r="AV59"/>
  <c r="AW59"/>
  <c r="AX59"/>
  <c r="AV60"/>
  <c r="AW60"/>
  <c r="AX60"/>
  <c r="AV61"/>
  <c r="AW61"/>
  <c r="AX61"/>
  <c r="AV62"/>
  <c r="AW62"/>
  <c r="AX62"/>
  <c r="AV63"/>
  <c r="AW63"/>
  <c r="AX63"/>
  <c r="AV64"/>
  <c r="AW64"/>
  <c r="AX64"/>
  <c r="AV65"/>
  <c r="AW65"/>
  <c r="AX65"/>
  <c r="AV66"/>
  <c r="AW66"/>
  <c r="AX66"/>
  <c r="AV67"/>
  <c r="AW67"/>
  <c r="AX67"/>
  <c r="AV68"/>
  <c r="AW68"/>
  <c r="AX68"/>
  <c r="AV69"/>
  <c r="AW69"/>
  <c r="AX69"/>
  <c r="AV70"/>
  <c r="AW70"/>
  <c r="AX70"/>
  <c r="AV71"/>
  <c r="AW71"/>
  <c r="AX71"/>
  <c r="AV72"/>
  <c r="AW72"/>
  <c r="AX72"/>
  <c r="AV73"/>
  <c r="AW73"/>
  <c r="AX73"/>
  <c r="AV74"/>
  <c r="AW74"/>
  <c r="AX74"/>
  <c r="AV75"/>
  <c r="AW75"/>
  <c r="AX75"/>
  <c r="AV76"/>
  <c r="AW76"/>
  <c r="AX76"/>
  <c r="AV77"/>
  <c r="AW77"/>
  <c r="AX77"/>
  <c r="AV78"/>
  <c r="AW78"/>
  <c r="AX78"/>
  <c r="AV79"/>
  <c r="AW79"/>
  <c r="AX79"/>
  <c r="AV80"/>
  <c r="AW80"/>
  <c r="AX80"/>
  <c r="AV81"/>
  <c r="AW81"/>
  <c r="AX81"/>
  <c r="AV82"/>
  <c r="AW82"/>
  <c r="AX82"/>
  <c r="AV83"/>
  <c r="AW83"/>
  <c r="AX83"/>
  <c r="AV84"/>
  <c r="AW84"/>
  <c r="AX84"/>
  <c r="AV85"/>
  <c r="AW85"/>
  <c r="AX85"/>
  <c r="AV86"/>
  <c r="AW86"/>
  <c r="AX86"/>
  <c r="AV87"/>
  <c r="AW87"/>
  <c r="AX87"/>
  <c r="AV88"/>
  <c r="AW88"/>
  <c r="AX88"/>
  <c r="AV89"/>
  <c r="AW89"/>
  <c r="AX89"/>
  <c r="AV90"/>
  <c r="AW90"/>
  <c r="AX90"/>
  <c r="AV91"/>
  <c r="AW91"/>
  <c r="AX91"/>
  <c r="AV92"/>
  <c r="AW92"/>
  <c r="AX92"/>
  <c r="AV93"/>
  <c r="AW93"/>
  <c r="AX93"/>
  <c r="AV94"/>
  <c r="AW94"/>
  <c r="AX94"/>
  <c r="AV95"/>
  <c r="AW95"/>
  <c r="AX95"/>
  <c r="AV96"/>
  <c r="AW96"/>
  <c r="AX96"/>
  <c r="AV97"/>
  <c r="AW97"/>
  <c r="AX97"/>
  <c r="AV98"/>
  <c r="AW98"/>
  <c r="AX98"/>
  <c r="AV99"/>
  <c r="AW99"/>
  <c r="AX99"/>
  <c r="AV100"/>
  <c r="AW100"/>
  <c r="AX100"/>
  <c r="AV101"/>
  <c r="AW101"/>
  <c r="AX101"/>
  <c r="AV102"/>
  <c r="AW102"/>
  <c r="AX102"/>
  <c r="AV103"/>
  <c r="AW103"/>
  <c r="AX103"/>
  <c r="AV104"/>
  <c r="AW104"/>
  <c r="AX104"/>
  <c r="AV105"/>
  <c r="AW105"/>
  <c r="AX105"/>
  <c r="AV106"/>
  <c r="AW106"/>
  <c r="AX106"/>
  <c r="AV107"/>
  <c r="AW107"/>
  <c r="AX107"/>
  <c r="AV108"/>
  <c r="AW108"/>
  <c r="AX108"/>
  <c r="AV109"/>
  <c r="AW109"/>
  <c r="AX109"/>
  <c r="AV110"/>
  <c r="AW110"/>
  <c r="AX110"/>
  <c r="AV111"/>
  <c r="AW111"/>
  <c r="AX111"/>
  <c r="AV112"/>
  <c r="AW112"/>
  <c r="AX112"/>
  <c r="AV113"/>
  <c r="AW113"/>
  <c r="AX113"/>
  <c r="AV114"/>
  <c r="AW114"/>
  <c r="AX114"/>
  <c r="AV115"/>
  <c r="AW115"/>
  <c r="AX115"/>
  <c r="AV116"/>
  <c r="AW116"/>
  <c r="AX116"/>
  <c r="AV117"/>
  <c r="AW117"/>
  <c r="AX117"/>
  <c r="AV118"/>
  <c r="AW118"/>
  <c r="AX118"/>
  <c r="AV119"/>
  <c r="AW119"/>
  <c r="AX119"/>
  <c r="AV120"/>
  <c r="AW120"/>
  <c r="AX120"/>
  <c r="AV121"/>
  <c r="AW121"/>
  <c r="AX121"/>
  <c r="AV122"/>
  <c r="AW122"/>
  <c r="AX122"/>
  <c r="AV123"/>
  <c r="AW123"/>
  <c r="AX123"/>
  <c r="AV124"/>
  <c r="AW124"/>
  <c r="AX124"/>
  <c r="AV125"/>
  <c r="AW125"/>
  <c r="AX125"/>
  <c r="AV126"/>
  <c r="AW126"/>
  <c r="AX126"/>
  <c r="AV127"/>
  <c r="AW127"/>
  <c r="AX127"/>
  <c r="AV128"/>
  <c r="AW128"/>
  <c r="AX128"/>
  <c r="AV129"/>
  <c r="AW129"/>
  <c r="AX129"/>
  <c r="AV130"/>
  <c r="AW130"/>
  <c r="AX130"/>
  <c r="AV131"/>
  <c r="AW131"/>
  <c r="AX131"/>
  <c r="AV132"/>
  <c r="AW132"/>
  <c r="AX132"/>
  <c r="AV133"/>
  <c r="AW133"/>
  <c r="AX133"/>
  <c r="AV134"/>
  <c r="AW134"/>
  <c r="AX134"/>
  <c r="AV135"/>
  <c r="AW135"/>
  <c r="AX135"/>
  <c r="AV136"/>
  <c r="AW136"/>
  <c r="AX136"/>
  <c r="AV137"/>
  <c r="AW137"/>
  <c r="AX137"/>
  <c r="AV138"/>
  <c r="AW138"/>
  <c r="AX138"/>
  <c r="AV139"/>
  <c r="AW139"/>
  <c r="AX139"/>
  <c r="AV140"/>
  <c r="AW140"/>
  <c r="AX140"/>
  <c r="AV141"/>
  <c r="AW141"/>
  <c r="AX141"/>
  <c r="AV142"/>
  <c r="AW142"/>
  <c r="AX142"/>
  <c r="AV143"/>
  <c r="AW143"/>
  <c r="AX143"/>
  <c r="AV144"/>
  <c r="AW144"/>
  <c r="AX144"/>
  <c r="AV145"/>
  <c r="AW145"/>
  <c r="AX145"/>
  <c r="AV146"/>
  <c r="AW146"/>
  <c r="AX146"/>
  <c r="AV147"/>
  <c r="AW147"/>
  <c r="AX147"/>
  <c r="AV148"/>
  <c r="AW148"/>
  <c r="AX148"/>
  <c r="AV149"/>
  <c r="AW149"/>
  <c r="AX149"/>
  <c r="AV150"/>
  <c r="AW150"/>
  <c r="AX150"/>
  <c r="AV151"/>
  <c r="AW151"/>
  <c r="AX151"/>
  <c r="AV152"/>
  <c r="AW152"/>
  <c r="AX152"/>
  <c r="AV153"/>
  <c r="AW153"/>
  <c r="AX153"/>
  <c r="AV154"/>
  <c r="AW154"/>
  <c r="AX154"/>
  <c r="AV155"/>
  <c r="AW155"/>
  <c r="AX155"/>
  <c r="AV156"/>
  <c r="AW156"/>
  <c r="AX156"/>
  <c r="AV157"/>
  <c r="AW157"/>
  <c r="AX157"/>
  <c r="AV158"/>
  <c r="AW158"/>
  <c r="AX158"/>
  <c r="AV159"/>
  <c r="AW159"/>
  <c r="AX159"/>
  <c r="AV160"/>
  <c r="AW160"/>
  <c r="AX160"/>
  <c r="AV161"/>
  <c r="AW161"/>
  <c r="AX161"/>
  <c r="AV162"/>
  <c r="AW162"/>
  <c r="AX162"/>
  <c r="AV163"/>
  <c r="AW163"/>
  <c r="AX163"/>
  <c r="AV164"/>
  <c r="AW164"/>
  <c r="AX164"/>
  <c r="AV165"/>
  <c r="AW165"/>
  <c r="AX165"/>
  <c r="AV166"/>
  <c r="AW166"/>
  <c r="AX166"/>
  <c r="AV167"/>
  <c r="AW167"/>
  <c r="AX167"/>
  <c r="AV168"/>
  <c r="AW168"/>
  <c r="AX168"/>
  <c r="AV169"/>
  <c r="AW169"/>
  <c r="AX169"/>
  <c r="AV170"/>
  <c r="AW170"/>
  <c r="AX170"/>
  <c r="AV171"/>
  <c r="AW171"/>
  <c r="AX171"/>
  <c r="AV172"/>
  <c r="AW172"/>
  <c r="AX172"/>
  <c r="AV173"/>
  <c r="AW173"/>
  <c r="AX173"/>
  <c r="AV174"/>
  <c r="AW174"/>
  <c r="AX174"/>
  <c r="AV175"/>
  <c r="AW175"/>
  <c r="AX175"/>
  <c r="AV176"/>
  <c r="AW176"/>
  <c r="AX176"/>
  <c r="AV177"/>
  <c r="AW177"/>
  <c r="AX177"/>
  <c r="AV178"/>
  <c r="AW178"/>
  <c r="AX178"/>
  <c r="AV179"/>
  <c r="AW179"/>
  <c r="AX179"/>
  <c r="AV180"/>
  <c r="AW180"/>
  <c r="AX180"/>
  <c r="AV181"/>
  <c r="AW181"/>
  <c r="AX181"/>
  <c r="AV182"/>
  <c r="AW182"/>
  <c r="AX182"/>
  <c r="AV183"/>
  <c r="AW183"/>
  <c r="AX183"/>
  <c r="AV184"/>
  <c r="AW184"/>
  <c r="AX184"/>
  <c r="AV185"/>
  <c r="AW185"/>
  <c r="AX185"/>
  <c r="AV186"/>
  <c r="AW186"/>
  <c r="AX186"/>
  <c r="AV187"/>
  <c r="AW187"/>
  <c r="AX187"/>
  <c r="AV188"/>
  <c r="AW188"/>
  <c r="AX188"/>
  <c r="AV189"/>
  <c r="AW189"/>
  <c r="AX189"/>
  <c r="AV190"/>
  <c r="AW190"/>
  <c r="AX190"/>
  <c r="AV191"/>
  <c r="AW191"/>
  <c r="AX191"/>
  <c r="AV192"/>
  <c r="AW192"/>
  <c r="AX192"/>
  <c r="AV193"/>
  <c r="AW193"/>
  <c r="AX193"/>
  <c r="AV194"/>
  <c r="AW194"/>
  <c r="AX194"/>
  <c r="AV195"/>
  <c r="AW195"/>
  <c r="AX195"/>
  <c r="AV196"/>
  <c r="AW196"/>
  <c r="AX196"/>
  <c r="AV197"/>
  <c r="AW197"/>
  <c r="AX197"/>
  <c r="AV198"/>
  <c r="AW198"/>
  <c r="AX198"/>
  <c r="AV199"/>
  <c r="AW199"/>
  <c r="AX199"/>
  <c r="AV200"/>
  <c r="AW200"/>
  <c r="AX200"/>
  <c r="AV201"/>
  <c r="AW201"/>
  <c r="AX201"/>
  <c r="AV202"/>
  <c r="AW202"/>
  <c r="AX202"/>
  <c r="AV203"/>
  <c r="AW203"/>
  <c r="AX203"/>
  <c r="AV204"/>
  <c r="AW204"/>
  <c r="AX204"/>
  <c r="AV205"/>
  <c r="AW205"/>
  <c r="AX205"/>
  <c r="AV206"/>
  <c r="AW206"/>
  <c r="AX206"/>
  <c r="AV207"/>
  <c r="AW207"/>
  <c r="AX207"/>
  <c r="AV208"/>
  <c r="AW208"/>
  <c r="AX208"/>
  <c r="AV209"/>
  <c r="AW209"/>
  <c r="AX209"/>
  <c r="AV210"/>
  <c r="AW210"/>
  <c r="AX210"/>
  <c r="AV211"/>
  <c r="AW211"/>
  <c r="AX211"/>
  <c r="AV212"/>
  <c r="AW212"/>
  <c r="AX212"/>
  <c r="AV213"/>
  <c r="AW213"/>
  <c r="AX213"/>
  <c r="AV214"/>
  <c r="AW214"/>
  <c r="AX214"/>
  <c r="AV215"/>
  <c r="AW215"/>
  <c r="AX215"/>
  <c r="AV216"/>
  <c r="AW216"/>
  <c r="AX216"/>
  <c r="AV217"/>
  <c r="AW217"/>
  <c r="AX217"/>
  <c r="AV218"/>
  <c r="AW218"/>
  <c r="AX218"/>
  <c r="AV219"/>
  <c r="AW219"/>
  <c r="AX219"/>
  <c r="AV220"/>
  <c r="AW220"/>
  <c r="AX220"/>
  <c r="AV221"/>
  <c r="AW221"/>
  <c r="AX221"/>
  <c r="AV222"/>
  <c r="AW222"/>
  <c r="AX222"/>
  <c r="AV223"/>
  <c r="AW223"/>
  <c r="AX223"/>
  <c r="AV224"/>
  <c r="AW224"/>
  <c r="AX224"/>
  <c r="AV225"/>
  <c r="AW225"/>
  <c r="AX225"/>
  <c r="AV226"/>
  <c r="AW226"/>
  <c r="AX226"/>
  <c r="AV227"/>
  <c r="AW227"/>
  <c r="AX227"/>
  <c r="AV228"/>
  <c r="AW228"/>
  <c r="AX228"/>
  <c r="AV229"/>
  <c r="AW229"/>
  <c r="AX229"/>
  <c r="AV230"/>
  <c r="AW230"/>
  <c r="AX230"/>
  <c r="AV231"/>
  <c r="AW231"/>
  <c r="AX231"/>
  <c r="AV232"/>
  <c r="AW232"/>
  <c r="AX232"/>
  <c r="AV233"/>
  <c r="AW233"/>
  <c r="AX233"/>
  <c r="AV234"/>
  <c r="AW234"/>
  <c r="AX234"/>
  <c r="AV235"/>
  <c r="AW235"/>
  <c r="AX235"/>
  <c r="AV236"/>
  <c r="AW236"/>
  <c r="AX236"/>
  <c r="AV237"/>
  <c r="AW237"/>
  <c r="AX237"/>
  <c r="AV238"/>
  <c r="AW238"/>
  <c r="AX238"/>
  <c r="AV239"/>
  <c r="AW239"/>
  <c r="AX239"/>
  <c r="AV240"/>
  <c r="AW240"/>
  <c r="AX240"/>
  <c r="AV241"/>
  <c r="AW241"/>
  <c r="AX241"/>
  <c r="AV242"/>
  <c r="AW242"/>
  <c r="AX242"/>
  <c r="AV243"/>
  <c r="AW243"/>
  <c r="AX243"/>
  <c r="AV244"/>
  <c r="AW244"/>
  <c r="AX244"/>
  <c r="AV245"/>
  <c r="AW245"/>
  <c r="AX245"/>
  <c r="AV246"/>
  <c r="AW246"/>
  <c r="AX246"/>
  <c r="AV247"/>
  <c r="AW247"/>
  <c r="AX247"/>
  <c r="AV248"/>
  <c r="AW248"/>
  <c r="AX248"/>
  <c r="AV249"/>
  <c r="AW249"/>
  <c r="AX249"/>
  <c r="AV250"/>
  <c r="AW250"/>
  <c r="AX250"/>
  <c r="AV251"/>
  <c r="AW251"/>
  <c r="AX251"/>
  <c r="AV252"/>
  <c r="AW252"/>
  <c r="AX252"/>
  <c r="AV253"/>
  <c r="AW253"/>
  <c r="AX253"/>
  <c r="AV254"/>
  <c r="AW254"/>
  <c r="AX254"/>
  <c r="AV255"/>
  <c r="AW255"/>
  <c r="AX255"/>
  <c r="AV256"/>
  <c r="AW256"/>
  <c r="AX256"/>
  <c r="AV257"/>
  <c r="AW257"/>
  <c r="AX257"/>
  <c r="AV258"/>
  <c r="AW258"/>
  <c r="AX258"/>
  <c r="AV259"/>
  <c r="AW259"/>
  <c r="AX259"/>
  <c r="AV260"/>
  <c r="AW260"/>
  <c r="AX260"/>
  <c r="AV261"/>
  <c r="AW261"/>
  <c r="AX261"/>
  <c r="AV262"/>
  <c r="AW262"/>
  <c r="AX262"/>
  <c r="AV263"/>
  <c r="AW263"/>
  <c r="AX263"/>
  <c r="AV264"/>
  <c r="AW264"/>
  <c r="AX264"/>
  <c r="AV265"/>
  <c r="AW265"/>
  <c r="AX265"/>
  <c r="AV266"/>
  <c r="AW266"/>
  <c r="AX266"/>
  <c r="AV267"/>
  <c r="AW267"/>
  <c r="AX267"/>
  <c r="AV268"/>
  <c r="AW268"/>
  <c r="AX268"/>
  <c r="AV269"/>
  <c r="AW269"/>
  <c r="AX269"/>
  <c r="AV270"/>
  <c r="AW270"/>
  <c r="AX270"/>
  <c r="AV271"/>
  <c r="AW271"/>
  <c r="AX271"/>
  <c r="AV272"/>
  <c r="AW272"/>
  <c r="AX272"/>
  <c r="AV273"/>
  <c r="AW273"/>
  <c r="AX273"/>
  <c r="AV274"/>
  <c r="AW274"/>
  <c r="AX274"/>
  <c r="AV275"/>
  <c r="AW275"/>
  <c r="AX275"/>
  <c r="AV276"/>
  <c r="AW276"/>
  <c r="AX276"/>
  <c r="AV277"/>
  <c r="AW277"/>
  <c r="AX277"/>
  <c r="AV278"/>
  <c r="AW278"/>
  <c r="AX278"/>
  <c r="AV279"/>
  <c r="AW279"/>
  <c r="AX279"/>
  <c r="AV280"/>
  <c r="AW280"/>
  <c r="AX280"/>
  <c r="AV281"/>
  <c r="AW281"/>
  <c r="AX281"/>
  <c r="AV282"/>
  <c r="AW282"/>
  <c r="AX282"/>
  <c r="AV283"/>
  <c r="AW283"/>
  <c r="AX283"/>
  <c r="AV284"/>
  <c r="AW284"/>
  <c r="AX284"/>
  <c r="AV285"/>
  <c r="AW285"/>
  <c r="AX285"/>
  <c r="AV286"/>
  <c r="AW286"/>
  <c r="AX286"/>
  <c r="AV287"/>
  <c r="AW287"/>
  <c r="AX287"/>
  <c r="AV288"/>
  <c r="AW288"/>
  <c r="AX288"/>
  <c r="AV289"/>
  <c r="AW289"/>
  <c r="AX289"/>
  <c r="AV290"/>
  <c r="AW290"/>
  <c r="AX290"/>
  <c r="AV291"/>
  <c r="AW291"/>
  <c r="AX291"/>
  <c r="AV292"/>
  <c r="AW292"/>
  <c r="AX292"/>
  <c r="AV293"/>
  <c r="AW293"/>
  <c r="AX293"/>
  <c r="AV294"/>
  <c r="AW294"/>
  <c r="AX294"/>
  <c r="AV295"/>
  <c r="AW295"/>
  <c r="AX295"/>
  <c r="AV296"/>
  <c r="AW296"/>
  <c r="AX296"/>
  <c r="AV297"/>
  <c r="AW297"/>
  <c r="AX297"/>
  <c r="AV298"/>
  <c r="AW298"/>
  <c r="AX298"/>
  <c r="AV299"/>
  <c r="AW299"/>
  <c r="AX299"/>
  <c r="AV300"/>
  <c r="AW300"/>
  <c r="AX300"/>
  <c r="AV301"/>
  <c r="AW301"/>
  <c r="AX301"/>
  <c r="AV302"/>
  <c r="AW302"/>
  <c r="AX302"/>
  <c r="AV303"/>
  <c r="AW303"/>
  <c r="AX303"/>
  <c r="AV304"/>
  <c r="AW304"/>
  <c r="AX304"/>
  <c r="AV305"/>
  <c r="AW305"/>
  <c r="AX305"/>
  <c r="AV306"/>
  <c r="AW306"/>
  <c r="AX306"/>
  <c r="AV307"/>
  <c r="AW307"/>
  <c r="AX307"/>
  <c r="AV308"/>
  <c r="AW308"/>
  <c r="AX308"/>
  <c r="AV309"/>
  <c r="AW309"/>
  <c r="AX309"/>
  <c r="AV310"/>
  <c r="AW310"/>
  <c r="AX310"/>
  <c r="AV311"/>
  <c r="AW311"/>
  <c r="AX311"/>
  <c r="AV312"/>
  <c r="AW312"/>
  <c r="AX312"/>
  <c r="AV313"/>
  <c r="AW313"/>
  <c r="AX313"/>
  <c r="AV314"/>
  <c r="AW314"/>
  <c r="AX314"/>
  <c r="AV315"/>
  <c r="AW315"/>
  <c r="AX315"/>
  <c r="AV316"/>
  <c r="AW316"/>
  <c r="AX316"/>
  <c r="AV317"/>
  <c r="AW317"/>
  <c r="AX317"/>
  <c r="AV318"/>
  <c r="AW318"/>
  <c r="AX318"/>
  <c r="AV319"/>
  <c r="AW319"/>
  <c r="AX319"/>
  <c r="AV320"/>
  <c r="AW320"/>
  <c r="AX320"/>
  <c r="AV321"/>
  <c r="AW321"/>
  <c r="AX321"/>
  <c r="AV322"/>
  <c r="AW322"/>
  <c r="AX322"/>
  <c r="AV323"/>
  <c r="AW323"/>
  <c r="AX323"/>
  <c r="AV324"/>
  <c r="AW324"/>
  <c r="AX324"/>
  <c r="AV325"/>
  <c r="AW325"/>
  <c r="AX325"/>
  <c r="AV326"/>
  <c r="AW326"/>
  <c r="AX326"/>
  <c r="AV327"/>
  <c r="AW327"/>
  <c r="AX327"/>
  <c r="AV328"/>
  <c r="AW328"/>
  <c r="AX328"/>
  <c r="AV329"/>
  <c r="AW329"/>
  <c r="AX329"/>
  <c r="AV330"/>
  <c r="AW330"/>
  <c r="AX330"/>
  <c r="AV331"/>
  <c r="AW331"/>
  <c r="AX331"/>
  <c r="AV332"/>
  <c r="AW332"/>
  <c r="AX332"/>
  <c r="AV333"/>
  <c r="AW333"/>
  <c r="AX333"/>
  <c r="AV334"/>
  <c r="AW334"/>
  <c r="AX334"/>
  <c r="AV335"/>
  <c r="AW335"/>
  <c r="AX335"/>
  <c r="AV336"/>
  <c r="AW336"/>
  <c r="AX336"/>
  <c r="AV337"/>
  <c r="AW337"/>
  <c r="AX337"/>
  <c r="AV338"/>
  <c r="AW338"/>
  <c r="AX338"/>
  <c r="AV339"/>
  <c r="AW339"/>
  <c r="AX339"/>
  <c r="AV340"/>
  <c r="AW340"/>
  <c r="AX340"/>
  <c r="AV341"/>
  <c r="AW341"/>
  <c r="AX341"/>
  <c r="AV342"/>
  <c r="AW342"/>
  <c r="AX342"/>
  <c r="AV343"/>
  <c r="AW343"/>
  <c r="AX343"/>
  <c r="AV344"/>
  <c r="AW344"/>
  <c r="AX344"/>
  <c r="AV345"/>
  <c r="AW345"/>
  <c r="AX345"/>
  <c r="AV346"/>
  <c r="AW346"/>
  <c r="AX346"/>
  <c r="AV347"/>
  <c r="AW347"/>
  <c r="AX347"/>
  <c r="AV348"/>
  <c r="AW348"/>
  <c r="AX348"/>
  <c r="AV349"/>
  <c r="AW349"/>
  <c r="AX349"/>
  <c r="AV350"/>
  <c r="AW350"/>
  <c r="AX350"/>
  <c r="AV351"/>
  <c r="AW351"/>
  <c r="AX351"/>
  <c r="AV352"/>
  <c r="AW352"/>
  <c r="AX352"/>
  <c r="AV353"/>
  <c r="AW353"/>
  <c r="AX353"/>
  <c r="AV354"/>
  <c r="AW354"/>
  <c r="AX354"/>
  <c r="AV355"/>
  <c r="AW355"/>
  <c r="AX355"/>
  <c r="AV356"/>
  <c r="AW356"/>
  <c r="AX356"/>
  <c r="AV357"/>
  <c r="AW357"/>
  <c r="AX357"/>
  <c r="AV358"/>
  <c r="AW358"/>
  <c r="AX358"/>
  <c r="AV359"/>
  <c r="AW359"/>
  <c r="AX359"/>
  <c r="AV360"/>
  <c r="AW360"/>
  <c r="AX360"/>
  <c r="AV361"/>
  <c r="AW361"/>
  <c r="AX361"/>
  <c r="AV362"/>
  <c r="AW362"/>
  <c r="AX362"/>
  <c r="AV363"/>
  <c r="AW363"/>
  <c r="AX363"/>
  <c r="AV364"/>
  <c r="AW364"/>
  <c r="AX364"/>
  <c r="AV365"/>
  <c r="AW365"/>
  <c r="AX365"/>
  <c r="AV366"/>
  <c r="AW366"/>
  <c r="AX366"/>
  <c r="AV367"/>
  <c r="AW367"/>
  <c r="AX367"/>
  <c r="AV368"/>
  <c r="AW368"/>
  <c r="AX368"/>
  <c r="AV369"/>
  <c r="AW369"/>
  <c r="AX369"/>
  <c r="AV370"/>
  <c r="AW370"/>
  <c r="AX370"/>
  <c r="AV371"/>
  <c r="AW371"/>
  <c r="AX371"/>
  <c r="AV372"/>
  <c r="AW372"/>
  <c r="AX372"/>
  <c r="AV373"/>
  <c r="AW373"/>
  <c r="AX373"/>
  <c r="AV374"/>
  <c r="AW374"/>
  <c r="AX374"/>
  <c r="AV375"/>
  <c r="AW375"/>
  <c r="AX375"/>
  <c r="AV376"/>
  <c r="AW376"/>
  <c r="AX376"/>
  <c r="AV377"/>
  <c r="AW377"/>
  <c r="AX377"/>
  <c r="AV378"/>
  <c r="AW378"/>
  <c r="AX378"/>
  <c r="AV379"/>
  <c r="AW379"/>
  <c r="AX379"/>
  <c r="AV380"/>
  <c r="AW380"/>
  <c r="AX380"/>
  <c r="AV381"/>
  <c r="AW381"/>
  <c r="AX381"/>
  <c r="AV382"/>
  <c r="AW382"/>
  <c r="AX382"/>
  <c r="AV383"/>
  <c r="AW383"/>
  <c r="AX383"/>
  <c r="AV384"/>
  <c r="AW384"/>
  <c r="AX384"/>
  <c r="AV385"/>
  <c r="AW385"/>
  <c r="AX385"/>
  <c r="AV386"/>
  <c r="AW386"/>
  <c r="AX386"/>
  <c r="AV387"/>
  <c r="AW387"/>
  <c r="AX387"/>
  <c r="AV388"/>
  <c r="AW388"/>
  <c r="AX388"/>
  <c r="AV389"/>
  <c r="AW389"/>
  <c r="AX389"/>
  <c r="AV390"/>
  <c r="AW390"/>
  <c r="AX390"/>
  <c r="AV391"/>
  <c r="AW391"/>
  <c r="AX391"/>
  <c r="AV392"/>
  <c r="AW392"/>
  <c r="AX392"/>
  <c r="AV393"/>
  <c r="AW393"/>
  <c r="AX393"/>
  <c r="AV394"/>
  <c r="AW394"/>
  <c r="AX394"/>
  <c r="AV395"/>
  <c r="AW395"/>
  <c r="AX395"/>
  <c r="AV396"/>
  <c r="AW396"/>
  <c r="AX396"/>
  <c r="AV397"/>
  <c r="AW397"/>
  <c r="AX397"/>
  <c r="AV398"/>
  <c r="AW398"/>
  <c r="AX398"/>
  <c r="AV399"/>
  <c r="AW399"/>
  <c r="AX399"/>
  <c r="AV400"/>
  <c r="AW400"/>
  <c r="AX400"/>
  <c r="AV401"/>
  <c r="AW401"/>
  <c r="AX401"/>
  <c r="AV402"/>
  <c r="AW402"/>
  <c r="AX402"/>
  <c r="AV403"/>
  <c r="AW403"/>
  <c r="AX403"/>
  <c r="AV404"/>
  <c r="AW404"/>
  <c r="AX404"/>
  <c r="AV405"/>
  <c r="AW405"/>
  <c r="AX405"/>
  <c r="AV406"/>
  <c r="AW406"/>
  <c r="AX406"/>
  <c r="AV407"/>
  <c r="AW407"/>
  <c r="AX407"/>
  <c r="AV408"/>
  <c r="AW408"/>
  <c r="AX408"/>
  <c r="AV409"/>
  <c r="AW409"/>
  <c r="AX409"/>
  <c r="AV410"/>
  <c r="AW410"/>
  <c r="AX410"/>
  <c r="AV411"/>
  <c r="AW411"/>
  <c r="AX411"/>
  <c r="AV412"/>
  <c r="AW412"/>
  <c r="AX412"/>
  <c r="AV413"/>
  <c r="AW413"/>
  <c r="AX413"/>
  <c r="AV414"/>
  <c r="AW414"/>
  <c r="AX414"/>
  <c r="AV415"/>
  <c r="AW415"/>
  <c r="AX415"/>
  <c r="AV416"/>
  <c r="AW416"/>
  <c r="AX416"/>
  <c r="AV417"/>
  <c r="AW417"/>
  <c r="AX417"/>
  <c r="AV418"/>
  <c r="AW418"/>
  <c r="AX418"/>
  <c r="AV419"/>
  <c r="AW419"/>
  <c r="AX419"/>
  <c r="AV420"/>
  <c r="AW420"/>
  <c r="AX420"/>
  <c r="AV421"/>
  <c r="AW421"/>
  <c r="AX421"/>
  <c r="AV422"/>
  <c r="AW422"/>
  <c r="AX422"/>
  <c r="AV423"/>
  <c r="AW423"/>
  <c r="AX423"/>
  <c r="AV424"/>
  <c r="AW424"/>
  <c r="AX424"/>
  <c r="AV425"/>
  <c r="AW425"/>
  <c r="AX425"/>
  <c r="AV426"/>
  <c r="AW426"/>
  <c r="AX426"/>
  <c r="AV427"/>
  <c r="AW427"/>
  <c r="AX427"/>
  <c r="AV428"/>
  <c r="AW428"/>
  <c r="AX428"/>
  <c r="AV429"/>
  <c r="AW429"/>
  <c r="AX429"/>
  <c r="AV430"/>
  <c r="AW430"/>
  <c r="AX430"/>
  <c r="AV431"/>
  <c r="AW431"/>
  <c r="AX431"/>
  <c r="AV432"/>
  <c r="AW432"/>
  <c r="AX432"/>
  <c r="AV433"/>
  <c r="AW433"/>
  <c r="AX433"/>
  <c r="AV434"/>
  <c r="AW434"/>
  <c r="AX434"/>
  <c r="AV435"/>
  <c r="AW435"/>
  <c r="AX435"/>
  <c r="AV436"/>
  <c r="AW436"/>
  <c r="AX436"/>
  <c r="AV437"/>
  <c r="AW437"/>
  <c r="AX437"/>
  <c r="AV438"/>
  <c r="AW438"/>
  <c r="AX438"/>
  <c r="AV439"/>
  <c r="AW439"/>
  <c r="AX439"/>
  <c r="AV440"/>
  <c r="AW440"/>
  <c r="AX440"/>
  <c r="AV441"/>
  <c r="AW441"/>
  <c r="AX441"/>
  <c r="AV442"/>
  <c r="AW442"/>
  <c r="AX442"/>
  <c r="AV443"/>
  <c r="AW443"/>
  <c r="AX443"/>
  <c r="AV444"/>
  <c r="AW444"/>
  <c r="AX444"/>
  <c r="AV445"/>
  <c r="AW445"/>
  <c r="AX445"/>
  <c r="AV446"/>
  <c r="AW446"/>
  <c r="AX446"/>
  <c r="AV447"/>
  <c r="AW447"/>
  <c r="AX447"/>
  <c r="AV448"/>
  <c r="AW448"/>
  <c r="AX448"/>
  <c r="AV449"/>
  <c r="AW449"/>
  <c r="AX449"/>
  <c r="AV450"/>
  <c r="AW450"/>
  <c r="AX450"/>
  <c r="AV451"/>
  <c r="AW451"/>
  <c r="AX451"/>
  <c r="AV452"/>
  <c r="AW452"/>
  <c r="AX452"/>
  <c r="AV453"/>
  <c r="AW453"/>
  <c r="AX453"/>
  <c r="AV454"/>
  <c r="AW454"/>
  <c r="AX454"/>
  <c r="AV455"/>
  <c r="AW455"/>
  <c r="AX455"/>
  <c r="AV456"/>
  <c r="AW456"/>
  <c r="AX456"/>
  <c r="AV457"/>
  <c r="AW457"/>
  <c r="AX457"/>
  <c r="AV458"/>
  <c r="AW458"/>
  <c r="AX458"/>
  <c r="AV459"/>
  <c r="AW459"/>
  <c r="AX459"/>
  <c r="AV460"/>
  <c r="AW460"/>
  <c r="AX460"/>
  <c r="AV461"/>
  <c r="AW461"/>
  <c r="AX461"/>
  <c r="AV462"/>
  <c r="AW462"/>
  <c r="AX462"/>
  <c r="AV463"/>
  <c r="AW463"/>
  <c r="AX463"/>
  <c r="AV464"/>
  <c r="AW464"/>
  <c r="AX464"/>
  <c r="AV465"/>
  <c r="AW465"/>
  <c r="AX465"/>
  <c r="AV466"/>
  <c r="AW466"/>
  <c r="AX466"/>
  <c r="AV467"/>
  <c r="AW467"/>
  <c r="AX467"/>
  <c r="AV468"/>
  <c r="AW468"/>
  <c r="AX468"/>
  <c r="AV469"/>
  <c r="AW469"/>
  <c r="AX469"/>
  <c r="AV470"/>
  <c r="AW470"/>
  <c r="AX470"/>
  <c r="AV471"/>
  <c r="AW471"/>
  <c r="AX471"/>
  <c r="AV472"/>
  <c r="AW472"/>
  <c r="AX472"/>
  <c r="AV473"/>
  <c r="AW473"/>
  <c r="AX473"/>
  <c r="AV474"/>
  <c r="AW474"/>
  <c r="AX474"/>
  <c r="AV475"/>
  <c r="AW475"/>
  <c r="AX475"/>
  <c r="AV476"/>
  <c r="AW476"/>
  <c r="AX476"/>
  <c r="AV477"/>
  <c r="AW477"/>
  <c r="AX477"/>
  <c r="AV478"/>
  <c r="AW478"/>
  <c r="AX478"/>
  <c r="AV479"/>
  <c r="AW479"/>
  <c r="AX479"/>
  <c r="AV480"/>
  <c r="AW480"/>
  <c r="AX480"/>
  <c r="AV481"/>
  <c r="AW481"/>
  <c r="AX481"/>
  <c r="AV482"/>
  <c r="AW482"/>
  <c r="AX482"/>
  <c r="AV483"/>
  <c r="AW483"/>
  <c r="AX483"/>
  <c r="AV484"/>
  <c r="AW484"/>
  <c r="AX484"/>
  <c r="AV485"/>
  <c r="AW485"/>
  <c r="AX485"/>
  <c r="AV486"/>
  <c r="AW486"/>
  <c r="AX486"/>
  <c r="AV487"/>
  <c r="AW487"/>
  <c r="AX487"/>
  <c r="AV488"/>
  <c r="AW488"/>
  <c r="AX488"/>
  <c r="AV489"/>
  <c r="AW489"/>
  <c r="AX489"/>
  <c r="AV490"/>
  <c r="AW490"/>
  <c r="AX490"/>
  <c r="AV491"/>
  <c r="AW491"/>
  <c r="AX491"/>
  <c r="AV492"/>
  <c r="AW492"/>
  <c r="AX492"/>
  <c r="AV493"/>
  <c r="AW493"/>
  <c r="AX493"/>
  <c r="AV494"/>
  <c r="AW494"/>
  <c r="AX494"/>
  <c r="AV495"/>
  <c r="AW495"/>
  <c r="AX495"/>
  <c r="AV496"/>
  <c r="AW496"/>
  <c r="AX496"/>
  <c r="AV497"/>
  <c r="AW497"/>
  <c r="AX497"/>
  <c r="AV498"/>
  <c r="AW498"/>
  <c r="AX498"/>
  <c r="AV499"/>
  <c r="AW499"/>
  <c r="AX499"/>
  <c r="AV500"/>
  <c r="AW500"/>
  <c r="AX500"/>
  <c r="AV501"/>
  <c r="AW501"/>
  <c r="AX501"/>
  <c r="AV502"/>
  <c r="AW502"/>
  <c r="AX502"/>
  <c r="AV503"/>
  <c r="AW503"/>
  <c r="AX503"/>
  <c r="AV504"/>
  <c r="AW504"/>
  <c r="AX504"/>
  <c r="AV505"/>
  <c r="AW505"/>
  <c r="AX505"/>
  <c r="AV506"/>
  <c r="AW506"/>
  <c r="AX506"/>
  <c r="AV507"/>
  <c r="AW507"/>
  <c r="AX507"/>
  <c r="AV508"/>
  <c r="AW508"/>
  <c r="AX508"/>
  <c r="AV509"/>
  <c r="AW509"/>
  <c r="AX509"/>
  <c r="AV510"/>
  <c r="AW510"/>
  <c r="AX510"/>
  <c r="AV511"/>
  <c r="AW511"/>
  <c r="AX511"/>
  <c r="AV512"/>
  <c r="AW512"/>
  <c r="AX512"/>
  <c r="AV513"/>
  <c r="AW513"/>
  <c r="AX513"/>
  <c r="AV514"/>
  <c r="AW514"/>
  <c r="AX514"/>
  <c r="AV515"/>
  <c r="AW515"/>
  <c r="AX515"/>
  <c r="AV516"/>
  <c r="AW516"/>
  <c r="AX516"/>
  <c r="AV517"/>
  <c r="AW517"/>
  <c r="AX517"/>
  <c r="AV518"/>
  <c r="AW518"/>
  <c r="AX518"/>
  <c r="AV519"/>
  <c r="AW519"/>
  <c r="AX519"/>
  <c r="AV520"/>
  <c r="AW520"/>
  <c r="AX520"/>
  <c r="AV521"/>
  <c r="AW521"/>
  <c r="AX521"/>
  <c r="AV522"/>
  <c r="AW522"/>
  <c r="AX522"/>
  <c r="AV523"/>
  <c r="AW523"/>
  <c r="AX523"/>
  <c r="AV524"/>
  <c r="AW524"/>
  <c r="AX524"/>
  <c r="AV525"/>
  <c r="AW525"/>
  <c r="AX525"/>
  <c r="AV526"/>
  <c r="AW526"/>
  <c r="AX526"/>
  <c r="AV527"/>
  <c r="AW527"/>
  <c r="AX527"/>
  <c r="AV528"/>
  <c r="AW528"/>
  <c r="AX528"/>
  <c r="AV529"/>
  <c r="AW529"/>
  <c r="AX529"/>
  <c r="AV530"/>
  <c r="AW530"/>
  <c r="AX530"/>
  <c r="AV531"/>
  <c r="AW531"/>
  <c r="AX531"/>
  <c r="AV532"/>
  <c r="AW532"/>
  <c r="AX532"/>
  <c r="AV533"/>
  <c r="AW533"/>
  <c r="AX533"/>
  <c r="AV534"/>
  <c r="AW534"/>
  <c r="AX534"/>
  <c r="AV535"/>
  <c r="AW535"/>
  <c r="AX535"/>
  <c r="AV536"/>
  <c r="AW536"/>
  <c r="AX536"/>
  <c r="AV537"/>
  <c r="AW537"/>
  <c r="AX537"/>
  <c r="AV538"/>
  <c r="AW538"/>
  <c r="AX538"/>
  <c r="AV539"/>
  <c r="AW539"/>
  <c r="AX539"/>
  <c r="AV540"/>
  <c r="AW540"/>
  <c r="AX540"/>
  <c r="AV541"/>
  <c r="AW541"/>
  <c r="AX541"/>
  <c r="AV542"/>
  <c r="AW542"/>
  <c r="AX542"/>
  <c r="AV543"/>
  <c r="AW543"/>
  <c r="AX543"/>
  <c r="AV544"/>
  <c r="AW544"/>
  <c r="AX544"/>
  <c r="AV545"/>
  <c r="AW545"/>
  <c r="AX545"/>
  <c r="AV546"/>
  <c r="AW546"/>
  <c r="AX546"/>
  <c r="AV547"/>
  <c r="AW547"/>
  <c r="AX547"/>
  <c r="AV548"/>
  <c r="AW548"/>
  <c r="AX548"/>
  <c r="AV549"/>
  <c r="AW549"/>
  <c r="AX549"/>
  <c r="AV550"/>
  <c r="AW550"/>
  <c r="AX550"/>
  <c r="AV551"/>
  <c r="AW551"/>
  <c r="AX551"/>
  <c r="AV552"/>
  <c r="AW552"/>
  <c r="AX552"/>
  <c r="AV553"/>
  <c r="AW553"/>
  <c r="AX553"/>
  <c r="AV554"/>
  <c r="AW554"/>
  <c r="AX554"/>
  <c r="AV555"/>
  <c r="AW555"/>
  <c r="AX555"/>
  <c r="AV556"/>
  <c r="AW556"/>
  <c r="AX556"/>
  <c r="AV557"/>
  <c r="AW557"/>
  <c r="AX557"/>
  <c r="AV558"/>
  <c r="AW558"/>
  <c r="AX558"/>
  <c r="AV559"/>
  <c r="AW559"/>
  <c r="AX559"/>
  <c r="AV560"/>
  <c r="AW560"/>
  <c r="AX560"/>
  <c r="AV561"/>
  <c r="AW561"/>
  <c r="AX561"/>
  <c r="AV562"/>
  <c r="AW562"/>
  <c r="AX562"/>
  <c r="AV563"/>
  <c r="AW563"/>
  <c r="AX563"/>
  <c r="AV564"/>
  <c r="AW564"/>
  <c r="AX564"/>
  <c r="AV565"/>
  <c r="AW565"/>
  <c r="AX565"/>
  <c r="AV566"/>
  <c r="AW566"/>
  <c r="AX566"/>
  <c r="AV567"/>
  <c r="AW567"/>
  <c r="AX567"/>
  <c r="AV568"/>
  <c r="AW568"/>
  <c r="AX568"/>
  <c r="AV569"/>
  <c r="AW569"/>
  <c r="AX569"/>
  <c r="AV570"/>
  <c r="AW570"/>
  <c r="AX570"/>
  <c r="AV571"/>
  <c r="AW571"/>
  <c r="AX571"/>
  <c r="AV572"/>
  <c r="AW572"/>
  <c r="AX572"/>
  <c r="AV573"/>
  <c r="AW573"/>
  <c r="AX573"/>
  <c r="AV574"/>
  <c r="AW574"/>
  <c r="AX574"/>
  <c r="AV575"/>
  <c r="AW575"/>
  <c r="AX575"/>
  <c r="AV576"/>
  <c r="AW576"/>
  <c r="AX576"/>
  <c r="AV577"/>
  <c r="AW577"/>
  <c r="AX577"/>
  <c r="AV578"/>
  <c r="AW578"/>
  <c r="AX578"/>
  <c r="AV579"/>
  <c r="AW579"/>
  <c r="AX579"/>
  <c r="AV580"/>
  <c r="AW580"/>
  <c r="AX580"/>
  <c r="AV581"/>
  <c r="AW581"/>
  <c r="AX581"/>
  <c r="AV582"/>
  <c r="AW582"/>
  <c r="AX582"/>
  <c r="AV583"/>
  <c r="AW583"/>
  <c r="AX583"/>
  <c r="AV584"/>
  <c r="AW584"/>
  <c r="AX584"/>
  <c r="AV585"/>
  <c r="AW585"/>
  <c r="AX585"/>
  <c r="AV586"/>
  <c r="AW586"/>
  <c r="AX586"/>
  <c r="AV587"/>
  <c r="AW587"/>
  <c r="AX587"/>
  <c r="AV588"/>
  <c r="AW588"/>
  <c r="AX588"/>
  <c r="AV589"/>
  <c r="AW589"/>
  <c r="AX589"/>
  <c r="AV590"/>
  <c r="AW590"/>
  <c r="AX590"/>
  <c r="AV591"/>
  <c r="AW591"/>
  <c r="AX591"/>
  <c r="AV592"/>
  <c r="AW592"/>
  <c r="AX592"/>
  <c r="AV593"/>
  <c r="AW593"/>
  <c r="AX593"/>
  <c r="AV594"/>
  <c r="AW594"/>
  <c r="AX594"/>
  <c r="AV595"/>
  <c r="AW595"/>
  <c r="AX595"/>
  <c r="AV596"/>
  <c r="AW596"/>
  <c r="AX596"/>
  <c r="AV597"/>
  <c r="AW597"/>
  <c r="AX597"/>
  <c r="AV598"/>
  <c r="AW598"/>
  <c r="AX598"/>
  <c r="AV599"/>
  <c r="AW599"/>
  <c r="AX599"/>
  <c r="AV600"/>
  <c r="AW600"/>
  <c r="AX600"/>
  <c r="AV601"/>
  <c r="AW601"/>
  <c r="AX601"/>
  <c r="AV602"/>
  <c r="AW602"/>
  <c r="AX602"/>
  <c r="AV603"/>
  <c r="AW603"/>
  <c r="AX603"/>
  <c r="AV604"/>
  <c r="AW604"/>
  <c r="AX604"/>
  <c r="AV605"/>
  <c r="AW605"/>
  <c r="AX605"/>
  <c r="AV606"/>
  <c r="AW606"/>
  <c r="AX606"/>
  <c r="AV607"/>
  <c r="AW607"/>
  <c r="AX607"/>
  <c r="AV608"/>
  <c r="AW608"/>
  <c r="AX608"/>
  <c r="AV609"/>
  <c r="AW609"/>
  <c r="AX609"/>
  <c r="AV610"/>
  <c r="AW610"/>
  <c r="AX610"/>
  <c r="AV611"/>
  <c r="AW611"/>
  <c r="AX611"/>
  <c r="AV612"/>
  <c r="AW612"/>
  <c r="AX612"/>
  <c r="AV613"/>
  <c r="AW613"/>
  <c r="AX613"/>
  <c r="AV614"/>
  <c r="AW614"/>
  <c r="AX614"/>
  <c r="AV615"/>
  <c r="AW615"/>
  <c r="AX615"/>
  <c r="AV616"/>
  <c r="AW616"/>
  <c r="AX616"/>
  <c r="AV617"/>
  <c r="AW617"/>
  <c r="AX617"/>
  <c r="AV618"/>
  <c r="AW618"/>
  <c r="AX618"/>
  <c r="AV619"/>
  <c r="AW619"/>
  <c r="AX619"/>
  <c r="AV620"/>
  <c r="AW620"/>
  <c r="AX620"/>
  <c r="AV621"/>
  <c r="AW621"/>
  <c r="AX621"/>
  <c r="AV622"/>
  <c r="AW622"/>
  <c r="AX622"/>
  <c r="AV623"/>
  <c r="AW623"/>
  <c r="AX623"/>
  <c r="AV624"/>
  <c r="AW624"/>
  <c r="AX624"/>
  <c r="AV625"/>
  <c r="AW625"/>
  <c r="AX625"/>
  <c r="AV626"/>
  <c r="AW626"/>
  <c r="AX626"/>
  <c r="AV627"/>
  <c r="AW627"/>
  <c r="AX627"/>
  <c r="AV628"/>
  <c r="AW628"/>
  <c r="AX628"/>
  <c r="AV629"/>
  <c r="AW629"/>
  <c r="AX629"/>
  <c r="AV630"/>
  <c r="AW630"/>
  <c r="AX630"/>
  <c r="AV631"/>
  <c r="AW631"/>
  <c r="AX631"/>
  <c r="AV632"/>
  <c r="AW632"/>
  <c r="AX632"/>
  <c r="AV633"/>
  <c r="AW633"/>
  <c r="AX633"/>
  <c r="AV634"/>
  <c r="AW634"/>
  <c r="AX634"/>
  <c r="AV635"/>
  <c r="AW635"/>
  <c r="AX635"/>
  <c r="AV636"/>
  <c r="AW636"/>
  <c r="AX636"/>
  <c r="AV637"/>
  <c r="AW637"/>
  <c r="AX637"/>
  <c r="AV638"/>
  <c r="AW638"/>
  <c r="AX638"/>
  <c r="AV639"/>
  <c r="AW639"/>
  <c r="AX639"/>
  <c r="AV640"/>
  <c r="AW640"/>
  <c r="AX640"/>
  <c r="AV641"/>
  <c r="AW641"/>
  <c r="AX641"/>
  <c r="AV642"/>
  <c r="AW642"/>
  <c r="AX642"/>
  <c r="AV643"/>
  <c r="AW643"/>
  <c r="AX643"/>
  <c r="AV644"/>
  <c r="AW644"/>
  <c r="AX644"/>
  <c r="AV645"/>
  <c r="AW645"/>
  <c r="AX645"/>
  <c r="AV646"/>
  <c r="AW646"/>
  <c r="AX646"/>
  <c r="AV647"/>
  <c r="AW647"/>
  <c r="AX647"/>
  <c r="AV648"/>
  <c r="AW648"/>
  <c r="AX648"/>
  <c r="AV649"/>
  <c r="AW649"/>
  <c r="AX649"/>
  <c r="AV650"/>
  <c r="AW650"/>
  <c r="AX650"/>
  <c r="AV651"/>
  <c r="AW651"/>
  <c r="AX651"/>
  <c r="AV652"/>
  <c r="AW652"/>
  <c r="AX652"/>
  <c r="AV653"/>
  <c r="AW653"/>
  <c r="AX653"/>
  <c r="AV654"/>
  <c r="AW654"/>
  <c r="AX654"/>
  <c r="AV655"/>
  <c r="AW655"/>
  <c r="AX655"/>
  <c r="AV656"/>
  <c r="AW656"/>
  <c r="AX656"/>
  <c r="AV657"/>
  <c r="AW657"/>
  <c r="AX657"/>
  <c r="AV658"/>
  <c r="AW658"/>
  <c r="AX658"/>
  <c r="AV659"/>
  <c r="AW659"/>
  <c r="AX659"/>
  <c r="AV660"/>
  <c r="AW660"/>
  <c r="AX660"/>
  <c r="AV661"/>
  <c r="AW661"/>
  <c r="AX661"/>
  <c r="AX14"/>
  <c r="AW14"/>
  <c r="AV14"/>
  <c r="X54"/>
  <c r="B155" i="6" l="1"/>
  <c r="A156" s="1"/>
  <c r="AA43" i="9" a="1"/>
  <c r="AA45" s="1"/>
  <c r="Y43" a="1"/>
  <c r="Y45" s="1"/>
  <c r="Z43" a="1"/>
  <c r="Z45" s="1"/>
  <c r="AA68"/>
  <c r="Z68"/>
  <c r="G151"/>
  <c r="O65" i="1"/>
  <c r="G150" i="9"/>
  <c r="O64" i="1"/>
  <c r="B156" i="6" l="1"/>
  <c r="A157" s="1"/>
  <c r="Y48" i="9"/>
  <c r="Y47"/>
  <c r="AA44"/>
  <c r="AA50"/>
  <c r="Y44"/>
  <c r="Y43"/>
  <c r="AA49"/>
  <c r="AA46"/>
  <c r="AA51"/>
  <c r="Y49"/>
  <c r="Y50"/>
  <c r="Y46"/>
  <c r="AA52"/>
  <c r="AA47"/>
  <c r="Y52"/>
  <c r="Y51"/>
  <c r="AA48"/>
  <c r="AA43"/>
  <c r="Z49"/>
  <c r="Z52"/>
  <c r="Z46"/>
  <c r="Z51"/>
  <c r="Z44"/>
  <c r="Z47"/>
  <c r="Z48"/>
  <c r="Z50"/>
  <c r="Z43"/>
  <c r="Y68"/>
  <c r="X25"/>
  <c r="J11" i="15"/>
  <c r="J30" s="1"/>
  <c r="B157" i="6" l="1"/>
  <c r="A158" s="1"/>
  <c r="AA54" i="9"/>
  <c r="Y54"/>
  <c r="Z54"/>
  <c r="O63" i="1"/>
  <c r="O62"/>
  <c r="B158" i="6" l="1"/>
  <c r="A159" s="1"/>
  <c r="O61" i="1"/>
  <c r="O60"/>
  <c r="B159" i="6" l="1"/>
  <c r="A160" s="1"/>
  <c r="O59" i="1"/>
  <c r="AC59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H251"/>
  <c r="AI251"/>
  <c r="AH252"/>
  <c r="AI252"/>
  <c r="AH253"/>
  <c r="AI253"/>
  <c r="AH254"/>
  <c r="AI254"/>
  <c r="AH255"/>
  <c r="AI255"/>
  <c r="AH256"/>
  <c r="AI256"/>
  <c r="AH257"/>
  <c r="AI257"/>
  <c r="AH258"/>
  <c r="AI258"/>
  <c r="AH259"/>
  <c r="AI259"/>
  <c r="AH260"/>
  <c r="AI260"/>
  <c r="AH261"/>
  <c r="AI261"/>
  <c r="AH262"/>
  <c r="AI262"/>
  <c r="AH263"/>
  <c r="AI263"/>
  <c r="AH264"/>
  <c r="AI264"/>
  <c r="AH265"/>
  <c r="AI265"/>
  <c r="AH266"/>
  <c r="AI266"/>
  <c r="AH267"/>
  <c r="AI267"/>
  <c r="AH268"/>
  <c r="AI268"/>
  <c r="AH269"/>
  <c r="AI269"/>
  <c r="AH270"/>
  <c r="AI270"/>
  <c r="AH271"/>
  <c r="AI271"/>
  <c r="AH272"/>
  <c r="AI272"/>
  <c r="AH273"/>
  <c r="AI273"/>
  <c r="AH274"/>
  <c r="AI274"/>
  <c r="AH275"/>
  <c r="AI275"/>
  <c r="AH276"/>
  <c r="AI276"/>
  <c r="AH277"/>
  <c r="AI277"/>
  <c r="AH278"/>
  <c r="AI278"/>
  <c r="AH279"/>
  <c r="AI279"/>
  <c r="AH280"/>
  <c r="AI280"/>
  <c r="AH281"/>
  <c r="AI281"/>
  <c r="AH282"/>
  <c r="AI282"/>
  <c r="AH283"/>
  <c r="AI283"/>
  <c r="AH284"/>
  <c r="AI284"/>
  <c r="AH285"/>
  <c r="AI285"/>
  <c r="AH286"/>
  <c r="AI286"/>
  <c r="AH287"/>
  <c r="AI287"/>
  <c r="AH288"/>
  <c r="AI288"/>
  <c r="AH289"/>
  <c r="AI289"/>
  <c r="AH290"/>
  <c r="AI290"/>
  <c r="AH291"/>
  <c r="AI291"/>
  <c r="AH292"/>
  <c r="AI292"/>
  <c r="AH293"/>
  <c r="AI293"/>
  <c r="AH294"/>
  <c r="AI294"/>
  <c r="AH295"/>
  <c r="AI295"/>
  <c r="AH296"/>
  <c r="AI296"/>
  <c r="AH297"/>
  <c r="AI297"/>
  <c r="AH298"/>
  <c r="AI298"/>
  <c r="AH299"/>
  <c r="AI299"/>
  <c r="AH300"/>
  <c r="AI300"/>
  <c r="AH301"/>
  <c r="AI301"/>
  <c r="AH302"/>
  <c r="AI302"/>
  <c r="AH303"/>
  <c r="AI303"/>
  <c r="AH304"/>
  <c r="AI304"/>
  <c r="AH305"/>
  <c r="AI305"/>
  <c r="AH306"/>
  <c r="AI306"/>
  <c r="AH307"/>
  <c r="AI307"/>
  <c r="AH308"/>
  <c r="AI308"/>
  <c r="AH309"/>
  <c r="AI309"/>
  <c r="AH310"/>
  <c r="AI310"/>
  <c r="AH311"/>
  <c r="AI311"/>
  <c r="AH312"/>
  <c r="AI312"/>
  <c r="AH313"/>
  <c r="AI313"/>
  <c r="AH314"/>
  <c r="AI314"/>
  <c r="AH315"/>
  <c r="AI315"/>
  <c r="AH316"/>
  <c r="AI316"/>
  <c r="AH317"/>
  <c r="AI317"/>
  <c r="AH318"/>
  <c r="AI318"/>
  <c r="AH319"/>
  <c r="AI319"/>
  <c r="AH320"/>
  <c r="AI320"/>
  <c r="AH321"/>
  <c r="AI321"/>
  <c r="AH322"/>
  <c r="AI322"/>
  <c r="AH323"/>
  <c r="AI323"/>
  <c r="AH324"/>
  <c r="AI324"/>
  <c r="AH325"/>
  <c r="AI325"/>
  <c r="AH326"/>
  <c r="AI326"/>
  <c r="AH327"/>
  <c r="AI327"/>
  <c r="AH328"/>
  <c r="AI328"/>
  <c r="AH329"/>
  <c r="AI329"/>
  <c r="AH330"/>
  <c r="AI330"/>
  <c r="AH331"/>
  <c r="AI331"/>
  <c r="AH332"/>
  <c r="AI332"/>
  <c r="AH333"/>
  <c r="AI333"/>
  <c r="AH334"/>
  <c r="AI334"/>
  <c r="AH335"/>
  <c r="AI335"/>
  <c r="AH336"/>
  <c r="AI336"/>
  <c r="AH337"/>
  <c r="AI337"/>
  <c r="AH338"/>
  <c r="AI338"/>
  <c r="AH339"/>
  <c r="AI339"/>
  <c r="AH340"/>
  <c r="AI340"/>
  <c r="AH341"/>
  <c r="AI341"/>
  <c r="AH342"/>
  <c r="AI342"/>
  <c r="AH343"/>
  <c r="AI343"/>
  <c r="AH344"/>
  <c r="AI344"/>
  <c r="AH345"/>
  <c r="AI345"/>
  <c r="AH346"/>
  <c r="AI346"/>
  <c r="AH347"/>
  <c r="AI347"/>
  <c r="AH348"/>
  <c r="AI348"/>
  <c r="AH349"/>
  <c r="AI349"/>
  <c r="AH350"/>
  <c r="AI350"/>
  <c r="AH351"/>
  <c r="AI351"/>
  <c r="AH352"/>
  <c r="AI352"/>
  <c r="AH353"/>
  <c r="AI353"/>
  <c r="AH354"/>
  <c r="AI354"/>
  <c r="AH355"/>
  <c r="AI355"/>
  <c r="AH356"/>
  <c r="AI356"/>
  <c r="AH357"/>
  <c r="AI357"/>
  <c r="AH358"/>
  <c r="AI358"/>
  <c r="AH359"/>
  <c r="AI359"/>
  <c r="AH360"/>
  <c r="AI360"/>
  <c r="AH361"/>
  <c r="AI361"/>
  <c r="AH362"/>
  <c r="AI362"/>
  <c r="AH363"/>
  <c r="AI363"/>
  <c r="AH364"/>
  <c r="AI364"/>
  <c r="AH365"/>
  <c r="AI365"/>
  <c r="AH366"/>
  <c r="AI366"/>
  <c r="AH367"/>
  <c r="AI367"/>
  <c r="AH368"/>
  <c r="AI368"/>
  <c r="AH369"/>
  <c r="AI369"/>
  <c r="AH370"/>
  <c r="AI370"/>
  <c r="AH371"/>
  <c r="AI371"/>
  <c r="AH372"/>
  <c r="AI372"/>
  <c r="AH373"/>
  <c r="AI373"/>
  <c r="AH374"/>
  <c r="AI374"/>
  <c r="AH375"/>
  <c r="AI375"/>
  <c r="AH376"/>
  <c r="AI376"/>
  <c r="AH377"/>
  <c r="AI377"/>
  <c r="AH378"/>
  <c r="AI378"/>
  <c r="AH379"/>
  <c r="AI379"/>
  <c r="AH380"/>
  <c r="AI380"/>
  <c r="AH381"/>
  <c r="AI381"/>
  <c r="AH382"/>
  <c r="AI382"/>
  <c r="AH383"/>
  <c r="AI383"/>
  <c r="AH384"/>
  <c r="AI384"/>
  <c r="AH385"/>
  <c r="AI385"/>
  <c r="AH386"/>
  <c r="AI386"/>
  <c r="AH387"/>
  <c r="AI387"/>
  <c r="AH388"/>
  <c r="AI388"/>
  <c r="AH389"/>
  <c r="AI389"/>
  <c r="AH390"/>
  <c r="AI390"/>
  <c r="AH391"/>
  <c r="AI391"/>
  <c r="AH392"/>
  <c r="AI392"/>
  <c r="AH393"/>
  <c r="AI393"/>
  <c r="AH394"/>
  <c r="AI394"/>
  <c r="AH395"/>
  <c r="AI395"/>
  <c r="AH396"/>
  <c r="AI396"/>
  <c r="AH397"/>
  <c r="AI397"/>
  <c r="AH398"/>
  <c r="AI398"/>
  <c r="AH399"/>
  <c r="AI399"/>
  <c r="AH400"/>
  <c r="AI400"/>
  <c r="AH401"/>
  <c r="AI401"/>
  <c r="AH402"/>
  <c r="AI402"/>
  <c r="AH403"/>
  <c r="AI403"/>
  <c r="AH404"/>
  <c r="AI404"/>
  <c r="AH405"/>
  <c r="AI405"/>
  <c r="AH406"/>
  <c r="AI406"/>
  <c r="AH407"/>
  <c r="AI407"/>
  <c r="AH408"/>
  <c r="AI408"/>
  <c r="AH409"/>
  <c r="AI409"/>
  <c r="AH410"/>
  <c r="AI410"/>
  <c r="AH411"/>
  <c r="AI411"/>
  <c r="AH412"/>
  <c r="AI412"/>
  <c r="AH413"/>
  <c r="AI413"/>
  <c r="AH414"/>
  <c r="AI414"/>
  <c r="AH415"/>
  <c r="AI415"/>
  <c r="AH416"/>
  <c r="AI416"/>
  <c r="AH417"/>
  <c r="AI417"/>
  <c r="AH418"/>
  <c r="AI418"/>
  <c r="AH419"/>
  <c r="AI419"/>
  <c r="AH420"/>
  <c r="AI420"/>
  <c r="AH421"/>
  <c r="AI421"/>
  <c r="AH422"/>
  <c r="AI422"/>
  <c r="AH423"/>
  <c r="AI423"/>
  <c r="AH424"/>
  <c r="AI424"/>
  <c r="AH425"/>
  <c r="AI425"/>
  <c r="AH426"/>
  <c r="AI426"/>
  <c r="AH427"/>
  <c r="AI427"/>
  <c r="AH428"/>
  <c r="AI428"/>
  <c r="AH429"/>
  <c r="AI429"/>
  <c r="AH430"/>
  <c r="AI430"/>
  <c r="AH431"/>
  <c r="AI431"/>
  <c r="AH432"/>
  <c r="AI432"/>
  <c r="AH433"/>
  <c r="AI433"/>
  <c r="AH434"/>
  <c r="AI434"/>
  <c r="AH435"/>
  <c r="AI435"/>
  <c r="AH436"/>
  <c r="AI436"/>
  <c r="AH437"/>
  <c r="AI437"/>
  <c r="AH438"/>
  <c r="AI438"/>
  <c r="AH439"/>
  <c r="AI439"/>
  <c r="AH440"/>
  <c r="AI440"/>
  <c r="AH441"/>
  <c r="AI441"/>
  <c r="AH442"/>
  <c r="AI442"/>
  <c r="AH443"/>
  <c r="AI443"/>
  <c r="AH444"/>
  <c r="AI444"/>
  <c r="AH445"/>
  <c r="AI445"/>
  <c r="AH446"/>
  <c r="AI446"/>
  <c r="AH447"/>
  <c r="AI447"/>
  <c r="AH448"/>
  <c r="AI448"/>
  <c r="AH449"/>
  <c r="AI449"/>
  <c r="AH450"/>
  <c r="AI450"/>
  <c r="AH451"/>
  <c r="AI451"/>
  <c r="AH452"/>
  <c r="AI452"/>
  <c r="AH453"/>
  <c r="AI453"/>
  <c r="AH454"/>
  <c r="AI454"/>
  <c r="AH455"/>
  <c r="AI455"/>
  <c r="AH456"/>
  <c r="AI456"/>
  <c r="AH457"/>
  <c r="AI457"/>
  <c r="AH458"/>
  <c r="AI458"/>
  <c r="AH459"/>
  <c r="AI459"/>
  <c r="AH460"/>
  <c r="AI460"/>
  <c r="AH461"/>
  <c r="AI461"/>
  <c r="AH462"/>
  <c r="AI462"/>
  <c r="AH463"/>
  <c r="AI463"/>
  <c r="AH464"/>
  <c r="AI464"/>
  <c r="AH465"/>
  <c r="AI465"/>
  <c r="AH466"/>
  <c r="AI466"/>
  <c r="AH467"/>
  <c r="AI467"/>
  <c r="AH468"/>
  <c r="AI468"/>
  <c r="AH469"/>
  <c r="AI469"/>
  <c r="AH470"/>
  <c r="AI470"/>
  <c r="AH471"/>
  <c r="AI471"/>
  <c r="AH472"/>
  <c r="AI472"/>
  <c r="AH473"/>
  <c r="AI473"/>
  <c r="AH474"/>
  <c r="AI474"/>
  <c r="AH475"/>
  <c r="AI475"/>
  <c r="AH476"/>
  <c r="AI476"/>
  <c r="AH477"/>
  <c r="AI477"/>
  <c r="AH478"/>
  <c r="AI478"/>
  <c r="AH479"/>
  <c r="AI479"/>
  <c r="AH480"/>
  <c r="AI480"/>
  <c r="AH481"/>
  <c r="AI481"/>
  <c r="AH482"/>
  <c r="AI482"/>
  <c r="AH483"/>
  <c r="AI483"/>
  <c r="AH484"/>
  <c r="AI484"/>
  <c r="AH485"/>
  <c r="AI485"/>
  <c r="AH486"/>
  <c r="AI486"/>
  <c r="AH487"/>
  <c r="AI487"/>
  <c r="AH488"/>
  <c r="AI488"/>
  <c r="AH489"/>
  <c r="AI489"/>
  <c r="AH490"/>
  <c r="AI490"/>
  <c r="AH491"/>
  <c r="AI491"/>
  <c r="AH492"/>
  <c r="AI492"/>
  <c r="AH493"/>
  <c r="AI493"/>
  <c r="AH494"/>
  <c r="AI494"/>
  <c r="AH495"/>
  <c r="AI495"/>
  <c r="AH496"/>
  <c r="AI496"/>
  <c r="AH497"/>
  <c r="AI497"/>
  <c r="AH498"/>
  <c r="AI498"/>
  <c r="AH499"/>
  <c r="AI499"/>
  <c r="AH500"/>
  <c r="AI500"/>
  <c r="AH501"/>
  <c r="AI501"/>
  <c r="AH502"/>
  <c r="AI502"/>
  <c r="AH503"/>
  <c r="AI503"/>
  <c r="AH504"/>
  <c r="AI504"/>
  <c r="AH505"/>
  <c r="AI505"/>
  <c r="AH506"/>
  <c r="AI506"/>
  <c r="AH507"/>
  <c r="AI507"/>
  <c r="AH508"/>
  <c r="AI508"/>
  <c r="AH509"/>
  <c r="AI509"/>
  <c r="AH510"/>
  <c r="AI510"/>
  <c r="AH511"/>
  <c r="AI511"/>
  <c r="AH512"/>
  <c r="AI512"/>
  <c r="AH513"/>
  <c r="AI513"/>
  <c r="AH514"/>
  <c r="AI514"/>
  <c r="AH515"/>
  <c r="AI515"/>
  <c r="AH516"/>
  <c r="AI516"/>
  <c r="AH517"/>
  <c r="AI517"/>
  <c r="AH518"/>
  <c r="AI518"/>
  <c r="AH519"/>
  <c r="AI519"/>
  <c r="AH520"/>
  <c r="AI520"/>
  <c r="AH521"/>
  <c r="AI521"/>
  <c r="AH522"/>
  <c r="AI522"/>
  <c r="AH523"/>
  <c r="AI523"/>
  <c r="AH524"/>
  <c r="AI524"/>
  <c r="AH525"/>
  <c r="AI525"/>
  <c r="AH526"/>
  <c r="AI526"/>
  <c r="AH527"/>
  <c r="AI527"/>
  <c r="AH528"/>
  <c r="AI528"/>
  <c r="AH529"/>
  <c r="AI529"/>
  <c r="AH530"/>
  <c r="AI530"/>
  <c r="AH531"/>
  <c r="AI531"/>
  <c r="AH532"/>
  <c r="AI532"/>
  <c r="AH533"/>
  <c r="AI533"/>
  <c r="AH534"/>
  <c r="AI534"/>
  <c r="AH535"/>
  <c r="AI535"/>
  <c r="AH536"/>
  <c r="AI536"/>
  <c r="AH537"/>
  <c r="AI537"/>
  <c r="AH538"/>
  <c r="AI538"/>
  <c r="AH539"/>
  <c r="AI539"/>
  <c r="AH540"/>
  <c r="AI540"/>
  <c r="AH541"/>
  <c r="AI541"/>
  <c r="AH542"/>
  <c r="AI542"/>
  <c r="AH543"/>
  <c r="AI543"/>
  <c r="AH544"/>
  <c r="AI544"/>
  <c r="AH545"/>
  <c r="AI545"/>
  <c r="AH546"/>
  <c r="AI546"/>
  <c r="AH547"/>
  <c r="AI547"/>
  <c r="AH548"/>
  <c r="AI548"/>
  <c r="AH549"/>
  <c r="AI549"/>
  <c r="AH550"/>
  <c r="AI550"/>
  <c r="AH551"/>
  <c r="AI551"/>
  <c r="AH552"/>
  <c r="AI552"/>
  <c r="AH553"/>
  <c r="AI553"/>
  <c r="AH554"/>
  <c r="AI554"/>
  <c r="AH555"/>
  <c r="AI555"/>
  <c r="AH556"/>
  <c r="AI556"/>
  <c r="AH557"/>
  <c r="AI557"/>
  <c r="AH558"/>
  <c r="AI558"/>
  <c r="AH559"/>
  <c r="AI559"/>
  <c r="AH560"/>
  <c r="AI560"/>
  <c r="AH561"/>
  <c r="AI561"/>
  <c r="AH562"/>
  <c r="AI562"/>
  <c r="AH563"/>
  <c r="AI563"/>
  <c r="AH564"/>
  <c r="AI564"/>
  <c r="AH565"/>
  <c r="AI565"/>
  <c r="AH566"/>
  <c r="AI566"/>
  <c r="AH567"/>
  <c r="AI567"/>
  <c r="AH568"/>
  <c r="AI568"/>
  <c r="AH569"/>
  <c r="AI569"/>
  <c r="AH570"/>
  <c r="AI570"/>
  <c r="AH571"/>
  <c r="AI571"/>
  <c r="AH572"/>
  <c r="AI572"/>
  <c r="AH573"/>
  <c r="AI573"/>
  <c r="AH574"/>
  <c r="AI574"/>
  <c r="AH575"/>
  <c r="AI575"/>
  <c r="AH576"/>
  <c r="AI576"/>
  <c r="AH577"/>
  <c r="AI577"/>
  <c r="AH578"/>
  <c r="AI578"/>
  <c r="AH579"/>
  <c r="AI579"/>
  <c r="AH580"/>
  <c r="AI580"/>
  <c r="AH581"/>
  <c r="AI581"/>
  <c r="AH582"/>
  <c r="AI582"/>
  <c r="AH583"/>
  <c r="AI583"/>
  <c r="AH584"/>
  <c r="AI584"/>
  <c r="AH585"/>
  <c r="AI585"/>
  <c r="AH586"/>
  <c r="AI586"/>
  <c r="AH587"/>
  <c r="AI587"/>
  <c r="AH588"/>
  <c r="AI588"/>
  <c r="AH589"/>
  <c r="AI589"/>
  <c r="AH590"/>
  <c r="AI590"/>
  <c r="AH591"/>
  <c r="AI591"/>
  <c r="AH592"/>
  <c r="AI592"/>
  <c r="AH593"/>
  <c r="AI593"/>
  <c r="AH594"/>
  <c r="AI594"/>
  <c r="AH595"/>
  <c r="AI595"/>
  <c r="AH596"/>
  <c r="AI596"/>
  <c r="AH597"/>
  <c r="AI597"/>
  <c r="AH598"/>
  <c r="AI598"/>
  <c r="AI40"/>
  <c r="AH40"/>
  <c r="AI599"/>
  <c r="AI600"/>
  <c r="AH599"/>
  <c r="AH600"/>
  <c r="AH601"/>
  <c r="AH602"/>
  <c r="AH603"/>
  <c r="AH604"/>
  <c r="AH605"/>
  <c r="AC55"/>
  <c r="AC54"/>
  <c r="V41"/>
  <c r="V42"/>
  <c r="V43"/>
  <c r="V44"/>
  <c r="V45"/>
  <c r="V46"/>
  <c r="V47"/>
  <c r="V48"/>
  <c r="V49"/>
  <c r="V50"/>
  <c r="V51"/>
  <c r="V52"/>
  <c r="V53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40"/>
  <c r="U41"/>
  <c r="U42"/>
  <c r="U43"/>
  <c r="U44"/>
  <c r="U45"/>
  <c r="U46"/>
  <c r="U47"/>
  <c r="U48"/>
  <c r="U49"/>
  <c r="U50"/>
  <c r="U51"/>
  <c r="U52"/>
  <c r="U53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40"/>
  <c r="B160" i="6" l="1"/>
  <c r="A161" s="1"/>
  <c r="AD40" i="1" a="1"/>
  <c r="AD41" s="1"/>
  <c r="AE40" a="1"/>
  <c r="AE42" s="1"/>
  <c r="B161" i="6" l="1"/>
  <c r="A162" s="1"/>
  <c r="AD47" i="1"/>
  <c r="AD49"/>
  <c r="AE46"/>
  <c r="AE49"/>
  <c r="AE47"/>
  <c r="AD46"/>
  <c r="AD45"/>
  <c r="AD48"/>
  <c r="AE45"/>
  <c r="AE48"/>
  <c r="AD50"/>
  <c r="AD44"/>
  <c r="AE41"/>
  <c r="AF41" s="1"/>
  <c r="AE44"/>
  <c r="AD42"/>
  <c r="AF42" s="1"/>
  <c r="AD40"/>
  <c r="AE50"/>
  <c r="AE40"/>
  <c r="AE43"/>
  <c r="AD43"/>
  <c r="B162" i="6" l="1"/>
  <c r="A163" s="1"/>
  <c r="AF47" i="1"/>
  <c r="AD51"/>
  <c r="AF43"/>
  <c r="AE54"/>
  <c r="AF40"/>
  <c r="AF44"/>
  <c r="AE55"/>
  <c r="AD54"/>
  <c r="AF49"/>
  <c r="AF50"/>
  <c r="AF45"/>
  <c r="AF46"/>
  <c r="AD55"/>
  <c r="AE51"/>
  <c r="AF48"/>
  <c r="B163" i="6" l="1"/>
  <c r="A164" s="1"/>
  <c r="AF54" i="1"/>
  <c r="AC51"/>
  <c r="AF51" s="1"/>
  <c r="AF55"/>
  <c r="AF56"/>
  <c r="AI38"/>
  <c r="AH38"/>
  <c r="B164" i="6" l="1"/>
  <c r="A165" s="1"/>
  <c r="AD59" i="1"/>
  <c r="B165" i="6" l="1"/>
  <c r="A166" s="1"/>
  <c r="G149" i="9"/>
  <c r="G148"/>
  <c r="G147"/>
  <c r="G146"/>
  <c r="G145"/>
  <c r="G144"/>
  <c r="CV30" i="10"/>
  <c r="O58" i="1"/>
  <c r="G143" i="9"/>
  <c r="O57" i="1"/>
  <c r="G142" i="9"/>
  <c r="O56" i="1"/>
  <c r="G141" i="9"/>
  <c r="O55" i="1"/>
  <c r="B166" i="6" l="1"/>
  <c r="A167" s="1"/>
  <c r="G139" i="9"/>
  <c r="CL30" i="10"/>
  <c r="G138" i="9"/>
  <c r="G137"/>
  <c r="I52" i="1"/>
  <c r="I42"/>
  <c r="B167" i="6" l="1"/>
  <c r="A168" s="1"/>
  <c r="G136" i="9"/>
  <c r="O51" i="1"/>
  <c r="O50"/>
  <c r="B168" i="6" l="1"/>
  <c r="A169" s="1"/>
  <c r="A15" i="9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B177" s="1"/>
  <c r="A177" s="1"/>
  <c r="B178" s="1"/>
  <c r="A178" s="1"/>
  <c r="B179" s="1"/>
  <c r="A179" s="1"/>
  <c r="B180" s="1"/>
  <c r="A180" s="1"/>
  <c r="B181" s="1"/>
  <c r="A181" s="1"/>
  <c r="B182" s="1"/>
  <c r="A182" s="1"/>
  <c r="B183" s="1"/>
  <c r="A183" s="1"/>
  <c r="B184" s="1"/>
  <c r="A184" s="1"/>
  <c r="B185" s="1"/>
  <c r="A185" s="1"/>
  <c r="B186" s="1"/>
  <c r="A186" s="1"/>
  <c r="B187" s="1"/>
  <c r="A187" s="1"/>
  <c r="B188" s="1"/>
  <c r="A188" s="1"/>
  <c r="B189" s="1"/>
  <c r="A189" s="1"/>
  <c r="B190" s="1"/>
  <c r="A190" s="1"/>
  <c r="A191"/>
  <c r="B192" s="1"/>
  <c r="A192" s="1"/>
  <c r="B193" s="1"/>
  <c r="A193" s="1"/>
  <c r="B194" s="1"/>
  <c r="A194" s="1"/>
  <c r="A195"/>
  <c r="B196" s="1"/>
  <c r="A196" s="1"/>
  <c r="B197" s="1"/>
  <c r="A197" s="1"/>
  <c r="B198" s="1"/>
  <c r="A198" s="1"/>
  <c r="B199" s="1"/>
  <c r="A199" s="1"/>
  <c r="B200" s="1"/>
  <c r="A200" s="1"/>
  <c r="A201"/>
  <c r="B202" s="1"/>
  <c r="A202" s="1"/>
  <c r="B203" s="1"/>
  <c r="A203" s="1"/>
  <c r="B204" s="1"/>
  <c r="A204" s="1"/>
  <c r="B205" s="1"/>
  <c r="A205" s="1"/>
  <c r="B206" s="1"/>
  <c r="A206" s="1"/>
  <c r="B207" s="1"/>
  <c r="A207" s="1"/>
  <c r="B208" s="1"/>
  <c r="A208" s="1"/>
  <c r="B209" s="1"/>
  <c r="A209" s="1"/>
  <c r="B210" s="1"/>
  <c r="A210" s="1"/>
  <c r="B211" s="1"/>
  <c r="A211" s="1"/>
  <c r="B212" s="1"/>
  <c r="A212" s="1"/>
  <c r="B213" s="1"/>
  <c r="A213" s="1"/>
  <c r="B214" s="1"/>
  <c r="A214" s="1"/>
  <c r="B215" s="1"/>
  <c r="A215" s="1"/>
  <c r="A216"/>
  <c r="B217" s="1"/>
  <c r="A217" s="1"/>
  <c r="B218" s="1"/>
  <c r="A218" s="1"/>
  <c r="B219" s="1"/>
  <c r="A219" s="1"/>
  <c r="B220" s="1"/>
  <c r="A220" s="1"/>
  <c r="B221" s="1"/>
  <c r="A221" s="1"/>
  <c r="A222"/>
  <c r="B223" s="1"/>
  <c r="A223" s="1"/>
  <c r="B224" s="1"/>
  <c r="A224" s="1"/>
  <c r="B225" s="1"/>
  <c r="A225" s="1"/>
  <c r="A226"/>
  <c r="B227" s="1"/>
  <c r="A227" s="1"/>
  <c r="B228" s="1"/>
  <c r="A228" s="1"/>
  <c r="B229" s="1"/>
  <c r="A229" s="1"/>
  <c r="B230" s="1"/>
  <c r="A230" s="1"/>
  <c r="B231" s="1"/>
  <c r="A231" s="1"/>
  <c r="B232" s="1"/>
  <c r="A232" s="1"/>
  <c r="A233"/>
  <c r="B234" s="1"/>
  <c r="A234" s="1"/>
  <c r="B235" s="1"/>
  <c r="A235" s="1"/>
  <c r="B236" s="1"/>
  <c r="A236" s="1"/>
  <c r="B237" s="1"/>
  <c r="A237" s="1"/>
  <c r="A238"/>
  <c r="B239" s="1"/>
  <c r="A239" s="1"/>
  <c r="B240" s="1"/>
  <c r="A240" s="1"/>
  <c r="B241" s="1"/>
  <c r="A241" s="1"/>
  <c r="B242" s="1"/>
  <c r="A242" s="1"/>
  <c r="B243" s="1"/>
  <c r="A243" s="1"/>
  <c r="B244" s="1"/>
  <c r="A244" s="1"/>
  <c r="B245" s="1"/>
  <c r="A245" s="1"/>
  <c r="B246" s="1"/>
  <c r="A246" s="1"/>
  <c r="A247"/>
  <c r="B248" s="1"/>
  <c r="A248" s="1"/>
  <c r="B249" s="1"/>
  <c r="A249" s="1"/>
  <c r="B250" s="1"/>
  <c r="A250" s="1"/>
  <c r="B251" s="1"/>
  <c r="A251" s="1"/>
  <c r="B252" s="1"/>
  <c r="A252" s="1"/>
  <c r="B253" s="1"/>
  <c r="A253" s="1"/>
  <c r="B254" s="1"/>
  <c r="A254" s="1"/>
  <c r="B255" s="1"/>
  <c r="A255" s="1"/>
  <c r="B256" s="1"/>
  <c r="A256" s="1"/>
  <c r="B257" s="1"/>
  <c r="A257" s="1"/>
  <c r="B258" s="1"/>
  <c r="A258" s="1"/>
  <c r="B259" s="1"/>
  <c r="A259" s="1"/>
  <c r="B260" s="1"/>
  <c r="A260" s="1"/>
  <c r="A261"/>
  <c r="B262" s="1"/>
  <c r="A262" s="1"/>
  <c r="B263" s="1"/>
  <c r="A263" s="1"/>
  <c r="B264" s="1"/>
  <c r="A264" s="1"/>
  <c r="B265" s="1"/>
  <c r="A265" s="1"/>
  <c r="B266" s="1"/>
  <c r="A266" s="1"/>
  <c r="B267" s="1"/>
  <c r="A267" s="1"/>
  <c r="B268" s="1"/>
  <c r="A268" s="1"/>
  <c r="B269" s="1"/>
  <c r="A269" s="1"/>
  <c r="B270" s="1"/>
  <c r="A270" s="1"/>
  <c r="B271" s="1"/>
  <c r="A271" s="1"/>
  <c r="B272" s="1"/>
  <c r="A272" s="1"/>
  <c r="B273" s="1"/>
  <c r="A273" s="1"/>
  <c r="B274" s="1"/>
  <c r="A274" s="1"/>
  <c r="B275" s="1"/>
  <c r="A275" s="1"/>
  <c r="B276" s="1"/>
  <c r="A276" s="1"/>
  <c r="B277" s="1"/>
  <c r="A277" s="1"/>
  <c r="B278" s="1"/>
  <c r="A278" s="1"/>
  <c r="B279" s="1"/>
  <c r="A279" s="1"/>
  <c r="B280" s="1"/>
  <c r="A280" s="1"/>
  <c r="B281" s="1"/>
  <c r="A281" s="1"/>
  <c r="B282" s="1"/>
  <c r="A282" s="1"/>
  <c r="B283" s="1"/>
  <c r="A283" s="1"/>
  <c r="B284" s="1"/>
  <c r="A284" s="1"/>
  <c r="B285" s="1"/>
  <c r="A285" s="1"/>
  <c r="B286" s="1"/>
  <c r="A286" s="1"/>
  <c r="B287" s="1"/>
  <c r="A287" s="1"/>
  <c r="B288" s="1"/>
  <c r="A288" s="1"/>
  <c r="B289" s="1"/>
  <c r="A289" s="1"/>
  <c r="B290" s="1"/>
  <c r="A290" s="1"/>
  <c r="B291" s="1"/>
  <c r="A291" s="1"/>
  <c r="A292"/>
  <c r="B293" s="1"/>
  <c r="A293" s="1"/>
  <c r="B294" s="1"/>
  <c r="A294" s="1"/>
  <c r="B295" s="1"/>
  <c r="A295" s="1"/>
  <c r="B296" s="1"/>
  <c r="A296" s="1"/>
  <c r="B297" s="1"/>
  <c r="A297" s="1"/>
  <c r="B298" s="1"/>
  <c r="A298" s="1"/>
  <c r="A299"/>
  <c r="B300" s="1"/>
  <c r="A300" s="1"/>
  <c r="B301" s="1"/>
  <c r="A301" s="1"/>
  <c r="B302" s="1"/>
  <c r="A302" s="1"/>
  <c r="B303" s="1"/>
  <c r="A303" s="1"/>
  <c r="B304" s="1"/>
  <c r="A304" s="1"/>
  <c r="B305" s="1"/>
  <c r="A305" s="1"/>
  <c r="B306" s="1"/>
  <c r="A306" s="1"/>
  <c r="B307" s="1"/>
  <c r="A307" s="1"/>
  <c r="B308" s="1"/>
  <c r="A308" s="1"/>
  <c r="B309" s="1"/>
  <c r="A309" s="1"/>
  <c r="B310" s="1"/>
  <c r="A310" s="1"/>
  <c r="A311"/>
  <c r="B312" s="1"/>
  <c r="A312" s="1"/>
  <c r="B313" s="1"/>
  <c r="A313" s="1"/>
  <c r="B314" s="1"/>
  <c r="A314" s="1"/>
  <c r="B315" s="1"/>
  <c r="A315" s="1"/>
  <c r="B316" s="1"/>
  <c r="A316" s="1"/>
  <c r="B317" s="1"/>
  <c r="A317" s="1"/>
  <c r="B318" s="1"/>
  <c r="A318" s="1"/>
  <c r="B319" s="1"/>
  <c r="A319" s="1"/>
  <c r="B320" s="1"/>
  <c r="A320" s="1"/>
  <c r="B321" s="1"/>
  <c r="A321" s="1"/>
  <c r="B322" s="1"/>
  <c r="A322" s="1"/>
  <c r="B323" s="1"/>
  <c r="A323" s="1"/>
  <c r="B324" s="1"/>
  <c r="A324" s="1"/>
  <c r="A325"/>
  <c r="B326" s="1"/>
  <c r="A326" s="1"/>
  <c r="B327" s="1"/>
  <c r="B328" s="1"/>
  <c r="A14"/>
  <c r="J40" i="1"/>
  <c r="CB30" i="10"/>
  <c r="B169" i="6" l="1"/>
  <c r="A170" s="1"/>
  <c r="A328" i="9"/>
  <c r="B329" s="1"/>
  <c r="G135"/>
  <c r="G134"/>
  <c r="B170" i="6" l="1"/>
  <c r="A171" s="1"/>
  <c r="A329" i="9"/>
  <c r="B330" s="1"/>
  <c r="G133"/>
  <c r="B171" i="6" l="1"/>
  <c r="A172" s="1"/>
  <c r="A330" i="9"/>
  <c r="B331" s="1"/>
  <c r="G132"/>
  <c r="G129"/>
  <c r="G131"/>
  <c r="BR16" i="10"/>
  <c r="BR11"/>
  <c r="BR30" s="1"/>
  <c r="G130" i="9"/>
  <c r="G128"/>
  <c r="O42" i="1"/>
  <c r="O43"/>
  <c r="O44"/>
  <c r="O45"/>
  <c r="O46"/>
  <c r="O47"/>
  <c r="O48"/>
  <c r="O49"/>
  <c r="O52"/>
  <c r="O53"/>
  <c r="G127" i="9"/>
  <c r="O41" i="1"/>
  <c r="B172" i="6" l="1"/>
  <c r="A173" s="1"/>
  <c r="A331" i="9"/>
  <c r="B332" s="1"/>
  <c r="J41" i="1"/>
  <c r="O40"/>
  <c r="B173" i="6" l="1"/>
  <c r="A174" s="1"/>
  <c r="A332" i="9"/>
  <c r="B333" s="1"/>
  <c r="J42" i="1"/>
  <c r="G126" i="9"/>
  <c r="B174" i="6" l="1"/>
  <c r="A175" s="1"/>
  <c r="A333" i="9"/>
  <c r="B334" s="1"/>
  <c r="I43" i="1"/>
  <c r="J43" s="1"/>
  <c r="BH30" i="10"/>
  <c r="G125" i="9"/>
  <c r="B175" i="6" l="1"/>
  <c r="A176" s="1"/>
  <c r="A334" i="9"/>
  <c r="B335" s="1"/>
  <c r="A335" s="1"/>
  <c r="I44" i="1"/>
  <c r="J44" s="1"/>
  <c r="G124" i="9"/>
  <c r="B176" i="6" l="1"/>
  <c r="A177" s="1"/>
  <c r="I45" i="1"/>
  <c r="J45" s="1"/>
  <c r="G123" i="9"/>
  <c r="G122"/>
  <c r="G121"/>
  <c r="B177" i="6" l="1"/>
  <c r="A178" s="1"/>
  <c r="J46" i="1"/>
  <c r="I46"/>
  <c r="G120" i="9"/>
  <c r="AX30" i="10"/>
  <c r="G118" i="9"/>
  <c r="G117"/>
  <c r="G116"/>
  <c r="G115"/>
  <c r="X122" i="11"/>
  <c r="X121"/>
  <c r="X120"/>
  <c r="X119"/>
  <c r="X116"/>
  <c r="X115"/>
  <c r="X114"/>
  <c r="X112"/>
  <c r="X111"/>
  <c r="X110"/>
  <c r="X109"/>
  <c r="X106"/>
  <c r="X105"/>
  <c r="X104"/>
  <c r="X102"/>
  <c r="X101"/>
  <c r="X100"/>
  <c r="X99"/>
  <c r="X97"/>
  <c r="X96"/>
  <c r="X92"/>
  <c r="X91"/>
  <c r="X86"/>
  <c r="X82"/>
  <c r="X81"/>
  <c r="X77"/>
  <c r="X76"/>
  <c r="X72"/>
  <c r="X71"/>
  <c r="X67"/>
  <c r="X66"/>
  <c r="X62"/>
  <c r="X61"/>
  <c r="X60"/>
  <c r="X59"/>
  <c r="X57"/>
  <c r="X56"/>
  <c r="X55"/>
  <c r="X54"/>
  <c r="X52"/>
  <c r="X51"/>
  <c r="X50"/>
  <c r="X49"/>
  <c r="X46"/>
  <c r="X45"/>
  <c r="X44"/>
  <c r="X42"/>
  <c r="X41"/>
  <c r="X40"/>
  <c r="X39"/>
  <c r="X35"/>
  <c r="X34"/>
  <c r="X30"/>
  <c r="B178" i="6" l="1"/>
  <c r="A179" s="1"/>
  <c r="J47" i="1"/>
  <c r="I47"/>
  <c r="X19" i="11"/>
  <c r="X20"/>
  <c r="X24"/>
  <c r="X25"/>
  <c r="X5"/>
  <c r="X9"/>
  <c r="X10"/>
  <c r="X14"/>
  <c r="X15"/>
  <c r="X4"/>
  <c r="AN30" i="10"/>
  <c r="G114" i="9"/>
  <c r="J50" i="11"/>
  <c r="J49"/>
  <c r="J48"/>
  <c r="J47"/>
  <c r="J32"/>
  <c r="J31"/>
  <c r="J30"/>
  <c r="J29"/>
  <c r="J24"/>
  <c r="J25"/>
  <c r="J26"/>
  <c r="J14"/>
  <c r="J13"/>
  <c r="J12"/>
  <c r="J11"/>
  <c r="J41"/>
  <c r="J44"/>
  <c r="AQ9" i="1"/>
  <c r="G113" i="9"/>
  <c r="B179" i="6" l="1"/>
  <c r="A180" s="1"/>
  <c r="J48" i="1"/>
  <c r="I48"/>
  <c r="AJ9" i="6"/>
  <c r="AJ10"/>
  <c r="J15" s="1"/>
  <c r="AJ11"/>
  <c r="AJ12"/>
  <c r="J14" s="1"/>
  <c r="G112" i="9"/>
  <c r="J38" i="11"/>
  <c r="J35"/>
  <c r="J19"/>
  <c r="J20"/>
  <c r="J17"/>
  <c r="J5"/>
  <c r="J7"/>
  <c r="J8"/>
  <c r="J16"/>
  <c r="J34"/>
  <c r="J40"/>
  <c r="J4"/>
  <c r="G111" i="9"/>
  <c r="B180" i="6" l="1"/>
  <c r="A181" s="1"/>
  <c r="J49" i="1"/>
  <c r="I49"/>
  <c r="AD30" i="10"/>
  <c r="B181" i="6" l="1"/>
  <c r="A182" s="1"/>
  <c r="I50" i="1"/>
  <c r="J50" s="1"/>
  <c r="G110" i="9"/>
  <c r="G109"/>
  <c r="G108"/>
  <c r="B182" i="6" l="1"/>
  <c r="A183" s="1"/>
  <c r="I51" i="1"/>
  <c r="J51" s="1"/>
  <c r="G107" i="9"/>
  <c r="B183" i="6" l="1"/>
  <c r="A184" s="1"/>
  <c r="J52" i="1"/>
  <c r="G106" i="9"/>
  <c r="B184" i="6" l="1"/>
  <c r="A185" s="1"/>
  <c r="I53" i="1"/>
  <c r="J53" s="1"/>
  <c r="T30" i="10"/>
  <c r="J30"/>
  <c r="G105" i="9"/>
  <c r="G104"/>
  <c r="G103"/>
  <c r="G102"/>
  <c r="G101"/>
  <c r="B185" i="6" l="1"/>
  <c r="A186" s="1"/>
  <c r="I54" i="1"/>
  <c r="J54" s="1"/>
  <c r="AB9" i="6"/>
  <c r="T12"/>
  <c r="T9"/>
  <c r="L10"/>
  <c r="L12"/>
  <c r="C10"/>
  <c r="C11"/>
  <c r="C12"/>
  <c r="C9"/>
  <c r="G100" i="9"/>
  <c r="G99"/>
  <c r="G98"/>
  <c r="G97"/>
  <c r="G96"/>
  <c r="G95"/>
  <c r="G94"/>
  <c r="G93"/>
  <c r="G92"/>
  <c r="G91"/>
  <c r="G90"/>
  <c r="G89"/>
  <c r="G88"/>
  <c r="G87"/>
  <c r="G86"/>
  <c r="B186" i="6" l="1"/>
  <c r="A187" s="1"/>
  <c r="I55" i="1"/>
  <c r="J55" s="1"/>
  <c r="AB10" i="6"/>
  <c r="T11"/>
  <c r="AB11"/>
  <c r="AB12"/>
  <c r="E12" s="1"/>
  <c r="L11"/>
  <c r="T10"/>
  <c r="L9"/>
  <c r="E9" s="1"/>
  <c r="G81" i="9"/>
  <c r="G82"/>
  <c r="G83"/>
  <c r="G84"/>
  <c r="G85"/>
  <c r="E14" i="6" l="1"/>
  <c r="S5" i="4" s="1"/>
  <c r="B187" i="6"/>
  <c r="A188" s="1"/>
  <c r="J56" i="1"/>
  <c r="I56"/>
  <c r="E10" i="6"/>
  <c r="E15" s="1"/>
  <c r="S9" i="4" s="1"/>
  <c r="E11" i="6"/>
  <c r="G76" i="9"/>
  <c r="G77"/>
  <c r="G78"/>
  <c r="G79"/>
  <c r="G80"/>
  <c r="G71"/>
  <c r="G72"/>
  <c r="G73"/>
  <c r="G74"/>
  <c r="G75"/>
  <c r="AG11"/>
  <c r="AP53"/>
  <c r="X40"/>
  <c r="B188" i="6" l="1"/>
  <c r="A189" s="1"/>
  <c r="I57" i="1"/>
  <c r="J57" s="1"/>
  <c r="E9" i="10"/>
  <c r="G66" i="9"/>
  <c r="G67"/>
  <c r="G68"/>
  <c r="G69"/>
  <c r="G70"/>
  <c r="B189" i="6" l="1"/>
  <c r="A190" s="1"/>
  <c r="J58" i="1"/>
  <c r="I58"/>
  <c r="AR16" i="9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R515"/>
  <c r="AR516"/>
  <c r="AR517"/>
  <c r="AR518"/>
  <c r="AR519"/>
  <c r="AR520"/>
  <c r="AR521"/>
  <c r="AR522"/>
  <c r="AR523"/>
  <c r="AR524"/>
  <c r="AR525"/>
  <c r="AR526"/>
  <c r="AR527"/>
  <c r="AR528"/>
  <c r="AR529"/>
  <c r="AR530"/>
  <c r="AR531"/>
  <c r="AR532"/>
  <c r="AR533"/>
  <c r="AR534"/>
  <c r="AR535"/>
  <c r="AR536"/>
  <c r="AR537"/>
  <c r="AR538"/>
  <c r="AR539"/>
  <c r="AR540"/>
  <c r="AR541"/>
  <c r="AR542"/>
  <c r="AR543"/>
  <c r="AR544"/>
  <c r="AR545"/>
  <c r="AR546"/>
  <c r="AR547"/>
  <c r="AR548"/>
  <c r="AR549"/>
  <c r="AR550"/>
  <c r="AR551"/>
  <c r="AR552"/>
  <c r="AR553"/>
  <c r="AR554"/>
  <c r="AR555"/>
  <c r="AR556"/>
  <c r="AR557"/>
  <c r="AR558"/>
  <c r="AR559"/>
  <c r="AR560"/>
  <c r="AR561"/>
  <c r="AR562"/>
  <c r="AR563"/>
  <c r="AR564"/>
  <c r="AR565"/>
  <c r="AR566"/>
  <c r="AR567"/>
  <c r="AR568"/>
  <c r="AR569"/>
  <c r="AR570"/>
  <c r="AR571"/>
  <c r="AR572"/>
  <c r="AR573"/>
  <c r="AR574"/>
  <c r="AR575"/>
  <c r="AR576"/>
  <c r="AR577"/>
  <c r="AR578"/>
  <c r="AR579"/>
  <c r="AR580"/>
  <c r="AR581"/>
  <c r="AR582"/>
  <c r="AR583"/>
  <c r="AR584"/>
  <c r="AR585"/>
  <c r="AR586"/>
  <c r="AR587"/>
  <c r="AR588"/>
  <c r="AR589"/>
  <c r="AR590"/>
  <c r="AR591"/>
  <c r="AR592"/>
  <c r="AR593"/>
  <c r="AR594"/>
  <c r="AR595"/>
  <c r="AR596"/>
  <c r="AR597"/>
  <c r="AR598"/>
  <c r="AR599"/>
  <c r="AR600"/>
  <c r="AR601"/>
  <c r="AR602"/>
  <c r="AR603"/>
  <c r="AR604"/>
  <c r="AR605"/>
  <c r="AR606"/>
  <c r="AR607"/>
  <c r="AR608"/>
  <c r="AR609"/>
  <c r="AR610"/>
  <c r="AR611"/>
  <c r="AR612"/>
  <c r="AR613"/>
  <c r="AR614"/>
  <c r="AR615"/>
  <c r="AR616"/>
  <c r="AR617"/>
  <c r="AR618"/>
  <c r="AR619"/>
  <c r="AR620"/>
  <c r="AR621"/>
  <c r="AR622"/>
  <c r="AR623"/>
  <c r="AR624"/>
  <c r="AR625"/>
  <c r="AR626"/>
  <c r="AR627"/>
  <c r="AR628"/>
  <c r="AR629"/>
  <c r="AR630"/>
  <c r="AR631"/>
  <c r="AR632"/>
  <c r="AR633"/>
  <c r="AR634"/>
  <c r="AR635"/>
  <c r="AR636"/>
  <c r="AR637"/>
  <c r="AR638"/>
  <c r="AR639"/>
  <c r="AR640"/>
  <c r="AR641"/>
  <c r="AR642"/>
  <c r="AR643"/>
  <c r="AR644"/>
  <c r="AR645"/>
  <c r="AR646"/>
  <c r="AR647"/>
  <c r="AR648"/>
  <c r="AR649"/>
  <c r="AR650"/>
  <c r="AR651"/>
  <c r="AR652"/>
  <c r="AR653"/>
  <c r="AR654"/>
  <c r="AR655"/>
  <c r="AR656"/>
  <c r="AR657"/>
  <c r="AR658"/>
  <c r="AR659"/>
  <c r="AR660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220"/>
  <c r="AQ221"/>
  <c r="AQ222"/>
  <c r="AQ223"/>
  <c r="AQ224"/>
  <c r="AQ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75"/>
  <c r="AQ276"/>
  <c r="AQ277"/>
  <c r="AQ278"/>
  <c r="AQ279"/>
  <c r="AQ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330"/>
  <c r="AQ331"/>
  <c r="AQ332"/>
  <c r="AQ333"/>
  <c r="AQ334"/>
  <c r="AQ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367"/>
  <c r="AQ368"/>
  <c r="AQ369"/>
  <c r="AQ370"/>
  <c r="AQ371"/>
  <c r="AQ372"/>
  <c r="AQ373"/>
  <c r="AQ374"/>
  <c r="AQ375"/>
  <c r="AQ376"/>
  <c r="AQ377"/>
  <c r="AQ378"/>
  <c r="AQ379"/>
  <c r="AQ380"/>
  <c r="AQ381"/>
  <c r="AQ382"/>
  <c r="AQ383"/>
  <c r="AQ384"/>
  <c r="AQ385"/>
  <c r="AQ386"/>
  <c r="AQ387"/>
  <c r="AQ388"/>
  <c r="AQ389"/>
  <c r="AQ390"/>
  <c r="AQ391"/>
  <c r="AQ392"/>
  <c r="AQ393"/>
  <c r="AQ394"/>
  <c r="AQ395"/>
  <c r="AQ396"/>
  <c r="AQ397"/>
  <c r="AQ398"/>
  <c r="AQ399"/>
  <c r="AQ400"/>
  <c r="AQ401"/>
  <c r="AQ402"/>
  <c r="AQ403"/>
  <c r="AQ404"/>
  <c r="AQ405"/>
  <c r="AQ406"/>
  <c r="AQ407"/>
  <c r="AQ408"/>
  <c r="AQ409"/>
  <c r="AQ410"/>
  <c r="AQ411"/>
  <c r="AQ412"/>
  <c r="AQ413"/>
  <c r="AQ414"/>
  <c r="AQ415"/>
  <c r="AQ416"/>
  <c r="AQ417"/>
  <c r="AQ418"/>
  <c r="AQ419"/>
  <c r="AQ420"/>
  <c r="AQ421"/>
  <c r="AQ422"/>
  <c r="AQ423"/>
  <c r="AQ424"/>
  <c r="AQ425"/>
  <c r="AQ426"/>
  <c r="AQ427"/>
  <c r="AQ428"/>
  <c r="AQ429"/>
  <c r="AQ430"/>
  <c r="AQ431"/>
  <c r="AQ432"/>
  <c r="AQ433"/>
  <c r="AQ434"/>
  <c r="AQ435"/>
  <c r="AQ436"/>
  <c r="AQ437"/>
  <c r="AQ438"/>
  <c r="AQ439"/>
  <c r="AQ440"/>
  <c r="AQ441"/>
  <c r="AQ442"/>
  <c r="AQ443"/>
  <c r="AQ444"/>
  <c r="AQ445"/>
  <c r="AQ446"/>
  <c r="AQ447"/>
  <c r="AQ448"/>
  <c r="AQ449"/>
  <c r="AQ450"/>
  <c r="AQ451"/>
  <c r="AQ452"/>
  <c r="AQ453"/>
  <c r="AQ454"/>
  <c r="AQ455"/>
  <c r="AQ456"/>
  <c r="AQ457"/>
  <c r="AQ458"/>
  <c r="AQ459"/>
  <c r="AQ460"/>
  <c r="AQ461"/>
  <c r="AQ462"/>
  <c r="AQ463"/>
  <c r="AQ464"/>
  <c r="AQ465"/>
  <c r="AQ466"/>
  <c r="AQ467"/>
  <c r="AQ468"/>
  <c r="AQ469"/>
  <c r="AQ470"/>
  <c r="AQ471"/>
  <c r="AQ472"/>
  <c r="AQ473"/>
  <c r="AQ474"/>
  <c r="AQ475"/>
  <c r="AQ476"/>
  <c r="AQ477"/>
  <c r="AQ478"/>
  <c r="AQ479"/>
  <c r="AQ480"/>
  <c r="AQ481"/>
  <c r="AQ482"/>
  <c r="AQ483"/>
  <c r="AQ484"/>
  <c r="AQ485"/>
  <c r="AQ486"/>
  <c r="AQ487"/>
  <c r="AQ488"/>
  <c r="AQ489"/>
  <c r="AQ490"/>
  <c r="AQ491"/>
  <c r="AQ492"/>
  <c r="AQ493"/>
  <c r="AQ494"/>
  <c r="AQ495"/>
  <c r="AQ496"/>
  <c r="AQ497"/>
  <c r="AQ498"/>
  <c r="AQ499"/>
  <c r="AQ500"/>
  <c r="AQ501"/>
  <c r="AQ502"/>
  <c r="AQ503"/>
  <c r="AQ504"/>
  <c r="AQ505"/>
  <c r="AQ506"/>
  <c r="AQ507"/>
  <c r="AQ508"/>
  <c r="AQ509"/>
  <c r="AQ510"/>
  <c r="AQ511"/>
  <c r="AQ512"/>
  <c r="AQ513"/>
  <c r="AQ514"/>
  <c r="AQ515"/>
  <c r="AQ516"/>
  <c r="AQ517"/>
  <c r="AQ518"/>
  <c r="AQ519"/>
  <c r="AQ520"/>
  <c r="AQ521"/>
  <c r="AQ522"/>
  <c r="AQ523"/>
  <c r="AQ524"/>
  <c r="AQ525"/>
  <c r="AQ526"/>
  <c r="AQ527"/>
  <c r="AQ528"/>
  <c r="AQ529"/>
  <c r="AQ530"/>
  <c r="AQ531"/>
  <c r="AQ532"/>
  <c r="AQ533"/>
  <c r="AQ534"/>
  <c r="AQ535"/>
  <c r="AQ536"/>
  <c r="AQ537"/>
  <c r="AQ538"/>
  <c r="AQ539"/>
  <c r="AQ540"/>
  <c r="AQ541"/>
  <c r="AQ542"/>
  <c r="AQ543"/>
  <c r="AQ544"/>
  <c r="AQ545"/>
  <c r="AQ546"/>
  <c r="AQ547"/>
  <c r="AQ548"/>
  <c r="AQ549"/>
  <c r="AQ550"/>
  <c r="AQ551"/>
  <c r="AQ552"/>
  <c r="AQ553"/>
  <c r="AQ554"/>
  <c r="AQ555"/>
  <c r="AQ556"/>
  <c r="AQ557"/>
  <c r="AQ558"/>
  <c r="AQ559"/>
  <c r="AQ560"/>
  <c r="AQ561"/>
  <c r="AQ562"/>
  <c r="AQ563"/>
  <c r="AQ564"/>
  <c r="AQ565"/>
  <c r="AQ566"/>
  <c r="AQ567"/>
  <c r="AQ568"/>
  <c r="AQ569"/>
  <c r="AQ570"/>
  <c r="AQ571"/>
  <c r="AQ572"/>
  <c r="AQ573"/>
  <c r="AQ574"/>
  <c r="AQ575"/>
  <c r="AQ576"/>
  <c r="AQ577"/>
  <c r="AQ578"/>
  <c r="AQ579"/>
  <c r="AQ580"/>
  <c r="AQ581"/>
  <c r="AQ582"/>
  <c r="AQ583"/>
  <c r="AQ584"/>
  <c r="AQ585"/>
  <c r="AQ586"/>
  <c r="AQ587"/>
  <c r="AQ588"/>
  <c r="AQ589"/>
  <c r="AQ590"/>
  <c r="AQ591"/>
  <c r="AQ592"/>
  <c r="AQ593"/>
  <c r="AQ594"/>
  <c r="AQ595"/>
  <c r="AQ596"/>
  <c r="AQ597"/>
  <c r="AQ598"/>
  <c r="AQ599"/>
  <c r="AQ600"/>
  <c r="AQ601"/>
  <c r="AQ602"/>
  <c r="AQ603"/>
  <c r="AQ604"/>
  <c r="AQ605"/>
  <c r="AQ606"/>
  <c r="AQ607"/>
  <c r="AQ608"/>
  <c r="AQ609"/>
  <c r="AQ610"/>
  <c r="AQ611"/>
  <c r="AQ612"/>
  <c r="AQ613"/>
  <c r="AQ614"/>
  <c r="AQ615"/>
  <c r="AQ616"/>
  <c r="AQ617"/>
  <c r="AQ618"/>
  <c r="AQ619"/>
  <c r="AQ620"/>
  <c r="AQ621"/>
  <c r="AQ622"/>
  <c r="AQ623"/>
  <c r="AQ624"/>
  <c r="AQ625"/>
  <c r="AQ626"/>
  <c r="AQ627"/>
  <c r="AQ628"/>
  <c r="AQ629"/>
  <c r="AQ630"/>
  <c r="AQ631"/>
  <c r="AQ632"/>
  <c r="AQ633"/>
  <c r="AQ634"/>
  <c r="AQ635"/>
  <c r="AQ636"/>
  <c r="AQ637"/>
  <c r="AQ638"/>
  <c r="AQ639"/>
  <c r="AQ640"/>
  <c r="AQ641"/>
  <c r="AQ642"/>
  <c r="AQ643"/>
  <c r="AQ644"/>
  <c r="AQ645"/>
  <c r="AQ646"/>
  <c r="AQ647"/>
  <c r="AQ648"/>
  <c r="AQ649"/>
  <c r="AQ650"/>
  <c r="AQ651"/>
  <c r="AQ652"/>
  <c r="AQ653"/>
  <c r="AQ654"/>
  <c r="AQ655"/>
  <c r="AQ656"/>
  <c r="AQ657"/>
  <c r="AQ658"/>
  <c r="AQ659"/>
  <c r="AQ660"/>
  <c r="AQ661"/>
  <c r="AQ662"/>
  <c r="AQ663"/>
  <c r="AQ664"/>
  <c r="AQ665"/>
  <c r="AQ14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P81"/>
  <c r="AP82"/>
  <c r="AP83"/>
  <c r="AP84"/>
  <c r="AP85"/>
  <c r="AP86"/>
  <c r="AP87"/>
  <c r="AP88"/>
  <c r="AP89"/>
  <c r="AP90"/>
  <c r="AP91"/>
  <c r="AP92"/>
  <c r="AP93"/>
  <c r="AP94"/>
  <c r="AP95"/>
  <c r="AP96"/>
  <c r="AP97"/>
  <c r="AP98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47"/>
  <c r="AP148"/>
  <c r="AP149"/>
  <c r="AP150"/>
  <c r="AP151"/>
  <c r="AP152"/>
  <c r="AP153"/>
  <c r="AP154"/>
  <c r="AP155"/>
  <c r="AP156"/>
  <c r="AP157"/>
  <c r="AP158"/>
  <c r="AP159"/>
  <c r="AP160"/>
  <c r="AP161"/>
  <c r="AP162"/>
  <c r="AP163"/>
  <c r="AP164"/>
  <c r="AP165"/>
  <c r="AP166"/>
  <c r="AP167"/>
  <c r="AP168"/>
  <c r="AP169"/>
  <c r="AP170"/>
  <c r="AP171"/>
  <c r="AP172"/>
  <c r="AP173"/>
  <c r="AP174"/>
  <c r="AP175"/>
  <c r="AP176"/>
  <c r="AP177"/>
  <c r="AP178"/>
  <c r="AP179"/>
  <c r="AP180"/>
  <c r="AP181"/>
  <c r="AP182"/>
  <c r="AP183"/>
  <c r="AP184"/>
  <c r="AP185"/>
  <c r="AP186"/>
  <c r="AP187"/>
  <c r="AP188"/>
  <c r="AP189"/>
  <c r="AP190"/>
  <c r="AP191"/>
  <c r="AP192"/>
  <c r="AP193"/>
  <c r="AP194"/>
  <c r="AP195"/>
  <c r="AP196"/>
  <c r="AP197"/>
  <c r="AP198"/>
  <c r="AP199"/>
  <c r="AP200"/>
  <c r="AP201"/>
  <c r="AP202"/>
  <c r="AP203"/>
  <c r="AP204"/>
  <c r="AP205"/>
  <c r="AP206"/>
  <c r="AP207"/>
  <c r="AP208"/>
  <c r="AP209"/>
  <c r="AP210"/>
  <c r="AP211"/>
  <c r="AP212"/>
  <c r="AP213"/>
  <c r="AP214"/>
  <c r="AP215"/>
  <c r="AP216"/>
  <c r="AP217"/>
  <c r="AP218"/>
  <c r="AP219"/>
  <c r="AP220"/>
  <c r="AP221"/>
  <c r="AP222"/>
  <c r="AP223"/>
  <c r="AP224"/>
  <c r="AP225"/>
  <c r="AP226"/>
  <c r="AP227"/>
  <c r="AP228"/>
  <c r="AP229"/>
  <c r="AP230"/>
  <c r="AP231"/>
  <c r="AP232"/>
  <c r="AP233"/>
  <c r="AP234"/>
  <c r="AP235"/>
  <c r="AP236"/>
  <c r="AP237"/>
  <c r="AP238"/>
  <c r="AP239"/>
  <c r="AP240"/>
  <c r="AP241"/>
  <c r="AP242"/>
  <c r="AP243"/>
  <c r="AP244"/>
  <c r="AP245"/>
  <c r="AP246"/>
  <c r="AP247"/>
  <c r="AP248"/>
  <c r="AP249"/>
  <c r="AP250"/>
  <c r="AP251"/>
  <c r="AP252"/>
  <c r="AP253"/>
  <c r="AP254"/>
  <c r="AP255"/>
  <c r="AP256"/>
  <c r="AP257"/>
  <c r="AP258"/>
  <c r="AP259"/>
  <c r="AP260"/>
  <c r="AP261"/>
  <c r="AP262"/>
  <c r="AP263"/>
  <c r="AP264"/>
  <c r="AP265"/>
  <c r="AP266"/>
  <c r="AP267"/>
  <c r="AP268"/>
  <c r="AP269"/>
  <c r="AP270"/>
  <c r="AP271"/>
  <c r="AP272"/>
  <c r="AP273"/>
  <c r="AP274"/>
  <c r="AP275"/>
  <c r="AP276"/>
  <c r="AP277"/>
  <c r="AP278"/>
  <c r="AP279"/>
  <c r="AP280"/>
  <c r="AP281"/>
  <c r="AP282"/>
  <c r="AP283"/>
  <c r="AP284"/>
  <c r="AP285"/>
  <c r="AP286"/>
  <c r="AP287"/>
  <c r="AP288"/>
  <c r="AP289"/>
  <c r="AP290"/>
  <c r="AP291"/>
  <c r="AP292"/>
  <c r="AP293"/>
  <c r="AP294"/>
  <c r="AP295"/>
  <c r="AP296"/>
  <c r="AP297"/>
  <c r="AP298"/>
  <c r="AP299"/>
  <c r="AP300"/>
  <c r="AP301"/>
  <c r="AP302"/>
  <c r="AP303"/>
  <c r="AP304"/>
  <c r="AP305"/>
  <c r="AP306"/>
  <c r="AP307"/>
  <c r="AP308"/>
  <c r="AP309"/>
  <c r="AP310"/>
  <c r="AP311"/>
  <c r="AP312"/>
  <c r="AP313"/>
  <c r="AP314"/>
  <c r="AP315"/>
  <c r="AP316"/>
  <c r="AP317"/>
  <c r="AP318"/>
  <c r="AP319"/>
  <c r="AP320"/>
  <c r="AP321"/>
  <c r="AP322"/>
  <c r="AP323"/>
  <c r="AP324"/>
  <c r="AP325"/>
  <c r="AP326"/>
  <c r="AP327"/>
  <c r="AP328"/>
  <c r="AP329"/>
  <c r="AP330"/>
  <c r="AP331"/>
  <c r="AP332"/>
  <c r="AP333"/>
  <c r="AP334"/>
  <c r="AP335"/>
  <c r="AP336"/>
  <c r="AP337"/>
  <c r="AP338"/>
  <c r="AP339"/>
  <c r="AP340"/>
  <c r="AP341"/>
  <c r="AP342"/>
  <c r="AP343"/>
  <c r="AP344"/>
  <c r="AP345"/>
  <c r="AP346"/>
  <c r="AP347"/>
  <c r="AP348"/>
  <c r="AP349"/>
  <c r="AP350"/>
  <c r="AP351"/>
  <c r="AP352"/>
  <c r="AP353"/>
  <c r="AP354"/>
  <c r="AP355"/>
  <c r="AP356"/>
  <c r="AP357"/>
  <c r="AP358"/>
  <c r="AP359"/>
  <c r="AP360"/>
  <c r="AP361"/>
  <c r="AP362"/>
  <c r="AP363"/>
  <c r="AP364"/>
  <c r="AP365"/>
  <c r="AP366"/>
  <c r="AP367"/>
  <c r="AP368"/>
  <c r="AP369"/>
  <c r="AP370"/>
  <c r="AP371"/>
  <c r="AP372"/>
  <c r="AP373"/>
  <c r="AP374"/>
  <c r="AP375"/>
  <c r="AP376"/>
  <c r="AP377"/>
  <c r="AP378"/>
  <c r="AP379"/>
  <c r="AP380"/>
  <c r="AP381"/>
  <c r="AP382"/>
  <c r="AP383"/>
  <c r="AP384"/>
  <c r="AP385"/>
  <c r="AP386"/>
  <c r="AP387"/>
  <c r="AP388"/>
  <c r="AP389"/>
  <c r="AP390"/>
  <c r="AP391"/>
  <c r="AP392"/>
  <c r="AP393"/>
  <c r="AP394"/>
  <c r="AP395"/>
  <c r="AP396"/>
  <c r="AP397"/>
  <c r="AP398"/>
  <c r="AP399"/>
  <c r="AP400"/>
  <c r="AP401"/>
  <c r="AP402"/>
  <c r="AP403"/>
  <c r="AP404"/>
  <c r="AP405"/>
  <c r="AP406"/>
  <c r="AP407"/>
  <c r="AP408"/>
  <c r="AP409"/>
  <c r="AP410"/>
  <c r="AP411"/>
  <c r="AP412"/>
  <c r="AP413"/>
  <c r="AP414"/>
  <c r="AP415"/>
  <c r="AP416"/>
  <c r="AP417"/>
  <c r="AP418"/>
  <c r="AP419"/>
  <c r="AP420"/>
  <c r="AP421"/>
  <c r="AP422"/>
  <c r="AP423"/>
  <c r="AP424"/>
  <c r="AP425"/>
  <c r="AP426"/>
  <c r="AP427"/>
  <c r="AP428"/>
  <c r="AP429"/>
  <c r="AP430"/>
  <c r="AP431"/>
  <c r="AP432"/>
  <c r="AP433"/>
  <c r="AP434"/>
  <c r="AP435"/>
  <c r="AP436"/>
  <c r="AP437"/>
  <c r="AP438"/>
  <c r="AP439"/>
  <c r="AP440"/>
  <c r="AP441"/>
  <c r="AP442"/>
  <c r="AP443"/>
  <c r="AP444"/>
  <c r="AP445"/>
  <c r="AP446"/>
  <c r="AP447"/>
  <c r="AP448"/>
  <c r="AP449"/>
  <c r="AP450"/>
  <c r="AP451"/>
  <c r="AP452"/>
  <c r="AP453"/>
  <c r="AP454"/>
  <c r="AP455"/>
  <c r="AP456"/>
  <c r="AP457"/>
  <c r="AP458"/>
  <c r="AP459"/>
  <c r="AP460"/>
  <c r="AP461"/>
  <c r="AP462"/>
  <c r="AP463"/>
  <c r="AP464"/>
  <c r="AP465"/>
  <c r="AP466"/>
  <c r="AP467"/>
  <c r="AP468"/>
  <c r="AP469"/>
  <c r="AP470"/>
  <c r="AP471"/>
  <c r="AP472"/>
  <c r="AP473"/>
  <c r="AP474"/>
  <c r="AP475"/>
  <c r="AP476"/>
  <c r="AP477"/>
  <c r="AP478"/>
  <c r="AP479"/>
  <c r="AP480"/>
  <c r="AP481"/>
  <c r="AP482"/>
  <c r="AP483"/>
  <c r="AP484"/>
  <c r="AP485"/>
  <c r="AP486"/>
  <c r="AP487"/>
  <c r="AP488"/>
  <c r="AP489"/>
  <c r="AP490"/>
  <c r="AP491"/>
  <c r="AP492"/>
  <c r="AP493"/>
  <c r="AP494"/>
  <c r="AP495"/>
  <c r="AP496"/>
  <c r="AP497"/>
  <c r="AP498"/>
  <c r="AP499"/>
  <c r="AP500"/>
  <c r="AP501"/>
  <c r="AP502"/>
  <c r="AP503"/>
  <c r="AP504"/>
  <c r="AP505"/>
  <c r="AP506"/>
  <c r="AP507"/>
  <c r="AP508"/>
  <c r="AP509"/>
  <c r="AP510"/>
  <c r="AP511"/>
  <c r="AP512"/>
  <c r="AP513"/>
  <c r="AP514"/>
  <c r="AP515"/>
  <c r="AP516"/>
  <c r="AP517"/>
  <c r="AP518"/>
  <c r="AP519"/>
  <c r="AP520"/>
  <c r="AP521"/>
  <c r="AP522"/>
  <c r="AP523"/>
  <c r="AP524"/>
  <c r="AP525"/>
  <c r="AP526"/>
  <c r="AP527"/>
  <c r="AP528"/>
  <c r="AP529"/>
  <c r="AP530"/>
  <c r="AP531"/>
  <c r="AP532"/>
  <c r="AP533"/>
  <c r="AP534"/>
  <c r="AP535"/>
  <c r="AP536"/>
  <c r="AP537"/>
  <c r="AP538"/>
  <c r="AP539"/>
  <c r="AP540"/>
  <c r="AP541"/>
  <c r="AP542"/>
  <c r="AP543"/>
  <c r="AP544"/>
  <c r="AP545"/>
  <c r="AP546"/>
  <c r="AP547"/>
  <c r="AP548"/>
  <c r="AP549"/>
  <c r="AP550"/>
  <c r="AP551"/>
  <c r="AP552"/>
  <c r="AP553"/>
  <c r="AP554"/>
  <c r="AP555"/>
  <c r="AP556"/>
  <c r="AP557"/>
  <c r="AP558"/>
  <c r="AP559"/>
  <c r="AP560"/>
  <c r="AP561"/>
  <c r="AP562"/>
  <c r="AP563"/>
  <c r="AP564"/>
  <c r="AP565"/>
  <c r="AP566"/>
  <c r="AP567"/>
  <c r="AP568"/>
  <c r="AP569"/>
  <c r="AP570"/>
  <c r="AP571"/>
  <c r="AP572"/>
  <c r="AP573"/>
  <c r="AP574"/>
  <c r="AP575"/>
  <c r="AP576"/>
  <c r="AP577"/>
  <c r="AP578"/>
  <c r="AP579"/>
  <c r="AP580"/>
  <c r="AP581"/>
  <c r="AP582"/>
  <c r="AP583"/>
  <c r="AP584"/>
  <c r="AP585"/>
  <c r="AP586"/>
  <c r="AP587"/>
  <c r="AP588"/>
  <c r="AP589"/>
  <c r="AP590"/>
  <c r="AP591"/>
  <c r="AP592"/>
  <c r="AP593"/>
  <c r="AP594"/>
  <c r="AP595"/>
  <c r="AP596"/>
  <c r="AP597"/>
  <c r="AP598"/>
  <c r="AP599"/>
  <c r="AP600"/>
  <c r="AP601"/>
  <c r="AP602"/>
  <c r="AP603"/>
  <c r="AP604"/>
  <c r="AP605"/>
  <c r="AP606"/>
  <c r="AP607"/>
  <c r="AP608"/>
  <c r="AP609"/>
  <c r="AP610"/>
  <c r="AP611"/>
  <c r="AP612"/>
  <c r="AP613"/>
  <c r="AP614"/>
  <c r="AP615"/>
  <c r="AP616"/>
  <c r="AP617"/>
  <c r="AP618"/>
  <c r="AP619"/>
  <c r="AP620"/>
  <c r="AP621"/>
  <c r="AP622"/>
  <c r="AP623"/>
  <c r="AP624"/>
  <c r="AP625"/>
  <c r="AP626"/>
  <c r="AP627"/>
  <c r="AP628"/>
  <c r="AP629"/>
  <c r="AP630"/>
  <c r="AP631"/>
  <c r="AP632"/>
  <c r="AP633"/>
  <c r="AP634"/>
  <c r="AP635"/>
  <c r="AP636"/>
  <c r="AP637"/>
  <c r="AP638"/>
  <c r="AP639"/>
  <c r="AP640"/>
  <c r="AP641"/>
  <c r="AP642"/>
  <c r="AP643"/>
  <c r="AP644"/>
  <c r="AP645"/>
  <c r="AP646"/>
  <c r="AP647"/>
  <c r="AP648"/>
  <c r="AP649"/>
  <c r="AP650"/>
  <c r="AP651"/>
  <c r="AP652"/>
  <c r="AP653"/>
  <c r="AP654"/>
  <c r="AP655"/>
  <c r="AP656"/>
  <c r="AP657"/>
  <c r="AP658"/>
  <c r="AP659"/>
  <c r="AP660"/>
  <c r="AP661"/>
  <c r="AP662"/>
  <c r="AP663"/>
  <c r="AP664"/>
  <c r="AP665"/>
  <c r="AP666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3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AO502"/>
  <c r="AO503"/>
  <c r="AO504"/>
  <c r="AO505"/>
  <c r="AO506"/>
  <c r="AO507"/>
  <c r="AO508"/>
  <c r="AO509"/>
  <c r="AO510"/>
  <c r="AO511"/>
  <c r="AO512"/>
  <c r="AO513"/>
  <c r="AO514"/>
  <c r="AO515"/>
  <c r="AO516"/>
  <c r="AO517"/>
  <c r="AO518"/>
  <c r="AO519"/>
  <c r="AO520"/>
  <c r="AO521"/>
  <c r="AO522"/>
  <c r="AO523"/>
  <c r="AO524"/>
  <c r="AO525"/>
  <c r="AO526"/>
  <c r="AO527"/>
  <c r="AO528"/>
  <c r="AO529"/>
  <c r="AO530"/>
  <c r="AO531"/>
  <c r="AO532"/>
  <c r="AO533"/>
  <c r="AO534"/>
  <c r="AO535"/>
  <c r="AO536"/>
  <c r="AO537"/>
  <c r="AO538"/>
  <c r="AO539"/>
  <c r="AO540"/>
  <c r="AO541"/>
  <c r="AO542"/>
  <c r="AO543"/>
  <c r="AO544"/>
  <c r="AO545"/>
  <c r="AO546"/>
  <c r="AO547"/>
  <c r="AO548"/>
  <c r="AO549"/>
  <c r="AO550"/>
  <c r="AO551"/>
  <c r="AO552"/>
  <c r="AO553"/>
  <c r="AO554"/>
  <c r="AO555"/>
  <c r="AO556"/>
  <c r="AO557"/>
  <c r="AO558"/>
  <c r="AO559"/>
  <c r="AO560"/>
  <c r="AO561"/>
  <c r="AO562"/>
  <c r="AO563"/>
  <c r="AO564"/>
  <c r="AO565"/>
  <c r="AO566"/>
  <c r="AO567"/>
  <c r="AO568"/>
  <c r="AO569"/>
  <c r="AO570"/>
  <c r="AO571"/>
  <c r="AO572"/>
  <c r="AO573"/>
  <c r="AO574"/>
  <c r="AO575"/>
  <c r="AO576"/>
  <c r="AO577"/>
  <c r="AO578"/>
  <c r="AO579"/>
  <c r="AO580"/>
  <c r="AO581"/>
  <c r="AO582"/>
  <c r="AO583"/>
  <c r="AO584"/>
  <c r="AO585"/>
  <c r="AO586"/>
  <c r="AO587"/>
  <c r="AO588"/>
  <c r="AO589"/>
  <c r="AO590"/>
  <c r="AO591"/>
  <c r="AO592"/>
  <c r="AO593"/>
  <c r="AO594"/>
  <c r="AO595"/>
  <c r="AO596"/>
  <c r="AO597"/>
  <c r="AO598"/>
  <c r="AO599"/>
  <c r="AO600"/>
  <c r="AO601"/>
  <c r="AO602"/>
  <c r="AO603"/>
  <c r="AO604"/>
  <c r="AO605"/>
  <c r="AO606"/>
  <c r="AO607"/>
  <c r="AO608"/>
  <c r="AO609"/>
  <c r="AO610"/>
  <c r="AO611"/>
  <c r="AO612"/>
  <c r="AO613"/>
  <c r="AO614"/>
  <c r="AO615"/>
  <c r="AO616"/>
  <c r="AO617"/>
  <c r="AO618"/>
  <c r="AO619"/>
  <c r="AO620"/>
  <c r="AO621"/>
  <c r="AO622"/>
  <c r="AO623"/>
  <c r="AO624"/>
  <c r="AO625"/>
  <c r="AO626"/>
  <c r="AO627"/>
  <c r="AO628"/>
  <c r="AO629"/>
  <c r="AO630"/>
  <c r="AO631"/>
  <c r="AO632"/>
  <c r="AO633"/>
  <c r="AO634"/>
  <c r="AO635"/>
  <c r="AO636"/>
  <c r="AO637"/>
  <c r="AO638"/>
  <c r="AO639"/>
  <c r="AO640"/>
  <c r="AO641"/>
  <c r="AO642"/>
  <c r="AO643"/>
  <c r="AO644"/>
  <c r="AO645"/>
  <c r="AO646"/>
  <c r="AO647"/>
  <c r="AO648"/>
  <c r="AO649"/>
  <c r="AO650"/>
  <c r="AO651"/>
  <c r="AO652"/>
  <c r="AO653"/>
  <c r="AO654"/>
  <c r="AO655"/>
  <c r="AO656"/>
  <c r="AO657"/>
  <c r="AO658"/>
  <c r="AO659"/>
  <c r="AO660"/>
  <c r="AO661"/>
  <c r="AO662"/>
  <c r="AO663"/>
  <c r="AO664"/>
  <c r="AO665"/>
  <c r="AO666"/>
  <c r="AO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92"/>
  <c r="AN293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440"/>
  <c r="AN441"/>
  <c r="AN442"/>
  <c r="AN443"/>
  <c r="AN444"/>
  <c r="AN445"/>
  <c r="AN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AN485"/>
  <c r="AN486"/>
  <c r="AN487"/>
  <c r="AN488"/>
  <c r="AN489"/>
  <c r="AN490"/>
  <c r="AN491"/>
  <c r="AN492"/>
  <c r="AN493"/>
  <c r="AN494"/>
  <c r="AN495"/>
  <c r="AN496"/>
  <c r="AN497"/>
  <c r="AN498"/>
  <c r="AN499"/>
  <c r="AN500"/>
  <c r="AN501"/>
  <c r="AN502"/>
  <c r="AN503"/>
  <c r="AN504"/>
  <c r="AN505"/>
  <c r="AN506"/>
  <c r="AN507"/>
  <c r="AN508"/>
  <c r="AN509"/>
  <c r="AN510"/>
  <c r="AN511"/>
  <c r="AN512"/>
  <c r="AN513"/>
  <c r="AN514"/>
  <c r="AN515"/>
  <c r="AN516"/>
  <c r="AN517"/>
  <c r="AN518"/>
  <c r="AN519"/>
  <c r="AN520"/>
  <c r="AN521"/>
  <c r="AN522"/>
  <c r="AN523"/>
  <c r="AN524"/>
  <c r="AN525"/>
  <c r="AN526"/>
  <c r="AN527"/>
  <c r="AN528"/>
  <c r="AN529"/>
  <c r="AN530"/>
  <c r="AN531"/>
  <c r="AN532"/>
  <c r="AN533"/>
  <c r="AN534"/>
  <c r="AN535"/>
  <c r="AN536"/>
  <c r="AN537"/>
  <c r="AN538"/>
  <c r="AN539"/>
  <c r="AN540"/>
  <c r="AN541"/>
  <c r="AN542"/>
  <c r="AN543"/>
  <c r="AN544"/>
  <c r="AN545"/>
  <c r="AN546"/>
  <c r="AN547"/>
  <c r="AN548"/>
  <c r="AN549"/>
  <c r="AN550"/>
  <c r="AN551"/>
  <c r="AN552"/>
  <c r="AN553"/>
  <c r="AN554"/>
  <c r="AN555"/>
  <c r="AN556"/>
  <c r="AN557"/>
  <c r="AN558"/>
  <c r="AN559"/>
  <c r="AN560"/>
  <c r="AN561"/>
  <c r="AN562"/>
  <c r="AN563"/>
  <c r="AN564"/>
  <c r="AN565"/>
  <c r="AN566"/>
  <c r="AN567"/>
  <c r="AN568"/>
  <c r="AN569"/>
  <c r="AN570"/>
  <c r="AN571"/>
  <c r="AN572"/>
  <c r="AN573"/>
  <c r="AN574"/>
  <c r="AN575"/>
  <c r="AN576"/>
  <c r="AN577"/>
  <c r="AN578"/>
  <c r="AN579"/>
  <c r="AN580"/>
  <c r="AN581"/>
  <c r="AN582"/>
  <c r="AN583"/>
  <c r="AN584"/>
  <c r="AN585"/>
  <c r="AN586"/>
  <c r="AN587"/>
  <c r="AN588"/>
  <c r="AN589"/>
  <c r="AN590"/>
  <c r="AN591"/>
  <c r="AN592"/>
  <c r="AN593"/>
  <c r="AN594"/>
  <c r="AN595"/>
  <c r="AN596"/>
  <c r="AN597"/>
  <c r="AN598"/>
  <c r="AN599"/>
  <c r="AN600"/>
  <c r="AN601"/>
  <c r="AN602"/>
  <c r="AN603"/>
  <c r="AN604"/>
  <c r="AN605"/>
  <c r="AN606"/>
  <c r="AN607"/>
  <c r="AN608"/>
  <c r="AN609"/>
  <c r="AN610"/>
  <c r="AN611"/>
  <c r="AN612"/>
  <c r="AN613"/>
  <c r="AN614"/>
  <c r="AN615"/>
  <c r="AN616"/>
  <c r="AN617"/>
  <c r="AN618"/>
  <c r="AN619"/>
  <c r="AN620"/>
  <c r="AN621"/>
  <c r="AN622"/>
  <c r="AN623"/>
  <c r="AN624"/>
  <c r="AN625"/>
  <c r="AN626"/>
  <c r="AN627"/>
  <c r="AN628"/>
  <c r="AN629"/>
  <c r="AN630"/>
  <c r="AN631"/>
  <c r="AN632"/>
  <c r="AN633"/>
  <c r="AN634"/>
  <c r="AN635"/>
  <c r="AN636"/>
  <c r="AN637"/>
  <c r="AN638"/>
  <c r="AN639"/>
  <c r="AN640"/>
  <c r="AN641"/>
  <c r="AN642"/>
  <c r="AN643"/>
  <c r="AN644"/>
  <c r="AN645"/>
  <c r="AN646"/>
  <c r="AN647"/>
  <c r="AN648"/>
  <c r="AN649"/>
  <c r="AN650"/>
  <c r="AN651"/>
  <c r="AN652"/>
  <c r="AN653"/>
  <c r="AN654"/>
  <c r="AN655"/>
  <c r="AN656"/>
  <c r="AN657"/>
  <c r="AN658"/>
  <c r="AN659"/>
  <c r="AN660"/>
  <c r="AN661"/>
  <c r="AN662"/>
  <c r="AN663"/>
  <c r="AN664"/>
  <c r="AN14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AM385"/>
  <c r="AM386"/>
  <c r="AM387"/>
  <c r="AM388"/>
  <c r="AM389"/>
  <c r="AM390"/>
  <c r="AM391"/>
  <c r="AM392"/>
  <c r="AM393"/>
  <c r="AM394"/>
  <c r="AM395"/>
  <c r="AM396"/>
  <c r="AM397"/>
  <c r="AM398"/>
  <c r="AM399"/>
  <c r="AM400"/>
  <c r="AM401"/>
  <c r="AM402"/>
  <c r="AM403"/>
  <c r="AM404"/>
  <c r="AM405"/>
  <c r="AM406"/>
  <c r="AM407"/>
  <c r="AM408"/>
  <c r="AM409"/>
  <c r="AM410"/>
  <c r="AM411"/>
  <c r="AM412"/>
  <c r="AM413"/>
  <c r="AM414"/>
  <c r="AM415"/>
  <c r="AM416"/>
  <c r="AM417"/>
  <c r="AM418"/>
  <c r="AM419"/>
  <c r="AM420"/>
  <c r="AM421"/>
  <c r="AM422"/>
  <c r="AM423"/>
  <c r="AM424"/>
  <c r="AM425"/>
  <c r="AM426"/>
  <c r="AM427"/>
  <c r="AM428"/>
  <c r="AM429"/>
  <c r="AM430"/>
  <c r="AM431"/>
  <c r="AM432"/>
  <c r="AM433"/>
  <c r="AM434"/>
  <c r="AM435"/>
  <c r="AM436"/>
  <c r="AM437"/>
  <c r="AM438"/>
  <c r="AM439"/>
  <c r="AM440"/>
  <c r="AM441"/>
  <c r="AM442"/>
  <c r="AM443"/>
  <c r="AM444"/>
  <c r="AM445"/>
  <c r="AM446"/>
  <c r="AM447"/>
  <c r="AM448"/>
  <c r="AM449"/>
  <c r="AM450"/>
  <c r="AM451"/>
  <c r="AM452"/>
  <c r="AM453"/>
  <c r="AM454"/>
  <c r="AM455"/>
  <c r="AM456"/>
  <c r="AM457"/>
  <c r="AM458"/>
  <c r="AM459"/>
  <c r="AM460"/>
  <c r="AM461"/>
  <c r="AM462"/>
  <c r="AM463"/>
  <c r="AM464"/>
  <c r="AM465"/>
  <c r="AM466"/>
  <c r="AM467"/>
  <c r="AM468"/>
  <c r="AM469"/>
  <c r="AM470"/>
  <c r="AM471"/>
  <c r="AM472"/>
  <c r="AM473"/>
  <c r="AM474"/>
  <c r="AM475"/>
  <c r="AM476"/>
  <c r="AM477"/>
  <c r="AM478"/>
  <c r="AM479"/>
  <c r="AM480"/>
  <c r="AM481"/>
  <c r="AM482"/>
  <c r="AM483"/>
  <c r="AM484"/>
  <c r="AM485"/>
  <c r="AM486"/>
  <c r="AM487"/>
  <c r="AM488"/>
  <c r="AM489"/>
  <c r="AM490"/>
  <c r="AM491"/>
  <c r="AM492"/>
  <c r="AM493"/>
  <c r="AM494"/>
  <c r="AM495"/>
  <c r="AM496"/>
  <c r="AM497"/>
  <c r="AM498"/>
  <c r="AM499"/>
  <c r="AM500"/>
  <c r="AM501"/>
  <c r="AM502"/>
  <c r="AM503"/>
  <c r="AM504"/>
  <c r="AM505"/>
  <c r="AM506"/>
  <c r="AM507"/>
  <c r="AM508"/>
  <c r="AM509"/>
  <c r="AM510"/>
  <c r="AM511"/>
  <c r="AM512"/>
  <c r="AM513"/>
  <c r="AM514"/>
  <c r="AM515"/>
  <c r="AM516"/>
  <c r="AM517"/>
  <c r="AM518"/>
  <c r="AM519"/>
  <c r="AM520"/>
  <c r="AM521"/>
  <c r="AM522"/>
  <c r="AM523"/>
  <c r="AM524"/>
  <c r="AM525"/>
  <c r="AM526"/>
  <c r="AM527"/>
  <c r="AM528"/>
  <c r="AM529"/>
  <c r="AM530"/>
  <c r="AM531"/>
  <c r="AM532"/>
  <c r="AM533"/>
  <c r="AM534"/>
  <c r="AM535"/>
  <c r="AM536"/>
  <c r="AM537"/>
  <c r="AM538"/>
  <c r="AM539"/>
  <c r="AM540"/>
  <c r="AM541"/>
  <c r="AM542"/>
  <c r="AM543"/>
  <c r="AM544"/>
  <c r="AM545"/>
  <c r="AM546"/>
  <c r="AM547"/>
  <c r="AM548"/>
  <c r="AM549"/>
  <c r="AM550"/>
  <c r="AM551"/>
  <c r="AM552"/>
  <c r="AM553"/>
  <c r="AM554"/>
  <c r="AM555"/>
  <c r="AM556"/>
  <c r="AM557"/>
  <c r="AM558"/>
  <c r="AM559"/>
  <c r="AM560"/>
  <c r="AM561"/>
  <c r="AM562"/>
  <c r="AM563"/>
  <c r="AM564"/>
  <c r="AM565"/>
  <c r="AM566"/>
  <c r="AM567"/>
  <c r="AM568"/>
  <c r="AM569"/>
  <c r="AM570"/>
  <c r="AM571"/>
  <c r="AM572"/>
  <c r="AM573"/>
  <c r="AM574"/>
  <c r="AM575"/>
  <c r="AM576"/>
  <c r="AM577"/>
  <c r="AM578"/>
  <c r="AM579"/>
  <c r="AM580"/>
  <c r="AM581"/>
  <c r="AM582"/>
  <c r="AM583"/>
  <c r="AM584"/>
  <c r="AM585"/>
  <c r="AM586"/>
  <c r="AM587"/>
  <c r="AM588"/>
  <c r="AM589"/>
  <c r="AM590"/>
  <c r="AM591"/>
  <c r="AM592"/>
  <c r="AM593"/>
  <c r="AM594"/>
  <c r="AM595"/>
  <c r="AM596"/>
  <c r="AM597"/>
  <c r="AM598"/>
  <c r="AM599"/>
  <c r="AM600"/>
  <c r="AM601"/>
  <c r="AM602"/>
  <c r="AM603"/>
  <c r="AM604"/>
  <c r="AM605"/>
  <c r="AM606"/>
  <c r="AM607"/>
  <c r="AM608"/>
  <c r="AM609"/>
  <c r="AM610"/>
  <c r="AM611"/>
  <c r="AM612"/>
  <c r="AM613"/>
  <c r="AM614"/>
  <c r="AM615"/>
  <c r="AM616"/>
  <c r="AM617"/>
  <c r="AM618"/>
  <c r="AM619"/>
  <c r="AM620"/>
  <c r="AM621"/>
  <c r="AM622"/>
  <c r="AM623"/>
  <c r="AM624"/>
  <c r="AM625"/>
  <c r="AM626"/>
  <c r="AM627"/>
  <c r="AM628"/>
  <c r="AM629"/>
  <c r="AM630"/>
  <c r="AM631"/>
  <c r="AM632"/>
  <c r="AM633"/>
  <c r="AM634"/>
  <c r="AM635"/>
  <c r="AM636"/>
  <c r="AM637"/>
  <c r="AM638"/>
  <c r="AM639"/>
  <c r="AM640"/>
  <c r="AM641"/>
  <c r="AM642"/>
  <c r="AM643"/>
  <c r="AM644"/>
  <c r="AM645"/>
  <c r="AM646"/>
  <c r="AM647"/>
  <c r="AM648"/>
  <c r="AM649"/>
  <c r="AM650"/>
  <c r="AM651"/>
  <c r="AM652"/>
  <c r="AM653"/>
  <c r="AM654"/>
  <c r="AM655"/>
  <c r="AM656"/>
  <c r="AM657"/>
  <c r="AM658"/>
  <c r="AM659"/>
  <c r="AM660"/>
  <c r="AM661"/>
  <c r="AM662"/>
  <c r="AM663"/>
  <c r="AM664"/>
  <c r="AM665"/>
  <c r="AM666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3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15"/>
  <c r="AM16"/>
  <c r="AM17"/>
  <c r="AM18"/>
  <c r="AM19"/>
  <c r="AM20"/>
  <c r="AM21"/>
  <c r="B190" i="6" l="1"/>
  <c r="A191" s="1"/>
  <c r="J59" i="1"/>
  <c r="Y29" i="9" a="1"/>
  <c r="Y31" s="1"/>
  <c r="AA29" a="1"/>
  <c r="AA34" s="1"/>
  <c r="Z29" a="1"/>
  <c r="Z29" s="1"/>
  <c r="B191" i="6" l="1"/>
  <c r="A192" s="1"/>
  <c r="I60" i="1"/>
  <c r="J60" s="1"/>
  <c r="Y32" i="9"/>
  <c r="Y35"/>
  <c r="Y34"/>
  <c r="Y30"/>
  <c r="Y36"/>
  <c r="Y29"/>
  <c r="Y37"/>
  <c r="Y33"/>
  <c r="Y38"/>
  <c r="AA37"/>
  <c r="AA35"/>
  <c r="AA33"/>
  <c r="AA31"/>
  <c r="AA32"/>
  <c r="AA30"/>
  <c r="AA29"/>
  <c r="AA36"/>
  <c r="AA38"/>
  <c r="Z34"/>
  <c r="Z35"/>
  <c r="Z32"/>
  <c r="Z30"/>
  <c r="Z31"/>
  <c r="Z37"/>
  <c r="Z38"/>
  <c r="Z33"/>
  <c r="Z36"/>
  <c r="B192" i="6" l="1"/>
  <c r="A193" s="1"/>
  <c r="J61" i="1"/>
  <c r="I61"/>
  <c r="Y40" i="9"/>
  <c r="AA40"/>
  <c r="Z40"/>
  <c r="G63"/>
  <c r="AN63" s="1"/>
  <c r="Z14" s="1" a="1"/>
  <c r="G64"/>
  <c r="G65"/>
  <c r="AM65" s="1"/>
  <c r="G62"/>
  <c r="B193" i="6" l="1"/>
  <c r="A194" s="1"/>
  <c r="I62" i="1"/>
  <c r="J62" s="1"/>
  <c r="Z16" i="9"/>
  <c r="Z19"/>
  <c r="Z20"/>
  <c r="Z21"/>
  <c r="Z18"/>
  <c r="Z23"/>
  <c r="Z15"/>
  <c r="Z17"/>
  <c r="Z22"/>
  <c r="Z14"/>
  <c r="AO64"/>
  <c r="AM64"/>
  <c r="AO62"/>
  <c r="AA14" s="1" a="1"/>
  <c r="AM62"/>
  <c r="Y14" s="1" a="1"/>
  <c r="AR6"/>
  <c r="AR5"/>
  <c r="AQ6"/>
  <c r="AQ5"/>
  <c r="AP6"/>
  <c r="AP5"/>
  <c r="AO6"/>
  <c r="AO5"/>
  <c r="AN6"/>
  <c r="AN5"/>
  <c r="AK6"/>
  <c r="AK5"/>
  <c r="AJ6"/>
  <c r="AJ5"/>
  <c r="AI6"/>
  <c r="AI5"/>
  <c r="AH6"/>
  <c r="AH5"/>
  <c r="AG6"/>
  <c r="AG5"/>
  <c r="AD6"/>
  <c r="AD5"/>
  <c r="AC6"/>
  <c r="AC5"/>
  <c r="AB6"/>
  <c r="AB5"/>
  <c r="AA6"/>
  <c r="AA5"/>
  <c r="Z6"/>
  <c r="Z5"/>
  <c r="B194" i="6" l="1"/>
  <c r="A195" s="1"/>
  <c r="I63" i="1"/>
  <c r="J63" s="1"/>
  <c r="Z25" i="9"/>
  <c r="AA16"/>
  <c r="AA14"/>
  <c r="AA22"/>
  <c r="AA20"/>
  <c r="AA21"/>
  <c r="AA18"/>
  <c r="AA23"/>
  <c r="AA15"/>
  <c r="AA17"/>
  <c r="AA19"/>
  <c r="Y16"/>
  <c r="Y20"/>
  <c r="Y22"/>
  <c r="Y17"/>
  <c r="Y19"/>
  <c r="Y18"/>
  <c r="Y23"/>
  <c r="Y15"/>
  <c r="Y14"/>
  <c r="Y21"/>
  <c r="AS6"/>
  <c r="AS5"/>
  <c r="AL5"/>
  <c r="AL6"/>
  <c r="AE5"/>
  <c r="AE6"/>
  <c r="B195" i="6" l="1"/>
  <c r="A196" s="1"/>
  <c r="Y25" i="9"/>
  <c r="J64" i="1"/>
  <c r="I64"/>
  <c r="AA25" i="9"/>
  <c r="B196" i="6" l="1"/>
  <c r="A197" s="1"/>
  <c r="I65" i="1"/>
  <c r="J65" s="1"/>
  <c r="W6" i="9"/>
  <c r="W5"/>
  <c r="V6"/>
  <c r="V5"/>
  <c r="U6"/>
  <c r="U5"/>
  <c r="T6"/>
  <c r="T5"/>
  <c r="S6"/>
  <c r="S5"/>
  <c r="P6"/>
  <c r="P5"/>
  <c r="O6"/>
  <c r="O5"/>
  <c r="N6"/>
  <c r="N5"/>
  <c r="M6"/>
  <c r="M5"/>
  <c r="L6"/>
  <c r="L5"/>
  <c r="I6"/>
  <c r="I5"/>
  <c r="H6"/>
  <c r="H5"/>
  <c r="G6"/>
  <c r="G5"/>
  <c r="F6"/>
  <c r="F5"/>
  <c r="E6"/>
  <c r="B6" s="1"/>
  <c r="E5"/>
  <c r="B5" s="1"/>
  <c r="I9" i="1"/>
  <c r="AH12"/>
  <c r="AH16"/>
  <c r="AQ16"/>
  <c r="AQ15"/>
  <c r="AQ14"/>
  <c r="AQ13"/>
  <c r="AQ12"/>
  <c r="AQ11"/>
  <c r="AQ10"/>
  <c r="B197" i="6" l="1"/>
  <c r="A198" s="1"/>
  <c r="I66" i="1"/>
  <c r="J66" s="1"/>
  <c r="AP12"/>
  <c r="AD35" s="1"/>
  <c r="AP16"/>
  <c r="AP11"/>
  <c r="AP15"/>
  <c r="AD33" s="1"/>
  <c r="AP10"/>
  <c r="AD36" s="1"/>
  <c r="AP14"/>
  <c r="AP9"/>
  <c r="AP13"/>
  <c r="AD34" s="1"/>
  <c r="AH10"/>
  <c r="AH9"/>
  <c r="X6" i="9"/>
  <c r="X5"/>
  <c r="J6"/>
  <c r="Q6"/>
  <c r="Q5"/>
  <c r="J5"/>
  <c r="AH14" i="1"/>
  <c r="AH15"/>
  <c r="AH13"/>
  <c r="AH11"/>
  <c r="Z13"/>
  <c r="Z9"/>
  <c r="R15"/>
  <c r="R10"/>
  <c r="I16"/>
  <c r="I15"/>
  <c r="I14"/>
  <c r="I13"/>
  <c r="I12"/>
  <c r="I11"/>
  <c r="I10"/>
  <c r="AB7"/>
  <c r="T7"/>
  <c r="L7"/>
  <c r="AJ7" s="1"/>
  <c r="B198" i="6" l="1"/>
  <c r="A199" s="1"/>
  <c r="I67" i="1"/>
  <c r="J67" s="1"/>
  <c r="Z11"/>
  <c r="Z15"/>
  <c r="R13"/>
  <c r="R14"/>
  <c r="Z10"/>
  <c r="K10" s="1"/>
  <c r="Z36" s="1"/>
  <c r="P11" i="4" s="1"/>
  <c r="D6" i="9"/>
  <c r="D5"/>
  <c r="Z14" i="1"/>
  <c r="Z12"/>
  <c r="R11"/>
  <c r="Z16"/>
  <c r="R12"/>
  <c r="R16"/>
  <c r="K9"/>
  <c r="B199" i="6" l="1"/>
  <c r="A200" s="1"/>
  <c r="I68" i="1"/>
  <c r="J68" s="1"/>
  <c r="K13"/>
  <c r="Z34" s="1"/>
  <c r="K11"/>
  <c r="K15"/>
  <c r="K14"/>
  <c r="K12"/>
  <c r="Z35" s="1"/>
  <c r="K16"/>
  <c r="B200" i="6" l="1"/>
  <c r="A201" s="1"/>
  <c r="P7" i="4"/>
  <c r="Z33" i="1"/>
  <c r="P5" i="4" s="1"/>
  <c r="P9"/>
  <c r="J69" i="1"/>
  <c r="I69"/>
  <c r="B201" i="6" l="1"/>
  <c r="A202" s="1"/>
  <c r="I70" i="1"/>
  <c r="J70" s="1"/>
  <c r="B202" i="6" l="1"/>
  <c r="A203" s="1"/>
  <c r="J71" i="1"/>
  <c r="I71"/>
  <c r="B203" i="6" l="1"/>
  <c r="A204" s="1"/>
  <c r="J72" i="1"/>
  <c r="I72"/>
  <c r="B204" i="6" l="1"/>
  <c r="A205" s="1"/>
  <c r="J73" i="1"/>
  <c r="I73"/>
  <c r="B205" i="6" l="1"/>
  <c r="A206" s="1"/>
  <c r="J74" i="1"/>
  <c r="I74"/>
  <c r="B206" i="6" l="1"/>
  <c r="A207" s="1"/>
  <c r="J75" i="1"/>
  <c r="I75"/>
  <c r="B207" i="6" l="1"/>
  <c r="A208" s="1"/>
  <c r="J76" i="1"/>
  <c r="I76"/>
  <c r="B208" i="6" l="1"/>
  <c r="A209" s="1"/>
  <c r="J77" i="1"/>
  <c r="I77"/>
  <c r="B209" i="6" l="1"/>
  <c r="A210" s="1"/>
  <c r="I78" i="1"/>
  <c r="J78" s="1"/>
  <c r="B210" i="6" l="1"/>
  <c r="A211" s="1"/>
  <c r="I79" i="1"/>
  <c r="J79" s="1"/>
  <c r="B211" i="6" l="1"/>
  <c r="A212" s="1"/>
  <c r="J80" i="1"/>
  <c r="I80"/>
  <c r="B212" i="6" l="1"/>
  <c r="A213" s="1"/>
  <c r="J81" i="1"/>
  <c r="I81"/>
  <c r="B213" i="6" l="1"/>
  <c r="A214" s="1"/>
  <c r="J82" i="1"/>
  <c r="I82"/>
  <c r="B214" i="6" l="1"/>
  <c r="A215" s="1"/>
  <c r="J83" i="1"/>
  <c r="I83"/>
  <c r="B215" i="6" l="1"/>
  <c r="A216" s="1"/>
  <c r="J84" i="1"/>
  <c r="I84"/>
  <c r="B216" i="6" l="1"/>
  <c r="A217" s="1"/>
  <c r="I85" i="1"/>
  <c r="J85" s="1"/>
  <c r="B217" i="6" l="1"/>
  <c r="A218" s="1"/>
  <c r="J86" i="1"/>
  <c r="I86"/>
  <c r="B218" i="6" l="1"/>
  <c r="A219" s="1"/>
  <c r="J87" i="1"/>
  <c r="I87"/>
  <c r="B219" i="6" l="1"/>
  <c r="A220" s="1"/>
  <c r="J88" i="1"/>
  <c r="I88"/>
  <c r="B220" i="6" l="1"/>
  <c r="A221" s="1"/>
  <c r="I89" i="1"/>
  <c r="J89" s="1"/>
  <c r="B221" i="6" l="1"/>
  <c r="A222" s="1"/>
  <c r="I90" i="1"/>
  <c r="J90" s="1"/>
  <c r="B222" i="6" l="1"/>
  <c r="A223" s="1"/>
  <c r="J91" i="1"/>
  <c r="I91"/>
  <c r="B223" i="6" l="1"/>
  <c r="A224" s="1"/>
  <c r="I92" i="1"/>
  <c r="J92" s="1"/>
  <c r="B224" i="6" l="1"/>
  <c r="A225" s="1"/>
  <c r="J93" i="1"/>
  <c r="I93"/>
  <c r="B225" i="6" l="1"/>
  <c r="A226" s="1"/>
  <c r="J94" i="1"/>
  <c r="I94"/>
  <c r="B226" i="6" l="1"/>
  <c r="A227" s="1"/>
  <c r="J95" i="1"/>
  <c r="I95"/>
  <c r="B227" i="6" l="1"/>
  <c r="A228" s="1"/>
  <c r="J96" i="1"/>
  <c r="I96"/>
  <c r="B228" i="6" l="1"/>
  <c r="A229" s="1"/>
  <c r="J97" i="1"/>
  <c r="I97"/>
  <c r="B229" i="6" l="1"/>
  <c r="A230" s="1"/>
  <c r="J98" i="1"/>
  <c r="I98"/>
  <c r="B230" i="6" l="1"/>
  <c r="A231" s="1"/>
  <c r="J99" i="1"/>
  <c r="I99"/>
  <c r="B231" i="6" l="1"/>
  <c r="A232" s="1"/>
  <c r="J100" i="1"/>
  <c r="I100"/>
  <c r="B232" i="6" l="1"/>
  <c r="A233" s="1"/>
  <c r="J101" i="1"/>
  <c r="I101"/>
  <c r="B233" i="6" l="1"/>
  <c r="A234" s="1"/>
  <c r="J102" i="1"/>
  <c r="I102"/>
  <c r="B234" i="6" l="1"/>
  <c r="A235" s="1"/>
  <c r="J103" i="1"/>
  <c r="I103"/>
  <c r="B235" i="6" l="1"/>
  <c r="A236" s="1"/>
  <c r="J104" i="1"/>
  <c r="I104"/>
  <c r="B236" i="6" l="1"/>
  <c r="A237" s="1"/>
  <c r="J105" i="1"/>
  <c r="I105"/>
  <c r="B237" i="6" l="1"/>
  <c r="A238" s="1"/>
  <c r="J106" i="1"/>
  <c r="I106"/>
  <c r="B238" i="6" l="1"/>
  <c r="A239" s="1"/>
  <c r="I107" i="1"/>
  <c r="J107" s="1"/>
  <c r="B239" i="6" l="1"/>
  <c r="A240" s="1"/>
  <c r="J108" i="1"/>
  <c r="I108"/>
  <c r="B240" i="6" l="1"/>
  <c r="A241" s="1"/>
  <c r="J109" i="1"/>
  <c r="I109"/>
  <c r="B241" i="6" l="1"/>
  <c r="A242" s="1"/>
  <c r="J110" i="1"/>
  <c r="I110"/>
  <c r="B242" i="6" l="1"/>
  <c r="A243" s="1"/>
  <c r="I111" i="1"/>
  <c r="J111" s="1"/>
  <c r="B243" i="6" l="1"/>
  <c r="A244" s="1"/>
  <c r="I112" i="1"/>
  <c r="J112" s="1"/>
  <c r="B244" i="6" l="1"/>
  <c r="A245" s="1"/>
  <c r="J113" i="1"/>
  <c r="I113"/>
  <c r="B245" i="6" l="1"/>
  <c r="A246" s="1"/>
  <c r="J114" i="1"/>
  <c r="I114"/>
  <c r="B246" i="6" l="1"/>
  <c r="A247" s="1"/>
  <c r="J115" i="1"/>
  <c r="I115"/>
  <c r="B247" i="6" l="1"/>
  <c r="A248" s="1"/>
  <c r="J116" i="1"/>
  <c r="I116"/>
  <c r="B248" i="6" l="1"/>
  <c r="A249" s="1"/>
  <c r="I117" i="1"/>
  <c r="B249" i="6" l="1"/>
  <c r="A250" s="1"/>
  <c r="I118" i="1"/>
  <c r="J118" s="1"/>
  <c r="B250" i="6" l="1"/>
  <c r="A251" s="1"/>
  <c r="I119" i="1"/>
  <c r="J119" s="1"/>
  <c r="B251" i="6" l="1"/>
  <c r="A252" s="1"/>
  <c r="I120" i="1"/>
  <c r="J120" s="1"/>
  <c r="B252" i="6" l="1"/>
  <c r="A253" s="1"/>
  <c r="I121" i="1"/>
  <c r="J121" s="1"/>
  <c r="B253" i="6" l="1"/>
  <c r="A254" s="1"/>
  <c r="I122" i="1"/>
  <c r="J122" s="1"/>
  <c r="B254" i="6" l="1"/>
  <c r="A255" s="1"/>
  <c r="I123" i="1"/>
  <c r="J123" s="1"/>
  <c r="B255" i="6" l="1"/>
  <c r="A256" s="1"/>
  <c r="I124" i="1"/>
  <c r="J124" s="1"/>
  <c r="B256" i="6" l="1"/>
  <c r="A257" s="1"/>
  <c r="I125" i="1"/>
  <c r="J125" s="1"/>
  <c r="B257" i="6" l="1"/>
  <c r="A258" s="1"/>
  <c r="I126" i="1"/>
  <c r="J126" s="1"/>
  <c r="B258" i="6" l="1"/>
  <c r="A259" s="1"/>
  <c r="I127" i="1"/>
  <c r="J127" s="1"/>
  <c r="B259" i="6" l="1"/>
  <c r="A260" s="1"/>
  <c r="I128" i="1"/>
  <c r="J128" s="1"/>
  <c r="B260" i="6" l="1"/>
  <c r="A261" s="1"/>
  <c r="I129" i="1"/>
  <c r="J129" s="1"/>
  <c r="B261" i="6" l="1"/>
  <c r="A262" s="1"/>
  <c r="I130" i="1"/>
  <c r="J130" s="1"/>
  <c r="B262" i="6" l="1"/>
  <c r="A263" s="1"/>
  <c r="J131" i="1"/>
  <c r="I131"/>
  <c r="B263" i="6" l="1"/>
  <c r="A264" s="1"/>
  <c r="J132" i="1"/>
  <c r="I132"/>
  <c r="B264" i="6" l="1"/>
  <c r="A265" s="1"/>
  <c r="I133" i="1"/>
  <c r="J133" s="1"/>
  <c r="B265" i="6" l="1"/>
  <c r="A266" s="1"/>
  <c r="I134" i="1"/>
  <c r="J134" s="1"/>
  <c r="B266" i="6" l="1"/>
  <c r="A267" s="1"/>
  <c r="I135" i="1"/>
  <c r="J135" s="1"/>
  <c r="B267" i="6" l="1"/>
  <c r="A268" s="1"/>
  <c r="I136" i="1"/>
  <c r="J136" s="1"/>
  <c r="B268" i="6" l="1"/>
  <c r="A269" s="1"/>
  <c r="I137" i="1"/>
  <c r="J137" s="1"/>
  <c r="B269" i="6" l="1"/>
  <c r="A270" s="1"/>
  <c r="I138" i="1"/>
  <c r="J138" s="1"/>
  <c r="B270" i="6" l="1"/>
  <c r="A271" s="1"/>
  <c r="I139" i="1"/>
  <c r="J139" s="1"/>
  <c r="B271" i="6" l="1"/>
  <c r="A272" s="1"/>
  <c r="J140" i="1"/>
  <c r="I140"/>
  <c r="B272" i="6" l="1"/>
  <c r="A273" s="1"/>
  <c r="I141" i="1"/>
  <c r="J141" s="1"/>
  <c r="B273" i="6" l="1"/>
  <c r="A274" s="1"/>
  <c r="I142" i="1"/>
  <c r="J142" s="1"/>
  <c r="B274" i="6" l="1"/>
  <c r="A275" s="1"/>
  <c r="J143" i="1"/>
  <c r="I143"/>
  <c r="B275" i="6" l="1"/>
  <c r="A276" s="1"/>
  <c r="J144" i="1"/>
  <c r="I144"/>
  <c r="B276" i="6" l="1"/>
  <c r="A277" s="1"/>
  <c r="J145" i="1"/>
  <c r="I145"/>
  <c r="B277" i="6" l="1"/>
  <c r="A278" s="1"/>
  <c r="J146" i="1"/>
  <c r="I146"/>
  <c r="B278" i="6" l="1"/>
  <c r="A279" s="1"/>
  <c r="J147" i="1"/>
  <c r="I147"/>
  <c r="B279" i="6" l="1"/>
  <c r="A280" s="1"/>
  <c r="J148" i="1"/>
  <c r="I148"/>
  <c r="B280" i="6" l="1"/>
  <c r="A281" s="1"/>
  <c r="I149" i="1"/>
  <c r="J149" s="1"/>
  <c r="B281" i="6" l="1"/>
  <c r="A282" s="1"/>
  <c r="I150" i="1"/>
  <c r="J150" s="1"/>
  <c r="B282" i="6" l="1"/>
  <c r="A283" s="1"/>
  <c r="I151" i="1"/>
  <c r="J151" s="1"/>
  <c r="B283" i="6" l="1"/>
  <c r="A284" s="1"/>
  <c r="I152" i="1"/>
  <c r="J152" s="1"/>
  <c r="B284" i="6" l="1"/>
  <c r="A285" s="1"/>
  <c r="J153" i="1"/>
  <c r="I153"/>
  <c r="B285" i="6" l="1"/>
  <c r="A286" s="1"/>
  <c r="J154" i="1"/>
  <c r="I154"/>
  <c r="B286" i="6" l="1"/>
  <c r="A287" s="1"/>
  <c r="J155" i="1"/>
  <c r="I155"/>
  <c r="B287" i="6" l="1"/>
  <c r="A288" s="1"/>
  <c r="J156" i="1"/>
  <c r="I156"/>
  <c r="B288" i="6" l="1"/>
  <c r="A289" s="1"/>
  <c r="J157" i="1"/>
  <c r="I157"/>
  <c r="B289" i="6" l="1"/>
  <c r="A290" s="1"/>
  <c r="J158" i="1"/>
  <c r="I158"/>
  <c r="B290" i="6" l="1"/>
  <c r="A291" s="1"/>
  <c r="J159" i="1"/>
  <c r="I159"/>
  <c r="B291" i="6" l="1"/>
  <c r="A292" s="1"/>
  <c r="I160" i="1"/>
  <c r="J160" s="1"/>
  <c r="B292" i="6" l="1"/>
  <c r="A293" s="1"/>
  <c r="I161" i="1"/>
  <c r="J161" s="1"/>
  <c r="B293" i="6" l="1"/>
  <c r="A294" s="1"/>
  <c r="J162" i="1"/>
  <c r="I162"/>
  <c r="B294" i="6" l="1"/>
  <c r="A295" s="1"/>
  <c r="J163" i="1"/>
  <c r="I163"/>
  <c r="B295" i="6" l="1"/>
  <c r="A296" s="1"/>
  <c r="J164" i="1"/>
  <c r="I164"/>
  <c r="B296" i="6" l="1"/>
  <c r="A297" s="1"/>
  <c r="J165" i="1"/>
  <c r="I165"/>
  <c r="B297" i="6" l="1"/>
  <c r="A298" s="1"/>
  <c r="J166" i="1"/>
  <c r="I166"/>
  <c r="B298" i="6" l="1"/>
  <c r="A299" s="1"/>
  <c r="J167" i="1"/>
  <c r="I167"/>
  <c r="B299" i="6" l="1"/>
  <c r="A300" s="1"/>
  <c r="I168" i="1"/>
  <c r="J168" s="1"/>
  <c r="B300" i="6" l="1"/>
  <c r="A301" s="1"/>
  <c r="I169" i="1"/>
  <c r="J169" s="1"/>
  <c r="B301" i="6" l="1"/>
  <c r="A302" s="1"/>
  <c r="I170" i="1"/>
  <c r="J170" s="1"/>
  <c r="B302" i="6" l="1"/>
  <c r="A303" s="1"/>
  <c r="I171" i="1"/>
  <c r="J171" s="1"/>
  <c r="B303" i="6" l="1"/>
  <c r="A304" s="1"/>
  <c r="J172" i="1"/>
  <c r="I172"/>
  <c r="B304" i="6" l="1"/>
  <c r="A305" s="1"/>
  <c r="I173" i="1"/>
  <c r="J173" s="1"/>
  <c r="B305" i="6" l="1"/>
  <c r="A306" s="1"/>
  <c r="J174" i="1"/>
  <c r="I174"/>
  <c r="B306" i="6" l="1"/>
  <c r="A307" s="1"/>
  <c r="J175" i="1"/>
  <c r="I175"/>
  <c r="B307" i="6" l="1"/>
  <c r="A308" s="1"/>
  <c r="I176" i="1"/>
  <c r="J176" s="1"/>
  <c r="B308" i="6" l="1"/>
  <c r="A309" s="1"/>
  <c r="J177" i="1"/>
  <c r="I177"/>
  <c r="B309" i="6" l="1"/>
  <c r="A310" s="1"/>
  <c r="I178" i="1"/>
  <c r="J178" s="1"/>
  <c r="B310" i="6" l="1"/>
  <c r="A311" s="1"/>
  <c r="J179" i="1"/>
  <c r="I179"/>
  <c r="B311" i="6" l="1"/>
  <c r="A312" s="1"/>
  <c r="I180" i="1"/>
  <c r="J180" s="1"/>
  <c r="B312" i="6" l="1"/>
  <c r="A313" s="1"/>
  <c r="I181" i="1"/>
  <c r="J181" s="1"/>
  <c r="B313" i="6" l="1"/>
  <c r="A314" s="1"/>
  <c r="J182" i="1"/>
  <c r="I182"/>
  <c r="B314" i="6" l="1"/>
  <c r="A315" s="1"/>
  <c r="I183" i="1"/>
  <c r="J183" s="1"/>
  <c r="B315" i="6" l="1"/>
  <c r="A316" s="1"/>
  <c r="I184" i="1"/>
  <c r="J184" s="1"/>
  <c r="B316" i="6" l="1"/>
  <c r="A317" s="1"/>
  <c r="J185" i="1"/>
  <c r="I185"/>
  <c r="B317" i="6" l="1"/>
  <c r="A318" s="1"/>
  <c r="J186" i="1"/>
  <c r="I186"/>
  <c r="B318" i="6" l="1"/>
  <c r="A319" s="1"/>
  <c r="J187" i="1"/>
  <c r="I187"/>
  <c r="B319" i="6" l="1"/>
  <c r="A320" s="1"/>
  <c r="J188" i="1"/>
  <c r="I188"/>
  <c r="B320" i="6" l="1"/>
  <c r="A321" s="1"/>
  <c r="I189" i="1"/>
  <c r="J189" s="1"/>
  <c r="B321" i="6" l="1"/>
  <c r="A322" s="1"/>
  <c r="I190" i="1"/>
  <c r="J190" s="1"/>
  <c r="B322" i="6" l="1"/>
  <c r="A323" s="1"/>
  <c r="J191" i="1"/>
  <c r="I191"/>
  <c r="B323" i="6" l="1"/>
  <c r="A324" s="1"/>
  <c r="J192" i="1"/>
  <c r="I192"/>
  <c r="B324" i="6" l="1"/>
  <c r="A325" s="1"/>
  <c r="J193" i="1"/>
  <c r="I193"/>
  <c r="B325" i="6" l="1"/>
  <c r="A326" s="1"/>
  <c r="J194" i="1"/>
  <c r="I194"/>
  <c r="B326" i="6" l="1"/>
  <c r="A327" s="1"/>
  <c r="J195" i="1"/>
  <c r="I195"/>
  <c r="B327" i="6" l="1"/>
  <c r="A328" s="1"/>
  <c r="I196" i="1"/>
  <c r="J196" s="1"/>
  <c r="B328" i="6" l="1"/>
  <c r="A329" s="1"/>
  <c r="J197" i="1"/>
  <c r="I197"/>
  <c r="B329" i="6" l="1"/>
  <c r="A330" s="1"/>
  <c r="J198" i="1"/>
  <c r="I198"/>
  <c r="B330" i="6" l="1"/>
  <c r="A331" s="1"/>
  <c r="J199" i="1"/>
  <c r="I199"/>
  <c r="B331" i="6" l="1"/>
  <c r="A332" s="1"/>
  <c r="J200" i="1"/>
  <c r="I200"/>
  <c r="B332" i="6" l="1"/>
  <c r="A333" s="1"/>
  <c r="I201" i="1"/>
  <c r="J201" s="1"/>
  <c r="B333" i="6" l="1"/>
  <c r="A334" s="1"/>
  <c r="I202" i="1"/>
  <c r="J202" s="1"/>
  <c r="B334" i="6" l="1"/>
  <c r="A335" s="1"/>
  <c r="J203" i="1"/>
  <c r="I203"/>
  <c r="B335" i="6" l="1"/>
  <c r="A336" s="1"/>
  <c r="J204" i="1"/>
  <c r="I204"/>
  <c r="B336" i="6" l="1"/>
  <c r="A337" s="1"/>
  <c r="J205" i="1"/>
  <c r="I205"/>
  <c r="B337" i="6" l="1"/>
  <c r="A338" s="1"/>
  <c r="J206" i="1"/>
  <c r="I206"/>
  <c r="B338" i="6" l="1"/>
  <c r="A339" s="1"/>
  <c r="J207" i="1"/>
  <c r="I207"/>
  <c r="B339" i="6" l="1"/>
  <c r="A340" s="1"/>
  <c r="J208" i="1"/>
  <c r="I208"/>
  <c r="B340" i="6" l="1"/>
  <c r="A341" s="1"/>
  <c r="J209" i="1"/>
  <c r="I209"/>
  <c r="B341" i="6" l="1"/>
  <c r="A342" s="1"/>
  <c r="J210" i="1"/>
  <c r="I210"/>
  <c r="B342" i="6" l="1"/>
  <c r="A343" s="1"/>
  <c r="J211" i="1"/>
  <c r="I211"/>
  <c r="B343" i="6" l="1"/>
  <c r="A344" s="1"/>
  <c r="J212" i="1"/>
  <c r="I212"/>
  <c r="B344" i="6" l="1"/>
  <c r="A345" s="1"/>
  <c r="J213" i="1"/>
  <c r="I213"/>
  <c r="B345" i="6" l="1"/>
  <c r="A346" s="1"/>
  <c r="I214" i="1"/>
  <c r="J214" s="1"/>
  <c r="B346" i="6" l="1"/>
  <c r="A347" s="1"/>
  <c r="J215" i="1"/>
  <c r="I215"/>
  <c r="B347" i="6" l="1"/>
  <c r="A348" s="1"/>
  <c r="J216" i="1"/>
  <c r="I216"/>
  <c r="B348" i="6" l="1"/>
  <c r="A349" s="1"/>
  <c r="J217" i="1"/>
  <c r="I217"/>
  <c r="B349" i="6" l="1"/>
  <c r="A350" s="1"/>
  <c r="I218" i="1"/>
  <c r="J218" s="1"/>
  <c r="B350" i="6" l="1"/>
  <c r="A351" s="1"/>
  <c r="I219" i="1"/>
  <c r="J219" s="1"/>
  <c r="B351" i="6" l="1"/>
  <c r="A352" s="1"/>
  <c r="I220" i="1"/>
  <c r="J220" s="1"/>
  <c r="B352" i="6" l="1"/>
  <c r="A353" s="1"/>
  <c r="J221" i="1"/>
  <c r="I221"/>
  <c r="B353" i="6" l="1"/>
  <c r="A354" s="1"/>
  <c r="J222" i="1"/>
  <c r="I222"/>
  <c r="B354" i="6" l="1"/>
  <c r="A355" s="1"/>
  <c r="J223" i="1"/>
  <c r="I223"/>
  <c r="B355" i="6" l="1"/>
  <c r="A356" s="1"/>
  <c r="J224" i="1"/>
  <c r="I224"/>
  <c r="B356" i="6" l="1"/>
  <c r="A357" s="1"/>
  <c r="I225" i="1"/>
  <c r="J225" s="1"/>
  <c r="B357" i="6" l="1"/>
  <c r="A358" s="1"/>
  <c r="I226" i="1"/>
  <c r="J226" s="1"/>
  <c r="B358" i="6" l="1"/>
  <c r="A359" s="1"/>
  <c r="J227" i="1"/>
  <c r="I227"/>
  <c r="B359" i="6" l="1"/>
  <c r="A360" s="1"/>
  <c r="J228" i="1"/>
  <c r="I228"/>
  <c r="B360" i="6" l="1"/>
  <c r="A361" s="1"/>
  <c r="J229" i="1"/>
  <c r="I229"/>
  <c r="B361" i="6" l="1"/>
  <c r="A362" s="1"/>
  <c r="J230" i="1"/>
  <c r="I230"/>
  <c r="B362" i="6" l="1"/>
  <c r="A363" s="1"/>
  <c r="I231" i="1"/>
  <c r="J231" s="1"/>
  <c r="B363" i="6" l="1"/>
  <c r="A364" s="1"/>
  <c r="I232" i="1"/>
  <c r="J232" s="1"/>
  <c r="B364" i="6" l="1"/>
  <c r="A365" s="1"/>
  <c r="I233" i="1"/>
  <c r="J233" s="1"/>
  <c r="B365" i="6" l="1"/>
  <c r="A366" s="1"/>
  <c r="J234" i="1"/>
  <c r="I234"/>
  <c r="B366" i="6" l="1"/>
  <c r="A367" s="1"/>
  <c r="J235" i="1"/>
  <c r="I235"/>
  <c r="B367" i="6" l="1"/>
  <c r="A368" s="1"/>
  <c r="J236" i="1"/>
  <c r="I236"/>
  <c r="B368" i="6" l="1"/>
  <c r="A369" s="1"/>
  <c r="I237" i="1"/>
  <c r="J237" s="1"/>
  <c r="B369" i="6" l="1"/>
  <c r="A370" s="1"/>
  <c r="I238" i="1"/>
  <c r="J238" s="1"/>
  <c r="B370" i="6" l="1"/>
  <c r="A371" s="1"/>
  <c r="J239" i="1"/>
  <c r="I239"/>
  <c r="B371" i="6" l="1"/>
  <c r="A372" s="1"/>
  <c r="J240" i="1"/>
  <c r="I240"/>
  <c r="B372" i="6" l="1"/>
  <c r="A373" s="1"/>
  <c r="J241" i="1"/>
  <c r="I241"/>
  <c r="B373" i="6" l="1"/>
  <c r="A374" s="1"/>
  <c r="J242" i="1"/>
  <c r="I242"/>
  <c r="B374" i="6" l="1"/>
  <c r="A375" s="1"/>
  <c r="J243" i="1"/>
  <c r="I243"/>
  <c r="B375" i="6" l="1"/>
  <c r="A376" s="1"/>
  <c r="J244" i="1"/>
  <c r="I244"/>
  <c r="B376" i="6" l="1"/>
  <c r="A377" s="1"/>
  <c r="J245" i="1"/>
  <c r="I245"/>
  <c r="B377" i="6" l="1"/>
  <c r="A378" s="1"/>
  <c r="J246" i="1"/>
  <c r="I246"/>
  <c r="B378" i="6" l="1"/>
  <c r="A379" s="1"/>
  <c r="J247" i="1"/>
  <c r="I247"/>
  <c r="B379" i="6" l="1"/>
  <c r="A380" s="1"/>
  <c r="J248" i="1"/>
  <c r="I248"/>
  <c r="B380" i="6" l="1"/>
  <c r="A381" s="1"/>
  <c r="J249" i="1"/>
  <c r="I249"/>
  <c r="B381" i="6" l="1"/>
  <c r="A382" s="1"/>
  <c r="J250" i="1"/>
  <c r="I250"/>
  <c r="B382" i="6" l="1"/>
  <c r="A383" s="1"/>
  <c r="J251" i="1"/>
  <c r="I251"/>
  <c r="B383" i="6" l="1"/>
  <c r="A384" s="1"/>
  <c r="J252" i="1"/>
  <c r="I252"/>
  <c r="B384" i="6" l="1"/>
  <c r="A385" s="1"/>
  <c r="J253" i="1"/>
  <c r="I253"/>
  <c r="B385" i="6" l="1"/>
  <c r="A386" s="1"/>
  <c r="J254" i="1"/>
  <c r="I254"/>
  <c r="B386" i="6" l="1"/>
  <c r="A387" s="1"/>
  <c r="J255" i="1"/>
  <c r="I255"/>
  <c r="B387" i="6" l="1"/>
  <c r="A388" s="1"/>
  <c r="J256" i="1"/>
  <c r="I256"/>
  <c r="B388" i="6" l="1"/>
  <c r="A389" s="1"/>
  <c r="J257" i="1"/>
  <c r="I257"/>
  <c r="B389" i="6" l="1"/>
  <c r="A390" s="1"/>
  <c r="J258" i="1"/>
  <c r="I258"/>
  <c r="B390" i="6" l="1"/>
  <c r="A391" s="1"/>
  <c r="J259" i="1"/>
  <c r="I259"/>
  <c r="B391" i="6" l="1"/>
  <c r="A392" s="1"/>
  <c r="J260" i="1"/>
  <c r="I260"/>
  <c r="B392" i="6" l="1"/>
  <c r="A393" s="1"/>
  <c r="J261" i="1"/>
  <c r="I261"/>
  <c r="B393" i="6" l="1"/>
  <c r="A394" s="1"/>
  <c r="J262" i="1"/>
  <c r="I262"/>
  <c r="B394" i="6" l="1"/>
  <c r="A395" s="1"/>
  <c r="J263" i="1"/>
  <c r="I263"/>
  <c r="B395" i="6" l="1"/>
  <c r="A396" s="1"/>
  <c r="I264" i="1"/>
  <c r="J264" s="1"/>
  <c r="B396" i="6" l="1"/>
  <c r="A397" s="1"/>
  <c r="I265" i="1"/>
  <c r="J265" s="1"/>
  <c r="B397" i="6" l="1"/>
  <c r="A398" s="1"/>
  <c r="J266" i="1"/>
  <c r="I266"/>
  <c r="B398" i="6" l="1"/>
  <c r="A399" s="1"/>
  <c r="J267" i="1"/>
  <c r="I267"/>
  <c r="B399" i="6" l="1"/>
  <c r="A400" s="1"/>
  <c r="J268" i="1"/>
  <c r="I268"/>
  <c r="B400" i="6" l="1"/>
  <c r="A401" s="1"/>
  <c r="J269" i="1"/>
  <c r="I269"/>
  <c r="B401" i="6" l="1"/>
  <c r="A402" s="1"/>
  <c r="J270" i="1"/>
  <c r="I270"/>
  <c r="B402" i="6" l="1"/>
  <c r="A403" s="1"/>
  <c r="J271" i="1"/>
  <c r="I271"/>
  <c r="B403" i="6" l="1"/>
  <c r="A404" s="1"/>
  <c r="J272" i="1"/>
  <c r="I272"/>
  <c r="B404" i="6" l="1"/>
  <c r="A405" s="1"/>
  <c r="J273" i="1"/>
  <c r="I273"/>
  <c r="B405" i="6" l="1"/>
  <c r="A406" s="1"/>
  <c r="J274" i="1"/>
  <c r="I274"/>
  <c r="B406" i="6" l="1"/>
  <c r="A407" s="1"/>
  <c r="J275" i="1"/>
  <c r="I275"/>
  <c r="B407" i="6" l="1"/>
  <c r="A408" s="1"/>
  <c r="J276" i="1"/>
  <c r="I276"/>
  <c r="B408" i="6" l="1"/>
  <c r="A409" s="1"/>
  <c r="J277" i="1"/>
  <c r="I277"/>
  <c r="B409" i="6" l="1"/>
  <c r="A410" s="1"/>
  <c r="J278" i="1"/>
  <c r="I278"/>
  <c r="B410" i="6" l="1"/>
  <c r="A411" s="1"/>
  <c r="J279" i="1"/>
  <c r="I279"/>
  <c r="B411" i="6" l="1"/>
  <c r="A412" s="1"/>
  <c r="J280" i="1"/>
  <c r="I280"/>
  <c r="B412" i="6" l="1"/>
  <c r="A413" s="1"/>
  <c r="J281" i="1"/>
  <c r="I281"/>
  <c r="B413" i="6" l="1"/>
  <c r="A414" s="1"/>
  <c r="J282" i="1"/>
  <c r="I282"/>
  <c r="B414" i="6" l="1"/>
  <c r="A415" s="1"/>
  <c r="J283" i="1"/>
  <c r="I283"/>
  <c r="B415" i="6" l="1"/>
  <c r="A416" s="1"/>
  <c r="J284" i="1"/>
  <c r="I284"/>
  <c r="B416" i="6" l="1"/>
  <c r="A417" s="1"/>
  <c r="J285" i="1"/>
  <c r="I285"/>
  <c r="B417" i="6" l="1"/>
  <c r="A418" s="1"/>
  <c r="J286" i="1"/>
  <c r="I286"/>
  <c r="B418" i="6" l="1"/>
  <c r="A419" s="1"/>
  <c r="J287" i="1"/>
  <c r="I287"/>
  <c r="B419" i="6" l="1"/>
  <c r="A420" s="1"/>
  <c r="J288" i="1"/>
  <c r="I288"/>
  <c r="B420" i="6" l="1"/>
  <c r="A421" s="1"/>
  <c r="J289" i="1"/>
  <c r="I289"/>
  <c r="B421" i="6" l="1"/>
  <c r="A422" s="1"/>
  <c r="J290" i="1"/>
  <c r="I290"/>
  <c r="B422" i="6" l="1"/>
  <c r="A423" s="1"/>
  <c r="J291" i="1"/>
  <c r="I291"/>
  <c r="B423" i="6" l="1"/>
  <c r="A424" s="1"/>
  <c r="J292" i="1"/>
  <c r="I292"/>
  <c r="B424" i="6" l="1"/>
  <c r="A425" s="1"/>
  <c r="J293" i="1"/>
  <c r="I293"/>
  <c r="B425" i="6" l="1"/>
  <c r="A426" s="1"/>
  <c r="J294" i="1"/>
  <c r="I294"/>
  <c r="B426" i="6" l="1"/>
  <c r="A427" s="1"/>
  <c r="J295" i="1"/>
  <c r="I295"/>
  <c r="B427" i="6" l="1"/>
  <c r="A428" s="1"/>
  <c r="J296" i="1"/>
  <c r="I296"/>
  <c r="B428" i="6" l="1"/>
  <c r="A429" s="1"/>
  <c r="J297" i="1"/>
  <c r="I297"/>
  <c r="B429" i="6" l="1"/>
  <c r="A430" s="1"/>
  <c r="I298" i="1"/>
  <c r="J298" s="1"/>
  <c r="B430" i="6" l="1"/>
  <c r="A431" s="1"/>
  <c r="J299" i="1"/>
  <c r="I299"/>
  <c r="B431" i="6" l="1"/>
  <c r="A432" s="1"/>
  <c r="I300" i="1"/>
  <c r="J300" s="1"/>
  <c r="B432" i="6" l="1"/>
  <c r="A433" s="1"/>
  <c r="J301" i="1"/>
  <c r="I301"/>
  <c r="B433" i="6" l="1"/>
  <c r="A434" s="1"/>
  <c r="I302" i="1"/>
  <c r="J302" s="1"/>
  <c r="B434" i="6" l="1"/>
  <c r="A435" s="1"/>
  <c r="J303" i="1"/>
  <c r="I303"/>
  <c r="B435" i="6" l="1"/>
  <c r="A436" s="1"/>
  <c r="I304" i="1"/>
  <c r="J304" s="1"/>
  <c r="B436" i="6" l="1"/>
  <c r="A437" s="1"/>
  <c r="J305" i="1"/>
  <c r="I305"/>
  <c r="B437" i="6" l="1"/>
  <c r="A438" s="1"/>
  <c r="J306" i="1"/>
  <c r="I306"/>
  <c r="B438" i="6" l="1"/>
  <c r="A439" s="1"/>
  <c r="J307" i="1"/>
  <c r="I307"/>
  <c r="B439" i="6" l="1"/>
  <c r="A440" s="1"/>
  <c r="J308" i="1"/>
  <c r="I308"/>
  <c r="B440" i="6" l="1"/>
  <c r="A441" s="1"/>
  <c r="J309" i="1"/>
  <c r="I309"/>
  <c r="B441" i="6" l="1"/>
  <c r="A442" s="1"/>
  <c r="J310" i="1"/>
  <c r="I310"/>
  <c r="B442" i="6" l="1"/>
  <c r="A443" s="1"/>
  <c r="J311" i="1"/>
  <c r="I311"/>
  <c r="B443" i="6" l="1"/>
  <c r="A444" s="1"/>
  <c r="J312" i="1"/>
  <c r="I312"/>
  <c r="B444" i="6" l="1"/>
  <c r="A445" s="1"/>
  <c r="J313" i="1"/>
  <c r="I313"/>
  <c r="B445" i="6" l="1"/>
  <c r="A446" s="1"/>
  <c r="I314" i="1"/>
  <c r="J314" s="1"/>
  <c r="B446" i="6" l="1"/>
  <c r="A447" s="1"/>
  <c r="I315" i="1"/>
  <c r="J315" s="1"/>
  <c r="B447" i="6" l="1"/>
  <c r="A448" s="1"/>
  <c r="I316" i="1"/>
  <c r="J316" s="1"/>
  <c r="B448" i="6" l="1"/>
  <c r="A449" s="1"/>
  <c r="J317" i="1"/>
  <c r="I317"/>
  <c r="B449" i="6" l="1"/>
  <c r="A450" s="1"/>
  <c r="J318" i="1"/>
  <c r="I318"/>
  <c r="B450" i="6" l="1"/>
  <c r="A451" s="1"/>
  <c r="J319" i="1"/>
  <c r="I319"/>
  <c r="B451" i="6" l="1"/>
  <c r="A452" s="1"/>
  <c r="J320" i="1"/>
  <c r="I320"/>
  <c r="B452" i="6" l="1"/>
  <c r="A453" s="1"/>
  <c r="J321" i="1"/>
  <c r="I321"/>
  <c r="B453" i="6" l="1"/>
  <c r="A454" s="1"/>
  <c r="B454" s="1"/>
  <c r="J322" i="1"/>
  <c r="I322"/>
  <c r="J323" l="1"/>
  <c r="I323"/>
  <c r="J324" l="1"/>
  <c r="I324"/>
  <c r="I325" l="1"/>
  <c r="J325" s="1"/>
  <c r="J326" l="1"/>
  <c r="I326"/>
  <c r="I327" l="1"/>
  <c r="J327" s="1"/>
  <c r="I328" l="1"/>
  <c r="J328" s="1"/>
  <c r="J329" l="1"/>
  <c r="I329"/>
  <c r="J330" l="1"/>
  <c r="I330"/>
  <c r="I331" l="1"/>
  <c r="J331" s="1"/>
  <c r="J332" l="1"/>
  <c r="I332"/>
  <c r="I333" l="1"/>
  <c r="J333" s="1"/>
  <c r="J334" l="1"/>
  <c r="I334"/>
  <c r="I335" l="1"/>
  <c r="J335" s="1"/>
  <c r="J336" l="1"/>
  <c r="I336"/>
  <c r="J337" l="1"/>
  <c r="I337"/>
  <c r="J338" l="1"/>
  <c r="I338"/>
  <c r="I339" l="1"/>
  <c r="J339" s="1"/>
  <c r="I340" l="1"/>
  <c r="J340" s="1"/>
  <c r="J341" l="1"/>
  <c r="I341"/>
  <c r="J342" l="1"/>
  <c r="I342"/>
  <c r="J343" l="1"/>
  <c r="I343"/>
  <c r="I344" l="1"/>
  <c r="J344" s="1"/>
  <c r="I345" l="1"/>
  <c r="J345" s="1"/>
  <c r="J346" l="1"/>
  <c r="I346"/>
  <c r="J347" l="1"/>
  <c r="I347"/>
  <c r="J348" l="1"/>
  <c r="I348"/>
  <c r="J349" l="1"/>
  <c r="I349"/>
  <c r="J350" l="1"/>
  <c r="I350"/>
  <c r="J351" l="1"/>
  <c r="I351"/>
  <c r="J352" l="1"/>
  <c r="I352"/>
  <c r="J353" l="1"/>
  <c r="I353"/>
  <c r="J354" l="1"/>
  <c r="I354"/>
  <c r="J355" l="1"/>
  <c r="I355"/>
  <c r="J356" l="1"/>
  <c r="I356"/>
  <c r="J357" l="1"/>
  <c r="I357"/>
  <c r="I358" l="1"/>
  <c r="J358" s="1"/>
  <c r="I359" s="1"/>
  <c r="J359" s="1"/>
  <c r="I360" s="1"/>
  <c r="J360" s="1"/>
  <c r="I361" s="1"/>
  <c r="J361" s="1"/>
  <c r="I362" s="1"/>
  <c r="J362" s="1"/>
  <c r="I363" s="1"/>
  <c r="J363" s="1"/>
  <c r="I364" s="1"/>
  <c r="J364" s="1"/>
  <c r="I365" s="1"/>
  <c r="J365" s="1"/>
  <c r="I366" s="1"/>
  <c r="J366" s="1"/>
  <c r="I367" s="1"/>
  <c r="J367" s="1"/>
  <c r="I368" s="1"/>
  <c r="J368" s="1"/>
  <c r="I369" s="1"/>
  <c r="J369" s="1"/>
  <c r="I370" s="1"/>
  <c r="J370" s="1"/>
  <c r="I371" s="1"/>
  <c r="J371" s="1"/>
  <c r="I372" s="1"/>
  <c r="J372" s="1"/>
  <c r="I373" s="1"/>
  <c r="J373" s="1"/>
  <c r="I374" s="1"/>
  <c r="J374" s="1"/>
  <c r="I375" s="1"/>
  <c r="J375" s="1"/>
  <c r="I376" s="1"/>
  <c r="J376" s="1"/>
  <c r="I377" s="1"/>
  <c r="J377" s="1"/>
  <c r="I378" s="1"/>
  <c r="J378" s="1"/>
  <c r="I379" s="1"/>
  <c r="J379" s="1"/>
  <c r="I380" s="1"/>
  <c r="J380" s="1"/>
  <c r="I381" s="1"/>
  <c r="J381" s="1"/>
  <c r="I382" s="1"/>
  <c r="J382" s="1"/>
  <c r="I383" s="1"/>
  <c r="J383" s="1"/>
  <c r="I384" s="1"/>
  <c r="J384" s="1"/>
  <c r="I385" s="1"/>
  <c r="J385" s="1"/>
  <c r="I386" s="1"/>
  <c r="J386" s="1"/>
  <c r="I387" s="1"/>
  <c r="J387" s="1"/>
  <c r="I388" s="1"/>
  <c r="J388" s="1"/>
  <c r="I389" s="1"/>
  <c r="J389" s="1"/>
  <c r="I390" s="1"/>
  <c r="J390" s="1"/>
  <c r="I391" s="1"/>
  <c r="J391" s="1"/>
  <c r="I392" s="1"/>
  <c r="J392" s="1"/>
  <c r="I393" s="1"/>
  <c r="J393" s="1"/>
  <c r="I394" s="1"/>
  <c r="J394" s="1"/>
  <c r="I395" s="1"/>
  <c r="J395" s="1"/>
  <c r="I396" s="1"/>
  <c r="J396" s="1"/>
  <c r="I397" s="1"/>
  <c r="J397" s="1"/>
  <c r="I398" s="1"/>
  <c r="J398" s="1"/>
  <c r="I399" s="1"/>
  <c r="J399" s="1"/>
  <c r="I400" s="1"/>
  <c r="J400" s="1"/>
  <c r="I401" s="1"/>
  <c r="J401" s="1"/>
  <c r="I402" s="1"/>
  <c r="J402" s="1"/>
  <c r="I403" s="1"/>
  <c r="J403" s="1"/>
  <c r="I404" s="1"/>
  <c r="J404" s="1"/>
  <c r="I405" s="1"/>
  <c r="J405" s="1"/>
  <c r="I406" s="1"/>
  <c r="J406" s="1"/>
  <c r="I407" s="1"/>
  <c r="J407" s="1"/>
  <c r="I408" s="1"/>
  <c r="J408" s="1"/>
  <c r="I409" s="1"/>
  <c r="J409" s="1"/>
  <c r="I410" s="1"/>
  <c r="J410" s="1"/>
  <c r="I411" s="1"/>
  <c r="J411" s="1"/>
  <c r="I412" s="1"/>
  <c r="J412" s="1"/>
  <c r="I413" s="1"/>
  <c r="J413" s="1"/>
  <c r="I414" s="1"/>
  <c r="J414" s="1"/>
  <c r="I415" s="1"/>
  <c r="J415" s="1"/>
  <c r="I416" s="1"/>
  <c r="J416" s="1"/>
  <c r="I417" s="1"/>
  <c r="J417" s="1"/>
  <c r="I418" s="1"/>
  <c r="J418" s="1"/>
  <c r="I419" s="1"/>
  <c r="J419" s="1"/>
  <c r="I420" s="1"/>
  <c r="J420" s="1"/>
  <c r="I421" s="1"/>
  <c r="J421" s="1"/>
  <c r="I422" s="1"/>
  <c r="J422" s="1"/>
  <c r="I423" s="1"/>
  <c r="J423" s="1"/>
  <c r="I424" s="1"/>
  <c r="J424" s="1"/>
  <c r="I425" s="1"/>
  <c r="J425" s="1"/>
  <c r="I426" s="1"/>
  <c r="J426" s="1"/>
  <c r="I427" s="1"/>
  <c r="J427" s="1"/>
  <c r="I428" s="1"/>
  <c r="J428" s="1"/>
  <c r="I429" s="1"/>
  <c r="J429" s="1"/>
  <c r="I430" s="1"/>
  <c r="J430" s="1"/>
  <c r="I431" s="1"/>
  <c r="J431" s="1"/>
  <c r="I432" s="1"/>
  <c r="J432" s="1"/>
  <c r="I433" s="1"/>
  <c r="J433" s="1"/>
  <c r="I434" s="1"/>
  <c r="J434" s="1"/>
  <c r="I435" s="1"/>
  <c r="J435" s="1"/>
  <c r="I436" s="1"/>
  <c r="J436" s="1"/>
  <c r="I437" s="1"/>
  <c r="J437" s="1"/>
  <c r="I438" s="1"/>
  <c r="J438" s="1"/>
  <c r="I439" s="1"/>
  <c r="J439" s="1"/>
  <c r="I440" s="1"/>
  <c r="J440" s="1"/>
  <c r="I441" s="1"/>
  <c r="J441" s="1"/>
  <c r="I442" s="1"/>
  <c r="J442" s="1"/>
  <c r="I443" s="1"/>
  <c r="J443" s="1"/>
  <c r="I444" s="1"/>
  <c r="J444" s="1"/>
  <c r="I445" s="1"/>
  <c r="J445" s="1"/>
  <c r="I446" s="1"/>
  <c r="J446" s="1"/>
  <c r="I447" s="1"/>
  <c r="J447" s="1"/>
  <c r="I448" s="1"/>
  <c r="J448" s="1"/>
  <c r="I449" s="1"/>
  <c r="J449" s="1"/>
  <c r="I450" s="1"/>
  <c r="J450" s="1"/>
  <c r="I451" s="1"/>
  <c r="J451" s="1"/>
  <c r="I452" s="1"/>
  <c r="J452" s="1"/>
  <c r="I453" s="1"/>
  <c r="J453" s="1"/>
  <c r="I454" s="1"/>
  <c r="J454" s="1"/>
  <c r="I455" s="1"/>
  <c r="J455" s="1"/>
  <c r="I456" s="1"/>
  <c r="J456" s="1"/>
  <c r="I457" s="1"/>
  <c r="J457" s="1"/>
  <c r="I458" s="1"/>
  <c r="J458" s="1"/>
  <c r="I459" s="1"/>
  <c r="J459" s="1"/>
  <c r="I460" s="1"/>
  <c r="J460" s="1"/>
  <c r="I461" s="1"/>
  <c r="J461" s="1"/>
  <c r="I462" s="1"/>
  <c r="J462" s="1"/>
  <c r="I463" s="1"/>
  <c r="J463" s="1"/>
  <c r="I464" s="1"/>
  <c r="J464" s="1"/>
  <c r="I465" s="1"/>
  <c r="J465" s="1"/>
  <c r="I466" s="1"/>
  <c r="J466" s="1"/>
  <c r="I467" s="1"/>
  <c r="J467" s="1"/>
  <c r="I468" s="1"/>
  <c r="J468" s="1"/>
  <c r="I469" s="1"/>
  <c r="J469" s="1"/>
  <c r="I470" s="1"/>
  <c r="J470" s="1"/>
  <c r="I471" s="1"/>
  <c r="J471" s="1"/>
  <c r="I472" s="1"/>
  <c r="J472" s="1"/>
  <c r="I473" s="1"/>
  <c r="J473" s="1"/>
  <c r="I474" s="1"/>
  <c r="J474" s="1"/>
  <c r="I475" s="1"/>
  <c r="J475" s="1"/>
  <c r="I476" s="1"/>
  <c r="J476" s="1"/>
  <c r="I477" s="1"/>
  <c r="J477" s="1"/>
  <c r="I478" s="1"/>
  <c r="J478" s="1"/>
  <c r="I479" s="1"/>
  <c r="J479" s="1"/>
  <c r="I480" s="1"/>
  <c r="J480" s="1"/>
  <c r="I481" s="1"/>
  <c r="J481" s="1"/>
  <c r="I482" s="1"/>
  <c r="J482" s="1"/>
  <c r="I483" s="1"/>
  <c r="J483" s="1"/>
  <c r="I484" s="1"/>
  <c r="J484" s="1"/>
  <c r="I485" s="1"/>
  <c r="J485" s="1"/>
  <c r="I486" s="1"/>
  <c r="J486" s="1"/>
  <c r="I487" s="1"/>
  <c r="J487" s="1"/>
  <c r="I488" s="1"/>
  <c r="J488" s="1"/>
  <c r="I489" s="1"/>
  <c r="J489" s="1"/>
  <c r="I490" s="1"/>
  <c r="J490" s="1"/>
  <c r="I491" s="1"/>
  <c r="J491" s="1"/>
  <c r="I492" s="1"/>
  <c r="J492" s="1"/>
  <c r="I493" s="1"/>
  <c r="J493" s="1"/>
  <c r="I494" s="1"/>
  <c r="J494" s="1"/>
  <c r="I495" s="1"/>
  <c r="J495" s="1"/>
  <c r="I496" s="1"/>
  <c r="J496" s="1"/>
  <c r="I497" s="1"/>
  <c r="J497" s="1"/>
  <c r="I498" s="1"/>
  <c r="J498" s="1"/>
  <c r="I499" s="1"/>
  <c r="J499" s="1"/>
  <c r="I500" s="1"/>
  <c r="J500" s="1"/>
  <c r="I501" s="1"/>
  <c r="J501" s="1"/>
  <c r="I502" s="1"/>
  <c r="J502" s="1"/>
  <c r="I503" s="1"/>
  <c r="J503" s="1"/>
  <c r="I504" s="1"/>
  <c r="J504" s="1"/>
  <c r="I505" s="1"/>
  <c r="J505" s="1"/>
  <c r="I506" s="1"/>
  <c r="J506" s="1"/>
  <c r="I507" s="1"/>
  <c r="J507" s="1"/>
  <c r="I508" s="1"/>
  <c r="J508" s="1"/>
  <c r="I509" s="1"/>
  <c r="J509" s="1"/>
  <c r="I510" s="1"/>
  <c r="J510" s="1"/>
  <c r="I511" s="1"/>
  <c r="J511" s="1"/>
  <c r="I512" s="1"/>
  <c r="J512" s="1"/>
  <c r="I513" s="1"/>
  <c r="J513" s="1"/>
  <c r="I514" s="1"/>
  <c r="J514" s="1"/>
  <c r="I515" s="1"/>
  <c r="J515" s="1"/>
  <c r="I516" s="1"/>
  <c r="J516" s="1"/>
  <c r="I517" s="1"/>
  <c r="J517" s="1"/>
  <c r="I518" s="1"/>
  <c r="J518" s="1"/>
  <c r="I519" s="1"/>
  <c r="J519" s="1"/>
  <c r="I520" s="1"/>
  <c r="J520" s="1"/>
  <c r="I521" s="1"/>
  <c r="J521" s="1"/>
  <c r="I522" s="1"/>
  <c r="J522" s="1"/>
  <c r="I523" s="1"/>
  <c r="J523" s="1"/>
  <c r="I524" s="1"/>
  <c r="J524" s="1"/>
  <c r="I525" s="1"/>
  <c r="J525" s="1"/>
  <c r="I526" s="1"/>
  <c r="J526" s="1"/>
  <c r="I527" s="1"/>
  <c r="J527" s="1"/>
  <c r="I528" s="1"/>
  <c r="J528" s="1"/>
  <c r="I529" s="1"/>
  <c r="J529" s="1"/>
  <c r="I530" s="1"/>
  <c r="J530" s="1"/>
  <c r="I531" s="1"/>
  <c r="J531" s="1"/>
  <c r="I532" s="1"/>
  <c r="J532" s="1"/>
  <c r="I533" s="1"/>
  <c r="J533" s="1"/>
  <c r="I534" s="1"/>
  <c r="J534" s="1"/>
  <c r="I535" s="1"/>
  <c r="J535" s="1"/>
  <c r="I536" s="1"/>
  <c r="J536" s="1"/>
  <c r="I537" s="1"/>
  <c r="J537" s="1"/>
  <c r="I538" s="1"/>
  <c r="J538" s="1"/>
  <c r="I539" s="1"/>
  <c r="J539" s="1"/>
  <c r="I540" s="1"/>
  <c r="J540" s="1"/>
  <c r="I541" s="1"/>
  <c r="J541" s="1"/>
  <c r="I542" s="1"/>
  <c r="J542" s="1"/>
  <c r="I543" s="1"/>
  <c r="J543" s="1"/>
  <c r="I544" s="1"/>
  <c r="J544" s="1"/>
  <c r="I545" s="1"/>
  <c r="J545" s="1"/>
  <c r="I546" s="1"/>
  <c r="J546" s="1"/>
  <c r="I547" s="1"/>
  <c r="J547" s="1"/>
  <c r="I548" s="1"/>
  <c r="J548" s="1"/>
  <c r="I549" s="1"/>
  <c r="J549" s="1"/>
  <c r="I550" s="1"/>
  <c r="J550" s="1"/>
  <c r="I551" s="1"/>
  <c r="J551" s="1"/>
  <c r="I552" s="1"/>
  <c r="J552" s="1"/>
  <c r="I553" s="1"/>
  <c r="J553" s="1"/>
  <c r="I554" s="1"/>
  <c r="J554" s="1"/>
  <c r="I555" s="1"/>
  <c r="J555" s="1"/>
  <c r="I556" s="1"/>
  <c r="J556" s="1"/>
  <c r="I557" s="1"/>
  <c r="J557" s="1"/>
  <c r="I558" s="1"/>
  <c r="J558" s="1"/>
  <c r="I559" s="1"/>
  <c r="J559" s="1"/>
  <c r="I560" s="1"/>
  <c r="J560" s="1"/>
  <c r="I561" s="1"/>
  <c r="J561" s="1"/>
  <c r="I562" s="1"/>
  <c r="J562" s="1"/>
  <c r="I563" s="1"/>
  <c r="J563" s="1"/>
  <c r="I564" s="1"/>
  <c r="J564" s="1"/>
  <c r="I565" s="1"/>
  <c r="J565" s="1"/>
  <c r="I566" s="1"/>
  <c r="J566" s="1"/>
  <c r="I567" s="1"/>
  <c r="J567" s="1"/>
  <c r="I568" s="1"/>
  <c r="J568" s="1"/>
  <c r="I569" s="1"/>
  <c r="J569" s="1"/>
  <c r="I570" s="1"/>
  <c r="J570" s="1"/>
  <c r="I571" s="1"/>
  <c r="J571" s="1"/>
  <c r="I572" s="1"/>
  <c r="J572" s="1"/>
  <c r="I573" s="1"/>
  <c r="J573" s="1"/>
  <c r="I574" s="1"/>
  <c r="J574" s="1"/>
  <c r="I575" s="1"/>
  <c r="J575" s="1"/>
  <c r="I576" s="1"/>
  <c r="J576" s="1"/>
  <c r="I577" s="1"/>
  <c r="J577" s="1"/>
  <c r="I578" s="1"/>
  <c r="J578" s="1"/>
  <c r="I579" s="1"/>
  <c r="J579" s="1"/>
  <c r="I580" s="1"/>
  <c r="J580" s="1"/>
  <c r="I581" s="1"/>
  <c r="J581" s="1"/>
  <c r="I582" s="1"/>
  <c r="J582" s="1"/>
  <c r="I583" s="1"/>
  <c r="J583" s="1"/>
  <c r="I584" s="1"/>
  <c r="J584" s="1"/>
  <c r="I585" s="1"/>
  <c r="J585" s="1"/>
  <c r="I586" s="1"/>
  <c r="J586" s="1"/>
  <c r="I587" s="1"/>
  <c r="J587" s="1"/>
  <c r="I588" s="1"/>
  <c r="J588" s="1"/>
  <c r="I589" s="1"/>
  <c r="J589" s="1"/>
  <c r="I590" s="1"/>
  <c r="J590" s="1"/>
  <c r="I591" s="1"/>
  <c r="J591" s="1"/>
  <c r="I592" s="1"/>
  <c r="J592" s="1"/>
  <c r="I593" s="1"/>
  <c r="J593" s="1"/>
  <c r="I594" s="1"/>
  <c r="J594" s="1"/>
  <c r="I595" s="1"/>
  <c r="J595" s="1"/>
  <c r="I596" s="1"/>
  <c r="J596" s="1"/>
  <c r="I597" s="1"/>
  <c r="J597" s="1"/>
  <c r="I598" s="1"/>
  <c r="J598" s="1"/>
  <c r="I599" s="1"/>
  <c r="J599" s="1"/>
  <c r="I600" s="1"/>
  <c r="J600" s="1"/>
  <c r="C23" i="16"/>
</calcChain>
</file>

<file path=xl/comments1.xml><?xml version="1.0" encoding="utf-8"?>
<comments xmlns="http://schemas.openxmlformats.org/spreadsheetml/2006/main">
  <authors>
    <author>Kris</author>
  </authors>
  <commentList>
    <comment ref="AM58" authorId="0">
      <text>
        <r>
          <rPr>
            <b/>
            <sz val="9"/>
            <color indexed="81"/>
            <rFont val="Tahoma"/>
            <family val="2"/>
            <charset val="238"/>
          </rPr>
          <t>Kris:</t>
        </r>
        <r>
          <rPr>
            <sz val="9"/>
            <color indexed="81"/>
            <rFont val="Tahoma"/>
            <family val="2"/>
            <charset val="238"/>
          </rPr>
          <t xml:space="preserve">
Dodano kanał cenowy 10 dniowy. W kanale, wybicie w górę i w dół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38"/>
          </rPr>
          <t>Kris: od teraz</t>
        </r>
        <r>
          <rPr>
            <sz val="9"/>
            <color indexed="81"/>
            <rFont val="Tahoma"/>
            <family val="2"/>
            <charset val="238"/>
          </rPr>
          <t xml:space="preserve">
DayOfWeek and Month only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I18" authorId="0">
      <text>
        <r>
          <rPr>
            <b/>
            <sz val="9"/>
            <color indexed="81"/>
            <rFont val="Tahoma"/>
            <family val="2"/>
            <charset val="238"/>
          </rPr>
          <t>Kris:</t>
        </r>
        <r>
          <rPr>
            <sz val="9"/>
            <color indexed="81"/>
            <rFont val="Tahoma"/>
            <family val="2"/>
            <charset val="238"/>
          </rPr>
          <t xml:space="preserve">
Month, Part of Month, DoW</t>
        </r>
      </text>
    </comment>
  </commentList>
</comments>
</file>

<file path=xl/connections.xml><?xml version="1.0" encoding="utf-8"?>
<connections xmlns="http://schemas.openxmlformats.org/spreadsheetml/2006/main">
  <connection id="1" name="Brk_Out_ES_form" type="6" refreshedVersion="0" deleted="1" background="1" saveData="1">
    <textPr prompt="0" sourceFile="C:\Users\Kris\Dropbox\FX\Gap_Opt\Brk_Out_ES_form.txt">
      <textFields>
        <textField/>
      </textFields>
    </textPr>
  </connection>
  <connection id="2" name="Brk_Out_ES_season" type="6" refreshedVersion="0" deleted="1" background="1" saveData="1">
    <textPr prompt="0" sourceFile="C:\Users\Kris\Dropbox\FX\Gap_Opt\Brk_Out_ES_season.txt">
      <textFields>
        <textField/>
      </textFields>
    </textPr>
  </connection>
  <connection id="3" name="Brk_Out_ES_special" type="6" refreshedVersion="0" deleted="1" background="1" saveData="1">
    <textPr prompt="0" sourceFile="C:\Users\Kris\Dropbox\FX\Gap_Opt\Brk_Out_ES_special.txt">
      <textFields>
        <textField/>
      </textFields>
    </textPr>
  </connection>
  <connection id="4" name="Brk_Out_ES_trend" type="6" refreshedVersion="0" deleted="1" background="1" saveData="1">
    <textPr prompt="0" sourceFile="C:\Users\Kris\Dropbox\FX\Gap_Opt\Brk_Out_ES_trend.txt">
      <textFields>
        <textField/>
      </textFields>
    </textPr>
  </connection>
  <connection id="5" name="Daily_Edge_ES_form" type="6" refreshedVersion="0" deleted="1" background="1" saveData="1">
    <textPr prompt="0" sourceFile="C:\Users\Kris\Dropbox\FX\Gap_Opt\Daily_Edge_ES_form.txt">
      <textFields>
        <textField/>
      </textFields>
    </textPr>
  </connection>
  <connection id="6" name="Daily_Edge_ES_season" type="6" refreshedVersion="0" deleted="1" background="1" saveData="1">
    <textPr prompt="0" sourceFile="C:\Users\Kris\Dropbox\FX\Gap_Opt\Daily_Edge_ES_season.txt">
      <textFields>
        <textField/>
      </textFields>
    </textPr>
  </connection>
  <connection id="7" name="Daily_Edge_ES_special" type="6" refreshedVersion="0" deleted="1" background="1" saveData="1">
    <textPr prompt="0" sourceFile="C:\Users\Kris\Dropbox\FX\Gap_Opt\Daily_Edge_ES_special.txt">
      <textFields>
        <textField/>
      </textFields>
    </textPr>
  </connection>
  <connection id="8" name="Daily_Edge_ES_trend" type="6" refreshedVersion="0" deleted="1" background="1" saveData="1">
    <textPr prompt="0" sourceFile="C:\Users\Kris\Dropbox\FX\Gap_Opt\Daily_Edge_ES_trend.txt">
      <textFields>
        <textField/>
      </textFields>
    </textPr>
  </connection>
  <connection id="9" name="Gap_Opt_ES_20120917" type="6" refreshedVersion="3" background="1" saveData="1">
    <textPr codePage="852" sourceFile="C:\Users\Kris\Documents\Kris1\Gap_Opt\Gap_Opt_ES_20120917.txt" qualifier="none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Gap_Opt_ES_acme" type="6" refreshedVersion="0" deleted="1" background="1" saveData="1">
    <textPr prompt="0" sourceFile="C:\Users\Kris\Dropbox\FX\Gap_Opt\Gap_Opt_ES_acme.txt">
      <textFields>
        <textField/>
      </textFields>
    </textPr>
  </connection>
  <connection id="11" name="Gap_Opt_ES_acme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Gap_Opt_ES_acme1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Gap_Opt_ES_acme111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Gap_Opt_ES_acme112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Gap_Opt_ES_acme12" type="6" refreshedVersion="3" background="1" saveData="1">
    <textPr codePage="852" sourceFile="C:\Users\Kris\Dropbox\Gap_Opt\Gap_Opt_ES_acme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Gap_Opt_ES_acme2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17" name="Gap_Opt_ES_acme3" type="6" refreshedVersion="0" background="1">
    <textPr prompt="0" sourceFile="C:\Users\Kris\Dropbox\FX\Gap_Opt\Dane\Gap_Opt_ES_acme.txt">
      <textFields>
        <textField/>
      </textFields>
    </textPr>
  </connection>
  <connection id="18" name="Gap_Opt_ES_acme4" type="6" refreshedVersion="0" background="1">
    <textPr prompt="0" sourceFile="C:\Users\Kris\Dropbox\FX\Gap_Opt\Dane\Gap_Opt_ES_acme.txt">
      <textFields>
        <textField/>
      </textFields>
    </textPr>
  </connection>
  <connection id="19" name="Gap_Opt_ES_acme5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20" name="Gap_Opt_ES_acme6" type="6" refreshedVersion="0" background="1">
    <textPr prompt="0" sourceFile="C:\Users\Kris\Dropbox\FX\Gap_Opt\Gap_Opt_ES_acme.txt">
      <textFields>
        <textField/>
      </textFields>
    </textPr>
  </connection>
  <connection id="21" name="Gap_Opt_ES_acme7" type="6" refreshedVersion="3" background="1" saveData="1">
    <textPr prompt="0" codePage="852" sourceFile="C:\Users\Kris\Dropbox\FX\Gap_Opt\Gap_Opt_ES_acme.txt" comma="1">
      <textFields>
        <textField/>
      </textFields>
    </textPr>
  </connection>
  <connection id="22" name="Gap_Opt_ES_form" type="6" refreshedVersion="0" deleted="1" background="1" saveData="1">
    <textPr prompt="0" sourceFile="C:\Users\Kris\Dropbox\FX\Gap_Opt\Gap_Opt_ES_form.txt">
      <textFields>
        <textField/>
      </textFields>
    </textPr>
  </connection>
  <connection id="23" name="Gap_Opt_ES_form1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Gap_Opt_ES_form11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Gap_Opt_ES_form12" type="6" refreshedVersion="3" background="1" saveData="1">
    <textPr codePage="852" sourceFile="C:\Users\Kris\Dropbox\Gap_Opt\Gap_Opt_ES_form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Gap_Opt_ES_form2" type="6" refreshedVersion="3" background="1" saveData="1">
    <textPr prompt="0" codePage="852" sourceFile="C:\Users\Kris\Dropbox\FX\Gap_Opt\Gap_Opt_ES_form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Gap_Opt_ES_season" type="6" refreshedVersion="0" deleted="1" background="1" saveData="1">
    <textPr prompt="0" sourceFile="C:\Users\Kris\Dropbox\FX\Gap_Opt\Gap_Opt_ES_season.txt">
      <textFields>
        <textField/>
      </textFields>
    </textPr>
  </connection>
  <connection id="28" name="Gap_Opt_ES_special" type="6" refreshedVersion="0" deleted="1" background="1" saveData="1">
    <textPr prompt="0" sourceFile="C:\Users\Kris\Dropbox\FX\Gap_Opt\Gap_Opt_ES_special.txt">
      <textFields>
        <textField/>
      </textFields>
    </textPr>
  </connection>
  <connection id="29" name="Gap_Opt_ES_trend" type="6" refreshedVersion="0" deleted="1" background="1" saveData="1">
    <textPr prompt="0" sourceFile="C:\Users\Kris\Dropbox\FX\Gap_Opt\Gap_Opt_ES_trend.txt">
      <textFields>
        <textField/>
      </textFields>
    </textPr>
  </connection>
  <connection id="30" name="Gap_Opt_ES_trend1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Gap_Opt_ES_trend11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Gap_Opt_ES_trend12" type="6" refreshedVersion="3" background="1" saveData="1">
    <textPr codePage="852" sourceFile="C:\Users\Kris\Dropbox\Gap_Opt\Gap_Opt_ES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Gap_Opt_ES_trend2" type="6" refreshedVersion="3" background="1" saveData="1">
    <textPr prompt="0" codePage="852" sourceFile="C:\Users\Kris\Dropbox\FX\Gap_Opt\Gap_Opt_ES_trend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Gap_Opt_ES_trend3" type="6" refreshedVersion="3" background="1" saveData="1">
    <textPr prompt="0" codePage="852" sourceFile="C:\Users\Kris\Dropbox\FX\Gap_Opt\Gap_Opt_ES_trend.txt" comma="1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Gap_Opt_ES_trend4" type="6" refreshedVersion="3" background="1" saveData="1">
    <textPr prompt="0" codePage="852" sourceFile="C:\Users\Kris\Dropbox\FX\Gap_Opt\Dane\Gap_Opt_ES_trend.txt" comma="1">
      <textFields>
        <textField/>
      </textFields>
    </textPr>
  </connection>
  <connection id="36" name="Gap_Opt_NQ_trend" type="6" refreshedVersion="3" background="1">
    <textPr codePage="852" sourceFile="C:\Users\Kris\Documents\Kris1\Gap_Opt\Gap_Opt_NQ_trend.txt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<sst xmlns="http://schemas.openxmlformats.org/spreadsheetml/2006/main" count="10424" uniqueCount="793">
  <si>
    <t>Profit Factor</t>
  </si>
  <si>
    <t>SP500</t>
  </si>
  <si>
    <t>Trend</t>
  </si>
  <si>
    <t>Formacje</t>
  </si>
  <si>
    <t>Sezonowość</t>
  </si>
  <si>
    <t>Test</t>
  </si>
  <si>
    <t>All: Net Profit</t>
  </si>
  <si>
    <t>All: Gross Profit</t>
  </si>
  <si>
    <t>All: Gross Loss</t>
  </si>
  <si>
    <t>All: Total Trades</t>
  </si>
  <si>
    <t>All: % Profitable</t>
  </si>
  <si>
    <t>All: Winning Trades</t>
  </si>
  <si>
    <t>All: Losing Trades</t>
  </si>
  <si>
    <t>All: Max Winning Trade</t>
  </si>
  <si>
    <t>All: Max Losing Trade</t>
  </si>
  <si>
    <t>All: Avg Winning Trade</t>
  </si>
  <si>
    <t>All: Avg Losing Trade</t>
  </si>
  <si>
    <t>All: Win/Loss Ratio</t>
  </si>
  <si>
    <t>All: Avg Trade</t>
  </si>
  <si>
    <t>All: Max Consecutive Winners</t>
  </si>
  <si>
    <t>All: Max Consecutive Losers</t>
  </si>
  <si>
    <t>All: Avg Bars in Winner</t>
  </si>
  <si>
    <t>All: Avg Bars in Loser</t>
  </si>
  <si>
    <t>All: Max Intraday Drawdown</t>
  </si>
  <si>
    <t>All: ProfitFactor</t>
  </si>
  <si>
    <t>All: Max Contracts Held</t>
  </si>
  <si>
    <t>All: Required Account Size</t>
  </si>
  <si>
    <t>All: Return on Account</t>
  </si>
  <si>
    <t>All: TS Index</t>
  </si>
  <si>
    <t>All: Expectancy Score</t>
  </si>
  <si>
    <t>All: Pessimistic Return On Capital</t>
  </si>
  <si>
    <t>All: Perfect Profit Correlation</t>
  </si>
  <si>
    <t>All: Robustness Index</t>
  </si>
  <si>
    <t>Index</t>
  </si>
  <si>
    <t xml:space="preserve">Index </t>
  </si>
  <si>
    <t>Zone</t>
  </si>
  <si>
    <t>Strat</t>
  </si>
  <si>
    <t>Net profit</t>
  </si>
  <si>
    <t>Total trades</t>
  </si>
  <si>
    <t>% profitable</t>
  </si>
  <si>
    <t>kupno</t>
  </si>
  <si>
    <t>sprzedaż</t>
  </si>
  <si>
    <t>ACME</t>
  </si>
  <si>
    <t>Form</t>
  </si>
  <si>
    <t>Sezon</t>
  </si>
  <si>
    <t>PF</t>
  </si>
  <si>
    <t>%</t>
  </si>
  <si>
    <t>$Gap4 test: Strategy</t>
  </si>
  <si>
    <t>$Gap4 test: Zone</t>
  </si>
  <si>
    <t>$Gap Opt: Strategy</t>
  </si>
  <si>
    <t>$Gap Opt: Zone</t>
  </si>
  <si>
    <t>Strategy Tot Index</t>
  </si>
  <si>
    <t>&gt;H</t>
  </si>
  <si>
    <t>C-L</t>
  </si>
  <si>
    <t>C-H</t>
  </si>
  <si>
    <t>&lt;L</t>
  </si>
  <si>
    <t>Trade</t>
  </si>
  <si>
    <t>Fade the gap Idx</t>
  </si>
  <si>
    <t>Date</t>
  </si>
  <si>
    <t>Trend Idx</t>
  </si>
  <si>
    <t>Form Idx</t>
  </si>
  <si>
    <t>Season Idx</t>
  </si>
  <si>
    <t>Spec Season Idx</t>
  </si>
  <si>
    <t>Total Index</t>
  </si>
  <si>
    <t>Long ES at EOD</t>
  </si>
  <si>
    <t>Min target 5 points</t>
  </si>
  <si>
    <t>Y</t>
  </si>
  <si>
    <t>Main Index</t>
  </si>
  <si>
    <t>Spec Sezonowość</t>
  </si>
  <si>
    <t xml:space="preserve">ACME Idx </t>
  </si>
  <si>
    <t xml:space="preserve">Spec Season Idx </t>
  </si>
  <si>
    <t>Idx Range</t>
  </si>
  <si>
    <t>Min Target</t>
  </si>
  <si>
    <t>&gt;10 points</t>
  </si>
  <si>
    <t>N</t>
  </si>
  <si>
    <t>ACME Formation</t>
  </si>
  <si>
    <t>WR</t>
  </si>
  <si>
    <t>Spec seasonals</t>
  </si>
  <si>
    <t>FirstDofMonth</t>
  </si>
  <si>
    <t>FalseUpD</t>
  </si>
  <si>
    <t>FalseDwnD</t>
  </si>
  <si>
    <t>WideRange, Tail</t>
  </si>
  <si>
    <t>FalseDwnD, Hook</t>
  </si>
  <si>
    <t>NR, Doji</t>
  </si>
  <si>
    <t>OpEx</t>
  </si>
  <si>
    <t>beforeOpEx</t>
  </si>
  <si>
    <t>3HCDay</t>
  </si>
  <si>
    <t>3HCDay,Cobra</t>
  </si>
  <si>
    <t>3HCDay, NR</t>
  </si>
  <si>
    <t>3HCDay, Cobra, NR</t>
  </si>
  <si>
    <t>C&gt;200, C&gt;0.5. HHHL, 3HCD, NR</t>
  </si>
  <si>
    <t>C&gt;200, C&gt;0.5. HHHL, 3HCD</t>
  </si>
  <si>
    <t>C&gt;200,C&gt;0.5, HHHL, 3HCD, Cobra</t>
  </si>
  <si>
    <t>C&gt;200, C&gt;0.5, HHHL, 3HCD, Cobra, NR</t>
  </si>
  <si>
    <t>ACME Spec</t>
  </si>
  <si>
    <t>C&gt;200, Doji, NR</t>
  </si>
  <si>
    <t>C&gt;200, C &lt;0.5,  HHHL, FDD</t>
  </si>
  <si>
    <t>C&gt;200, C&lt;0.5, ID</t>
  </si>
  <si>
    <t>C&gt;200, C&lt;0.5, OD, WR</t>
  </si>
  <si>
    <t>3HCD, Doji</t>
  </si>
  <si>
    <t>C&gt;200, HHHL, 3HCD, Doji</t>
  </si>
  <si>
    <t>C&gt;200, C&gt;0.5, LLLH</t>
  </si>
  <si>
    <t>Day and quarter</t>
  </si>
  <si>
    <t>C&gt;200, C&gt;0.5, LLLH, Doji, FUD</t>
  </si>
  <si>
    <t>FalseUpDay</t>
  </si>
  <si>
    <t>Last Day of June</t>
  </si>
  <si>
    <t>C&gt;200, C&lt;0.5, LLLH, WR, 3LCD</t>
  </si>
  <si>
    <t>Widerange, 3LCDay</t>
  </si>
  <si>
    <t>FalseUpDay, 3LCDay</t>
  </si>
  <si>
    <t>C&gt;200, C&gt;0.5, LLLH,  FalseUpDay, 3LCDay</t>
  </si>
  <si>
    <t>FirstTradingDayofAug</t>
  </si>
  <si>
    <t>PayRolls</t>
  </si>
  <si>
    <t>DayBeforePayRolls</t>
  </si>
  <si>
    <t>FedDay</t>
  </si>
  <si>
    <t>BeforeFedDay</t>
  </si>
  <si>
    <t>C&gt;200, C&gt;0.5, HHHL</t>
  </si>
  <si>
    <t>C&gt;200, C&gt;0.5, ID, 3HCDay</t>
  </si>
  <si>
    <t>Tail</t>
  </si>
  <si>
    <t>C&gt;200, C&gt;0.5, LLLH, Tail</t>
  </si>
  <si>
    <t>Cobra</t>
  </si>
  <si>
    <t>C&gt;200, C&gt;0.5, HHHL, Cobra</t>
  </si>
  <si>
    <t>DayBefore OpEx</t>
  </si>
  <si>
    <t>Doji</t>
  </si>
  <si>
    <t>C&gt;200, C&lt;0.5, HHHL, Doji</t>
  </si>
  <si>
    <t>C&gt;200, C&gt;0.5, LLLH, Test</t>
  </si>
  <si>
    <t>C&gt;200, C&lt;0.5, ID, NR</t>
  </si>
  <si>
    <t>C&gt;200, C&lt;0.5, LLLH</t>
  </si>
  <si>
    <t>3LCDay, WR</t>
  </si>
  <si>
    <t>C&lt;200, C&lt;0.5, LLLH, 3LCDay, WR</t>
  </si>
  <si>
    <t>C&lt;200, C&lt;0.5, LLLH,  Doji</t>
  </si>
  <si>
    <t>Doji, 3LCDay</t>
  </si>
  <si>
    <t>FalseDwnDay, IB</t>
  </si>
  <si>
    <t>C&lt;200, C&lt;0.5, IB, FalseDwnDay</t>
  </si>
  <si>
    <t>Hook, OB.</t>
  </si>
  <si>
    <t>C&gt;200, C&gt;0.5, OB., Hook</t>
  </si>
  <si>
    <t xml:space="preserve">C&gt;200, C&gt;0.5, LLLH, </t>
  </si>
  <si>
    <t>Tail, IDNR4</t>
  </si>
  <si>
    <t>C&lt;200, C&gt;0.5, IDNR4, Tail</t>
  </si>
  <si>
    <t>3LCDay, IB</t>
  </si>
  <si>
    <t>FalseDownDay, Tail, Hook</t>
  </si>
  <si>
    <t>No</t>
  </si>
  <si>
    <t>C&gt;200, C&lt;0.2, HHHL</t>
  </si>
  <si>
    <t>C&gt;200, C&lt;0.5, HHHL, Tail</t>
  </si>
  <si>
    <t>C&gt;200, C&lt;0.5, IB,3LCDay</t>
  </si>
  <si>
    <t>LastDayMonth</t>
  </si>
  <si>
    <t>FirstDayMonth</t>
  </si>
  <si>
    <t>BeforePayRoll</t>
  </si>
  <si>
    <t>PayRoll</t>
  </si>
  <si>
    <t>C&lt;200, C&gt;0.5, HHHL, 3HCDay</t>
  </si>
  <si>
    <t>IB, 3HCDay</t>
  </si>
  <si>
    <t xml:space="preserve">IB </t>
  </si>
  <si>
    <t>IB, NR</t>
  </si>
  <si>
    <t>C&lt;200, C&gt;0.5, HHHL, 3HCDay, NR</t>
  </si>
  <si>
    <t xml:space="preserve">NR,  </t>
  </si>
  <si>
    <t>C&lt;200, C&lt;0.5, LLLH, NR</t>
  </si>
  <si>
    <t>C&lt;200, C&lt;0.5, LLLH, In10Chan</t>
  </si>
  <si>
    <t>C&lt;200, C&gt;0.5, HHHL, In10Chan, HiVolt</t>
  </si>
  <si>
    <t>C&lt;200, C&lt;0.5, HHHL, HiVolt,  Tail</t>
  </si>
  <si>
    <t xml:space="preserve">Day and Month </t>
  </si>
  <si>
    <t>C&lt;200, C&gt;0.5, LLLH, HiVolt, FalseUpD</t>
  </si>
  <si>
    <t>C&lt;200, C&gt;0.5, HHHL, HiVolt, In10Chan</t>
  </si>
  <si>
    <t>SL</t>
  </si>
  <si>
    <t>&gt;10</t>
  </si>
  <si>
    <t>&gt;0.7</t>
  </si>
  <si>
    <t>Idx &gt;</t>
  </si>
  <si>
    <t>Main Idx</t>
  </si>
  <si>
    <t>OB.</t>
  </si>
  <si>
    <t>C&lt;200, C&lt;0.5, OB., HiVolt, In10Chan</t>
  </si>
  <si>
    <t>C&lt;200, C&lt;0.5, LLLH, HiVolt, Tail</t>
  </si>
  <si>
    <t>IDNR4</t>
  </si>
  <si>
    <t>Opex</t>
  </si>
  <si>
    <t>DayBeforeOpEx, FedDay</t>
  </si>
  <si>
    <t>DaybeforeFedDay</t>
  </si>
  <si>
    <t>C&lt;200, C&gt;0.5, HiVolt, IDNR4</t>
  </si>
  <si>
    <t>NR</t>
  </si>
  <si>
    <t>C&lt;200, C&lt;0.5, HHHL, HiVolt, NR</t>
  </si>
  <si>
    <t>Form Idx Range</t>
  </si>
  <si>
    <t>C&lt;200, C&gt;0.5, HHHL, HiVolt</t>
  </si>
  <si>
    <t>C&lt;200, C&gt;0.5, HHHL, HiVolt, Cobra</t>
  </si>
  <si>
    <t>C&lt;200, C&lt;0.5, HHHL, HiVolt, Tail</t>
  </si>
  <si>
    <t>Tail, WR</t>
  </si>
  <si>
    <t>C&lt;200, C&lt;0.5, LLLH, HiVolt, FalseUpD</t>
  </si>
  <si>
    <t>Doji, FalseUpDay</t>
  </si>
  <si>
    <t>C&lt;200, C&lt;0.5, LLLH, Doji, FalseUpD</t>
  </si>
  <si>
    <t>C&lt;200, C&lt;0.5, HHHL, HiVolt</t>
  </si>
  <si>
    <t>FalseUpD,3LCD</t>
  </si>
  <si>
    <t>C&lt;200, C&gt;0.5, LLLH,HiVolt, FalseUpD, 3LC</t>
  </si>
  <si>
    <t xml:space="preserve">FalseDwnDay </t>
  </si>
  <si>
    <t>C&lt;200, C&lt;0.5, HHHL, HiVolt, FalseDwnD</t>
  </si>
  <si>
    <t>C&lt;200, C&lt;0.5, LLLH, C&lt;LL10, HiVolt</t>
  </si>
  <si>
    <t>Doji, FaseDwnD</t>
  </si>
  <si>
    <t>BeforePayRoll, HiVolt, C&lt;200</t>
  </si>
  <si>
    <t>LastDayMonth, HiVolt, C&lt;200</t>
  </si>
  <si>
    <t>3HC</t>
  </si>
  <si>
    <t>C&lt;200, C&gt;0.5, HHHL, HiVolt, 3HC</t>
  </si>
  <si>
    <t>OB., 3HC</t>
  </si>
  <si>
    <t>PayRoll, HiVolt, C&lt;200</t>
  </si>
  <si>
    <t>C&lt;200, C&gt;0.5, OB., HiVolt, 3HC</t>
  </si>
  <si>
    <t>C&lt;200, C&gt;0.5, HHHL, C&gt;HH(10), HiVolt</t>
  </si>
  <si>
    <t>3HC, Cobra</t>
  </si>
  <si>
    <t>Test of HH(10)</t>
  </si>
  <si>
    <t>C&lt;200, C&lt;0.5, HHHL. HiVolt, Test</t>
  </si>
  <si>
    <t>None</t>
  </si>
  <si>
    <t>Doji, 3HCD</t>
  </si>
  <si>
    <t>C&lt;200, HHHL, Doji</t>
  </si>
  <si>
    <t>DayBefOpEx, C&lt;200</t>
  </si>
  <si>
    <t>OpEx, C&lt;200</t>
  </si>
  <si>
    <t>Buy EoD, Close EoD Friday</t>
  </si>
  <si>
    <t>IDNR4, 3HCD</t>
  </si>
  <si>
    <t>C&lt;200, IDNR4, 3HCD</t>
  </si>
  <si>
    <t>C&lt;200, C&lt;0.5, OB., LowVolt, TestHH(10)</t>
  </si>
  <si>
    <t>Test, Hook</t>
  </si>
  <si>
    <t>C&lt;200, C&lt;0.5, LLLH, LowVolt</t>
  </si>
  <si>
    <t>C&lt;200, C&gt;0.5, HHHL, C&gt;HH(10)</t>
  </si>
  <si>
    <t>C&lt;200, C&gt;0.5, HHHL, C&gt;HH(10), 3HC</t>
  </si>
  <si>
    <t>C&lt;200,  TestHH(10), Doji</t>
  </si>
  <si>
    <t>EoD</t>
  </si>
  <si>
    <t>Week Day</t>
  </si>
  <si>
    <t>C&lt;200, AtMA10,C&lt;0.5, LLLH, LowVolt</t>
  </si>
  <si>
    <t>AtMA(200), C&gt;0.5, C&gt;HH(10), HHHL</t>
  </si>
  <si>
    <t>C&gt;200, HHHL, C&gt;HH(10)</t>
  </si>
  <si>
    <t>$Gap Opt: GapUpDwn</t>
  </si>
  <si>
    <t>C&lt;C[1]</t>
  </si>
  <si>
    <t>C&gt;C[1]</t>
  </si>
  <si>
    <t>Data</t>
  </si>
  <si>
    <t>Gap</t>
  </si>
  <si>
    <t>Koniec sesji piątek</t>
  </si>
  <si>
    <t>Nocka</t>
  </si>
  <si>
    <t>X</t>
  </si>
  <si>
    <t>Koniec sesji wtorek</t>
  </si>
  <si>
    <t>Kupno</t>
  </si>
  <si>
    <t>Koniec sesji środa</t>
  </si>
  <si>
    <t>Koniec sesji czwartek</t>
  </si>
  <si>
    <t>Wynik ( w punktach )</t>
  </si>
  <si>
    <t>Wielkość pozycji</t>
  </si>
  <si>
    <t>2 jednostki</t>
  </si>
  <si>
    <t>Index &gt; 0.7</t>
  </si>
  <si>
    <t>Sprzedaż</t>
  </si>
  <si>
    <t>Index &lt; 0.3</t>
  </si>
  <si>
    <t>Otwarcie Nocka</t>
  </si>
  <si>
    <t>Kupno/sprzedaż na zamknięcie sesji: godz. 2214</t>
  </si>
  <si>
    <t>Zamknięcie Nocka</t>
  </si>
  <si>
    <t>Najpóźniej na otwarcie sesji następnego dnia</t>
  </si>
  <si>
    <t>Otwarcie Sesja</t>
  </si>
  <si>
    <t>Kupno/sprzedaż na otwarcie sesji: godz. 1530</t>
  </si>
  <si>
    <t>Zamknięcie Sesja</t>
  </si>
  <si>
    <t>Najpóźniej na koniec sesji danego dnia</t>
  </si>
  <si>
    <t>Sezonowość do końca tygodnia</t>
  </si>
  <si>
    <t>Otwarcie na koniec sesji danego dnia i zamknięcie na koniec sesji w Piątek</t>
  </si>
  <si>
    <t>Stop Loss</t>
  </si>
  <si>
    <t>10 punktów</t>
  </si>
  <si>
    <t>Take profit 1</t>
  </si>
  <si>
    <t>5 punktów</t>
  </si>
  <si>
    <t>Take profit 2</t>
  </si>
  <si>
    <t>Strategie Day trading na E-mini SP500</t>
  </si>
  <si>
    <t>Tydzień nr:</t>
  </si>
  <si>
    <t>Dzień</t>
  </si>
  <si>
    <t>Index główny</t>
  </si>
  <si>
    <t>Index Combo</t>
  </si>
  <si>
    <t>Pozycja</t>
  </si>
  <si>
    <t>Wynik</t>
  </si>
  <si>
    <t>Dane</t>
  </si>
  <si>
    <t>GapFill</t>
  </si>
  <si>
    <t>Strategia</t>
  </si>
  <si>
    <t>Krótka</t>
  </si>
  <si>
    <t>Od</t>
  </si>
  <si>
    <t>Do</t>
  </si>
  <si>
    <t>Strefa</t>
  </si>
  <si>
    <t>Up</t>
  </si>
  <si>
    <t>&gt;10 Pouints</t>
  </si>
  <si>
    <t>Points at open</t>
  </si>
  <si>
    <t>Shorts</t>
  </si>
  <si>
    <t>Longs</t>
  </si>
  <si>
    <t>INR4</t>
  </si>
  <si>
    <t xml:space="preserve">C&gt;200, C&lt;0.5,IDNR4, HiVolty </t>
  </si>
  <si>
    <t>W górę</t>
  </si>
  <si>
    <t>Season</t>
  </si>
  <si>
    <t>Idx</t>
  </si>
  <si>
    <t>W dół</t>
  </si>
  <si>
    <t>Kierunek</t>
  </si>
  <si>
    <t>Luka otwarcia</t>
  </si>
  <si>
    <t>Koniec sesji poniedziałek</t>
  </si>
  <si>
    <t xml:space="preserve">Poniedziałek </t>
  </si>
  <si>
    <t>Środa</t>
  </si>
  <si>
    <t>Czwartek</t>
  </si>
  <si>
    <t>Piątek</t>
  </si>
  <si>
    <t>Długa</t>
  </si>
  <si>
    <t>C&gt;200, C&gt;0.5, LLLH, FalseUpDay</t>
  </si>
  <si>
    <t>DayBeforePayRoll, C&gt;200</t>
  </si>
  <si>
    <t>PayRoll, C&gt;200</t>
  </si>
  <si>
    <t>C&gt;200,C&gt;0.5, HHHL, C&gt;HH(10)</t>
  </si>
  <si>
    <t>Maksimum</t>
  </si>
  <si>
    <t>Zamknięcie</t>
  </si>
  <si>
    <t>Minimum</t>
  </si>
  <si>
    <t>Plan na:</t>
  </si>
  <si>
    <t>Sesja</t>
  </si>
  <si>
    <t>Luka</t>
  </si>
  <si>
    <t>C&gt;200, C&gt;0.5, HHHL, TestHH(10), LowVolt</t>
  </si>
  <si>
    <t>Dwn</t>
  </si>
  <si>
    <t>Wtorek</t>
  </si>
  <si>
    <t>Short</t>
  </si>
  <si>
    <t>Otwarcie w stosunku do poprzedniego dnia</t>
  </si>
  <si>
    <t>OutsideDay</t>
  </si>
  <si>
    <t>C&gt;200, C&lt;0.5, HHHL, TestHH(10), LowVolt, OB.</t>
  </si>
  <si>
    <t>Index Combo Season</t>
  </si>
  <si>
    <t>LastDayMonth, C&gt;200, C&lt;0.5</t>
  </si>
  <si>
    <t>w górę</t>
  </si>
  <si>
    <t>FirstDayMonth, C&gt;200, C&gt;0.5, C&gt;HH(10)</t>
  </si>
  <si>
    <t>C&gt;200,C&gt;0.5, C&gt;HH(10), HHHL , UnfilUpGap, Upday</t>
  </si>
  <si>
    <t>w dół</t>
  </si>
  <si>
    <t>Long</t>
  </si>
  <si>
    <t>C&gt;200, C&gt;0.5, C&gt;HH(10), HHHL, C&gt;C[1], C[1]&gt;C[2], DwnGap</t>
  </si>
  <si>
    <t xml:space="preserve">C&gt;200, C&lt;0.5, IB, </t>
  </si>
  <si>
    <t>InsideDay</t>
  </si>
  <si>
    <t>długa</t>
  </si>
  <si>
    <t>2 x długa</t>
  </si>
  <si>
    <t>C&gt;200, C,C[1], C[1]&lt;C[2], LLLH</t>
  </si>
  <si>
    <t>3 x długa</t>
  </si>
  <si>
    <t>3LCD, Tail</t>
  </si>
  <si>
    <t>C&gt;200, C&gt;0.5, LLLH, 3LCD, Tail</t>
  </si>
  <si>
    <t>3LCD</t>
  </si>
  <si>
    <t>C&gt;200,C&lt;0.5,C&lt;O,GapDown,3LCD</t>
  </si>
  <si>
    <t xml:space="preserve">C&gt;200, C&gt;0.5, IB, </t>
  </si>
  <si>
    <t>C&gt;200, C&lt;0.5, HHHL, C&lt;c[1], C[1]&gt;C[2], C&lt;O</t>
  </si>
  <si>
    <t>C&lt;200, C&lt;0.5, LLLH, C&lt;C[1], C[1]&lt;C[2], C&lt;O, C&lt;LL(10),GapDwn</t>
  </si>
  <si>
    <t>C&lt;200, C&lt;0.5, LLLH, 3LCD, C&lt;LL(10)</t>
  </si>
  <si>
    <t>AtMA200, OB., C&gt;0.5, C&gt;O</t>
  </si>
  <si>
    <t>OB., WideRange</t>
  </si>
  <si>
    <t>krótka</t>
  </si>
  <si>
    <t>C&lt;MA10, C&lt;MA50, C&gt;MA200</t>
  </si>
  <si>
    <t>C&gt;MA10, C&gt;MA50, C&gt;MA200, C&gt;HH10</t>
  </si>
  <si>
    <t>x</t>
  </si>
  <si>
    <t>C&gt;MA10, C&lt;MA50, C&gt;MA200, C&gt;HH10</t>
  </si>
  <si>
    <t>C&gt;MA10, C&lt;MA50, C&lt;MA200, C&gt;HH10</t>
  </si>
  <si>
    <t>C&gt;MA10, C&lt;MA50, C&lt;MA200, TestHH10</t>
  </si>
  <si>
    <t>C&gt;MA10, C&lt;MA50, C&lt;MA200, C&lt;LL10</t>
  </si>
  <si>
    <t>C&gt;MA10, C&lt;MA50, C&lt;MA200, TestLL10</t>
  </si>
  <si>
    <t>C&gt;MA10, C&lt;MA50, C&lt;MA200, In10DChannel</t>
  </si>
  <si>
    <t>AtMA200, C&lt;O, HHHL, C&lt;0.5</t>
  </si>
  <si>
    <t>OpEx, C&gt;200</t>
  </si>
  <si>
    <t>C&gt;200, C&gt;0.5, HHHL, C&gt;O, GapUp</t>
  </si>
  <si>
    <t>Special</t>
  </si>
  <si>
    <t>Fade the Gap SpecIdx</t>
  </si>
  <si>
    <t>SpecIdx</t>
  </si>
  <si>
    <t>Spec Idx</t>
  </si>
  <si>
    <t>C&gt;MA10, C&gt;MA50, C&lt;MA200, C&gt;HH10</t>
  </si>
  <si>
    <t>C&gt;MA10, C&gt;MA50, C&lt;MA200, TestHH10</t>
  </si>
  <si>
    <t>C&gt;MA10, C&gt;MA50, C&lt;MA200, C&lt;HH10</t>
  </si>
  <si>
    <t>C&gt;MA10, C&gt;MA50, C&lt;MA200, In10DChannel</t>
  </si>
  <si>
    <t>C&gt;MA10, C&gt;MA50, C&lt;MA200, TestLL10</t>
  </si>
  <si>
    <t>C&lt;MA10, C&lt;MA50, C&lt;MA200, C&gt;HH10</t>
  </si>
  <si>
    <t>C&lt;MA10, C&lt;MA50, C&lt;MA201, TestHH10</t>
  </si>
  <si>
    <t>C&lt;MA10, C&lt;MA50, C&lt;MA203, TestLL10</t>
  </si>
  <si>
    <t>C&lt;MA10, C&lt;MA50, C&lt;MA202, C&lt;LL10</t>
  </si>
  <si>
    <t>C&lt;MA10, C&lt;MA50, C&lt;MA204, In10DChannel</t>
  </si>
  <si>
    <t>C&lt;MA10, C&gt;MA50, C&lt;MA200, C&gt;HH10</t>
  </si>
  <si>
    <t>C&lt;MA10, C&gt;MA50, C&lt;MA201, TestHH10</t>
  </si>
  <si>
    <t>C&lt;MA10, C&gt;MA50, C&lt;MA202, C&lt;LL10</t>
  </si>
  <si>
    <t>C&lt;MA10, C&gt;MA50, C&lt;MA203, TestLL10</t>
  </si>
  <si>
    <t>C&lt;MA10, C&gt;MA50, C&lt;MA204, In10DChannel</t>
  </si>
  <si>
    <t>C&lt;MA10, C&gt;MA50, C&gt;MA200, C&gt;HH10</t>
  </si>
  <si>
    <t>MA200</t>
  </si>
  <si>
    <t>MA50</t>
  </si>
  <si>
    <t>MA10</t>
  </si>
  <si>
    <t>C &gt;</t>
  </si>
  <si>
    <t>C &lt;</t>
  </si>
  <si>
    <t>C&gt;MA10, C&gt;MA50, C&gt;MA200, TestHH10</t>
  </si>
  <si>
    <t>C&gt;MA10, C&gt;MA50, C&gt;MA200, C&lt;LL10</t>
  </si>
  <si>
    <t>C&gt;MA10, C&gt;MA50, C&gt;MA200, TestLL10</t>
  </si>
  <si>
    <t>C&gt;MA10, C&gt;MA50, C&gt;MA200, In10DChannel</t>
  </si>
  <si>
    <t>C&lt;MA10, C&gt;MA50, C&gt;MA200, TestHH10</t>
  </si>
  <si>
    <t>C&lt;MA10, C&gt;MA50, C&gt;MA200, C&lt;LL10</t>
  </si>
  <si>
    <t>C&lt;MA10, C&gt;MA50, C&gt;MA200, TestLL10</t>
  </si>
  <si>
    <t>C&lt;MA10, C&gt;MA50, C&gt;MA200, In10DChannel</t>
  </si>
  <si>
    <t>C&gt;MA10, C&lt;MA50, C&gt;MA200, TestHH10</t>
  </si>
  <si>
    <t>C&gt;MA10, C&lt;MA50, C&gt;MA200, C&lt;LL10</t>
  </si>
  <si>
    <t>C&gt;MA10, C&lt;MA50, C&gt;MA200, TestLL10</t>
  </si>
  <si>
    <t>C&gt;MA10, C&lt;MA50, C&gt;MA200, In10DChannel</t>
  </si>
  <si>
    <t>10DChannel</t>
  </si>
  <si>
    <t>Above HH</t>
  </si>
  <si>
    <t>Test HH</t>
  </si>
  <si>
    <t>Below LL</t>
  </si>
  <si>
    <t>Test LL</t>
  </si>
  <si>
    <t>In</t>
  </si>
  <si>
    <t>OverNight  long trade @ES - trend stats</t>
  </si>
  <si>
    <t>Doji, NR</t>
  </si>
  <si>
    <t>DayBefOpEx, C&gt;200, Doji</t>
  </si>
  <si>
    <t>C&gt;200, Doji , NR</t>
  </si>
  <si>
    <t>Day</t>
  </si>
  <si>
    <t>2 Day Patt</t>
  </si>
  <si>
    <t>C&lt;&gt;C[1]</t>
  </si>
  <si>
    <t>C[1]&lt;&gt;C[2]</t>
  </si>
  <si>
    <t>Trades</t>
  </si>
  <si>
    <t>C&gt;200, Doji, HHHL, GapUp, TodayUp</t>
  </si>
  <si>
    <t>C&gt;200, LLLH, C&lt;0.5, GapDwn, C&lt;O, C&lt;C[1], C[1]&gt;c[2]</t>
  </si>
  <si>
    <t>C&gt;200, C&gt;0.5, LLLH, C&gt;O, C&gt;C[1], C[1]&lt;C[2]</t>
  </si>
  <si>
    <t>C&gt;200, C&gt;0.5, Doji, IB</t>
  </si>
  <si>
    <t xml:space="preserve">C&gt;200, C&gt;0.2, OB., Hook, </t>
  </si>
  <si>
    <t>Luka  otwarcia</t>
  </si>
  <si>
    <t>Sesja ( kupno na otwarcie)</t>
  </si>
  <si>
    <t>Otwarcie</t>
  </si>
  <si>
    <t>Powyżej wczorajszego zamknięcia</t>
  </si>
  <si>
    <t>Poniżej wczorajszego zamknięcia</t>
  </si>
  <si>
    <t xml:space="preserve">C&gt;200, C&lt;0.5, OB., </t>
  </si>
  <si>
    <t>C&gt;200, HHHL, C&gt;O, C&gt;0.5, GapUp, C&gt;HH(10)</t>
  </si>
  <si>
    <t xml:space="preserve">FirstDayMonth, C&gt;200, C&gt;0.5, C&gt;HH(10) </t>
  </si>
  <si>
    <t xml:space="preserve"> </t>
  </si>
  <si>
    <t>C&gt;200, C&lt;0.5, OB., TestHH(10), WR</t>
  </si>
  <si>
    <t>DayBeforePayRolls, C&gt;200, C&lt;0.5</t>
  </si>
  <si>
    <t>WideRange</t>
  </si>
  <si>
    <t>C&gt;200, C&lt;0.5, LLLH,  TestLL(10)</t>
  </si>
  <si>
    <t>Gap Fill</t>
  </si>
  <si>
    <t>C&gt;200,C&gt;0.5, HHHL, NoFilGapUp, C&gt;O</t>
  </si>
  <si>
    <t>Files</t>
  </si>
  <si>
    <t>C:\Users\Kris\Dropbox\FX\Gap_Opt\Gap_Opt_ES_trend.txt</t>
  </si>
  <si>
    <t>C:\Users\Kris\Dropbox\FX\Gap_Opt\Gap_Opt_ES_form.txt</t>
  </si>
  <si>
    <t>C:\Users\Kris\Dropbox\FX\Gap_Opt\Gap_Opt_ES_season.txt</t>
  </si>
  <si>
    <t>C:\Users\Kris\Dropbox\FX\Gap_Opt\Gap_Opt_ES_special.txt</t>
  </si>
  <si>
    <t>ES</t>
  </si>
  <si>
    <t>Arkusz</t>
  </si>
  <si>
    <t>Wiersz</t>
  </si>
  <si>
    <t>C:\Users\Kris\Dropbox\FX\Gap_Opt\Gap_Opt_ES_acme.txt</t>
  </si>
  <si>
    <t>C:\Users\Kris\Dropbox\FX\Gap_Opt\Daily_Edge_ES_trend.txt</t>
  </si>
  <si>
    <t>C:\Users\Kris\Dropbox\FX\Gap_Opt\Daily_Edge_ES_form.txt</t>
  </si>
  <si>
    <t>C:\Users\Kris\Dropbox\FX\Gap_Opt\Daily_Edge_ES_season.txt</t>
  </si>
  <si>
    <t>C:\Users\Kris\Dropbox\FX\Gap_Opt\Daily_Edge_ES_special.txt</t>
  </si>
  <si>
    <t>PC</t>
  </si>
  <si>
    <t>MAC</t>
  </si>
  <si>
    <t>W:\FX\Gap_Opt\Gap_Opt_ES_trend.txt</t>
  </si>
  <si>
    <t>W:\FX\Gap_Opt\Gap_Opt_ES_form.txt</t>
  </si>
  <si>
    <t>W:\FX\Gap_Opt\Gap_Opt_ES_season.txt</t>
  </si>
  <si>
    <t>ES2</t>
  </si>
  <si>
    <t>Gap Points</t>
  </si>
  <si>
    <t>Combo Idx</t>
  </si>
  <si>
    <t>C&gt;200, C&gt;0.5, IB, C&lt;O, GapDwn</t>
  </si>
  <si>
    <t>Idx range</t>
  </si>
  <si>
    <t>Idx ES filled</t>
  </si>
  <si>
    <t>Idx ES not filled</t>
  </si>
  <si>
    <t>% of Gaps filled</t>
  </si>
  <si>
    <t>trade</t>
  </si>
  <si>
    <t>L</t>
  </si>
  <si>
    <t>C&gt;200, C&lt;0.5, LLLH, C&lt;C1, C1&lt;C2, C&gt;O, GapDwn</t>
  </si>
  <si>
    <t>C&lt;200, C&lt;0.5, C&lt;C1, C1&lt;C2, C&lt;O, OB.</t>
  </si>
  <si>
    <t>C&lt;200, C&lt;0.5, LLLH, C&lt;C1, C1&gt;C2, C&lt;O</t>
  </si>
  <si>
    <t>C&lt;200, C&gt;0.5, LLLH, C&gt;O, C&gt;C1, C1&lt;C2, GapUp</t>
  </si>
  <si>
    <t>AtMA200, C&lt;0.5, IB</t>
  </si>
  <si>
    <t>C&lt;200, C&lt;0.5, HHHL, C&gt;O, GapUp, C&gt;C1, C1&gt;C2</t>
  </si>
  <si>
    <t>S</t>
  </si>
  <si>
    <t>AtMA200, C&gt;0.5</t>
  </si>
  <si>
    <t>DayBefOpex, C&lt;200, C&lt;0.5</t>
  </si>
  <si>
    <t>C&lt;200, C&lt;0.5, C&lt;O, OVB, GapUp, C&lt;C1, C1&gt;C2,</t>
  </si>
  <si>
    <t>OpEx, C&lt;200, C&lt;0.5</t>
  </si>
  <si>
    <t>C&lt;200, C&lt;0.5, LLLH, C&lt;O, C&lt;C1, C1&lt;C2, GapDwnNF</t>
  </si>
  <si>
    <t>dzien</t>
  </si>
  <si>
    <t>FalseDwnday, IB</t>
  </si>
  <si>
    <t>C&lt;200, C&gt;0.5, IB, C&gt;O,GapUp, C&gt;C1, C1&lt;C2</t>
  </si>
  <si>
    <t>C&lt;200, C&gt;0.5, HHHL, C&gt;O, C&gt;C1, C1&gt;C2, GapUp</t>
  </si>
  <si>
    <t>3HCD</t>
  </si>
  <si>
    <t>AtMA50, C&gt;O,  C&gt;0.5, 3HCD</t>
  </si>
  <si>
    <t>NR, Tail</t>
  </si>
  <si>
    <t>C&gt;200, NR, Tail</t>
  </si>
  <si>
    <t>FalseUpDay, Tail</t>
  </si>
  <si>
    <t>C&gt;O, C&gt;0.5, Tail, FalseUpDay, LLLH</t>
  </si>
  <si>
    <t xml:space="preserve">Cobra </t>
  </si>
  <si>
    <t>C&gt;200, C&gt;0.5, HHHL, C&gt;O, GapUpNF, Cobra</t>
  </si>
  <si>
    <t>C&gt;200, C&lt;0.5, C&lt;O, GapDwn, LLLH, C&lt;C1, C1&gt;C2</t>
  </si>
  <si>
    <t>C&lt;200, C&lt;0.5, LLLH, C&lt;O, C&lt;C1, C1&lt;C2, GapDwn</t>
  </si>
  <si>
    <t>Filled</t>
  </si>
  <si>
    <t>Not Filled</t>
  </si>
  <si>
    <t>Tot gaps</t>
  </si>
  <si>
    <t>Tot Gaps</t>
  </si>
  <si>
    <t>&gt;</t>
  </si>
  <si>
    <t>&lt;</t>
  </si>
  <si>
    <t>% filled</t>
  </si>
  <si>
    <t>TP</t>
  </si>
  <si>
    <t>IDX</t>
  </si>
  <si>
    <t>value</t>
  </si>
  <si>
    <t>AnyGapFill</t>
  </si>
  <si>
    <t>IDX &gt;</t>
  </si>
  <si>
    <t>GapFill Strategy theoretical result</t>
  </si>
  <si>
    <t>FirstDayofMonth, C&lt;200, C&gt;0.5</t>
  </si>
  <si>
    <t>C&lt;200, LLLH, 3LCD, Tail</t>
  </si>
  <si>
    <t>C&lt;200, C&gt;0.5, HHHL, C&gt;O, C&gt;c1, C1&lt;C2</t>
  </si>
  <si>
    <t>C&lt;200, C&gt;0.5, LLLH, C&gt;O, C&lt;C1, C1&gt;C2, GapDwnNF</t>
  </si>
  <si>
    <t>DayBefPayRolls, C&lt;200, C&lt;0.5</t>
  </si>
  <si>
    <t>PayRollsDay, C&lt;200, C&lt;0.5</t>
  </si>
  <si>
    <t>C&lt;200, C&lt;0.5, 3LCD</t>
  </si>
  <si>
    <t>C&lt;200, TestLL(10), LLLH, Tail</t>
  </si>
  <si>
    <t>C&lt;200, C&gt;0.5, C&gt;C1, C1&gt;C2, Tail</t>
  </si>
  <si>
    <t>Formm Idx</t>
  </si>
  <si>
    <t>Idx &lt;</t>
  </si>
  <si>
    <t>&lt;0.3</t>
  </si>
  <si>
    <t>C&lt;200, OB., C&lt;0.5, C&lt;C1, C1&gt;C2, C&lt;O, GapUp</t>
  </si>
  <si>
    <t>C&lt;200, C&gt;0.2, LLLH, TestLL(10), GapUp, C&gt;O, C&gt;C1, C1&lt;C2</t>
  </si>
  <si>
    <t>C&lt;200, C&lt;0.5, C&lt;O, HHHL, GapUp, C&lt;C1, C1&lt;C2</t>
  </si>
  <si>
    <t>3LCD, Tail, FalseUpD</t>
  </si>
  <si>
    <t>c&lt;200, tESTLL(10), 3LCD, FalseUpD</t>
  </si>
  <si>
    <t>C&lt;200, C&lt;0.5, C&gt;O, HHHL, C&gt;C1, C1&lt;C2</t>
  </si>
  <si>
    <t>Opex, C&lt;200, C&gt;0.5</t>
  </si>
  <si>
    <t>C&lt;200, C&gt;0.2, HHHL, C&gt;O, C&gt;C1, C1&gt;C2, GapUpNF</t>
  </si>
  <si>
    <t>NR, C&lt;200</t>
  </si>
  <si>
    <t>C&lt;200, C&lt;0.5, C&lt;O, LLLH, C&lt;C1, C1&gt;C2, GapDwnNF</t>
  </si>
  <si>
    <t>C&lt;200, AtMA10, C&gt;0.5, HHHL, C&gt;O, C&gt;C1, C1&lt;C2, GapUpNF</t>
  </si>
  <si>
    <t>FedDay, C&gt;0.5, GapUpNF</t>
  </si>
  <si>
    <t>C&lt;200, C&lt;0.5, OB.</t>
  </si>
  <si>
    <t>C&lt;200, C&gt;0.5, IB, C&lt;O, C&gt;C1</t>
  </si>
  <si>
    <t>LastDayofMonth, C&gt;HH10, C&gt;0.5</t>
  </si>
  <si>
    <t>C&lt;200, C&gt;HH10, C&gt;0.5, HHHL, C&gt;O, C&gt;C1, C1&gt;C2</t>
  </si>
  <si>
    <t>Wynik w punktach</t>
  </si>
  <si>
    <t>C&lt;200, TestHH10, 3HCD</t>
  </si>
  <si>
    <t>C&lt;200, LLLH, C&lt;0.5, C&lt;O, C&lt;C1, C1&gt;C2</t>
  </si>
  <si>
    <t>C&lt;200, C&gt;0.5, Doji, Tail</t>
  </si>
  <si>
    <t>Tail, Doji</t>
  </si>
  <si>
    <t>C&lt;200, HHHL, C&gt;O, GapDwn, C&lt;C1, C1&gt;C2</t>
  </si>
  <si>
    <t>DBefPeyRolls, C&lt;200</t>
  </si>
  <si>
    <t>C&lt;200, C&lt;0.5, LLLH, GapDwnNF, C&lt;O, C&lt;C1, C1&lt;C2</t>
  </si>
  <si>
    <t>C&lt;200, 3LCD, Tail</t>
  </si>
  <si>
    <t>C&lt;200, C&gt;0.5, 3LCD</t>
  </si>
  <si>
    <t>C&lt;200, C&lt;0.5, HHHL, C&lt;O, C&lt;C1, C1&lt;C2</t>
  </si>
  <si>
    <t>C&lt;200, C&gt;0.5, C&gt;O, LLLH, C&lt;C1, C1&lt;C2, GapDwnNF</t>
  </si>
  <si>
    <t>C&lt;200, C&gt;0.5, HHHL, C&gt;O, C&gt;C1, C1&gt;C2, GapUpNF</t>
  </si>
  <si>
    <t>DBefOpEx, C&lt;200, C&lt;0.5</t>
  </si>
  <si>
    <t>C&lt;200,IB, C&lt;0.5, C&lt;O, C&lt;C1, C1&gt;C2</t>
  </si>
  <si>
    <t>C&lt;200, C&gt;0.75, LLLH, C&gt;O, C&lt;C1, C1&lt;C2</t>
  </si>
  <si>
    <t>C&lt;200, C&lt;0.5, HHHL, GapUpNF, C&gt;O, C&gt;C1, C1&lt;C2</t>
  </si>
  <si>
    <t>C&lt;200, C&gt;0.75, LLLH, C&gt;), C&gt;C1, C1&lt;C2, GapDwn</t>
  </si>
  <si>
    <t>C&lt;200, C&gt;0.75, HHHL, C&gt;O, C&gt;C1, C1&gt;C2, C&gt;HH10</t>
  </si>
  <si>
    <t>C&lt;200, C&lt;0.5, LLLH, C&lt;O, C&lt;C1, C1&gt;C2, GapUp</t>
  </si>
  <si>
    <t>LastDofMonth, C&lt;200, C&lt;0.5</t>
  </si>
  <si>
    <t>C&lt;200, C&lt;0.5, LLLH, C&lt;O, C&lt;C1, C&lt;C2</t>
  </si>
  <si>
    <t>C&lt;200, C&gt;0.75, HHHL, C&gt;HH10, C&gt;O, C&gt;C1, C1&lt;C2, GapUpNF</t>
  </si>
  <si>
    <t>FirstDayofMonth, C&lt;200, C&gt;0.75</t>
  </si>
  <si>
    <t>C&lt;200, C&gt;0.75, HHHL, C&gt;O, C&gt;C1, C1&gt;C2, GapDwn</t>
  </si>
  <si>
    <t>C&lt;200, HHHL, 3HCD, C&gt;0.5</t>
  </si>
  <si>
    <t>PayRollDay, C&lt;200, C&gt;0.75</t>
  </si>
  <si>
    <t>23/07/2016</t>
  </si>
  <si>
    <t>3 HCD</t>
  </si>
  <si>
    <t>Doji, #HCD</t>
  </si>
  <si>
    <t>3HCD, Doji, Friday</t>
  </si>
  <si>
    <t>ID</t>
  </si>
  <si>
    <t>C&lt;200, ID, C&gt;0.5, C&gt;O, C&gt;C1, C1&gt;C2, GapDwn</t>
  </si>
  <si>
    <t>strefa</t>
  </si>
  <si>
    <t>C&lt;200, C&lt;0.5, LLLH, C&lt;O, C&lt;C1, C1&gt;C2, GapDwnNF</t>
  </si>
  <si>
    <t>C&lt;200, C&gt;0.5, ID, C&gt;O, C&gt;C1, C1&lt;C2, GapUp</t>
  </si>
  <si>
    <t>c&lt;200, OD, C&gt;0.5</t>
  </si>
  <si>
    <t>C&gt;200, C&gt;0.5, HHHL, C&gt;O, C&gt;C1, C1&lt;C2, C&gt;HH10, GapUpNF</t>
  </si>
  <si>
    <t xml:space="preserve">C.200, C&gt;O, C&lt;C1, C1&gt;C2, HHHL, </t>
  </si>
  <si>
    <t>15 lat</t>
  </si>
  <si>
    <t>10 lat</t>
  </si>
  <si>
    <t>C&gt;200, C&gt;0.75, LLLH, FalseUpD</t>
  </si>
  <si>
    <t>FedDay, C&gt;200, C&gt;0.5</t>
  </si>
  <si>
    <t>DBefFed, C&gt;200, C&gt;0.75</t>
  </si>
  <si>
    <t>C&gt;200, C&gt;0.5, HHHL, C&gt;O, C&gt;C1, C1&lt;C2, C&gt;HH10, GapDwn</t>
  </si>
  <si>
    <t>DBefOpex, C&gt;200, C&gt;0.5</t>
  </si>
  <si>
    <t>C:200, 3HCD, Doji</t>
  </si>
  <si>
    <t>3HCD, OD</t>
  </si>
  <si>
    <t>C&gt;200, 3HCD, OD, C&gt;0.5</t>
  </si>
  <si>
    <t>C&gt;200, C&gt;0.5, OD, C&gt;O, C1&gt;C2, GapDwn</t>
  </si>
  <si>
    <t>C&gt;200, C&lt;0.5, LLLH, C&lt;O, C&lt;C1, GapDwnNF</t>
  </si>
  <si>
    <t>C&gt;200, C&gt;0.75, LLLH, C1&lt;C2, GapDwn</t>
  </si>
  <si>
    <t>C&gt;200, C&gt;0.75, WideRange, OD</t>
  </si>
  <si>
    <t>C&gt;200, C&gt;HH10, FalseDwnDay</t>
  </si>
  <si>
    <t>PayRoll, LastDofM</t>
  </si>
  <si>
    <t>C&gt;200, C&lt;0.5, LLLH, C&lt;O, C&lt;C1, C1&gt;C2</t>
  </si>
  <si>
    <t>WR, OD</t>
  </si>
  <si>
    <t>C&gt;200, C&gt;0.75, OD, WR</t>
  </si>
  <si>
    <t>C&gt;200, C&lt;0.5, IB, C&lt;O, C&lt;C1, C1&gt;C2</t>
  </si>
  <si>
    <t>C&gt;200, C&lt;0.5, LLLH, C&lt;O, C&lt;C1, C1&lt;C2, GapDwnNF</t>
  </si>
  <si>
    <t>C&gt;200, C&gt;0.75, HHHL, C&gt;O, C&gt;C1, C1&lt;C2</t>
  </si>
  <si>
    <t>C&gt;200, C&lt;0.5, LLLH, C&lt;O, C&lt;C1, C1&gt;C2, GapDwnNF</t>
  </si>
  <si>
    <t>C&gt;200,C&lt;0.5,HHHL,C&lt;O, C&gt;C1,C1&lt;C2,GapUp</t>
  </si>
  <si>
    <t>C&gt;200, C&lt;0.5, OD, C&lt;O, C&lt;C1, C1&gt;C2, GapUp</t>
  </si>
  <si>
    <t>C&gt;200, C&gt;0.5, OD, C&gt;O, C.C1, C1&lt;C2, GapUp</t>
  </si>
  <si>
    <t>C&gt;200, C&gt;0.5, HHHL, C&gt;O, C&gt;C1, C1&gt;C2, C&gt;HH10, GapUpNF</t>
  </si>
  <si>
    <t>DBefOpex, C&gt;200, Doji</t>
  </si>
  <si>
    <t>C&gt;200, HHHL, C1&gt;C2, Doji</t>
  </si>
  <si>
    <t>C&gt;200, C&gt;0.5, LLLH, C&lt;O, C&lt;C1, C1&gt;C2</t>
  </si>
  <si>
    <t>C&gt;200, C&gt;0.5, OD, C&gt;O, C&gt;C1, C1&lt;C2</t>
  </si>
  <si>
    <t>C&gt;200, C.0.5, HHHL, Doji, C&gt;C1, C1&gt;C2, GapUp</t>
  </si>
  <si>
    <t>C&gt;200, C&gt;0.5, HHHL, C&gt;O, C&gt;C1, C1&gt;C2, C&gt;HH10</t>
  </si>
  <si>
    <t>YearHi</t>
  </si>
  <si>
    <t>C&gt;200, C&lt;0.25, LLLH, C&lt;O, C&lt;C1, C1&gt;C2</t>
  </si>
  <si>
    <t>C&gt;200, C&gt;0.5, LLLH, C&gt;O, C&gt;C1, C1&lt;C2</t>
  </si>
  <si>
    <t>C&gt;200, C&gt;0.75, LLLH, C&gt;O, C&lt;C1, C1&gt;C2, GapDwn</t>
  </si>
  <si>
    <t>DayBefFed, C&gt;200, C&gt;0.5</t>
  </si>
  <si>
    <t>C&gt;200, C&gt;0.5, HHHL, C&gt;O, C&gt;C1, C1&lt;C2, GapUp</t>
  </si>
  <si>
    <t>C&gt;200, C&gt;0.5, OD, C&gt;O, C&gt;C1, C1&gt;C2, GapDwn</t>
  </si>
  <si>
    <t>C&gt;200, C&gt;0.5, LLLH, C&lt;O, C&lt;C1,C1&gt;C2, GapDwn, WideRange</t>
  </si>
  <si>
    <t>C&gt;200, LLLH, C&lt;O, C&lt;C1, C1&lt;C2, GapDwnNF, Tail</t>
  </si>
  <si>
    <t>wdół</t>
  </si>
  <si>
    <t>C&gt;200,C&gt;0.5,LLLH, C&lt;O,C&lt;C1,C1&gt;C2, GapDwnNF</t>
  </si>
  <si>
    <t>C&gt;200, C&gt;0.5, LLLH, C&gt;O, C&lt;C1, C&lt;C2, GapDwnNF</t>
  </si>
  <si>
    <t>3LCDay</t>
  </si>
  <si>
    <t>PayRoll, C&gt;200, C&lt;0.5</t>
  </si>
  <si>
    <t>C&gt;200, C&lt;0.5, HHHL, C&lt;O, 3LCDay, GapUp</t>
  </si>
  <si>
    <t>C&gt;200, C&gt;0.75, LLLH, C&gt;O, C&gt;C1, C1&lt;C2, GapDwn</t>
  </si>
  <si>
    <t>C&gt;200, C&gt;0.5, HHHL, C&gt;O, C&gt;C1, C1&gt;C2, GapDwn</t>
  </si>
  <si>
    <t>C&gt;200, C&gt;0.75, HHHL, C&gt;O, C&gt;C1, C1&gt;C2, GapUpNF</t>
  </si>
  <si>
    <t>C&gt;200, C&lt;0.25, LLLH, C&lt;O, C&lt;C1, C1&gt;C2, GapDwn</t>
  </si>
  <si>
    <t>C&gt;200,C&lt;0.5,LLLH,C&lt;O,C&gt;C1, C1&lt;C2, GapUp</t>
  </si>
  <si>
    <t>C&gt;200, C&gt;0.5, HHHL, C&gt;O, C&gt;C1, C1&lt;C2</t>
  </si>
  <si>
    <t>C&gt;200, C&lt;0.5, LLLH, C&lt;O, C&lt;C1, C1&gt;C2, GapDwn</t>
  </si>
  <si>
    <t>C&gt;200, C&lt;0.5, LLLH, C&gt;O, C&lt;C1, C1&lt;C2, GapDwn</t>
  </si>
  <si>
    <t>C&gt;200, C&gt;0.75, C&gt;O, C&lt;C1, C1&lt;C2, GapDwn</t>
  </si>
  <si>
    <t>DayBefOpex, C&gt;200, C&gt;0.75</t>
  </si>
  <si>
    <t>DayBefPayRolls</t>
  </si>
  <si>
    <t>C&gt;200, C&gt;0.5, HHHL, C&gt;O, C&gt;C1, C1&lt;C2, GapUpNF</t>
  </si>
  <si>
    <t>C&gt;200, C&lt;0.25, ID, C&lt;O, C&lt;C1, C1&gt;C2</t>
  </si>
  <si>
    <t>C&gt;200, C&gt;0.5, HHHL, C&gt;C1, C1&lt;C2, C&gt;O, GapUpNF</t>
  </si>
  <si>
    <t>C&gt;200, C&gt;0.5, HHHL,C&gt;O,C&gt;C1, C1&gt;C2, GapUpNF</t>
  </si>
  <si>
    <t>C.200,C&gt;0.5,ID,C&gt;O,C&gt;C1, C1&gt;C2</t>
  </si>
  <si>
    <t>C&gt;200, C&gt;HH10, C&gt;0.75, HHHL, 3HCD</t>
  </si>
  <si>
    <t>święto</t>
  </si>
  <si>
    <t>LastDayMonth, May</t>
  </si>
  <si>
    <t>C&gt;200, C&gt;0.5, OD, C&lt;O, C&lt;C1, C1&gt;C2</t>
  </si>
  <si>
    <t xml:space="preserve">długa </t>
  </si>
  <si>
    <t>C&gt;200, C&gt;0.5, LLLH, C&gt;O, C&gt;C1, C1&lt;C2, GapDwn</t>
  </si>
  <si>
    <t>C&gt;200, C&gt;0.75, HHHL, C&gt;HH10, C&gt;O, C&gt;C1, C1&gt;C2, GapDwn</t>
  </si>
  <si>
    <t>1,07</t>
  </si>
  <si>
    <t>C&gt;200,C&gt;0.5, LLLH,C&gt;O,C&lt;C1, C1&lt;C2,GapDwn</t>
  </si>
  <si>
    <t>C&gt;200, C&gt;0.5, HHHL, C&gt;HH10, C&gt;O, C&gt;c1, C1&lt;c2, GapUpNF</t>
  </si>
  <si>
    <t>Yhi</t>
  </si>
  <si>
    <t>C&gt;200, C&lt;0.5, HHHL, C&gt;O, C&gt;C1, C1&gt;C2, TestHH10, GapUp</t>
  </si>
  <si>
    <t>Yhi, TailUp</t>
  </si>
  <si>
    <t>C&gt;200,C&gt;0.75,HHHL,C&gt;C1, C1&gt;C2, C&gt;O, C&gt;HH10, GapUpNF</t>
  </si>
  <si>
    <t>C&gt;200, C&gt;0.5, LLLH, C&lt;C1, C1&gt;C2, C&gt;O, GapDwn</t>
  </si>
  <si>
    <t>C&gt;200, C&gt;0.5, LLLH, C&lt;C1, C1&lt;C2, C&lt;O, GapDwnNF</t>
  </si>
  <si>
    <t>3LC</t>
  </si>
  <si>
    <t>C&gt;200, C&lt;LL10, 3HC, C&lt;0.5</t>
  </si>
  <si>
    <t>C&gt;200, C&gt;0.5, LLLH, C&gt;O, C&lt;C1, C1&lt;C2, GapDwn</t>
  </si>
  <si>
    <t>1,58</t>
  </si>
  <si>
    <t>Fed, C&gt;200, C&lt;0.5</t>
  </si>
  <si>
    <t>C&gt;200, C&lt;0.5, HHHL, C&lt;O, C&lt;C1, C1&lt;C2, GapUp</t>
  </si>
  <si>
    <t>DayBefOpex, C&gt;200, C&gt;0.5</t>
  </si>
  <si>
    <t>C&gt;200,C&gt;0.75, LLLH, C&gt;O, C&gt;C1, C1&lt;C2, GapDwn</t>
  </si>
  <si>
    <t>C&gt;200, C&lt;0.5,ID, C&lt;O,C&lt;C1, C1&gt;C2, GapDwn</t>
  </si>
  <si>
    <t>C&gt;200, C&lt;0.5, HHHL, C&lt;O, C&gt;C1, C1&lt;C2, GapUpNF</t>
  </si>
  <si>
    <t>Doji,InsideBar</t>
  </si>
  <si>
    <t>C&gt;200,ID,Doji,C&gt;C1,C1&gt;C2</t>
  </si>
  <si>
    <t>ID2</t>
  </si>
  <si>
    <t>C&gt;200, C&lt;0.5,HHHL, C&lt;O,C&lt;C1, C1&gt;C2,GapUp</t>
  </si>
  <si>
    <t>C&gt;200,C&gt;0.75,HHHL,C&gt;O,C&gt;C1,C1&lt;C2,GapUpNF</t>
  </si>
  <si>
    <t>Brexit</t>
  </si>
  <si>
    <t>C&gt;200,C&lt;0.25,LLLH,C&lt;O,C&lt;C1, C1&gt;C2,apDwnNF</t>
  </si>
  <si>
    <t>LastDayMonth, June</t>
  </si>
  <si>
    <t>FirstDayMonth, July</t>
  </si>
  <si>
    <t>C&gt;200, C&gt;0.5,HHHL, C&gt;O,3HC</t>
  </si>
  <si>
    <t>C&gt;200, C&gt;0.75, HHHL, C&gt;O, C&gt;C1,C1&gt;C2, GapUpNF</t>
  </si>
  <si>
    <t>C&gt;200, C&gt;0.5, HHHL, C&gt;O, 3HC</t>
  </si>
  <si>
    <t>C&gt;200, C&gt;0.5, LLLH, C&lt;O, C&lt;C1, C1&gt;C2, GapDwnNF</t>
  </si>
  <si>
    <t>C&gt;200, C&gt;0.5, OD, C&gt;O, C&gt;C1, C1&lt;C2, GapDwn</t>
  </si>
  <si>
    <t>C&gt;200, C&gt;0.5, HHHL, C&lt;O, C&lt;C1, C1&gt;C2</t>
  </si>
  <si>
    <t>DayBefPayRolls, C&gt;200, C&gt;0.5</t>
  </si>
  <si>
    <t>C&gt;200, C&lt;0.5, HHHL, C&gt;O, C&gt;C1, C1&gt;C2, C&gt;HH10, GapUpNF</t>
  </si>
  <si>
    <t>C&gt;200, C&gt;0.5, HHHL, C&gt;O, 3HC, C&gt;HH10, GapUpNF</t>
  </si>
  <si>
    <t>C&gt;200, C&gt;0.5, HHHL, C&lt;O, C1&gt;C2, GapUp</t>
  </si>
  <si>
    <t>C&gt;200, C&lt;0.5, HHHL, C&lt;O, C&gt;C1, C1&gt;C2, GapUpNF</t>
  </si>
  <si>
    <t>C&gt;200, C&gt;0.5, ID, C&gt;O,C&gt;C1, C1&gt;C2,GapUp</t>
  </si>
  <si>
    <t>C&gt;200, C&gt;0.5, LLLH, C&gt;O, C&lt;C1, C1&gt;C2, GapDwn</t>
  </si>
  <si>
    <t>C&gt;200, C&gt;0.5, HHHL, C&gt;O, C&gt;C1, C1&lt;C2, GapUp, C&gt;HH10</t>
  </si>
  <si>
    <t xml:space="preserve">C&gt;200, C&lt;0.5, LLLH, C&lt;O, C&lt;C1, C1&gt;C2, </t>
  </si>
  <si>
    <t xml:space="preserve">C&gt;200, C&gt;0.5, LLLH, C&lt;O, C&lt;C1,C1&gt;C2 </t>
  </si>
  <si>
    <t>DayBefFed, C&gt;200</t>
  </si>
  <si>
    <t>FedDay,C&gt;200</t>
  </si>
  <si>
    <t>C&gt;200,C&gt;0.5, OD, C&gt;O,C&gt;C1, C1&lt;C2</t>
  </si>
  <si>
    <t>C.200, OD,C&lt;O, C&lt;C1, C1&gt;C2, GapUp</t>
  </si>
  <si>
    <t xml:space="preserve">C&gt;200,C&gt;0.5, ID, C&gt;O,C&gt;C1,C1&lt;C2, </t>
  </si>
  <si>
    <t>C&gt;200, C&gt;0.5, C&gt;O,C&gt;C1, C1&gt;C2,GapUp</t>
  </si>
  <si>
    <t>LastDayMonth,July</t>
  </si>
  <si>
    <t>FirstDayMonth, Aug</t>
  </si>
  <si>
    <t>C&gt;200,C&lt;0.5,HHHL,C&lt;O,C&lt;C1,C1&gt;C2</t>
  </si>
  <si>
    <t>C&gt;200,LLLH,C&lt;O,C&lt;C1,C1&lt;C2,</t>
  </si>
  <si>
    <t>C&gt;200,C&gt;0.75,ID, C&gt;O, C&gt;C1, C1&lt;C2</t>
  </si>
  <si>
    <t>C&gt;200,HHHL,C&gt;C1,C1&gt;C2,Doji</t>
  </si>
  <si>
    <t>C&gt;200,C&gt;0.75,HHHL,C&gt;O,C&gt;C1,C1&gt;C2,C&gt;HH10,apUpNF</t>
  </si>
  <si>
    <t>C&gt;200, HHHL,C&gt;C1, C1&lt;C2,Doji</t>
  </si>
  <si>
    <t xml:space="preserve">C&gt;200, C&lt;0.5, LLLH, C&lt;O, C&lt;C1, C1&lt;C2 </t>
  </si>
  <si>
    <t>C&gt;200,C&gt;0.5,HHHL, C&gt;O,C&gt;C1, C1&lt;C2,GapUpNF</t>
  </si>
  <si>
    <t>C&gt;200,C&gt;0.5,ID,C&gt;O,C&lt;C1,C1&gt;C2,GapDwn</t>
  </si>
  <si>
    <t>C&gt;200, C&lt;0.5, HHHL, C&gt;O, C&gt;C1, C1&lt;C2, GapUpNF C&gt;HH10</t>
  </si>
  <si>
    <t xml:space="preserve">C&gt;200, C&gt;0.75, LLLH, C&gt;O, C&gt;C1, C1&lt;C2,  </t>
  </si>
  <si>
    <t xml:space="preserve">C&gt;200, C&gt;0.75, HHHL, C&gt;O, C&gt;C1, C1&gt;C2,  </t>
  </si>
  <si>
    <t>DayBefOpex, C&gt;200, C&lt;0.5</t>
  </si>
  <si>
    <t>C&gt;200, HHHL, C&lt;C1, C1&lt;C2</t>
  </si>
  <si>
    <t>C&gt;200, C&lt;0.25, HHHL, C&lt;O, C&gt;C1, C1&lt;C2, GapUpNF</t>
  </si>
  <si>
    <t>C&gt;200, C&lt;0.5, LLLH,C&lt;O,C&lt;C1,C1&gt;C2,GapDwnNF</t>
  </si>
  <si>
    <t>C&gt;200,C&gt;0.5,LLLH, C&gt;O, C&lt;C1, C1&lt;C2, GapDwn</t>
  </si>
  <si>
    <t>C&gt;200,C&lt;0.5,LLLH,C&lt;O,C&lt;C1, C1&lt;C2, GapUp</t>
  </si>
  <si>
    <t xml:space="preserve">C&gt;200, C&gt;0.5, ID, C&gt;O, C&gt;C1, C1&lt;C2, </t>
  </si>
  <si>
    <t>LastDayMonth, August</t>
  </si>
  <si>
    <t>C&gt;200, C&gt;0.5, LLLH, C&lt;O, C&lt;C1, C1&lt;C2, GapDwnNF</t>
  </si>
  <si>
    <t>C&gt;200, C&gt;0.5, LLLH, C&lt;O, C&lt;C1, C&lt;C2, GapDwn</t>
  </si>
  <si>
    <t>konie sesji wtorek</t>
  </si>
  <si>
    <t>PayRoll, September</t>
  </si>
  <si>
    <t>C&gt;200, HHHL, C&lt;O, C&gt;C1, C1&lt;C2, GapUp</t>
  </si>
  <si>
    <t>C&gt;200, C&gt;0.5, HHHL, C&gt;O, C&gt;C1, C1&gt;C2, GapUp</t>
  </si>
  <si>
    <t>C&gt;200, C&lt;0.5, LLLH, C&lt;O, C&lt;C1, C1&gt;C2,GapDwnNF</t>
  </si>
  <si>
    <t>C&gt;200, C&lt;0.25, LLLH, C&lt;O, C&lt;C1, C1&lt;C2, GapDwnNF, WR</t>
  </si>
  <si>
    <t>C&gt;200, C&gt;0.75, C&gt;O, C&gt;C1, C1&lt;C2, GapDwn</t>
  </si>
  <si>
    <t>C&gt;200, C&lt;0.5, ID, C&lt;O, C&lt;C1, C1&gt;C2, GapDwnNF</t>
  </si>
  <si>
    <t>C&gt;200, C&lt;0.25, LLLH, C&lt;O, C&lt;C1, C1&lt;C2, GapDwn</t>
  </si>
  <si>
    <t xml:space="preserve">C&gt;200, C&gt;0.5, ID, C&gt;O, C&lt;C1, C1&gt;C2, GapDwnNF </t>
  </si>
  <si>
    <t>FirstDayMonth, DayBefPayRoll, September</t>
  </si>
  <si>
    <t>FirstDayMonth, October</t>
  </si>
  <si>
    <t>Idx long</t>
  </si>
  <si>
    <t xml:space="preserve">C&gt;200, C&lt;0.5, HHHL, C&lt;O, C&gt;C1, C1&lt;C2, GapUp </t>
  </si>
  <si>
    <t>DayBefFed, September</t>
  </si>
  <si>
    <t>C&gt;200, C&lt;0.5, ID, C&lt;O, C&lt;C1, C1&gt;C2, GapUp</t>
  </si>
  <si>
    <t>C&gt;200, C&gt;0.75, HHHL, C&gt;O, C&gt;C1, C1&lt;C2, GapUpNF</t>
  </si>
  <si>
    <t>C&gt;200, HHHL, C&gt;C1, C1&gt;c2, Doji, GapUpNF</t>
  </si>
  <si>
    <t xml:space="preserve">C&gt;200, C&lt;0.5, LLLH, C&lt;O, C&lt;C1, C1&gt;C2, GapDwnNF </t>
  </si>
  <si>
    <t>LastDayMonth, September</t>
  </si>
  <si>
    <t xml:space="preserve">C:200, C&gt;0.75, OD, C&gt;O, C&gt;C1, C1&lt;C2, GapDwn </t>
  </si>
  <si>
    <t>długa(opcje)</t>
  </si>
  <si>
    <t xml:space="preserve">C&gt;200, C&gt;0.75, HHHL, C&gt;O, C&gt;C1, C1&gt;C2, GapUp </t>
  </si>
  <si>
    <t xml:space="preserve">C&gt;200, C&lt;0.5, OD, C&lt;O, C&lt;C1, C1&gt;C2 </t>
  </si>
  <si>
    <t>C&gt;200, C&gt;0.5, LLLH, C&lt;O, C&lt;C1, C1&gt;C2, Doji, GapDwnNF</t>
  </si>
  <si>
    <t>&gt;200, C&lt;0.5, OD,C&lt;O,C&lt;C1, C1&lt;C2</t>
  </si>
  <si>
    <t>ID, NR</t>
  </si>
  <si>
    <t>C&gt;200, ID, C&gt;O, C&gt;C1, C1&lt;C2, GapUpNF</t>
  </si>
  <si>
    <t>DayBefPayRoll, October</t>
  </si>
  <si>
    <t>C&gt;200, LLLH, C&gt;O, C&gt;C1, C1&gt;C2, GapDwn</t>
  </si>
  <si>
    <t>C&gt;200, C&lt;0.5, OD, C&lt;O, C&lt;C1, C1&gt;C2</t>
  </si>
  <si>
    <t>C&gt;200, C&lt;0.5, HHHL, C&gt;O, C&gt;C1, C1&lt;C2, GapUpNF</t>
  </si>
  <si>
    <t>C&gt;200, C&lt;0.5, LLLH, C&lt;O, C&lt;C1, C1&gt;C2, TestLL10, GapDwnNF</t>
  </si>
  <si>
    <t>C&gt;200, C&lt;0.5, ID, C&lt;O, C&lt;C1, C1&lt;C2, GapDwn</t>
  </si>
  <si>
    <t>Uwagi</t>
  </si>
  <si>
    <t>Wybicie</t>
  </si>
  <si>
    <t>BrkOut Idx</t>
  </si>
  <si>
    <t>Kupno powyżej</t>
  </si>
  <si>
    <t>Sprzedaż poniżej</t>
  </si>
  <si>
    <t>BrkOut</t>
  </si>
  <si>
    <t>C:\Users\Kris\Dropbox\FX\Gap_Opt\Brk_Out_ES_special.txt</t>
  </si>
  <si>
    <t>C:\Users\Kris\Dropbox\FX\Gap_Opt\Brk_Out_ES_season.txt</t>
  </si>
  <si>
    <t>C:\Users\Kris\Dropbox\FX\Gap_Opt\Brk_Out_ES_form.txt</t>
  </si>
  <si>
    <t>C:\Users\Kris\Dropbox\FX\Gap_Opt\Brk_Out_ES_trend.txt</t>
  </si>
  <si>
    <t>ES3</t>
  </si>
  <si>
    <t>$StrategyTester: Strategy</t>
  </si>
  <si>
    <t>Net result</t>
  </si>
  <si>
    <t>Formation</t>
  </si>
  <si>
    <t>sesja</t>
  </si>
  <si>
    <t>Wybicie góra</t>
  </si>
  <si>
    <t>Wybicie dół</t>
  </si>
  <si>
    <t>Wybicia</t>
  </si>
  <si>
    <t>FalseUpday</t>
  </si>
  <si>
    <t>C&gt;200, C&lt;0.5, HHHL, C&lt;O, C&gt;C1, C1&lt;C2, GapUp</t>
  </si>
  <si>
    <t>C&gt;200, C&gt;0.5, HHHL, C&gt;O, C&gt;C1, C1&gt;C2, GapUpNF</t>
  </si>
  <si>
    <t>DayBefOpex, October</t>
  </si>
  <si>
    <t>C&gt;200, C&gt;0.5, HHHL, C&gt;O, C1&gt;C2, GapDwn</t>
  </si>
  <si>
    <t>na opcjach</t>
  </si>
  <si>
    <t>C&gt;200, C&lt;0.5, OD, C&lt;O, C&lt;C1, C1&lt;C2, GapUp</t>
  </si>
  <si>
    <t>LastMonthDay, Oct</t>
  </si>
  <si>
    <t>FirstMonthday, Oct</t>
  </si>
  <si>
    <t>DayBefPayRolls, Nov</t>
  </si>
  <si>
    <t>PayRolls, Nov</t>
  </si>
  <si>
    <t>C&gt;200, C&gt;0.5, LLLH, C&gt;C1, C1&lt;C2, GapUp</t>
  </si>
  <si>
    <t>C&gt;200, C&lt;0.5, ID, C&lt;O, C&lt;C1, C1&gt;C2</t>
  </si>
  <si>
    <t>C&gt;200, C&lt;0.5, LLLH, C&lt;O, C&lt;C1, C1&lt;C2</t>
  </si>
  <si>
    <t>1/2 pozycji</t>
  </si>
  <si>
    <t>Indeks główny</t>
  </si>
  <si>
    <t>Indeks Combo</t>
  </si>
  <si>
    <t>Indeks Combo Season</t>
  </si>
  <si>
    <t xml:space="preserve">C&gt;200, C&lt;0.5, LLLH, C&lt;O, C&lt;C1, C1&lt;C2, GapDwn </t>
  </si>
  <si>
    <t>C&gt;200, C&lt;0.25, LLLH, C&lt;O, C&lt;C1, C1&lt;C2</t>
  </si>
  <si>
    <t>C&gt;200, C&lt;0.5, LLLH, C&lt;O, C&lt;C1, C1&lt;C2, GapUp</t>
  </si>
  <si>
    <t>C&gt;200, C&gt;0.75, OD, C&gt;O, C&gt;C1, C1&gt;C2</t>
  </si>
  <si>
    <t>C&gt;200, C&gt;0.5, HHHL, C&lt;O, C&gt;C1, C1&gt;C2, GapUp</t>
  </si>
  <si>
    <t>C&gt;200, HHHL, C&gt;O, C&lt;C1, C1&lt;C2, GapUp</t>
  </si>
  <si>
    <t>20 x CFD</t>
  </si>
  <si>
    <t>DayBefOpex, Nov</t>
  </si>
  <si>
    <t>C&gt;200, C&gt;0.5, HHHL, C&gt;0, C&gt;C1, C1&lt;C2, GapUpNF</t>
  </si>
  <si>
    <t>C&gt;200, C&lt;0.5, HHHL, C&lt;O, C&lt;C1, C1&gt;C2</t>
  </si>
  <si>
    <t>C&gt;200, C&gt;0.5, HHHL, C&gt;O, C&gt;C1, C1&lt;C2, GapUpNF, C&gt;HH10</t>
  </si>
  <si>
    <t>C&gt;200, C&gt;0.5, HHHL, C&gt;O, C&gt;C1, C1&gt;C2, GapUp, C&gt;HH10</t>
  </si>
  <si>
    <t>thanksgiving</t>
  </si>
  <si>
    <t>C&gt;200, C&gt;0.5, ID, C&gt;O, C1&gt;C2, GapDwn</t>
  </si>
  <si>
    <t>Święto</t>
  </si>
  <si>
    <t>C&gt;200, C&gt;0.75, HHHL, C&gt;O, C&gt;C1, C1&gt;C2, GapUpNF, C&gt;HH10</t>
  </si>
  <si>
    <t>LastMonthDay, Nov</t>
  </si>
  <si>
    <t>DayBefPayrolls, Dec</t>
  </si>
  <si>
    <t>All trans</t>
  </si>
  <si>
    <t>Winning</t>
  </si>
  <si>
    <t>Lossing</t>
  </si>
  <si>
    <t>% winnning</t>
  </si>
  <si>
    <t>Indeks</t>
  </si>
  <si>
    <t>Wynik bez SL</t>
  </si>
  <si>
    <t>Wynik SL 10p</t>
  </si>
  <si>
    <t>NAV</t>
  </si>
  <si>
    <t xml:space="preserve">Short </t>
  </si>
  <si>
    <t>wynik</t>
  </si>
  <si>
    <t>Cum. Loosers</t>
  </si>
  <si>
    <t>Cum. winners</t>
  </si>
  <si>
    <t>opcje</t>
  </si>
</sst>
</file>

<file path=xl/styles.xml><?xml version="1.0" encoding="utf-8"?>
<styleSheet xmlns="http://schemas.openxmlformats.org/spreadsheetml/2006/main">
  <numFmts count="3">
    <numFmt numFmtId="164" formatCode="[$-F400]h:mm:ss\ AM/PM"/>
    <numFmt numFmtId="165" formatCode="h:mm;@"/>
    <numFmt numFmtId="166" formatCode="&quot;$&quot;#,##0.00"/>
  </numFmts>
  <fonts count="21">
    <font>
      <sz val="11"/>
      <color theme="1"/>
      <name val="Czcionka tekstu podstawowego"/>
      <family val="2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color theme="1" tint="0.499984740745262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2"/>
      <color rgb="FFFFFF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2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FEE3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164" fontId="0" fillId="0" borderId="0"/>
  </cellStyleXfs>
  <cellXfs count="394">
    <xf numFmtId="164" fontId="0" fillId="0" borderId="0" xfId="0"/>
    <xf numFmtId="2" fontId="2" fillId="0" borderId="0" xfId="0" applyNumberFormat="1" applyFont="1"/>
    <xf numFmtId="2" fontId="2" fillId="3" borderId="0" xfId="0" applyNumberFormat="1" applyFont="1" applyFill="1"/>
    <xf numFmtId="2" fontId="2" fillId="0" borderId="0" xfId="0" applyNumberFormat="1" applyFont="1" applyFill="1"/>
    <xf numFmtId="2" fontId="1" fillId="0" borderId="0" xfId="0" applyNumberFormat="1" applyFont="1"/>
    <xf numFmtId="164" fontId="5" fillId="0" borderId="0" xfId="0" applyFont="1"/>
    <xf numFmtId="2" fontId="5" fillId="0" borderId="0" xfId="0" applyNumberFormat="1" applyFont="1"/>
    <xf numFmtId="164" fontId="5" fillId="0" borderId="0" xfId="0" applyFont="1" applyAlignment="1">
      <alignment horizontal="right"/>
    </xf>
    <xf numFmtId="14" fontId="5" fillId="0" borderId="0" xfId="0" applyNumberFormat="1" applyFont="1"/>
    <xf numFmtId="164" fontId="5" fillId="0" borderId="0" xfId="0" applyFont="1" applyBorder="1"/>
    <xf numFmtId="14" fontId="5" fillId="0" borderId="0" xfId="0" applyNumberFormat="1" applyFont="1" applyBorder="1"/>
    <xf numFmtId="164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2" fillId="0" borderId="0" xfId="0" applyNumberFormat="1" applyFont="1" applyFill="1" applyBorder="1"/>
    <xf numFmtId="14" fontId="2" fillId="0" borderId="0" xfId="0" applyNumberFormat="1" applyFont="1"/>
    <xf numFmtId="164" fontId="2" fillId="0" borderId="0" xfId="0" applyFont="1" applyFill="1" applyBorder="1" applyAlignment="1">
      <alignment vertical="center" wrapText="1"/>
    </xf>
    <xf numFmtId="2" fontId="1" fillId="0" borderId="1" xfId="0" applyNumberFormat="1" applyFont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/>
    <xf numFmtId="164" fontId="9" fillId="0" borderId="0" xfId="0" applyFont="1"/>
    <xf numFmtId="164" fontId="9" fillId="3" borderId="1" xfId="0" applyFont="1" applyFill="1" applyBorder="1" applyAlignment="1">
      <alignment horizontal="center" vertical="center" wrapText="1"/>
    </xf>
    <xf numFmtId="164" fontId="9" fillId="0" borderId="1" xfId="0" applyFont="1" applyBorder="1" applyAlignment="1">
      <alignment horizontal="center"/>
    </xf>
    <xf numFmtId="164" fontId="13" fillId="7" borderId="10" xfId="0" applyFont="1" applyFill="1" applyBorder="1"/>
    <xf numFmtId="164" fontId="13" fillId="7" borderId="11" xfId="0" applyFont="1" applyFill="1" applyBorder="1"/>
    <xf numFmtId="164" fontId="13" fillId="7" borderId="8" xfId="0" applyFont="1" applyFill="1" applyBorder="1"/>
    <xf numFmtId="14" fontId="9" fillId="0" borderId="1" xfId="0" applyNumberFormat="1" applyFont="1" applyBorder="1" applyAlignment="1">
      <alignment horizontal="center"/>
    </xf>
    <xf numFmtId="164" fontId="9" fillId="0" borderId="0" xfId="0" applyFont="1" applyFill="1"/>
    <xf numFmtId="14" fontId="5" fillId="0" borderId="0" xfId="0" applyNumberFormat="1" applyFont="1" applyFill="1"/>
    <xf numFmtId="14" fontId="5" fillId="0" borderId="0" xfId="0" applyNumberFormat="1" applyFont="1" applyFill="1" applyBorder="1"/>
    <xf numFmtId="164" fontId="5" fillId="0" borderId="0" xfId="0" applyFont="1" applyFill="1"/>
    <xf numFmtId="14" fontId="9" fillId="0" borderId="6" xfId="0" applyNumberFormat="1" applyFont="1" applyBorder="1" applyAlignment="1"/>
    <xf numFmtId="14" fontId="9" fillId="0" borderId="1" xfId="0" applyNumberFormat="1" applyFont="1" applyBorder="1" applyAlignment="1"/>
    <xf numFmtId="14" fontId="9" fillId="0" borderId="0" xfId="0" applyNumberFormat="1" applyFont="1" applyFill="1"/>
    <xf numFmtId="14" fontId="9" fillId="0" borderId="0" xfId="0" applyNumberFormat="1" applyFont="1" applyFill="1" applyBorder="1"/>
    <xf numFmtId="2" fontId="11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/>
    </xf>
    <xf numFmtId="164" fontId="5" fillId="0" borderId="1" xfId="0" applyFont="1" applyBorder="1"/>
    <xf numFmtId="4" fontId="5" fillId="0" borderId="1" xfId="0" applyNumberFormat="1" applyFont="1" applyBorder="1"/>
    <xf numFmtId="164" fontId="15" fillId="10" borderId="0" xfId="0" applyFont="1" applyFill="1" applyAlignment="1">
      <alignment vertical="center"/>
    </xf>
    <xf numFmtId="14" fontId="11" fillId="11" borderId="6" xfId="0" applyNumberFormat="1" applyFont="1" applyFill="1" applyBorder="1" applyAlignment="1">
      <alignment horizontal="center" vertical="center"/>
    </xf>
    <xf numFmtId="164" fontId="16" fillId="12" borderId="0" xfId="0" applyFont="1" applyFill="1" applyAlignment="1">
      <alignment vertical="center"/>
    </xf>
    <xf numFmtId="164" fontId="9" fillId="0" borderId="1" xfId="0" applyFont="1" applyBorder="1" applyAlignment="1">
      <alignment horizontal="center"/>
    </xf>
    <xf numFmtId="164" fontId="14" fillId="0" borderId="1" xfId="0" applyFont="1" applyBorder="1" applyAlignment="1">
      <alignment horizontal="center" vertical="center" wrapText="1"/>
    </xf>
    <xf numFmtId="164" fontId="11" fillId="0" borderId="15" xfId="0" applyFont="1" applyBorder="1" applyAlignment="1">
      <alignment horizontal="center" vertical="center" wrapText="1"/>
    </xf>
    <xf numFmtId="164" fontId="9" fillId="0" borderId="15" xfId="0" applyFont="1" applyBorder="1" applyAlignment="1">
      <alignment horizontal="center" vertical="center" wrapText="1"/>
    </xf>
    <xf numFmtId="4" fontId="5" fillId="4" borderId="16" xfId="0" applyNumberFormat="1" applyFont="1" applyFill="1" applyBorder="1"/>
    <xf numFmtId="4" fontId="5" fillId="4" borderId="17" xfId="0" applyNumberFormat="1" applyFont="1" applyFill="1" applyBorder="1"/>
    <xf numFmtId="164" fontId="11" fillId="4" borderId="17" xfId="0" applyFont="1" applyFill="1" applyBorder="1" applyAlignment="1">
      <alignment horizontal="center" vertical="center" wrapText="1"/>
    </xf>
    <xf numFmtId="4" fontId="5" fillId="0" borderId="1" xfId="0" applyNumberFormat="1" applyFont="1" applyFill="1" applyBorder="1"/>
    <xf numFmtId="164" fontId="14" fillId="0" borderId="1" xfId="0" applyFont="1" applyFill="1" applyBorder="1" applyAlignment="1">
      <alignment horizontal="center" vertical="center" wrapText="1"/>
    </xf>
    <xf numFmtId="164" fontId="11" fillId="0" borderId="4" xfId="0" applyFont="1" applyFill="1" applyBorder="1" applyAlignment="1">
      <alignment horizontal="center" vertical="center" wrapText="1"/>
    </xf>
    <xf numFmtId="164" fontId="17" fillId="13" borderId="0" xfId="0" applyFont="1" applyFill="1" applyBorder="1" applyAlignment="1">
      <alignment vertical="center"/>
    </xf>
    <xf numFmtId="2" fontId="1" fillId="2" borderId="0" xfId="0" applyNumberFormat="1" applyFont="1" applyFill="1" applyBorder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vertical="center"/>
    </xf>
    <xf numFmtId="4" fontId="5" fillId="4" borderId="10" xfId="0" applyNumberFormat="1" applyFont="1" applyFill="1" applyBorder="1"/>
    <xf numFmtId="164" fontId="2" fillId="0" borderId="0" xfId="0" applyFont="1" applyBorder="1" applyAlignment="1">
      <alignment vertical="center" wrapText="1"/>
    </xf>
    <xf numFmtId="164" fontId="5" fillId="0" borderId="0" xfId="0" applyFont="1" applyFill="1" applyBorder="1"/>
    <xf numFmtId="2" fontId="1" fillId="0" borderId="8" xfId="0" applyNumberFormat="1" applyFont="1" applyBorder="1"/>
    <xf numFmtId="164" fontId="5" fillId="0" borderId="0" xfId="0" applyFont="1" applyFill="1" applyBorder="1" applyAlignment="1">
      <alignment vertical="center"/>
    </xf>
    <xf numFmtId="164" fontId="5" fillId="0" borderId="0" xfId="0" applyFont="1" applyFill="1" applyBorder="1" applyAlignment="1">
      <alignment vertical="center" wrapText="1"/>
    </xf>
    <xf numFmtId="14" fontId="2" fillId="0" borderId="0" xfId="0" applyNumberFormat="1" applyFont="1" applyAlignment="1">
      <alignment horizontal="center" vertical="center"/>
    </xf>
    <xf numFmtId="2" fontId="5" fillId="0" borderId="0" xfId="0" applyNumberFormat="1" applyFont="1" applyFill="1"/>
    <xf numFmtId="2" fontId="11" fillId="0" borderId="11" xfId="0" applyNumberFormat="1" applyFont="1" applyBorder="1" applyAlignment="1">
      <alignment horizontal="center" vertical="center"/>
    </xf>
    <xf numFmtId="2" fontId="9" fillId="3" borderId="1" xfId="0" applyNumberFormat="1" applyFont="1" applyFill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9" fillId="3" borderId="2" xfId="0" applyNumberFormat="1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2" xfId="0" applyNumberFormat="1" applyFont="1" applyFill="1" applyBorder="1" applyAlignment="1">
      <alignment horizontal="center" vertical="center"/>
    </xf>
    <xf numFmtId="0" fontId="9" fillId="3" borderId="2" xfId="0" applyNumberFormat="1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 vertical="center"/>
    </xf>
    <xf numFmtId="0" fontId="9" fillId="0" borderId="0" xfId="0" applyNumberFormat="1" applyFont="1"/>
    <xf numFmtId="0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9" fillId="2" borderId="0" xfId="0" applyNumberFormat="1" applyFont="1" applyFill="1"/>
    <xf numFmtId="0" fontId="9" fillId="4" borderId="0" xfId="0" applyNumberFormat="1" applyFont="1" applyFill="1"/>
    <xf numFmtId="0" fontId="9" fillId="0" borderId="0" xfId="0" applyNumberFormat="1" applyFont="1" applyFill="1"/>
    <xf numFmtId="0" fontId="9" fillId="0" borderId="1" xfId="0" applyNumberFormat="1" applyFont="1" applyBorder="1" applyAlignment="1">
      <alignment horizontal="center"/>
    </xf>
    <xf numFmtId="0" fontId="9" fillId="0" borderId="6" xfId="0" applyNumberFormat="1" applyFont="1" applyBorder="1" applyAlignment="1"/>
    <xf numFmtId="0" fontId="9" fillId="0" borderId="1" xfId="0" applyNumberFormat="1" applyFont="1" applyBorder="1" applyAlignment="1"/>
    <xf numFmtId="0" fontId="9" fillId="3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 vertical="center"/>
    </xf>
    <xf numFmtId="0" fontId="11" fillId="9" borderId="8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11" fillId="0" borderId="11" xfId="0" applyNumberFormat="1" applyFont="1" applyBorder="1" applyAlignment="1">
      <alignment horizontal="center" vertical="center"/>
    </xf>
    <xf numFmtId="0" fontId="13" fillId="7" borderId="10" xfId="0" applyNumberFormat="1" applyFont="1" applyFill="1" applyBorder="1"/>
    <xf numFmtId="0" fontId="13" fillId="7" borderId="8" xfId="0" applyNumberFormat="1" applyFont="1" applyFill="1" applyBorder="1"/>
    <xf numFmtId="0" fontId="13" fillId="7" borderId="11" xfId="0" applyNumberFormat="1" applyFont="1" applyFill="1" applyBorder="1"/>
    <xf numFmtId="0" fontId="5" fillId="0" borderId="0" xfId="0" applyNumberFormat="1" applyFont="1"/>
    <xf numFmtId="0" fontId="5" fillId="0" borderId="0" xfId="0" applyNumberFormat="1" applyFont="1" applyFill="1"/>
    <xf numFmtId="0" fontId="5" fillId="0" borderId="0" xfId="0" applyNumberFormat="1" applyFont="1" applyAlignment="1">
      <alignment horizontal="right"/>
    </xf>
    <xf numFmtId="0" fontId="5" fillId="0" borderId="0" xfId="0" applyNumberFormat="1" applyFont="1" applyBorder="1"/>
    <xf numFmtId="0" fontId="9" fillId="0" borderId="0" xfId="0" applyNumberFormat="1" applyFont="1" applyFill="1" applyBorder="1"/>
    <xf numFmtId="0" fontId="5" fillId="0" borderId="0" xfId="0" applyNumberFormat="1" applyFont="1" applyFill="1" applyBorder="1"/>
    <xf numFmtId="0" fontId="5" fillId="0" borderId="0" xfId="0" applyNumberFormat="1" applyFont="1" applyBorder="1" applyAlignment="1">
      <alignment horizontal="right"/>
    </xf>
    <xf numFmtId="0" fontId="0" fillId="0" borderId="0" xfId="0" applyNumberFormat="1"/>
    <xf numFmtId="0" fontId="2" fillId="0" borderId="0" xfId="0" applyNumberFormat="1" applyFont="1" applyBorder="1" applyAlignment="1">
      <alignment vertical="center" wrapText="1"/>
    </xf>
    <xf numFmtId="0" fontId="2" fillId="0" borderId="8" xfId="0" applyNumberFormat="1" applyFont="1" applyBorder="1"/>
    <xf numFmtId="0" fontId="2" fillId="0" borderId="9" xfId="0" applyNumberFormat="1" applyFont="1" applyBorder="1"/>
    <xf numFmtId="0" fontId="2" fillId="0" borderId="0" xfId="0" applyNumberFormat="1" applyFont="1" applyAlignment="1">
      <alignment vertical="center" wrapText="1"/>
    </xf>
    <xf numFmtId="0" fontId="2" fillId="0" borderId="8" xfId="0" applyNumberFormat="1" applyFont="1" applyFill="1" applyBorder="1"/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/>
    <xf numFmtId="0" fontId="0" fillId="0" borderId="0" xfId="0" applyNumberFormat="1" applyFill="1"/>
    <xf numFmtId="0" fontId="1" fillId="0" borderId="0" xfId="0" applyNumberFormat="1" applyFont="1" applyAlignment="1">
      <alignment horizontal="center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Fill="1" applyAlignment="1">
      <alignment horizontal="right"/>
    </xf>
    <xf numFmtId="0" fontId="1" fillId="5" borderId="0" xfId="0" applyNumberFormat="1" applyFont="1" applyFill="1"/>
    <xf numFmtId="0" fontId="2" fillId="3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Border="1"/>
    <xf numFmtId="0" fontId="4" fillId="0" borderId="0" xfId="0" applyNumberFormat="1" applyFont="1" applyFill="1" applyBorder="1" applyAlignment="1">
      <alignment vertical="center"/>
    </xf>
    <xf numFmtId="0" fontId="1" fillId="0" borderId="0" xfId="0" applyNumberFormat="1" applyFont="1" applyAlignment="1">
      <alignment vertical="center"/>
    </xf>
    <xf numFmtId="0" fontId="2" fillId="0" borderId="0" xfId="0" applyNumberFormat="1" applyFont="1" applyAlignment="1"/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vertical="center" wrapText="1"/>
    </xf>
    <xf numFmtId="0" fontId="1" fillId="0" borderId="0" xfId="0" applyNumberFormat="1" applyFont="1" applyFill="1" applyBorder="1"/>
    <xf numFmtId="0" fontId="1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left"/>
    </xf>
    <xf numFmtId="0" fontId="1" fillId="0" borderId="0" xfId="0" applyNumberFormat="1" applyFont="1"/>
    <xf numFmtId="0" fontId="2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vertical="center" wrapText="1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vertical="center"/>
    </xf>
    <xf numFmtId="0" fontId="1" fillId="0" borderId="0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0" xfId="0" applyNumberFormat="1" applyFont="1" applyBorder="1"/>
    <xf numFmtId="0" fontId="2" fillId="0" borderId="0" xfId="0" applyNumberFormat="1" applyFont="1" applyBorder="1" applyAlignment="1">
      <alignment vertical="center"/>
    </xf>
    <xf numFmtId="0" fontId="2" fillId="0" borderId="0" xfId="0" applyNumberFormat="1" applyFont="1" applyBorder="1" applyAlignment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/>
    <xf numFmtId="0" fontId="19" fillId="0" borderId="0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1" fillId="4" borderId="1" xfId="0" applyNumberFormat="1" applyFont="1" applyFill="1" applyBorder="1" applyAlignment="1">
      <alignment horizontal="center" vertical="center" wrapText="1"/>
    </xf>
    <xf numFmtId="0" fontId="2" fillId="4" borderId="12" xfId="0" applyNumberFormat="1" applyFont="1" applyFill="1" applyBorder="1" applyAlignment="1">
      <alignment vertical="center" wrapText="1"/>
    </xf>
    <xf numFmtId="0" fontId="2" fillId="0" borderId="12" xfId="0" applyNumberFormat="1" applyFont="1" applyBorder="1"/>
    <xf numFmtId="0" fontId="2" fillId="4" borderId="15" xfId="0" applyNumberFormat="1" applyFont="1" applyFill="1" applyBorder="1" applyAlignment="1">
      <alignment vertical="center" wrapText="1"/>
    </xf>
    <xf numFmtId="0" fontId="2" fillId="0" borderId="15" xfId="0" applyNumberFormat="1" applyFont="1" applyBorder="1"/>
    <xf numFmtId="0" fontId="2" fillId="2" borderId="0" xfId="0" applyNumberFormat="1" applyFont="1" applyFill="1" applyBorder="1"/>
    <xf numFmtId="0" fontId="2" fillId="4" borderId="12" xfId="0" applyNumberFormat="1" applyFont="1" applyFill="1" applyBorder="1"/>
    <xf numFmtId="0" fontId="2" fillId="4" borderId="15" xfId="0" applyNumberFormat="1" applyFont="1" applyFill="1" applyBorder="1" applyAlignment="1"/>
    <xf numFmtId="0" fontId="2" fillId="0" borderId="15" xfId="0" applyNumberFormat="1" applyFont="1" applyBorder="1" applyAlignment="1"/>
    <xf numFmtId="0" fontId="2" fillId="0" borderId="24" xfId="0" applyNumberFormat="1" applyFont="1" applyBorder="1"/>
    <xf numFmtId="0" fontId="1" fillId="4" borderId="1" xfId="0" applyNumberFormat="1" applyFont="1" applyFill="1" applyBorder="1" applyAlignment="1">
      <alignment horizontal="center" vertical="center"/>
    </xf>
    <xf numFmtId="0" fontId="2" fillId="0" borderId="6" xfId="0" applyNumberFormat="1" applyFont="1" applyBorder="1"/>
    <xf numFmtId="0" fontId="2" fillId="0" borderId="7" xfId="0" applyNumberFormat="1" applyFont="1" applyBorder="1"/>
    <xf numFmtId="0" fontId="2" fillId="0" borderId="1" xfId="0" applyNumberFormat="1" applyFont="1" applyBorder="1"/>
    <xf numFmtId="0" fontId="2" fillId="2" borderId="0" xfId="0" applyNumberFormat="1" applyFont="1" applyFill="1"/>
    <xf numFmtId="0" fontId="2" fillId="0" borderId="2" xfId="0" applyNumberFormat="1" applyFont="1" applyBorder="1"/>
    <xf numFmtId="0" fontId="2" fillId="0" borderId="2" xfId="0" applyNumberFormat="1" applyFont="1" applyBorder="1" applyAlignment="1">
      <alignment horizontal="center" vertical="center" wrapText="1"/>
    </xf>
    <xf numFmtId="0" fontId="2" fillId="0" borderId="2" xfId="0" applyNumberFormat="1" applyFont="1" applyFill="1" applyBorder="1"/>
    <xf numFmtId="0" fontId="18" fillId="2" borderId="0" xfId="0" applyNumberFormat="1" applyFont="1" applyFill="1"/>
    <xf numFmtId="2" fontId="1" fillId="3" borderId="0" xfId="0" applyNumberFormat="1" applyFont="1" applyFill="1"/>
    <xf numFmtId="14" fontId="1" fillId="0" borderId="0" xfId="0" applyNumberFormat="1" applyFont="1" applyFill="1" applyAlignment="1">
      <alignment horizontal="center"/>
    </xf>
    <xf numFmtId="14" fontId="1" fillId="0" borderId="1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Alignment="1">
      <alignment horizontal="right"/>
    </xf>
    <xf numFmtId="14" fontId="2" fillId="0" borderId="0" xfId="0" applyNumberFormat="1" applyFont="1" applyFill="1"/>
    <xf numFmtId="14" fontId="1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/>
    <xf numFmtId="14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8" xfId="0" applyNumberFormat="1" applyFont="1" applyBorder="1"/>
    <xf numFmtId="10" fontId="2" fillId="0" borderId="12" xfId="0" applyNumberFormat="1" applyFont="1" applyBorder="1" applyAlignment="1">
      <alignment vertical="center"/>
    </xf>
    <xf numFmtId="10" fontId="2" fillId="0" borderId="15" xfId="0" applyNumberFormat="1" applyFont="1" applyBorder="1" applyAlignment="1">
      <alignment vertical="center"/>
    </xf>
    <xf numFmtId="10" fontId="2" fillId="0" borderId="1" xfId="0" applyNumberFormat="1" applyFont="1" applyBorder="1"/>
    <xf numFmtId="10" fontId="2" fillId="0" borderId="0" xfId="0" applyNumberFormat="1" applyFont="1"/>
    <xf numFmtId="2" fontId="11" fillId="9" borderId="8" xfId="0" applyNumberFormat="1" applyFont="1" applyFill="1" applyBorder="1" applyAlignment="1">
      <alignment horizontal="center" vertic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/>
    <xf numFmtId="2" fontId="9" fillId="14" borderId="0" xfId="0" applyNumberFormat="1" applyFont="1" applyFill="1"/>
    <xf numFmtId="2" fontId="9" fillId="4" borderId="0" xfId="0" applyNumberFormat="1" applyFont="1" applyFill="1"/>
    <xf numFmtId="2" fontId="11" fillId="9" borderId="8" xfId="0" applyNumberFormat="1" applyFont="1" applyFill="1" applyBorder="1" applyAlignment="1">
      <alignment horizontal="center" vertical="center"/>
    </xf>
    <xf numFmtId="4" fontId="2" fillId="3" borderId="0" xfId="0" applyNumberFormat="1" applyFont="1" applyFill="1"/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horizontal="right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164" fontId="20" fillId="0" borderId="0" xfId="0" applyFont="1" applyFill="1" applyBorder="1"/>
    <xf numFmtId="2" fontId="9" fillId="3" borderId="15" xfId="0" applyNumberFormat="1" applyFont="1" applyFill="1" applyBorder="1" applyAlignment="1">
      <alignment horizontal="center" vertical="center"/>
    </xf>
    <xf numFmtId="0" fontId="9" fillId="0" borderId="15" xfId="0" applyNumberFormat="1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3" borderId="12" xfId="0" applyNumberFormat="1" applyFont="1" applyFill="1" applyBorder="1" applyAlignment="1">
      <alignment horizontal="center" vertical="center"/>
    </xf>
    <xf numFmtId="0" fontId="9" fillId="0" borderId="12" xfId="0" applyNumberFormat="1" applyFont="1" applyFill="1" applyBorder="1" applyAlignment="1">
      <alignment horizontal="center" vertical="center"/>
    </xf>
    <xf numFmtId="164" fontId="5" fillId="0" borderId="14" xfId="0" applyFont="1" applyBorder="1"/>
    <xf numFmtId="4" fontId="5" fillId="0" borderId="14" xfId="0" applyNumberFormat="1" applyFont="1" applyFill="1" applyBorder="1"/>
    <xf numFmtId="4" fontId="5" fillId="4" borderId="2" xfId="0" applyNumberFormat="1" applyFont="1" applyFill="1" applyBorder="1"/>
    <xf numFmtId="164" fontId="14" fillId="0" borderId="0" xfId="0" applyFont="1" applyFill="1" applyBorder="1" applyAlignment="1">
      <alignment vertical="center"/>
    </xf>
    <xf numFmtId="164" fontId="17" fillId="0" borderId="25" xfId="0" applyFont="1" applyFill="1" applyBorder="1" applyAlignment="1">
      <alignment vertical="center"/>
    </xf>
    <xf numFmtId="4" fontId="5" fillId="0" borderId="25" xfId="0" applyNumberFormat="1" applyFont="1" applyFill="1" applyBorder="1" applyAlignment="1">
      <alignment vertical="center" wrapText="1"/>
    </xf>
    <xf numFmtId="164" fontId="0" fillId="0" borderId="25" xfId="0" applyFill="1" applyBorder="1" applyAlignment="1"/>
    <xf numFmtId="2" fontId="5" fillId="0" borderId="25" xfId="0" applyNumberFormat="1" applyFont="1" applyFill="1" applyBorder="1" applyAlignment="1">
      <alignment vertical="center"/>
    </xf>
    <xf numFmtId="164" fontId="5" fillId="0" borderId="25" xfId="0" applyFont="1" applyFill="1" applyBorder="1" applyAlignment="1">
      <alignment vertical="center"/>
    </xf>
    <xf numFmtId="4" fontId="5" fillId="0" borderId="0" xfId="0" applyNumberFormat="1" applyFont="1" applyFill="1" applyBorder="1"/>
    <xf numFmtId="4" fontId="5" fillId="0" borderId="0" xfId="0" applyNumberFormat="1" applyFont="1" applyFill="1" applyBorder="1" applyAlignment="1">
      <alignment vertical="center" wrapText="1"/>
    </xf>
    <xf numFmtId="164" fontId="0" fillId="0" borderId="0" xfId="0" applyFill="1" applyBorder="1" applyAlignment="1"/>
    <xf numFmtId="2" fontId="5" fillId="0" borderId="0" xfId="0" applyNumberFormat="1" applyFont="1" applyFill="1" applyBorder="1" applyAlignment="1">
      <alignment vertical="center"/>
    </xf>
    <xf numFmtId="2" fontId="17" fillId="13" borderId="14" xfId="0" applyNumberFormat="1" applyFont="1" applyFill="1" applyBorder="1" applyAlignment="1">
      <alignment horizontal="center" vertical="center"/>
    </xf>
    <xf numFmtId="2" fontId="14" fillId="12" borderId="15" xfId="0" applyNumberFormat="1" applyFont="1" applyFill="1" applyBorder="1" applyAlignment="1">
      <alignment horizontal="center" vertical="center"/>
    </xf>
    <xf numFmtId="164" fontId="17" fillId="0" borderId="0" xfId="0" applyFont="1" applyFill="1" applyBorder="1" applyAlignment="1">
      <alignment vertical="center"/>
    </xf>
    <xf numFmtId="2" fontId="11" fillId="0" borderId="1" xfId="0" applyNumberFormat="1" applyFont="1" applyBorder="1" applyAlignment="1">
      <alignment vertical="center"/>
    </xf>
    <xf numFmtId="2" fontId="11" fillId="9" borderId="8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/>
    </xf>
    <xf numFmtId="2" fontId="17" fillId="0" borderId="0" xfId="0" applyNumberFormat="1" applyFont="1" applyFill="1" applyBorder="1" applyAlignment="1">
      <alignment vertical="center"/>
    </xf>
    <xf numFmtId="2" fontId="5" fillId="0" borderId="0" xfId="0" applyNumberFormat="1" applyFont="1" applyFill="1" applyBorder="1" applyAlignment="1">
      <alignment vertical="center" wrapText="1"/>
    </xf>
    <xf numFmtId="2" fontId="5" fillId="0" borderId="25" xfId="0" applyNumberFormat="1" applyFont="1" applyFill="1" applyBorder="1" applyAlignment="1">
      <alignment vertical="center" wrapText="1"/>
    </xf>
    <xf numFmtId="2" fontId="2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horizontal="right"/>
    </xf>
    <xf numFmtId="2" fontId="5" fillId="0" borderId="0" xfId="0" applyNumberFormat="1" applyFont="1" applyFill="1" applyBorder="1"/>
    <xf numFmtId="164" fontId="5" fillId="0" borderId="0" xfId="0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center" wrapText="1"/>
    </xf>
    <xf numFmtId="164" fontId="2" fillId="0" borderId="0" xfId="0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 wrapText="1"/>
    </xf>
    <xf numFmtId="2" fontId="2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 wrapText="1"/>
    </xf>
    <xf numFmtId="0" fontId="18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right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0" fillId="0" borderId="0" xfId="0" applyNumberFormat="1"/>
    <xf numFmtId="166" fontId="0" fillId="0" borderId="0" xfId="0" applyNumberFormat="1"/>
    <xf numFmtId="10" fontId="0" fillId="0" borderId="0" xfId="0" applyNumberFormat="1"/>
    <xf numFmtId="2" fontId="0" fillId="0" borderId="0" xfId="0" applyNumberFormat="1" applyAlignment="1">
      <alignment vertical="center" wrapText="1"/>
    </xf>
    <xf numFmtId="164" fontId="0" fillId="0" borderId="0" xfId="0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Alignment="1">
      <alignment horizontal="center"/>
    </xf>
    <xf numFmtId="2" fontId="11" fillId="9" borderId="10" xfId="0" applyNumberFormat="1" applyFont="1" applyFill="1" applyBorder="1" applyAlignment="1">
      <alignment horizontal="center" vertical="center"/>
    </xf>
    <xf numFmtId="2" fontId="11" fillId="9" borderId="8" xfId="0" applyNumberFormat="1" applyFont="1" applyFill="1" applyBorder="1" applyAlignment="1">
      <alignment horizontal="center" vertical="center"/>
    </xf>
    <xf numFmtId="2" fontId="10" fillId="6" borderId="6" xfId="0" applyNumberFormat="1" applyFont="1" applyFill="1" applyBorder="1" applyAlignment="1">
      <alignment horizontal="center" vertical="center"/>
    </xf>
    <xf numFmtId="2" fontId="10" fillId="6" borderId="13" xfId="0" applyNumberFormat="1" applyFont="1" applyFill="1" applyBorder="1" applyAlignment="1">
      <alignment horizontal="center" vertical="center"/>
    </xf>
    <xf numFmtId="2" fontId="10" fillId="6" borderId="7" xfId="0" applyNumberFormat="1" applyFont="1" applyFill="1" applyBorder="1" applyAlignment="1">
      <alignment horizontal="center" vertical="center"/>
    </xf>
    <xf numFmtId="165" fontId="9" fillId="8" borderId="13" xfId="0" applyNumberFormat="1" applyFont="1" applyFill="1" applyBorder="1" applyAlignment="1">
      <alignment horizontal="center"/>
    </xf>
    <xf numFmtId="165" fontId="9" fillId="8" borderId="7" xfId="0" applyNumberFormat="1" applyFont="1" applyFill="1" applyBorder="1" applyAlignment="1">
      <alignment horizontal="center"/>
    </xf>
    <xf numFmtId="2" fontId="11" fillId="8" borderId="6" xfId="0" applyNumberFormat="1" applyFont="1" applyFill="1" applyBorder="1" applyAlignment="1">
      <alignment horizontal="center" vertical="center"/>
    </xf>
    <xf numFmtId="2" fontId="11" fillId="8" borderId="7" xfId="0" applyNumberFormat="1" applyFont="1" applyFill="1" applyBorder="1" applyAlignment="1">
      <alignment horizontal="center" vertical="center"/>
    </xf>
    <xf numFmtId="164" fontId="9" fillId="0" borderId="2" xfId="0" applyFont="1" applyBorder="1" applyAlignment="1">
      <alignment horizontal="center" vertical="center" wrapText="1"/>
    </xf>
    <xf numFmtId="164" fontId="9" fillId="0" borderId="0" xfId="0" applyFont="1" applyBorder="1" applyAlignment="1">
      <alignment horizontal="center" vertical="center" wrapText="1"/>
    </xf>
    <xf numFmtId="164" fontId="9" fillId="0" borderId="3" xfId="0" applyFont="1" applyBorder="1" applyAlignment="1">
      <alignment horizontal="center" vertical="center" wrapText="1"/>
    </xf>
    <xf numFmtId="2" fontId="12" fillId="0" borderId="14" xfId="0" applyNumberFormat="1" applyFont="1" applyFill="1" applyBorder="1" applyAlignment="1">
      <alignment horizontal="center" vertical="center"/>
    </xf>
    <xf numFmtId="2" fontId="12" fillId="0" borderId="12" xfId="0" applyNumberFormat="1" applyFont="1" applyFill="1" applyBorder="1" applyAlignment="1">
      <alignment horizontal="center" vertical="center"/>
    </xf>
    <xf numFmtId="2" fontId="12" fillId="0" borderId="15" xfId="0" applyNumberFormat="1" applyFont="1" applyFill="1" applyBorder="1" applyAlignment="1">
      <alignment horizontal="center" vertical="center"/>
    </xf>
    <xf numFmtId="164" fontId="9" fillId="0" borderId="6" xfId="0" applyFont="1" applyFill="1" applyBorder="1" applyAlignment="1">
      <alignment horizontal="right" vertical="center"/>
    </xf>
    <xf numFmtId="164" fontId="9" fillId="0" borderId="13" xfId="0" applyFont="1" applyFill="1" applyBorder="1" applyAlignment="1">
      <alignment horizontal="right" vertical="center"/>
    </xf>
    <xf numFmtId="164" fontId="9" fillId="0" borderId="7" xfId="0" applyFont="1" applyFill="1" applyBorder="1" applyAlignment="1">
      <alignment horizontal="right" vertical="center"/>
    </xf>
    <xf numFmtId="2" fontId="9" fillId="0" borderId="14" xfId="0" applyNumberFormat="1" applyFont="1" applyBorder="1" applyAlignment="1">
      <alignment horizontal="left" vertical="top"/>
    </xf>
    <xf numFmtId="2" fontId="9" fillId="0" borderId="12" xfId="0" applyNumberFormat="1" applyFont="1" applyBorder="1" applyAlignment="1">
      <alignment horizontal="left" vertical="top"/>
    </xf>
    <xf numFmtId="2" fontId="9" fillId="0" borderId="15" xfId="0" applyNumberFormat="1" applyFont="1" applyBorder="1" applyAlignment="1">
      <alignment horizontal="left" vertical="top"/>
    </xf>
    <xf numFmtId="164" fontId="9" fillId="0" borderId="4" xfId="0" applyFont="1" applyBorder="1" applyAlignment="1">
      <alignment horizontal="center" vertical="center" wrapText="1"/>
    </xf>
    <xf numFmtId="164" fontId="9" fillId="0" borderId="9" xfId="0" applyFont="1" applyBorder="1" applyAlignment="1">
      <alignment horizontal="center" vertical="center" wrapText="1"/>
    </xf>
    <xf numFmtId="164" fontId="9" fillId="0" borderId="5" xfId="0" applyFont="1" applyBorder="1" applyAlignment="1">
      <alignment horizontal="center" vertical="center" wrapText="1"/>
    </xf>
    <xf numFmtId="164" fontId="9" fillId="0" borderId="14" xfId="0" applyFont="1" applyBorder="1" applyAlignment="1">
      <alignment horizontal="center" vertical="center" wrapText="1"/>
    </xf>
    <xf numFmtId="164" fontId="9" fillId="0" borderId="15" xfId="0" applyFont="1" applyBorder="1" applyAlignment="1">
      <alignment horizontal="center" vertical="center" wrapText="1"/>
    </xf>
    <xf numFmtId="164" fontId="9" fillId="0" borderId="6" xfId="0" applyFont="1" applyBorder="1" applyAlignment="1">
      <alignment horizontal="center" vertical="center"/>
    </xf>
    <xf numFmtId="164" fontId="9" fillId="0" borderId="13" xfId="0" applyFont="1" applyBorder="1" applyAlignment="1">
      <alignment horizontal="center" vertical="center"/>
    </xf>
    <xf numFmtId="164" fontId="9" fillId="0" borderId="7" xfId="0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/>
    </xf>
    <xf numFmtId="0" fontId="9" fillId="0" borderId="13" xfId="0" applyNumberFormat="1" applyFont="1" applyBorder="1" applyAlignment="1">
      <alignment horizontal="center"/>
    </xf>
    <xf numFmtId="0" fontId="9" fillId="0" borderId="7" xfId="0" applyNumberFormat="1" applyFont="1" applyBorder="1" applyAlignment="1">
      <alignment horizontal="center"/>
    </xf>
    <xf numFmtId="2" fontId="9" fillId="0" borderId="14" xfId="0" applyNumberFormat="1" applyFont="1" applyBorder="1" applyAlignment="1">
      <alignment horizontal="center" vertical="top"/>
    </xf>
    <xf numFmtId="2" fontId="9" fillId="0" borderId="12" xfId="0" applyNumberFormat="1" applyFont="1" applyBorder="1" applyAlignment="1">
      <alignment horizontal="center" vertical="top"/>
    </xf>
    <xf numFmtId="2" fontId="9" fillId="0" borderId="15" xfId="0" applyNumberFormat="1" applyFont="1" applyBorder="1" applyAlignment="1">
      <alignment horizontal="center" vertical="top"/>
    </xf>
    <xf numFmtId="14" fontId="11" fillId="11" borderId="6" xfId="0" applyNumberFormat="1" applyFont="1" applyFill="1" applyBorder="1" applyAlignment="1">
      <alignment horizontal="center" vertical="center"/>
    </xf>
    <xf numFmtId="14" fontId="11" fillId="11" borderId="13" xfId="0" applyNumberFormat="1" applyFont="1" applyFill="1" applyBorder="1" applyAlignment="1">
      <alignment horizontal="center" vertical="center"/>
    </xf>
    <xf numFmtId="14" fontId="11" fillId="11" borderId="7" xfId="0" applyNumberFormat="1" applyFont="1" applyFill="1" applyBorder="1" applyAlignment="1">
      <alignment horizontal="center" vertical="center"/>
    </xf>
    <xf numFmtId="2" fontId="17" fillId="0" borderId="25" xfId="0" applyNumberFormat="1" applyFont="1" applyFill="1" applyBorder="1" applyAlignment="1">
      <alignment horizontal="center" vertical="center"/>
    </xf>
    <xf numFmtId="2" fontId="14" fillId="12" borderId="13" xfId="0" applyNumberFormat="1" applyFont="1" applyFill="1" applyBorder="1" applyAlignment="1">
      <alignment horizontal="center" vertical="center"/>
    </xf>
    <xf numFmtId="2" fontId="14" fillId="12" borderId="18" xfId="0" applyNumberFormat="1" applyFont="1" applyFill="1" applyBorder="1" applyAlignment="1">
      <alignment horizontal="center" vertical="center"/>
    </xf>
    <xf numFmtId="2" fontId="15" fillId="10" borderId="13" xfId="0" applyNumberFormat="1" applyFont="1" applyFill="1" applyBorder="1" applyAlignment="1">
      <alignment horizontal="center" vertical="center"/>
    </xf>
    <xf numFmtId="2" fontId="5" fillId="0" borderId="14" xfId="0" applyNumberFormat="1" applyFont="1" applyFill="1" applyBorder="1" applyAlignment="1">
      <alignment horizontal="center" vertical="center"/>
    </xf>
    <xf numFmtId="2" fontId="5" fillId="0" borderId="12" xfId="0" applyNumberFormat="1" applyFont="1" applyFill="1" applyBorder="1" applyAlignment="1">
      <alignment horizontal="center" vertical="center"/>
    </xf>
    <xf numFmtId="2" fontId="5" fillId="0" borderId="15" xfId="0" applyNumberFormat="1" applyFont="1" applyFill="1" applyBorder="1" applyAlignment="1">
      <alignment horizontal="center" vertical="center"/>
    </xf>
    <xf numFmtId="4" fontId="5" fillId="0" borderId="19" xfId="0" applyNumberFormat="1" applyFont="1" applyFill="1" applyBorder="1" applyAlignment="1">
      <alignment horizontal="center" vertical="center" wrapText="1"/>
    </xf>
    <xf numFmtId="4" fontId="5" fillId="0" borderId="20" xfId="0" applyNumberFormat="1" applyFont="1" applyFill="1" applyBorder="1" applyAlignment="1">
      <alignment horizontal="center" vertical="center" wrapText="1"/>
    </xf>
    <xf numFmtId="4" fontId="5" fillId="0" borderId="21" xfId="0" applyNumberFormat="1" applyFont="1" applyFill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/>
    </xf>
    <xf numFmtId="14" fontId="9" fillId="0" borderId="13" xfId="0" applyNumberFormat="1" applyFont="1" applyBorder="1" applyAlignment="1">
      <alignment horizontal="center" vertical="center"/>
    </xf>
    <xf numFmtId="14" fontId="9" fillId="0" borderId="18" xfId="0" applyNumberFormat="1" applyFont="1" applyBorder="1" applyAlignment="1">
      <alignment horizontal="center" vertical="center"/>
    </xf>
    <xf numFmtId="2" fontId="5" fillId="0" borderId="14" xfId="0" applyNumberFormat="1" applyFont="1" applyFill="1" applyBorder="1" applyAlignment="1">
      <alignment horizontal="center" vertical="center" wrapText="1"/>
    </xf>
    <xf numFmtId="2" fontId="5" fillId="0" borderId="12" xfId="0" applyNumberFormat="1" applyFont="1" applyFill="1" applyBorder="1" applyAlignment="1">
      <alignment horizontal="center" vertical="center" wrapText="1"/>
    </xf>
    <xf numFmtId="4" fontId="5" fillId="0" borderId="14" xfId="0" applyNumberFormat="1" applyFont="1" applyFill="1" applyBorder="1" applyAlignment="1">
      <alignment horizontal="center" vertical="center" wrapText="1"/>
    </xf>
    <xf numFmtId="4" fontId="5" fillId="0" borderId="12" xfId="0" applyNumberFormat="1" applyFont="1" applyFill="1" applyBorder="1" applyAlignment="1">
      <alignment horizontal="center" vertical="center" wrapText="1"/>
    </xf>
    <xf numFmtId="4" fontId="5" fillId="0" borderId="26" xfId="0" applyNumberFormat="1" applyFont="1" applyFill="1" applyBorder="1" applyAlignment="1">
      <alignment horizontal="center" vertical="center" wrapText="1"/>
    </xf>
    <xf numFmtId="2" fontId="5" fillId="0" borderId="26" xfId="0" applyNumberFormat="1" applyFont="1" applyFill="1" applyBorder="1" applyAlignment="1">
      <alignment horizontal="center" vertical="center"/>
    </xf>
    <xf numFmtId="2" fontId="17" fillId="13" borderId="0" xfId="0" applyNumberFormat="1" applyFont="1" applyFill="1" applyBorder="1" applyAlignment="1">
      <alignment horizontal="center" vertical="center"/>
    </xf>
    <xf numFmtId="2" fontId="5" fillId="0" borderId="15" xfId="0" applyNumberFormat="1" applyFont="1" applyFill="1" applyBorder="1" applyAlignment="1">
      <alignment horizontal="center" vertical="center" wrapText="1"/>
    </xf>
    <xf numFmtId="164" fontId="9" fillId="0" borderId="22" xfId="0" applyFont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top"/>
    </xf>
    <xf numFmtId="2" fontId="9" fillId="0" borderId="12" xfId="0" applyNumberFormat="1" applyFont="1" applyFill="1" applyBorder="1" applyAlignment="1">
      <alignment horizontal="center" vertical="top"/>
    </xf>
    <xf numFmtId="2" fontId="9" fillId="0" borderId="15" xfId="0" applyNumberFormat="1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9" xfId="0" applyNumberFormat="1" applyFont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 wrapText="1"/>
    </xf>
    <xf numFmtId="0" fontId="2" fillId="2" borderId="0" xfId="0" applyNumberFormat="1" applyFont="1" applyFill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0" fontId="1" fillId="2" borderId="9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9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4" borderId="23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9" fillId="6" borderId="0" xfId="0" applyNumberFormat="1" applyFont="1" applyFill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Alignment="1">
      <alignment horizontal="center"/>
    </xf>
    <xf numFmtId="0" fontId="9" fillId="4" borderId="0" xfId="0" applyNumberFormat="1" applyFont="1" applyFill="1" applyAlignment="1">
      <alignment horizontal="center" vertical="center"/>
    </xf>
    <xf numFmtId="0" fontId="9" fillId="0" borderId="2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 wrapText="1"/>
    </xf>
    <xf numFmtId="0" fontId="9" fillId="0" borderId="4" xfId="0" applyNumberFormat="1" applyFont="1" applyBorder="1" applyAlignment="1">
      <alignment horizontal="center" vertical="center" wrapText="1"/>
    </xf>
    <xf numFmtId="0" fontId="9" fillId="0" borderId="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6" xfId="0" applyNumberFormat="1" applyFont="1" applyFill="1" applyBorder="1" applyAlignment="1">
      <alignment horizontal="right" vertical="center"/>
    </xf>
    <xf numFmtId="0" fontId="9" fillId="0" borderId="13" xfId="0" applyNumberFormat="1" applyFont="1" applyFill="1" applyBorder="1" applyAlignment="1">
      <alignment horizontal="right" vertical="center"/>
    </xf>
    <xf numFmtId="0" fontId="9" fillId="0" borderId="7" xfId="0" applyNumberFormat="1" applyFont="1" applyFill="1" applyBorder="1" applyAlignment="1">
      <alignment horizontal="right" vertical="center"/>
    </xf>
    <xf numFmtId="0" fontId="10" fillId="6" borderId="6" xfId="0" applyNumberFormat="1" applyFont="1" applyFill="1" applyBorder="1" applyAlignment="1">
      <alignment horizontal="center" vertical="center"/>
    </xf>
    <xf numFmtId="0" fontId="10" fillId="6" borderId="13" xfId="0" applyNumberFormat="1" applyFont="1" applyFill="1" applyBorder="1" applyAlignment="1">
      <alignment horizontal="center" vertical="center"/>
    </xf>
    <xf numFmtId="0" fontId="10" fillId="6" borderId="7" xfId="0" applyNumberFormat="1" applyFont="1" applyFill="1" applyBorder="1" applyAlignment="1">
      <alignment horizontal="center" vertical="center"/>
    </xf>
    <xf numFmtId="0" fontId="12" fillId="0" borderId="14" xfId="0" applyNumberFormat="1" applyFont="1" applyFill="1" applyBorder="1" applyAlignment="1">
      <alignment horizontal="center" vertical="center"/>
    </xf>
    <xf numFmtId="0" fontId="12" fillId="0" borderId="12" xfId="0" applyNumberFormat="1" applyFont="1" applyFill="1" applyBorder="1" applyAlignment="1">
      <alignment horizontal="center" vertical="center"/>
    </xf>
    <xf numFmtId="0" fontId="12" fillId="0" borderId="15" xfId="0" applyNumberFormat="1" applyFont="1" applyFill="1" applyBorder="1" applyAlignment="1">
      <alignment horizontal="center" vertical="center"/>
    </xf>
    <xf numFmtId="0" fontId="11" fillId="9" borderId="10" xfId="0" applyNumberFormat="1" applyFont="1" applyFill="1" applyBorder="1" applyAlignment="1">
      <alignment horizontal="center" vertical="center"/>
    </xf>
    <xf numFmtId="0" fontId="11" fillId="9" borderId="8" xfId="0" applyNumberFormat="1" applyFont="1" applyFill="1" applyBorder="1" applyAlignment="1">
      <alignment horizontal="center" vertical="center"/>
    </xf>
    <xf numFmtId="0" fontId="9" fillId="8" borderId="13" xfId="0" applyNumberFormat="1" applyFont="1" applyFill="1" applyBorder="1" applyAlignment="1">
      <alignment horizontal="center"/>
    </xf>
    <xf numFmtId="0" fontId="9" fillId="8" borderId="7" xfId="0" applyNumberFormat="1" applyFont="1" applyFill="1" applyBorder="1" applyAlignment="1">
      <alignment horizontal="center"/>
    </xf>
    <xf numFmtId="0" fontId="11" fillId="8" borderId="6" xfId="0" applyNumberFormat="1" applyFont="1" applyFill="1" applyBorder="1" applyAlignment="1">
      <alignment horizontal="center" vertical="center"/>
    </xf>
    <xf numFmtId="0" fontId="11" fillId="8" borderId="7" xfId="0" applyNumberFormat="1" applyFont="1" applyFill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center" vertical="center"/>
    </xf>
    <xf numFmtId="0" fontId="10" fillId="6" borderId="10" xfId="0" applyNumberFormat="1" applyFont="1" applyFill="1" applyBorder="1" applyAlignment="1">
      <alignment horizontal="center"/>
    </xf>
    <xf numFmtId="0" fontId="10" fillId="6" borderId="8" xfId="0" applyNumberFormat="1" applyFont="1" applyFill="1" applyBorder="1" applyAlignment="1">
      <alignment horizontal="center"/>
    </xf>
    <xf numFmtId="0" fontId="10" fillId="6" borderId="11" xfId="0" applyNumberFormat="1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</cellXfs>
  <cellStyles count="1">
    <cellStyle name="Normalny" xfId="0" builtinId="0"/>
  </cellStyles>
  <dxfs count="55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3FEE32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Wykres!$G$26:$G$375</c:f>
              <c:numCache>
                <c:formatCode>0.00</c:formatCode>
                <c:ptCount val="350"/>
                <c:pt idx="0">
                  <c:v>11.5</c:v>
                </c:pt>
                <c:pt idx="1">
                  <c:v>28.75</c:v>
                </c:pt>
                <c:pt idx="2">
                  <c:v>32.5</c:v>
                </c:pt>
                <c:pt idx="3">
                  <c:v>31.5</c:v>
                </c:pt>
                <c:pt idx="4">
                  <c:v>31.5</c:v>
                </c:pt>
                <c:pt idx="5">
                  <c:v>57</c:v>
                </c:pt>
                <c:pt idx="6">
                  <c:v>57</c:v>
                </c:pt>
                <c:pt idx="7">
                  <c:v>71.25</c:v>
                </c:pt>
                <c:pt idx="8">
                  <c:v>71.25</c:v>
                </c:pt>
                <c:pt idx="9">
                  <c:v>71.25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81.5</c:v>
                </c:pt>
                <c:pt idx="16">
                  <c:v>81.5</c:v>
                </c:pt>
                <c:pt idx="17">
                  <c:v>71.5</c:v>
                </c:pt>
                <c:pt idx="18">
                  <c:v>79</c:v>
                </c:pt>
                <c:pt idx="19">
                  <c:v>79.75</c:v>
                </c:pt>
                <c:pt idx="20">
                  <c:v>69.75</c:v>
                </c:pt>
                <c:pt idx="21">
                  <c:v>74</c:v>
                </c:pt>
                <c:pt idx="22">
                  <c:v>72</c:v>
                </c:pt>
                <c:pt idx="23">
                  <c:v>72</c:v>
                </c:pt>
                <c:pt idx="24">
                  <c:v>87.25</c:v>
                </c:pt>
                <c:pt idx="25">
                  <c:v>87.25</c:v>
                </c:pt>
                <c:pt idx="26">
                  <c:v>82.75</c:v>
                </c:pt>
                <c:pt idx="27">
                  <c:v>82.75</c:v>
                </c:pt>
                <c:pt idx="28">
                  <c:v>72.75</c:v>
                </c:pt>
                <c:pt idx="29">
                  <c:v>72.75</c:v>
                </c:pt>
                <c:pt idx="30">
                  <c:v>72.75</c:v>
                </c:pt>
                <c:pt idx="31">
                  <c:v>72.75</c:v>
                </c:pt>
                <c:pt idx="32">
                  <c:v>72.75</c:v>
                </c:pt>
                <c:pt idx="33">
                  <c:v>72.75</c:v>
                </c:pt>
                <c:pt idx="34">
                  <c:v>62.75</c:v>
                </c:pt>
                <c:pt idx="35">
                  <c:v>62.75</c:v>
                </c:pt>
                <c:pt idx="36">
                  <c:v>52.75</c:v>
                </c:pt>
                <c:pt idx="37">
                  <c:v>42.75</c:v>
                </c:pt>
                <c:pt idx="38">
                  <c:v>120.75</c:v>
                </c:pt>
                <c:pt idx="39">
                  <c:v>110.75</c:v>
                </c:pt>
                <c:pt idx="40">
                  <c:v>137.75</c:v>
                </c:pt>
                <c:pt idx="41">
                  <c:v>127.75</c:v>
                </c:pt>
                <c:pt idx="42">
                  <c:v>117.75</c:v>
                </c:pt>
                <c:pt idx="43">
                  <c:v>107.75</c:v>
                </c:pt>
                <c:pt idx="44">
                  <c:v>107.75</c:v>
                </c:pt>
                <c:pt idx="45">
                  <c:v>107.75</c:v>
                </c:pt>
                <c:pt idx="46">
                  <c:v>107.75</c:v>
                </c:pt>
                <c:pt idx="47">
                  <c:v>138</c:v>
                </c:pt>
                <c:pt idx="48">
                  <c:v>158.25</c:v>
                </c:pt>
                <c:pt idx="49">
                  <c:v>158.25</c:v>
                </c:pt>
                <c:pt idx="50">
                  <c:v>156</c:v>
                </c:pt>
                <c:pt idx="51">
                  <c:v>157.5</c:v>
                </c:pt>
                <c:pt idx="52">
                  <c:v>163</c:v>
                </c:pt>
                <c:pt idx="53">
                  <c:v>164.25</c:v>
                </c:pt>
                <c:pt idx="54">
                  <c:v>164.25</c:v>
                </c:pt>
                <c:pt idx="55">
                  <c:v>154.25</c:v>
                </c:pt>
                <c:pt idx="56">
                  <c:v>144.25</c:v>
                </c:pt>
                <c:pt idx="57">
                  <c:v>144.25</c:v>
                </c:pt>
                <c:pt idx="58">
                  <c:v>134.25</c:v>
                </c:pt>
                <c:pt idx="59">
                  <c:v>124.25</c:v>
                </c:pt>
                <c:pt idx="60">
                  <c:v>114.25</c:v>
                </c:pt>
                <c:pt idx="61">
                  <c:v>114.25</c:v>
                </c:pt>
                <c:pt idx="62">
                  <c:v>117.5</c:v>
                </c:pt>
                <c:pt idx="63">
                  <c:v>117.5</c:v>
                </c:pt>
                <c:pt idx="64">
                  <c:v>117.5</c:v>
                </c:pt>
                <c:pt idx="65">
                  <c:v>107.5</c:v>
                </c:pt>
                <c:pt idx="66">
                  <c:v>107.5</c:v>
                </c:pt>
                <c:pt idx="67">
                  <c:v>97.5</c:v>
                </c:pt>
                <c:pt idx="68">
                  <c:v>97.5</c:v>
                </c:pt>
                <c:pt idx="69">
                  <c:v>97.5</c:v>
                </c:pt>
                <c:pt idx="70">
                  <c:v>97.5</c:v>
                </c:pt>
                <c:pt idx="71">
                  <c:v>97.75</c:v>
                </c:pt>
                <c:pt idx="72">
                  <c:v>87.75</c:v>
                </c:pt>
                <c:pt idx="73">
                  <c:v>87.75</c:v>
                </c:pt>
                <c:pt idx="74">
                  <c:v>98</c:v>
                </c:pt>
                <c:pt idx="75">
                  <c:v>100.5</c:v>
                </c:pt>
                <c:pt idx="76">
                  <c:v>100.5</c:v>
                </c:pt>
                <c:pt idx="77">
                  <c:v>100.5</c:v>
                </c:pt>
                <c:pt idx="78">
                  <c:v>109</c:v>
                </c:pt>
                <c:pt idx="79">
                  <c:v>109</c:v>
                </c:pt>
                <c:pt idx="80">
                  <c:v>109</c:v>
                </c:pt>
                <c:pt idx="81">
                  <c:v>109</c:v>
                </c:pt>
                <c:pt idx="82">
                  <c:v>109</c:v>
                </c:pt>
                <c:pt idx="83">
                  <c:v>112</c:v>
                </c:pt>
                <c:pt idx="84">
                  <c:v>102</c:v>
                </c:pt>
                <c:pt idx="85">
                  <c:v>103</c:v>
                </c:pt>
                <c:pt idx="86">
                  <c:v>103</c:v>
                </c:pt>
                <c:pt idx="87">
                  <c:v>103</c:v>
                </c:pt>
                <c:pt idx="88">
                  <c:v>103</c:v>
                </c:pt>
                <c:pt idx="89">
                  <c:v>105.75</c:v>
                </c:pt>
                <c:pt idx="90">
                  <c:v>95.75</c:v>
                </c:pt>
                <c:pt idx="91">
                  <c:v>85.75</c:v>
                </c:pt>
                <c:pt idx="92">
                  <c:v>80.75</c:v>
                </c:pt>
                <c:pt idx="93">
                  <c:v>80.75</c:v>
                </c:pt>
                <c:pt idx="94">
                  <c:v>70.75</c:v>
                </c:pt>
                <c:pt idx="95">
                  <c:v>60.75</c:v>
                </c:pt>
                <c:pt idx="96">
                  <c:v>50.75</c:v>
                </c:pt>
                <c:pt idx="97">
                  <c:v>50.75</c:v>
                </c:pt>
                <c:pt idx="98">
                  <c:v>50.75</c:v>
                </c:pt>
                <c:pt idx="99">
                  <c:v>50.75</c:v>
                </c:pt>
                <c:pt idx="100">
                  <c:v>58.75</c:v>
                </c:pt>
                <c:pt idx="101">
                  <c:v>57</c:v>
                </c:pt>
                <c:pt idx="102">
                  <c:v>47</c:v>
                </c:pt>
                <c:pt idx="103">
                  <c:v>50.75</c:v>
                </c:pt>
                <c:pt idx="104">
                  <c:v>49.75</c:v>
                </c:pt>
                <c:pt idx="105">
                  <c:v>49.75</c:v>
                </c:pt>
                <c:pt idx="106">
                  <c:v>49.5</c:v>
                </c:pt>
                <c:pt idx="107">
                  <c:v>49.5</c:v>
                </c:pt>
                <c:pt idx="108">
                  <c:v>49.5</c:v>
                </c:pt>
                <c:pt idx="109">
                  <c:v>49.5</c:v>
                </c:pt>
                <c:pt idx="110">
                  <c:v>52</c:v>
                </c:pt>
                <c:pt idx="111">
                  <c:v>52</c:v>
                </c:pt>
                <c:pt idx="112">
                  <c:v>42</c:v>
                </c:pt>
                <c:pt idx="113">
                  <c:v>38.25</c:v>
                </c:pt>
                <c:pt idx="114">
                  <c:v>38.25</c:v>
                </c:pt>
                <c:pt idx="115">
                  <c:v>38.25</c:v>
                </c:pt>
                <c:pt idx="116">
                  <c:v>41.75</c:v>
                </c:pt>
                <c:pt idx="117">
                  <c:v>41.75</c:v>
                </c:pt>
                <c:pt idx="118">
                  <c:v>41.75</c:v>
                </c:pt>
                <c:pt idx="119">
                  <c:v>41.75</c:v>
                </c:pt>
                <c:pt idx="120">
                  <c:v>31.75</c:v>
                </c:pt>
                <c:pt idx="121">
                  <c:v>39.5</c:v>
                </c:pt>
                <c:pt idx="122">
                  <c:v>47.5</c:v>
                </c:pt>
                <c:pt idx="123">
                  <c:v>47.5</c:v>
                </c:pt>
                <c:pt idx="124">
                  <c:v>47.5</c:v>
                </c:pt>
                <c:pt idx="125">
                  <c:v>37.5</c:v>
                </c:pt>
                <c:pt idx="126">
                  <c:v>37.5</c:v>
                </c:pt>
                <c:pt idx="127">
                  <c:v>49.5</c:v>
                </c:pt>
                <c:pt idx="128">
                  <c:v>44</c:v>
                </c:pt>
                <c:pt idx="129">
                  <c:v>34</c:v>
                </c:pt>
                <c:pt idx="130">
                  <c:v>34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40.25</c:v>
                </c:pt>
                <c:pt idx="135">
                  <c:v>30.25</c:v>
                </c:pt>
                <c:pt idx="136">
                  <c:v>30.25</c:v>
                </c:pt>
                <c:pt idx="137">
                  <c:v>30.25</c:v>
                </c:pt>
                <c:pt idx="138">
                  <c:v>39.25</c:v>
                </c:pt>
                <c:pt idx="139">
                  <c:v>39.25</c:v>
                </c:pt>
                <c:pt idx="140">
                  <c:v>39.25</c:v>
                </c:pt>
                <c:pt idx="141">
                  <c:v>39.25</c:v>
                </c:pt>
                <c:pt idx="142">
                  <c:v>39.25</c:v>
                </c:pt>
                <c:pt idx="143">
                  <c:v>40.75</c:v>
                </c:pt>
                <c:pt idx="144">
                  <c:v>40.75</c:v>
                </c:pt>
                <c:pt idx="145">
                  <c:v>40.75</c:v>
                </c:pt>
                <c:pt idx="146">
                  <c:v>40.75</c:v>
                </c:pt>
                <c:pt idx="147">
                  <c:v>40.75</c:v>
                </c:pt>
                <c:pt idx="148">
                  <c:v>40.75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44</c:v>
                </c:pt>
                <c:pt idx="155">
                  <c:v>44</c:v>
                </c:pt>
                <c:pt idx="156">
                  <c:v>34</c:v>
                </c:pt>
                <c:pt idx="157">
                  <c:v>44</c:v>
                </c:pt>
                <c:pt idx="158">
                  <c:v>44</c:v>
                </c:pt>
                <c:pt idx="159">
                  <c:v>62.5</c:v>
                </c:pt>
                <c:pt idx="160">
                  <c:v>62.5</c:v>
                </c:pt>
                <c:pt idx="161">
                  <c:v>62.5</c:v>
                </c:pt>
                <c:pt idx="162">
                  <c:v>62.5</c:v>
                </c:pt>
                <c:pt idx="163">
                  <c:v>62.5</c:v>
                </c:pt>
                <c:pt idx="164">
                  <c:v>62.5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71</c:v>
                </c:pt>
                <c:pt idx="177">
                  <c:v>71</c:v>
                </c:pt>
                <c:pt idx="178">
                  <c:v>75.5</c:v>
                </c:pt>
                <c:pt idx="179">
                  <c:v>92.5</c:v>
                </c:pt>
                <c:pt idx="180">
                  <c:v>92.5</c:v>
                </c:pt>
                <c:pt idx="181">
                  <c:v>82.5</c:v>
                </c:pt>
                <c:pt idx="182">
                  <c:v>76.75</c:v>
                </c:pt>
                <c:pt idx="183">
                  <c:v>77.25</c:v>
                </c:pt>
                <c:pt idx="184">
                  <c:v>83.75</c:v>
                </c:pt>
                <c:pt idx="185">
                  <c:v>83.75</c:v>
                </c:pt>
                <c:pt idx="186">
                  <c:v>73.75</c:v>
                </c:pt>
                <c:pt idx="187">
                  <c:v>73.75</c:v>
                </c:pt>
                <c:pt idx="188">
                  <c:v>63.75</c:v>
                </c:pt>
                <c:pt idx="189">
                  <c:v>63.75</c:v>
                </c:pt>
                <c:pt idx="190">
                  <c:v>66.5</c:v>
                </c:pt>
                <c:pt idx="191">
                  <c:v>66.5</c:v>
                </c:pt>
                <c:pt idx="192">
                  <c:v>66.5</c:v>
                </c:pt>
                <c:pt idx="193">
                  <c:v>66.5</c:v>
                </c:pt>
                <c:pt idx="194">
                  <c:v>56.5</c:v>
                </c:pt>
                <c:pt idx="195">
                  <c:v>55</c:v>
                </c:pt>
                <c:pt idx="196">
                  <c:v>55</c:v>
                </c:pt>
                <c:pt idx="197">
                  <c:v>54.5</c:v>
                </c:pt>
                <c:pt idx="198">
                  <c:v>54.5</c:v>
                </c:pt>
                <c:pt idx="199">
                  <c:v>68.75</c:v>
                </c:pt>
                <c:pt idx="200">
                  <c:v>77.25</c:v>
                </c:pt>
                <c:pt idx="201">
                  <c:v>80.25</c:v>
                </c:pt>
                <c:pt idx="202">
                  <c:v>90</c:v>
                </c:pt>
                <c:pt idx="203">
                  <c:v>90</c:v>
                </c:pt>
                <c:pt idx="204">
                  <c:v>89</c:v>
                </c:pt>
                <c:pt idx="205">
                  <c:v>89</c:v>
                </c:pt>
                <c:pt idx="206">
                  <c:v>95.25</c:v>
                </c:pt>
                <c:pt idx="207">
                  <c:v>97</c:v>
                </c:pt>
                <c:pt idx="208">
                  <c:v>97</c:v>
                </c:pt>
                <c:pt idx="209">
                  <c:v>95.75</c:v>
                </c:pt>
                <c:pt idx="210">
                  <c:v>95.75</c:v>
                </c:pt>
                <c:pt idx="211">
                  <c:v>99</c:v>
                </c:pt>
                <c:pt idx="212">
                  <c:v>89.75</c:v>
                </c:pt>
                <c:pt idx="213">
                  <c:v>89.75</c:v>
                </c:pt>
                <c:pt idx="214">
                  <c:v>79.75</c:v>
                </c:pt>
                <c:pt idx="215">
                  <c:v>83.25</c:v>
                </c:pt>
                <c:pt idx="216">
                  <c:v>73.25</c:v>
                </c:pt>
                <c:pt idx="217">
                  <c:v>73.25</c:v>
                </c:pt>
                <c:pt idx="218">
                  <c:v>77.5</c:v>
                </c:pt>
                <c:pt idx="219">
                  <c:v>77.5</c:v>
                </c:pt>
                <c:pt idx="220">
                  <c:v>77.5</c:v>
                </c:pt>
                <c:pt idx="221">
                  <c:v>77.5</c:v>
                </c:pt>
                <c:pt idx="222">
                  <c:v>77.5</c:v>
                </c:pt>
                <c:pt idx="223">
                  <c:v>87.5</c:v>
                </c:pt>
                <c:pt idx="224">
                  <c:v>87.5</c:v>
                </c:pt>
                <c:pt idx="225">
                  <c:v>88.25</c:v>
                </c:pt>
                <c:pt idx="226">
                  <c:v>88.25</c:v>
                </c:pt>
                <c:pt idx="227">
                  <c:v>88.25</c:v>
                </c:pt>
                <c:pt idx="228">
                  <c:v>80.5</c:v>
                </c:pt>
                <c:pt idx="229">
                  <c:v>85.25</c:v>
                </c:pt>
                <c:pt idx="230">
                  <c:v>85.25</c:v>
                </c:pt>
                <c:pt idx="231">
                  <c:v>96.5</c:v>
                </c:pt>
                <c:pt idx="232">
                  <c:v>96.5</c:v>
                </c:pt>
                <c:pt idx="233">
                  <c:v>96.5</c:v>
                </c:pt>
                <c:pt idx="234">
                  <c:v>96.25</c:v>
                </c:pt>
                <c:pt idx="235">
                  <c:v>96.25</c:v>
                </c:pt>
                <c:pt idx="236">
                  <c:v>96.25</c:v>
                </c:pt>
                <c:pt idx="237">
                  <c:v>86.25</c:v>
                </c:pt>
                <c:pt idx="238">
                  <c:v>86.25</c:v>
                </c:pt>
                <c:pt idx="239">
                  <c:v>86.25</c:v>
                </c:pt>
                <c:pt idx="240">
                  <c:v>89.5</c:v>
                </c:pt>
                <c:pt idx="241">
                  <c:v>89.5</c:v>
                </c:pt>
                <c:pt idx="242">
                  <c:v>89.5</c:v>
                </c:pt>
                <c:pt idx="243">
                  <c:v>89.5</c:v>
                </c:pt>
                <c:pt idx="244">
                  <c:v>79.5</c:v>
                </c:pt>
                <c:pt idx="245">
                  <c:v>69.5</c:v>
                </c:pt>
                <c:pt idx="246">
                  <c:v>65.25</c:v>
                </c:pt>
                <c:pt idx="247">
                  <c:v>70.25</c:v>
                </c:pt>
                <c:pt idx="248">
                  <c:v>70.25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70.25</c:v>
                </c:pt>
                <c:pt idx="253">
                  <c:v>70.25</c:v>
                </c:pt>
                <c:pt idx="254">
                  <c:v>70.25</c:v>
                </c:pt>
                <c:pt idx="255">
                  <c:v>60.25</c:v>
                </c:pt>
                <c:pt idx="256">
                  <c:v>85.5</c:v>
                </c:pt>
                <c:pt idx="257">
                  <c:v>85.5</c:v>
                </c:pt>
                <c:pt idx="258">
                  <c:v>85.5</c:v>
                </c:pt>
                <c:pt idx="259">
                  <c:v>85.5</c:v>
                </c:pt>
                <c:pt idx="260">
                  <c:v>85.5</c:v>
                </c:pt>
                <c:pt idx="261">
                  <c:v>85.5</c:v>
                </c:pt>
                <c:pt idx="262">
                  <c:v>85.5</c:v>
                </c:pt>
                <c:pt idx="263">
                  <c:v>86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105.75</c:v>
                </c:pt>
                <c:pt idx="273">
                  <c:v>105.75</c:v>
                </c:pt>
                <c:pt idx="274">
                  <c:v>105.75</c:v>
                </c:pt>
                <c:pt idx="275">
                  <c:v>105.75</c:v>
                </c:pt>
                <c:pt idx="276">
                  <c:v>105.75</c:v>
                </c:pt>
                <c:pt idx="277">
                  <c:v>105.75</c:v>
                </c:pt>
                <c:pt idx="278">
                  <c:v>104.25</c:v>
                </c:pt>
                <c:pt idx="279">
                  <c:v>104.25</c:v>
                </c:pt>
                <c:pt idx="280">
                  <c:v>104.25</c:v>
                </c:pt>
                <c:pt idx="281">
                  <c:v>104.25</c:v>
                </c:pt>
                <c:pt idx="282">
                  <c:v>102</c:v>
                </c:pt>
                <c:pt idx="283">
                  <c:v>102</c:v>
                </c:pt>
                <c:pt idx="284">
                  <c:v>111</c:v>
                </c:pt>
                <c:pt idx="285">
                  <c:v>111</c:v>
                </c:pt>
                <c:pt idx="286">
                  <c:v>111</c:v>
                </c:pt>
                <c:pt idx="287">
                  <c:v>111</c:v>
                </c:pt>
                <c:pt idx="288">
                  <c:v>111</c:v>
                </c:pt>
                <c:pt idx="289">
                  <c:v>111</c:v>
                </c:pt>
                <c:pt idx="290">
                  <c:v>111</c:v>
                </c:pt>
                <c:pt idx="291">
                  <c:v>111</c:v>
                </c:pt>
                <c:pt idx="292">
                  <c:v>111</c:v>
                </c:pt>
                <c:pt idx="293">
                  <c:v>111</c:v>
                </c:pt>
                <c:pt idx="294">
                  <c:v>111</c:v>
                </c:pt>
                <c:pt idx="295">
                  <c:v>111</c:v>
                </c:pt>
                <c:pt idx="296">
                  <c:v>111</c:v>
                </c:pt>
                <c:pt idx="297">
                  <c:v>111</c:v>
                </c:pt>
                <c:pt idx="298">
                  <c:v>111</c:v>
                </c:pt>
                <c:pt idx="299">
                  <c:v>113.75</c:v>
                </c:pt>
                <c:pt idx="300">
                  <c:v>113.75</c:v>
                </c:pt>
                <c:pt idx="301">
                  <c:v>113.75</c:v>
                </c:pt>
                <c:pt idx="302">
                  <c:v>113.75</c:v>
                </c:pt>
                <c:pt idx="303">
                  <c:v>103.75</c:v>
                </c:pt>
                <c:pt idx="304">
                  <c:v>110.25</c:v>
                </c:pt>
                <c:pt idx="305">
                  <c:v>110.25</c:v>
                </c:pt>
                <c:pt idx="306">
                  <c:v>110.25</c:v>
                </c:pt>
                <c:pt idx="307">
                  <c:v>108.75</c:v>
                </c:pt>
                <c:pt idx="308">
                  <c:v>108.75</c:v>
                </c:pt>
                <c:pt idx="309">
                  <c:v>108.75</c:v>
                </c:pt>
                <c:pt idx="310">
                  <c:v>98.75</c:v>
                </c:pt>
                <c:pt idx="311">
                  <c:v>98.75</c:v>
                </c:pt>
                <c:pt idx="312">
                  <c:v>96.75</c:v>
                </c:pt>
                <c:pt idx="313">
                  <c:v>96.75</c:v>
                </c:pt>
                <c:pt idx="314">
                  <c:v>96.75</c:v>
                </c:pt>
                <c:pt idx="315">
                  <c:v>96.75</c:v>
                </c:pt>
                <c:pt idx="316">
                  <c:v>96.75</c:v>
                </c:pt>
                <c:pt idx="317">
                  <c:v>105.5</c:v>
                </c:pt>
                <c:pt idx="318">
                  <c:v>105.5</c:v>
                </c:pt>
                <c:pt idx="319">
                  <c:v>101.75</c:v>
                </c:pt>
                <c:pt idx="320">
                  <c:v>101.75</c:v>
                </c:pt>
                <c:pt idx="321">
                  <c:v>99</c:v>
                </c:pt>
                <c:pt idx="322">
                  <c:v>101.75</c:v>
                </c:pt>
                <c:pt idx="323">
                  <c:v>101.75</c:v>
                </c:pt>
                <c:pt idx="324">
                  <c:v>101.75</c:v>
                </c:pt>
                <c:pt idx="325">
                  <c:v>101.75</c:v>
                </c:pt>
                <c:pt idx="326">
                  <c:v>102.75</c:v>
                </c:pt>
                <c:pt idx="327">
                  <c:v>102.75</c:v>
                </c:pt>
                <c:pt idx="328">
                  <c:v>99.25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90</c:v>
                </c:pt>
                <c:pt idx="334">
                  <c:v>101.5</c:v>
                </c:pt>
                <c:pt idx="335">
                  <c:v>101.5</c:v>
                </c:pt>
                <c:pt idx="336">
                  <c:v>117.25</c:v>
                </c:pt>
                <c:pt idx="337">
                  <c:v>117.25</c:v>
                </c:pt>
                <c:pt idx="338">
                  <c:v>113.5</c:v>
                </c:pt>
                <c:pt idx="339">
                  <c:v>113.5</c:v>
                </c:pt>
                <c:pt idx="340">
                  <c:v>124.5</c:v>
                </c:pt>
                <c:pt idx="341">
                  <c:v>122.5</c:v>
                </c:pt>
                <c:pt idx="342">
                  <c:v>122.5</c:v>
                </c:pt>
                <c:pt idx="343">
                  <c:v>130.5</c:v>
                </c:pt>
                <c:pt idx="344">
                  <c:v>133.75</c:v>
                </c:pt>
                <c:pt idx="345">
                  <c:v>135</c:v>
                </c:pt>
                <c:pt idx="346">
                  <c:v>136.75</c:v>
                </c:pt>
                <c:pt idx="347">
                  <c:v>134.5</c:v>
                </c:pt>
                <c:pt idx="348">
                  <c:v>137</c:v>
                </c:pt>
                <c:pt idx="349">
                  <c:v>137.25</c:v>
                </c:pt>
              </c:numCache>
            </c:numRef>
          </c:val>
        </c:ser>
        <c:marker val="1"/>
        <c:axId val="238684800"/>
        <c:axId val="238698880"/>
      </c:lineChart>
      <c:catAx>
        <c:axId val="238684800"/>
        <c:scaling>
          <c:orientation val="minMax"/>
        </c:scaling>
        <c:axPos val="b"/>
        <c:tickLblPos val="nextTo"/>
        <c:crossAx val="238698880"/>
        <c:crosses val="autoZero"/>
        <c:auto val="1"/>
        <c:lblAlgn val="ctr"/>
        <c:lblOffset val="100"/>
      </c:catAx>
      <c:valAx>
        <c:axId val="238698880"/>
        <c:scaling>
          <c:orientation val="minMax"/>
        </c:scaling>
        <c:axPos val="l"/>
        <c:majorGridlines/>
        <c:numFmt formatCode="0.00" sourceLinked="1"/>
        <c:tickLblPos val="nextTo"/>
        <c:crossAx val="23868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0</xdr:row>
      <xdr:rowOff>19050</xdr:rowOff>
    </xdr:from>
    <xdr:to>
      <xdr:col>18</xdr:col>
      <xdr:colOff>38100</xdr:colOff>
      <xdr:row>17</xdr:row>
      <xdr:rowOff>171450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neZewnętrzne_1152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neZewnętrzne_1151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neZewnętrzne_1150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neZewnętrzne_1149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neZewnętrzne_255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neZewnętrzne_932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neZewnętrzne_1103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neZewnętrzne_657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neZewnętrzne_1010" connectionId="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neZewnętrzne_1145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neZewnętrzne_124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neZewnętrzne_565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neZewnętrzne_858" connectionId="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neZewnętrzne_96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neZewnętrzne_531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neZewnętrzne_451" connectionId="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neZewnętrzne_807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neZewnętrzne_1127" connectionId="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neZewnętrzne_126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neZewnętrzne_662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neZewnętrzne_315" connectionId="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neZewnętrzne_529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neZewnętrzne_114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neZewnętrzne_660" connectionId="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neZewnętrzne_960" connectionId="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neZewnętrzne_1143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neZewnętrzne_346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neZewnętrzne_505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neZewnętrzne_162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neZewnętrzne_819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neZewnętrzne_1096" connectionId="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neZewnętrzne_1043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neZewnętrzne_1057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neZewnętrzne_21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neZewnętrzne_1093" connectionId="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neZewnętrzne_838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neZewnętrzne_659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neZewnętrzne_304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neZewnętrzne_597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neZewnętrzne_464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neZewnętrzne_881" connectionId="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neZewnętrzne_339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neZewnętrzne_113" connectionId="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neZewnętrzne_473" connectionId="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neZewnętrzne_608" connectionId="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neZewnętrzne_909" connectionId="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neZewnętrzne_428" connectionId="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neZewnętrzne_490" connectionId="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neZewnętrzne_1015" connectionId="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neZewnętrzne_950" connectionId="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neZewnętrzne_1110" connectionId="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neZewnętrzne_480" connectionId="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neZewnętrzne_1069" connectionId="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neZewnętrzne_651" connectionId="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neZewnętrzne_566" connectionId="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neZewnętrzne_279" connectionId="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neZewnętrzne_599" connectionId="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neZewnętrzne_970" connectionId="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neZewnętrzne_1001" connectionId="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neZewnętrzne_287" connectionId="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neZewnętrzne_830" connectionId="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neZewnętrzne_101" connectionId="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neZewnętrzne_589" connectionId="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neZewnętrzne_742" connectionId="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neZewnętrzne_498" connectionId="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neZewnętrzne_1060" connectionId="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neZewnętrzne_1142" connectionId="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neZewnętrzne_403" connectionId="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neZewnętrzne_189" connectionId="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neZewnętrzne_803" connectionId="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neZewnętrzne_826" connectionId="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neZewnętrzne_260" connectionId="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neZewnętrzne_642" connectionId="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neZewnętrzne_912" connectionId="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neZewnętrzne_946" connectionId="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neZewnętrzne_578" connectionId="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neZewnętrzne_633" connectionId="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neZewnętrzne_1028" connectionId="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neZewnętrzne_1067" connectionId="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neZewnętrzne_292" connectionId="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neZewnętrzne_730" connectionId="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neZewnętrzne_439" connectionId="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neZewnętrzne_208" connectionId="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neZewnętrzne_885" connectionId="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neZewnętrzne_768" connectionId="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neZewnętrzne_496" connectionId="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neZewnętrzne_181" connectionId="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neZewnętrzne_160" connectionId="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neZewnętrzne_301" connectionId="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neZewnętrzne_363" connectionId="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neZewnętrzne_362" connectionId="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neZewnętrzne_514" connectionId="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neZewnętrzne_636" connectionId="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neZewnętrzne_873" connectionId="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neZewnętrzne_415" connectionId="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neZewnętrzne_322" connectionId="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neZewnętrzne_542" connectionId="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neZewnętrzne_837" connectionId="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neZewnętrzne_577" connectionId="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neZewnętrzne_656" connectionId="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neZewnętrzne_535" connectionId="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neZewnętrzne_875" connectionId="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neZewnętrzne_146" connectionId="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neZewnętrzne_822" connectionId="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neZewnętrzne_395" connectionId="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neZewnętrzne_74" connectionId="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neZewnętrzne_825" connectionId="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neZewnętrzne_727" connectionId="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neZewnętrzne_726" connectionId="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neZewnętrzne_61" connectionId="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neZewnętrzne_1092" connectionId="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neZewnętrzne_280" connectionId="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neZewnętrzne_618" connectionId="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neZewnętrzne_91" connectionId="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neZewnętrzne_37" connectionId="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neZewnętrzne_1075" connectionId="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neZewnętrzne_643" connectionId="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neZewnętrzne_762" connectionId="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neZewnętrzne_65" connectionId="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neZewnętrzne_953" connectionId="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neZewnętrzne_298" connectionId="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neZewnętrzne_1032" connectionId="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neZewnętrzne_169" connectionId="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neZewnętrzne_558" connectionId="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neZewnętrzne_791" connectionId="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neZewnętrzne_419" connectionId="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neZewnętrzne_902" connectionId="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neZewnętrzne_486" connectionId="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neZewnętrzne_66" connectionId="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neZewnętrzne_88" connectionId="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neZewnętrzne_760" connectionId="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neZewnętrzne_1059" connectionId="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neZewnętrzne_518" connectionId="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neZewnętrzne_112" connectionId="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neZewnętrzne_850" connectionId="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neZewnętrzne_501" connectionId="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neZewnętrzne_792" connectionId="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neZewnętrzne_396" connectionId="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neZewnętrzne_916" connectionId="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neZewnętrzne_944" connectionId="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neZewnętrzne_764" connectionId="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neZewnętrzne_171" connectionId="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neZewnętrzne_898" connectionId="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neZewnętrzne_1045" connectionId="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neZewnętrzne_1108" connectionId="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neZewnętrzne_194" connectionId="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neZewnętrzne_309" connectionId="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neZewnętrzne_522" connectionId="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neZewnętrzne_1122" connectionId="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neZewnętrzne_795" connectionId="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neZewnętrzne_626" connectionId="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neZewnętrzne_283" connectionId="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neZewnętrzne_588" connectionId="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neZewnętrzne_1026" connectionId="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neZewnętrzne_493" connectionId="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neZewnętrzne_467" connectionId="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neZewnętrzne_963" connectionId="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neZewnętrzne_701" connectionId="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neZewnętrzne_269" connectionId="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neZewnętrzne_393" connectionId="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neZewnętrzne_150" connectionId="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neZewnętrzne_931" connectionId="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neZewnętrzne_1124" connectionId="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neZewnętrzne_81" connectionId="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neZewnętrzne_918" connectionId="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neZewnętrzne_605" connectionId="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neZewnętrzne_1080" connectionId="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neZewnętrzne_841" connectionId="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neZewnętrzne_563" connectionId="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neZewnętrzne_376" connectionId="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neZewnętrzne_620" connectionId="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neZewnętrzne_897" connectionId="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neZewnętrzne_945" connectionId="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neZewnętrzne_390" connectionId="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neZewnętrzne_1082" connectionId="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neZewnętrzne_106" connectionId="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neZewnętrzne_63" connectionId="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neZewnętrzne_806" connectionId="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neZewnętrzne_683" connectionId="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neZewnętrzne_399" connectionId="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neZewnętrzne_440" connectionId="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neZewnętrzne_93" connectionId="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neZewnętrzne_391" connectionId="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neZewnętrzne_64" connectionId="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neZewnętrzne_934" connectionId="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neZewnętrzne_214" connectionId="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neZewnętrzne_677" connectionId="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neZewnętrzne_299" connectionId="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neZewnętrzne_217" connectionId="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neZewnętrzne_899" connectionId="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Gap_Opt_ES_trend_2" connectionId="3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neZewnętrzne_1083" connectionId="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neZewnętrzne_368" connectionId="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neZewnętrzne_634" connectionId="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neZewnętrzne_70" connectionId="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neZewnętrzne_210" connectionId="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neZewnętrzne_153" connectionId="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neZewnętrzne_628" connectionId="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neZewnętrzne_690" connectionId="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neZewnętrzne_1090" connectionId="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neZewnętrzne_547" connectionId="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neZewnętrzne_1107" connectionId="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neZewnętrzne_844" connectionId="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neZewnętrzne_218" connectionId="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neZewnętrzne_198" connectionId="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neZewnętrzne_1008" connectionId="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neZewnętrzne_975" connectionId="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neZewnętrzne_264" connectionId="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neZewnętrzne_769" connectionId="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neZewnętrzne_502" connectionId="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neZewnętrzne_506" connectionId="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neZewnętrzne_204" connectionId="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neZewnętrzne_833" connectionId="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neZewnętrzne_251" connectionId="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neZewnętrzne_995" connectionId="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neZewnętrzne_476" connectionId="7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neZewnętrzne_143" connectionId="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neZewnętrzne_512" connectionId="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neZewnętrzne_886" connectionId="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neZewnętrzne_517" connectionId="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neZewnętrzne_740" connectionId="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neZewnętrzne_434" connectionId="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neZewnętrzne_815" connectionId="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neZewnętrzne_343" connectionId="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neZewnętrzne_582" connectionId="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neZewnętrzne_955" connectionId="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neZewnętrzne_455" connectionId="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neZewnętrzne_1081" connectionId="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neZewnętrzne_22" connectionId="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neZewnętrzne_17" connectionId="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neZewnętrzne_737" connectionId="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neZewnętrzne_59" connectionId="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neZewnętrzne_793" connectionId="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neZewnętrzne_619" connectionId="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neZewnętrzne_182" connectionId="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neZewnętrzne_678" connectionId="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neZewnętrzne_630" connectionId="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neZewnętrzne_230" connectionId="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neZewnętrzne_781" connectionId="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neZewnętrzne_949" connectionId="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neZewnętrzne_915" connectionId="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neZewnętrzne_1027" connectionId="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neZewnętrzne_57" connectionId="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neZewnętrzne_725" connectionId="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neZewnętrzne_15" connectionId="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neZewnętrzne_224" connectionId="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neZewnętrzne_117" connectionId="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neZewnętrzne_1126" connectionId="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neZewnętrzne_385" connectionId="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neZewnętrzne_1056" connectionId="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neZewnętrzne_1117" connectionId="8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neZewnętrzne_763" connectionId="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neZewnętrzne_1086" connectionId="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neZewnętrzne_1131" connectionId="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neZewnętrzne_758" connectionId="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neZewnętrzne_327" connectionId="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neZewnętrzne_880" connectionId="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neZewnętrzne_774" connectionId="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neZewnętrzne_179" connectionId="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neZewnętrzne_1119" connectionId="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neZewnętrzne_705" connectionId="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neZewnętrzne_661" connectionId="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neZewnętrzne_688" connectionId="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neZewnętrzne_840" connectionId="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neZewnętrzne_457" connectionId="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neZewnętrzne_297" connectionId="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neZewnętrzne_478" connectionId="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neZewnętrzne_670" connectionId="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neZewnętrzne_275" connectionId="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neZewnętrzne_954" connectionId="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neZewnętrzne_584" connectionId="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neZewnętrzne_687" connectionId="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neZewnętrzne_193" connectionId="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neZewnętrzne_808" connectionId="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neZewnętrzne_136" connectionId="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neZewnętrzne_613" connectionId="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neZewnętrzne_836" connectionId="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neZewnętrzne_1136" connectionId="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neZewnętrzne_1" connectionId="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neZewnętrzne_111" connectionId="6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neZewnętrzne_109" connectionId="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neZewnętrzne_435" connectionId="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neZewnętrzne_759" connectionId="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neZewnętrzne_964" connectionId="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neZewnętrzne_709" connectionId="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neZewnętrzne_790" connectionId="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neZewnętrzne_48" connectionId="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neZewnętrzne_609" connectionId="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Gap_Opt_ES_acme" connectionId="1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neZewnętrzne_573" connectionId="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neZewnętrzne_405" connectionId="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neZewnętrzne_381" connectionId="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neZewnętrzne_128" connectionId="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neZewnętrzne_1022" connectionId="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neZewnętrzne_107" connectionId="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neZewnętrzne_845" connectionId="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neZewnętrzne_314" connectionId="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neZewnętrzne_957" connectionId="8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neZewnętrzne_637" connectionId="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neZewnętrzne_1121" connectionId="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neZewnętrzne_56" connectionId="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neZewnętrzne_904" connectionId="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neZewnętrzne_564" connectionId="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neZewnętrzne_672" connectionId="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neZewnętrzne_772" connectionId="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neZewnętrzne_7" connectionId="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neZewnętrzne_158" connectionId="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neZewnętrzne_1050" connectionId="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neZewnętrzne_353" connectionId="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neZewnętrzne_1109" connectionId="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neZewnętrzne_157" connectionId="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neZewnętrzne_68" connectionId="7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neZewnętrzne_246" connectionId="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neZewnętrzne_988" connectionId="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neZewnętrzne_295" connectionId="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neZewnętrzne_303" connectionId="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neZewnętrzne_536" connectionId="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neZewnętrzne_681" connectionId="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neZewnętrzne_378" connectionId="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neZewnętrzne_1007" connectionId="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neZewnętrzne_1113" connectionId="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neZewnętrzne_513" connectionId="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neZewnętrzne_345" connectionId="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neZewnętrzne_72" connectionId="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neZewnętrzne_820" connectionId="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neZewnętrzne_704" connectionId="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neZewnętrzne_846" connectionId="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neZewnętrzne_84" connectionId="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neZewnętrzne_392" connectionId="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neZewnętrzne_989" connectionId="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neZewnętrzne_526" connectionId="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neZewnętrzne_1138" connectionId="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neZewnętrzne_863" connectionId="6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neZewnętrzne_720" connectionId="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neZewnętrzne_1070" connectionId="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neZewnętrzne_207" connectionId="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neZewnętrzne_474" connectionId="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neZewnętrzne_663" connectionId="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neZewnętrzne_1106" connectionId="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neZewnętrzne_462" connectionId="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neZewnętrzne_89" connectionId="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neZewnętrzne_344" connectionId="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neZewnętrzne_429" connectionId="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neZewnętrzne_167" connectionId="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neZewnętrzne_129" connectionId="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neZewnętrzne_1101" connectionId="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neZewnętrzne_1048" connectionId="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neZewnętrzne_289" connectionId="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neZewnętrzne_1104" connectionId="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neZewnętrzne_26" connectionId="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neZewnętrzne_610" connectionId="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neZewnętrzne_993" connectionId="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neZewnętrzne_697" connectionId="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neZewnętrzne_221" connectionId="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neZewnętrzne_785" connectionId="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neZewnętrzne_951" connectionId="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neZewnętrzne_874" connectionId="5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neZewnętrzne_228" connectionId="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neZewnętrzne_553" connectionId="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neZewnętrzne_265" connectionId="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neZewnętrzne_1089" connectionId="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neZewnętrzne_930" connectionId="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neZewnętrzne_1146" connectionId="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neZewnętrzne_452" connectionId="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neZewnętrzne_714" connectionId="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neZewnętrzne_698" connectionId="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neZewnętrzne_534" connectionId="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neZewnętrzne_291" connectionId="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neZewnętrzne_666" connectionId="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neZewnętrzne_305" connectionId="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neZewnętrzne_796" connectionId="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neZewnętrzne_939" connectionId="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neZewnętrzne_82" connectionId="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neZewnętrzne_258" connectionId="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neZewnętrzne_31" connectionId="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neZewnętrzne_367" connectionId="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neZewnętrzne_266" connectionId="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neZewnętrzne_97" connectionId="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neZewnętrzne_978" connectionId="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neZewnętrzne_481" connectionId="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neZewnętrzne_545" connectionId="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neZewnętrzne_340" connectionId="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neZewnętrzne_569" connectionId="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neZewnętrzne_247" connectionId="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neZewnętrzne_430" connectionId="5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neZewnętrzne_1055" connectionId="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neZewnętrzne_539" connectionId="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neZewnętrzne_556" connectionId="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neZewnętrzne_519" connectionId="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neZewnętrzne_592" connectionId="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neZewnętrzne_325" connectionId="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neZewnętrzne_374" connectionId="5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neZewnętrzne_443" connectionId="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neZewnętrzne_431" connectionId="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neZewnętrzne_561" connectionId="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neZewnętrzne_497" connectionId="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neZewnętrzne_632" connectionId="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neZewnętrzne_375" connectionId="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neZewnętrzne_789" connectionId="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neZewnętrzne_142" connectionId="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neZewnętrzne_861" connectionId="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neZewnętrzne_318" connectionId="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neZewnętrzne_471" connectionId="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neZewnętrzne_887" connectionId="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neZewnętrzne_402" connectionId="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neZewnętrzne_965" connectionId="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neZewnętrzne_611" connectionId="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neZewnętrzne_525" connectionId="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neZewnętrzne_42" connectionId="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neZewnętrzne_987" connectionId="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neZewnętrzne_205" connectionId="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neZewnętrzne_640" connectionId="7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neZewnętrzne_835" connectionId="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neZewnętrzne_274" connectionId="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neZewnętrzne_454" connectionId="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neZewnętrzne_240" connectionId="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neZewnętrzne_974" connectionId="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neZewnętrzne_622" connectionId="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neZewnętrzne_797" connectionId="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neZewnętrzne_1064" connectionId="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neZewnętrzne_423" connectionId="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neZewnętrzne_548" connectionId="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neZewnętrzne_590" connectionId="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neZewnętrzne_783" connectionId="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neZewnętrzne_102" connectionId="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neZewnętrzne_1098" connectionId="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neZewnętrzne_646" connectionId="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neZewnętrzne_860" connectionId="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neZewnętrzne_317" connectionId="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neZewnętrzne_73" connectionId="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neZewnętrzne_243" connectionId="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neZewnętrzne_220" connectionId="7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neZewnętrzne_55" connectionId="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neZewnętrzne_231" connectionId="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neZewnętrzne_489" connectionId="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neZewnętrzne_213" connectionId="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neZewnętrzne_360" connectionId="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neZewnętrzne_234" connectionId="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neZewnętrzne_284" connectionId="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neZewnętrzne_601" connectionId="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neZewnętrzne_120" connectionId="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neZewnętrzne_249" connectionId="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neZewnętrzne_831" connectionId="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neZewnętrzne_823" connectionId="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neZewnętrzne_469" connectionId="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neZewnętrzne_766" connectionId="5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neZewnętrzne_1100" connectionId="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neZewnętrzne_580" connectionId="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neZewnętrzne_263" connectionId="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neZewnętrzne_1006" connectionId="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neZewnętrzne_361" connectionId="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neZewnętrzne_188" connectionId="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neZewnętrzne_729" connectionId="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neZewnętrzne_285" connectionId="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neZewnętrzne_981" connectionId="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neZewnętrzne_387" connectionId="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neZewnętrzne_1020" connectionId="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neZewnętrzne_741" connectionId="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neZewnętrzne_1052" connectionId="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neZewnętrzne_971" connectionId="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neZewnętrzne_407" connectionId="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neZewnętrzne_373" connectionId="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neZewnętrzne_892" connectionId="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neZewnętrzne_80" connectionId="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neZewnętrzne_307" connectionId="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neZewnętrzne_788" connectionId="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neZewnętrzne_421" connectionId="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neZewnętrzne_801" connectionId="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neZewnętrzne_984" connectionId="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neZewnętrzne_273" connectionId="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neZewnętrzne_1000" connectionId="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neZewnętrzne_337" connectionId="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neZewnętrzne_684" connectionId="7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neZewnętrzne_805" connectionId="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neZewnętrzne_176" connectionId="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neZewnętrzne_854" connectionId="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neZewnętrzne_799" connectionId="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neZewnętrzne_1148" connectionId="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neZewnętrzne_191" connectionId="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neZewnętrzne_50" connectionId="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neZewnętrzne_43" connectionId="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neZewnętrzne_913" connectionId="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neZewnętrzne_386" connectionId="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neZewnętrzne_336" connectionId="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neZewnętrzne_530" connectionId="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neZewnętrzne_1125" connectionId="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neZewnętrzne_869" connectionId="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neZewnętrzne_125" connectionId="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neZewnętrzne_992" connectionId="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neZewnętrzne_700" connectionId="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neZewnętrzne_211" connectionId="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neZewnętrzne_253" connectionId="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neZewnętrzne_751" connectionId="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neZewnętrzne_559" connectionId="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neZewnętrzne_11" connectionId="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neZewnętrzne_606" connectionId="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neZewnętrzne_1023" connectionId="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neZewnętrzne_1116" connectionId="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neZewnętrzne_968" connectionId="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neZewnętrzne_433" connectionId="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neZewnętrzne_654" connectionId="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neZewnętrzne_29" connectionId="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neZewnętrzne_812" connectionId="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neZewnętrzne_271" connectionId="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neZewnętrzne_356" connectionId="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neZewnętrzne_1062" connectionId="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neZewnętrzne_411" connectionId="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neZewnętrzne_460" connectionId="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neZewnętrzne_488" connectionId="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neZewnętrzne_969" connectionId="8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neZewnętrzne_695" connectionId="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neZewnętrzne_1084" connectionId="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neZewnętrzne_1078" connectionId="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neZewnętrzne_328" connectionId="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neZewnętrzne_604" connectionId="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neZewnętrzne_85" connectionId="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neZewnętrzne_267" connectionId="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neZewnętrzne_1068" connectionId="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neZewnętrzne_947" connectionId="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neZewnętrzne_453" connectionId="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neZewnętrzne_787" connectionId="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neZewnętrzne_809" connectionId="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neZewnętrzne_1040" connectionId="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neZewnętrzne_800" connectionId="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neZewnętrzne_6" connectionId="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neZewnętrzne_1134" connectionId="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neZewnętrzne_924" connectionId="7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neZewnętrzne_936" connectionId="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neZewnętrzne_641" connectionId="8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neZewnętrzne_380" connectionId="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neZewnętrzne_728" connectionId="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neZewnętrzne_1014" connectionId="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neZewnętrzne_130" connectionId="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neZewnętrzne_920" connectionId="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neZewnętrzne_159" connectionId="6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neZewnętrzne_917" connectionId="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neZewnętrzne_206" connectionId="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neZewnętrzne_1047" connectionId="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neZewnętrzne_784" connectionId="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neZewnętrzne_139" connectionId="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neZewnętrzne_34" connectionId="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neZewnętrzne_635" connectionId="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neZewnętrzne_164" connectionId="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neZewnętrzne_752" connectionId="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neZewnętrzne_856" connectionId="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neZewnętrzne_798" connectionId="5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neZewnętrzne_223" connectionId="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neZewnętrzne_504" connectionId="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neZewnętrzne_1005" connectionId="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neZewnętrzne_456" connectionId="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neZewnętrzne_692" connectionId="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neZewnętrzne_583" connectionId="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neZewnętrzne_288" connectionId="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neZewnętrzne_1030" connectionId="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neZewnętrzne_855" connectionId="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neZewnętrzne_463" connectionId="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neZewnętrzne_141" connectionId="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neZewnętrzne_357" connectionId="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neZewnętrzne_147" connectionId="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neZewnętrzne_173" connectionId="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neZewnętrzne_321" connectionId="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neZewnętrzne_996" connectionId="7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neZewnętrzne_1003" connectionId="6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neZewnętrzne_983" connectionId="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neZewnętrzne_281" connectionId="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neZewnętrzne_862" connectionId="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neZewnętrzne_649" connectionId="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neZewnętrzne_18" connectionId="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neZewnętrzne_973" connectionId="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neZewnętrzne_908" connectionId="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neZewnętrzne_38" connectionId="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neZewnętrzne_118" connectionId="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neZewnętrzne_972" connectionId="7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neZewnętrzne_694" connectionId="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neZewnętrzne_239" connectionId="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neZewnętrzne_1102" connectionId="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neZewnętrzne_358" connectionId="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neZewnętrzne_479" connectionId="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neZewnętrzne_222" connectionId="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neZewnętrzne_39" connectionId="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neZewnętrzne_418" connectionId="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neZewnętrzne_521" connectionId="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neZewnętrzne_552" connectionId="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neZewnętrzne_432" connectionId="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neZewnętrzne_1041" connectionId="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neZewnętrzne_721" connectionId="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neZewnętrzne_359" connectionId="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neZewnętrzne_172" connectionId="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neZewnętrzne_667" connectionId="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neZewnętrzne_377" connectionId="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neZewnętrzne_278" connectionId="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neZewnętrzne_306" connectionId="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neZewnętrzne_813" connectionId="8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neZewnętrzne_465" connectionId="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neZewnętrzne_190" connectionId="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neZewnętrzne_183" connectionId="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neZewnętrzne_133" connectionId="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neZewnętrzne_482" connectionId="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neZewnętrzne_828" connectionId="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neZewnętrzne_9" connectionId="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neZewnętrzne_527" connectionId="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neZewnętrzne_76" connectionId="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neZewnętrzne_1076" connectionId="7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neZewnętrzne_259" connectionId="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neZewnętrzne_351" connectionId="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neZewnętrzne_121" connectionId="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neZewnętrzne_175" connectionId="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neZewnętrzne_1128" connectionId="7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neZewnętrzne_495" connectionId="6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neZewnętrzne_466" connectionId="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neZewnętrzne_927" connectionId="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neZewnętrzne_1135" connectionId="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neZewnętrzne_370" connectionId="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neZewnętrzne_1051" connectionId="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neZewnętrzne_1095" connectionId="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neZewnętrzne_540" connectionId="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neZewnętrzne_595" connectionId="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neZewnętrzne_216" connectionId="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neZewnętrzne_1097" connectionId="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neZewnętrzne_658" connectionId="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neZewnętrzne_103" connectionId="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neZewnętrzne_364" connectionId="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neZewnętrzne_83" connectionId="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neZewnętrzne_352" connectionId="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neZewnętrzne_94" connectionId="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neZewnętrzne_115" connectionId="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neZewnętrzne_87" connectionId="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neZewnętrzne_919" connectionId="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neZewnętrzne_985" connectionId="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neZewnętrzne_679" connectionId="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neZewnętrzne_1065" connectionId="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neZewnętrzne_895" connectionId="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neZewnętrzne_575" connectionId="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neZewnętrzne_638" connectionId="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neZewnętrzne_734" connectionId="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neZewnętrzne_811" connectionId="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neZewnętrzne_906" connectionId="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neZewnętrzne_625" connectionId="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neZewnętrzne_1144" connectionId="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neZewnętrzne_116" connectionId="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neZewnętrzne_313" connectionId="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neZewnętrzne_233" connectionId="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neZewnętrzne_487" connectionId="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neZewnętrzne_319" connectionId="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neZewnętrzne_320" connectionId="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neZewnętrzne_1038" connectionId="5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neZewnętrzne_770" connectionId="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neZewnętrzne_442" connectionId="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neZewnętrzne_594" connectionId="5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neZewnętrzne_437" connectionId="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neZewnętrzne_410" connectionId="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neZewnętrzne_935" connectionId="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neZewnętrzne_446" connectionId="5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neZewnętrzne_414" connectionId="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neZewnętrzne_1094" connectionId="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neZewnętrzne_621" connectionId="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neZewnętrzne_1112" connectionId="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neZewnętrzne_32" connectionId="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neZewnętrzne_333" connectionId="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neZewnętrzne_948" connectionId="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neZewnętrzne_1118" connectionId="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neZewnętrzne_520" connectionId="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neZewnętrzne_579" connectionId="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neZewnętrzne_58" connectionId="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neZewnętrzne_591" connectionId="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neZewnętrzne_743" connectionId="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neZewnętrzne_921" connectionId="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neZewnętrzne_470" connectionId="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neZewnętrzne_145" connectionId="8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neZewnętrzne_668" connectionId="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neZewnętrzne_354" connectionId="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neZewnętrzne_1129" connectionId="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neZewnętrzne_990" connectionId="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neZewnętrzne_937" connectionId="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neZewnętrzne_79" connectionId="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neZewnętrzne_810" connectionId="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neZewnętrzne_257" connectionId="8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neZewnętrzne_1133" connectionId="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neZewnętrzne_516" connectionId="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neZewnętrzne_276" connectionId="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neZewnętrzne_232" connectionId="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neZewnętrzne_422" connectionId="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neZewnętrzne_748" connectionId="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Gap_Opt_ES_form" connectionId="2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neZewnętrzne_268" connectionId="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neZewnętrzne_1074" connectionId="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neZewnętrzne_546" connectionId="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neZewnętrzne_568" connectionId="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neZewnętrzne_13" connectionId="8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neZewnętrzne_1111" connectionId="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neZewnętrzne_123" connectionId="6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neZewnętrzne_338" connectionId="5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neZewnętrzne_296" connectionId="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neZewnętrzne_570" connectionId="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neZewnętrzne_448" connectionId="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neZewnętrzne_738" connectionId="5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neZewnętrzne_991" connectionId="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neZewnętrzne_834" connectionId="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neZewnętrzne_1037" connectionId="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neZewnętrzne_1033" connectionId="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neZewnętrzne_509" connectionId="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neZewnętrzne_2" connectionId="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neZewnętrzne_1114" connectionId="5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neZewnętrzne_329" connectionId="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neZewnętrzne_401" connectionId="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neZewnętrzne_879" connectionId="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neZewnętrzne_144" connectionId="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neZewnętrzne_215" connectionId="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neZewnętrzne_1024" connectionId="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neZewnętrzne_51" connectionId="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neZewnętrzne_1031" connectionId="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neZewnętrzne_868" connectionId="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neZewnętrzne_98" connectionId="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neZewnętrzne_716" connectionId="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neZewnętrzne_45" connectionId="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neZewnętrzne_1105" connectionId="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neZewnętrzne_134" connectionId="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neZewnętrzne_958" connectionId="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neZewnętrzne_16" connectionId="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neZewnętrzne_36" connectionId="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neZewnętrzne_272" connectionId="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neZewnętrzne_775" connectionId="6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neZewnętrzne_1141" connectionId="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neZewnętrzne_602" connectionId="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neZewnętrzne_148" connectionId="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neZewnętrzne_585" connectionId="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neZewnętrzne_152" connectionId="7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neZewnętrzne_719" connectionId="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neZewnętrzne_1016" connectionId="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neZewnętrzne_1063" connectionId="6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neZewnętrzne_1019" connectionId="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neZewnętrzne_756" connectionId="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neZewnętrzne_623" connectionId="6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neZewnętrzne_458" connectionId="5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neZewnętrzne_347" connectionId="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neZewnętrzne_746" connectionId="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neZewnętrzne_693" connectionId="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neZewnętrzne_484" connectionId="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neZewnętrzne_631" connectionId="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neZewnętrzne_1046" connectionId="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neZewnętrzne_852" connectionId="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neZewnętrzne_282" connectionId="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neZewnętrzne_1049" connectionId="8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neZewnętrzne_616" connectionId="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neZewnętrzne_715" connectionId="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neZewnętrzne_331" connectionId="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neZewnętrzne_544" connectionId="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neZewnętrzne_54" connectionId="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neZewnętrzne_3" connectionId="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neZewnętrzne_650" connectionId="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neZewnętrzne_537" connectionId="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neZewnętrzne_893" connectionId="8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neZewnętrzne_270" connectionId="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neZewnętrzne_607" connectionId="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neZewnętrzne_786" connectionId="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neZewnętrzne_177" connectionId="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neZewnętrzne_1036" connectionId="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neZewnętrzne_161" connectionId="8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neZewnętrzne_14" connectionId="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neZewnętrzne_817" connectionId="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neZewnętrzne_122" connectionId="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neZewnętrzne_409" connectionId="8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neZewnętrzne_508" connectionId="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neZewnętrzne_839" connectionId="6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neZewnętrzne_739" connectionId="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neZewnętrzne_567" connectionId="6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neZewnętrzne_1054" connectionId="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neZewnętrzne_254" connectionId="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neZewnętrzne_648" connectionId="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neZewnętrzne_593" connectionId="8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neZewnętrzne_682" connectionId="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neZewnętrzne_244" connectionId="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neZewnętrzne_35" connectionId="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neZewnętrzne_933" connectionId="8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neZewnętrzne_394" connectionId="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neZewnętrzne_195" connectionId="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neZewnętrzne_598" connectionId="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neZewnętrzne_1058" connectionId="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neZewnętrzne_77" connectionId="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neZewnętrzne_905" connectionId="8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neZewnętrzne_1073" connectionId="8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neZewnętrzne_382" connectionId="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neZewnętrzne_967" connectionId="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neZewnętrzne_229" connectionId="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neZewnętrzne_1042" connectionId="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neZewnętrzne_494" connectionId="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neZewnętrzne_994" connectionId="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neZewnętrzne_324" connectionId="7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neZewnętrzne_485" connectionId="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neZewnętrzne_653" connectionId="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neZewnętrzne_848" connectionId="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neZewnętrzne_180" connectionId="7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neZewnętrzne_420" connectionId="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neZewnętrzne_510" connectionId="5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neZewnętrzne_603" connectionId="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neZewnętrzne_137" connectionId="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neZewnętrzne_571" connectionId="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neZewnętrzne_1061" connectionId="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neZewnętrzne_889" connectionId="8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neZewnętrzne_1002" connectionId="5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neZewnętrzne_286" connectionId="5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neZewnętrzne_587" connectionId="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neZewnętrzne_1132" connectionId="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neZewnętrzne_311" connectionId="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neZewnętrzne_674" connectionId="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neZewnętrzne_724" connectionId="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neZewnętrzne_926" connectionId="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neZewnętrzne_941" connectionId="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neZewnętrzne_794" connectionId="5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neZewnętrzne_90" connectionId="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neZewnętrzne_163" connectionId="6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neZewnętrzne_426" connectionId="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neZewnętrzne_911" connectionId="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neZewnętrzne_212" connectionId="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neZewnętrzne_524" connectionId="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neZewnętrzne_581" connectionId="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neZewnętrzne_767" connectionId="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neZewnętrzne_560" connectionId="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neZewnętrzne_99" connectionId="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neZewnętrzne_744" connectionId="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neZewnętrzne_1066" connectionId="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neZewnętrzne_816" connectionId="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neZewnętrzne_665" connectionId="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neZewnętrzne_718" connectionId="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neZewnętrzne_997" connectionId="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neZewnętrzne_445" connectionId="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neZewnętrzne_450" connectionId="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neZewnętrzne_131" connectionId="6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neZewnętrzne_942" connectionId="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neZewnętrzne_956" connectionId="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neZewnętrzne_896" connectionId="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neZewnętrzne_200" connectionId="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neZewnętrzne_444" connectionId="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neZewnętrzne_914" connectionId="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neZewnętrzne_10" connectionId="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neZewnętrzne_685" connectionId="8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neZewnętrzne_982" connectionId="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neZewnętrzne_499" connectionId="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neZewnętrzne_155" connectionId="6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neZewnętrzne_227" connectionId="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neZewnętrzne_843" connectionId="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neZewnętrzne_40" connectionId="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neZewnętrzne_647" connectionId="6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neZewnętrzne_294" connectionId="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neZewnętrzne_199" connectionId="6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neZewnętrzne_842" connectionId="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neZewnętrzne_323" connectionId="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neZewnętrzne_859" connectionId="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neZewnętrzne_627" connectionId="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neZewnętrzne_976" connectionId="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neZewnętrzne_711" connectionId="6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neZewnętrzne_417" connectionId="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neZewnętrzne_779" connectionId="6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neZewnętrzne_60" connectionId="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neZewnętrzne_999" connectionId="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neZewnętrzne_412" connectionId="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neZewnętrzne_557" connectionId="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neZewnętrzne_821" connectionId="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neZewnętrzne_62" connectionId="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neZewnętrzne_47" connectionId="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neZewnętrzne_30" connectionId="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neZewnętrzne_332" connectionId="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neZewnętrzne_562" connectionId="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neZewnętrzne_735" connectionId="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neZewnętrzne_550" connectionId="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neZewnętrzne_707" connectionId="6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neZewnętrzne_425" connectionId="8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neZewnętrzne_384" connectionId="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neZewnętrzne_461" connectionId="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neZewnętrzne_398" connectionId="5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neZewnętrzne_19" connectionId="6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neZewnętrzne_1120" connectionId="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neZewnętrzne_871" connectionId="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neZewnętrzne_901" connectionId="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neZewnętrzne_119" connectionId="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neZewnętrzne_44" connectionId="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neZewnętrzne_755" connectionId="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neZewnętrzne_290" connectionId="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neZewnętrzne_511" connectionId="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neZewnętrzne_757" connectionId="8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neZewnętrzne_46" connectionId="5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neZewnętrzne_379" connectionId="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neZewnętrzne_71" connectionId="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neZewnętrzne_1072" connectionId="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neZewnętrzne_943" connectionId="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neZewnętrzne_761" connectionId="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neZewnętrzne_348" connectionId="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neZewnętrzne_538" connectionId="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neZewnętrzne_491" connectionId="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neZewnętrzne_237" connectionId="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neZewnętrzne_334" connectionId="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neZewnętrzne_615" connectionId="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neZewnętrzne_203" connectionId="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neZewnętrzne_225" connectionId="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neZewnętrzne_907" connectionId="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neZewnętrzne_849" connectionId="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neZewnętrzne_959" connectionId="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neZewnętrzne_572" connectionId="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neZewnętrzne_675" connectionId="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neZewnętrzne_528" connectionId="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neZewnętrzne_664" connectionId="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neZewnętrzne_69" connectionId="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neZewnętrzne_1099" connectionId="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neZewnętrzne_832" connectionId="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neZewnętrzne_78" connectionId="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neZewnętrzne_723" connectionId="6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neZewnętrzne_427" connectionId="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neZewnętrzne_383" connectionId="6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neZewnętrzne_703" connectionId="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neZewnętrzne_1079" connectionId="6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neZewnętrzne_349" connectionId="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neZewnętrzne_226" connectionId="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neZewnętrzne_8" connectionId="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neZewnętrzne_878" connectionId="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neZewnętrzne_776" connectionId="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neZewnętrzne_979" connectionId="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neZewnętrzne_1130" connectionId="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neZewnętrzne_355" connectionId="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neZewnętrzne_236" connectionId="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neZewnętrzne_780" connectionId="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neZewnętrzne_95" connectionId="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neZewnętrzne_870" connectionId="5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neZewnętrzne_929" connectionId="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neZewnętrzne_1077" connectionId="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neZewnętrzne_507" connectionId="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neZewnętrzne_614" connectionId="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neZewnętrzne_554" connectionId="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neZewnętrzne_5" connectionId="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neZewnętrzne_1088" connectionId="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neZewnętrzne_449" connectionId="8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neZewnętrzne_86" connectionId="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neZewnętrzne_891" connectionId="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neZewnętrzne_1147" connectionId="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neZewnętrzne_888" connectionId="7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neZewnętrzne_1123" connectionId="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neZewnętrzne_371" connectionId="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neZewnętrzne_1091" connectionId="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neZewnętrzne_669" connectionId="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neZewnętrzne_802" connectionId="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neZewnętrzne_900" connectionId="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neZewnętrzne_187" connectionId="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neZewnętrzne_1011" connectionId="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neZewnętrzne_1029" connectionId="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neZewnętrzne_847" connectionId="6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neZewnętrzne_876" connectionId="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neZewnętrzne_1012" connectionId="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neZewnętrzne_477" connectionId="8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neZewnętrzne_165" connectionId="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neZewnętrzne_20" connectionId="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neZewnętrzne_576" connectionId="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neZewnętrzne_1018" connectionId="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neZewnętrzne_938" connectionId="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neZewnętrzne_952" connectionId="7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neZewnętrzne_192" connectionId="7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neZewnętrzne_551" connectionId="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neZewnętrzne_753" connectionId="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neZewnętrzne_1071" connectionId="6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neZewnętrzne_245" connectionId="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neZewnętrzne_696" connectionId="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neZewnętrzne_341" connectionId="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neZewnętrzne_1140" connectionId="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neZewnętrzne_882" connectionId="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neZewnętrzne_316" connectionId="7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neZewnętrzne_655" connectionId="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neZewnętrzne_12" connectionId="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neZewnętrzne_41" connectionId="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neZewnętrzne_922" connectionId="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neZewnętrzne_731" connectionId="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neZewnętrzne_689" connectionId="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neZewnętrzne_818" connectionId="5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neZewnętrzne_671" connectionId="6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neZewnętrzne_4" connectionId="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neZewnętrzne_127" connectionId="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neZewnętrzne_1087" connectionId="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neZewnętrzne_574" connectionId="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neZewnętrzne_406" connectionId="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neZewnętrzne_185" connectionId="8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neZewnętrzne_369" connectionId="8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neZewnętrzne_388" connectionId="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neZewnętrzne_75" connectionId="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neZewnętrzne_1025" connectionId="8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neZewnętrzne_459" connectionId="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neZewnętrzne_500" connectionId="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neZewnętrzne_201" connectionId="8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neZewnętrzne_543" connectionId="6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neZewnętrzne_252" connectionId="7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neZewnętrzne_483" connectionId="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neZewnętrzne_326" connectionId="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neZewnętrzne_777" connectionId="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neZewnętrzne_962" connectionId="5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neZewnętrzne_884" connectionId="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neZewnętrzne_673" connectionId="8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neZewnętrzne_652" connectionId="7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neZewnętrzne_49" connectionId="8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neZewnętrzne_135" connectionId="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neZewnętrzne_335" connectionId="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neZewnętrzne_1009" connectionId="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neZewnętrzne_262" connectionId="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neZewnętrzne_202" connectionId="5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neZewnętrzne_100" connectionId="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neZewnętrzne_629" connectionId="8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neZewnętrzne_532" connectionId="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neZewnętrzne_1004" connectionId="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neZewnętrzne_149" connectionId="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neZewnętrzne_472" connectionId="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neZewnętrzne_1139" connectionId="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neZewnętrzne_416" connectionId="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neZewnętrzne_1039" connectionId="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neZewnętrzne_184" connectionId="7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neZewnętrzne_778" connectionId="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neZewnętrzne_747" connectionId="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neZewnętrzne_710" connectionId="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neZewnętrzne_736" connectionId="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neZewnętrzne_877" connectionId="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neZewnętrzne_235" connectionId="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neZewnętrzne_23" connectionId="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neZewnętrzne_408" connectionId="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neZewnętrzne_238" connectionId="5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neZewnętrzne_732" connectionId="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neZewnętrzne_754" connectionId="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neZewnętrzne_308" connectionId="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neZewnętrzne_541" connectionId="8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neZewnętrzne_782" connectionId="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neZewnętrzne_872" connectionId="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neZewnętrzne_25" connectionId="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neZewnętrzne_372" connectionId="7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neZewnętrzne_250" connectionId="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neZewnętrzne_1115" connectionId="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neZewnętrzne_140" connectionId="7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neZewnętrzne_617" connectionId="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neZewnętrzne_765" connectionId="8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neZewnętrzne_533" connectionId="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neZewnętrzne_717" connectionId="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neZewnętrzne_404" connectionId="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neZewnętrzne_555" connectionId="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neZewnętrzne_105" connectionId="8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neZewnętrzne_24" connectionId="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neZewnętrzne_342" connectionId="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neZewnętrzne_447" connectionId="6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neZewnętrzne_733" connectionId="8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neZewnętrzne_814" connectionId="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neZewnętrzne_242" connectionId="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neZewnętrzne_1013" connectionId="8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neZewnętrzne_503" connectionId="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neZewnętrzne_397" connectionId="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neZewnętrzne_600" connectionId="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neZewnętrzne_749" connectionId="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neZewnętrzne_436" connectionId="7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neZewnętrzne_151" connectionId="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neZewnętrzne_961" connectionId="8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neZewnętrzne_676" connectionId="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neZewnętrzne_293" connectionId="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neZewnętrzne_515" connectionId="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neZewnętrzne_864" connectionId="7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neZewnętrzne_639" connectionId="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neZewnętrzne_209" connectionId="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neZewnętrzne_824" connectionId="7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neZewnętrzne_138" connectionId="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neZewnętrzne_745" connectionId="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neZewnętrzne_1034" connectionId="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neZewnętrzne_706" connectionId="5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neZewnętrzne_928" connectionId="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neZewnętrzne_680" connectionId="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neZewnętrzne_645" connectionId="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neZewnętrzne_178" connectionId="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neZewnętrzne_829" connectionId="8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neZewnętrzne_186" connectionId="5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neZewnętrzne_865" connectionId="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neZewnętrzne_196" connectionId="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neZewnętrzne_903" connectionId="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neZewnętrzne_441" connectionId="8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neZewnętrzne_1053" connectionId="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neZewnętrzne_1044" connectionId="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neZewnętrzne_312" connectionId="7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neZewnętrzne_365" connectionId="8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neZewnętrzne_110" connectionId="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neZewnętrzne_1035" connectionId="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neZewnętrzne_389" connectionId="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neZewnętrzne_248" connectionId="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neZewnętrzne_166" connectionId="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neZewnętrzne_413" connectionId="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neZewnętrzne_712" connectionId="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neZewnętrzne_977" connectionId="8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neZewnętrzne_492" connectionId="7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neZewnętrzne_966" connectionId="5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neZewnętrzne_197" connectionId="8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neZewnętrzne_168" connectionId="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neZewnętrzne_980" connectionId="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neZewnętrzne_277" connectionId="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neZewnętrzne_27" connectionId="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neZewnętrzne_330" connectionId="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neZewnętrzne_468" connectionId="7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neZewnętrzne_910" connectionId="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neZewnętrzne_998" connectionId="5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neZewnętrzne_366" connectionId="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neZewnętrzne_773" connectionId="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neZewnętrzne_350" connectionId="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neZewnętrzne_890" connectionId="5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neZewnętrzne_156" connectionId="7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neZewnętrzne_1021" connectionId="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neZewnętrzne_894" connectionId="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neZewnętrzne_883" connectionId="6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neZewnętrzne_771" connectionId="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neZewnętrzne_424" connectionId="7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neZewnętrzne_699" connectionId="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neZewnętrzne_300" connectionId="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neZewnętrzne_174" connectionId="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neZewnętrzne_722" connectionId="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neZewnętrzne_92" connectionId="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neZewnętrzne_33" connectionId="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neZewnętrzne_923" connectionId="6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neZewnętrzne_1085" connectionId="8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neZewnętrzne_586" connectionId="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neZewnętrzne_475" connectionId="6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neZewnętrzne_866" connectionId="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neZewnętrzne_549" connectionId="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neZewnętrzne_804" connectionId="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neZewnętrzne_170" connectionId="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neZewnętrzne_104" connectionId="7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neZewnętrzne_1137" connectionId="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neZewnętrzne_438" connectionId="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neZewnętrzne_53" connectionId="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neZewnętrzne_624" connectionId="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neZewnętrzne_28" connectionId="7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neZewnętrzne_612" connectionId="7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neZewnętrzne_256" connectionId="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neZewnętrzne_702" connectionId="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neZewnętrzne_154" connectionId="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neZewnętrzne_132" connectionId="7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neZewnętrzne_827" connectionId="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neZewnętrzne_219" connectionId="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neZewnętrzne_857" connectionId="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neZewnętrzne_644" connectionId="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neZewnętrzne_940" connectionId="7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neZewnętrzne_925" connectionId="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neZewnętrzne_302" connectionId="5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neZewnętrzne_400" connectionId="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neZewnętrzne_853" connectionId="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neZewnętrzne_1017" connectionId="8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neZewnętrzne_108" connectionId="7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neZewnętrzne_67" connectionId="6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neZewnętrzne_867" connectionId="6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neZewnętrzne_691" connectionId="6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neZewnętrzne_52" connectionId="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neZewnętrzne_851" connectionId="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neZewnętrzne_686" connectionId="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neZewnętrzne_708" connectionId="7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neZewnętrzne_241" connectionId="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neZewnętrzne_986" connectionId="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neZewnętrzne_713" connectionId="8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neZewnętrzne_596" connectionId="7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neZewnętrzne_750" connectionId="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neZewnętrzne_261" connectionId="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neZewnętrzne_523" connectionId="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neZewnętrzne_310" connectionId="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neZewnętrzne_1491" connectionId="10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neZewnętrzne_1490" connectionId="28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neZewnętrzne_1489" connectionId="2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neZewnętrzne_1488" connectionId="22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neZewnętrzne_1487" connectionId="2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neZewnętrzne_334" connectionId="28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neZewnętrzne_305" connectionId="10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neZewnętrzne_1242" connectionId="22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neZewnętrzne_1118" connectionId="2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neZewnętrzne_502" connectionId="2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neZewnętrzne_727" connectionId="2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neZewnętrzne_435" connectionId="1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neZewnętrzne_101" connectionId="2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neZewnętrzne_1245" connectionId="1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neZewnętrzne_957" connectionId="2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neZewnętrzne_1088" connectionId="2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neZewnętrzne_1396" connectionId="2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neZewnętrzne_592" connectionId="22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neZewnętrzne_972" connectionId="2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neZewnętrzne_1271" connectionId="29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neZewnętrzne_1291" connectionId="29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neZewnętrzne_452" connectionId="2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neZewnętrzne_548" connectionId="2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neZewnętrzne_289" connectionId="2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neZewnętrzne_987" connectionId="2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neZewnętrzne_591" connectionId="29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neZewnętrzne_52" connectionId="2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neZewnętrzne_91" connectionId="2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neZewnętrzne_762" connectionId="22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neZewnętrzne_1349" connectionId="2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Gap_Opt_ES_acme" connectionId="1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neZewnętrzne_1080" connectionId="1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neZewnętrzne_480" connectionId="1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neZewnętrzne_14" connectionId="29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neZewnętrzne_1409" connectionId="2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neZewnętrzne_1033" connectionId="2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neZewnętrzne_672" connectionId="2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neZewnętrzne_1198" connectionId="27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neZewnętrzne_15" connectionId="2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neZewnętrzne_1434" connectionId="2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neZewnętrzne_1138" connectionId="27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neZewnętrzne_520" connectionId="1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neZewnętrzne_713" connectionId="2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neZewnętrzne_860" connectionId="1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neZewnętrzne_87" connectionId="2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neZewnętrzne_771" connectionId="2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neZewnętrzne_38" connectionId="2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neZewnętrzne_486" connectionId="2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neZewnętrzne_660" connectionId="10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neZewnętrzne_770" connectionId="1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neZewnętrzne_779" connectionId="2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neZewnętrzne_1206" connectionId="29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neZewnętrzne_1301" connectionId="29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neZewnętrzne_28" connectionId="27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neZewnętrzne_267" connectionId="2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neZewnętrzne_457" connectionId="2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neZewnętrzne_116" connectionId="2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neZewnętrzne_608" connectionId="2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neZewnętrzne_241" connectionId="2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neZewnętrzne_919" connectionId="28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neZewnętrzne_579" connectionId="2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neZewnętrzne_398" connectionId="2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neZewnętrzne_166" connectionId="29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neZewnętrzne_961" connectionId="2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neZewnętrzne_854" connectionId="2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neZewnętrzne_730" connectionId="10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neZewnętrzne_1096" connectionId="29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neZewnętrzne_1031" connectionId="2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neZewnętrzne_323" connectionId="2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neZewnętrzne_1221" connectionId="29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neZewnętrzne_211" connectionId="2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neZewnętrzne_145" connectionId="10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neZewnętrzne_1329" connectionId="28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neZewnętrzne_1428" connectionId="2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neZewnętrzne_369" connectionId="28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neZewnętrzne_600" connectionId="1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neZewnętrzne_161" connectionId="2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neZewnętrzne_1166" connectionId="29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neZewnętrzne_261" connectionId="2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neZewnętrzne_97" connectionId="2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neZewnętrzne_1261" connectionId="29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neZewnętrzne_1461" connectionId="1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neZewnętrzne_481" connectionId="2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neZewnętrzne_76" connectionId="2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neZewnętrzne_678" connectionId="27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neZewnętrzne_624" connectionId="28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neZewnętrzne_640" connectionId="1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neZewnętrzne_313" connectionId="27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neZewnętrzne_1466" connectionId="10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neZewnętrzne_60" connectionId="10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neZewnętrzne_912" connectionId="22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neZewnętrzne_1228" connectionId="2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neZewnętrzne_1449" connectionId="2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neZewnętrzne_140" connectionId="1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neZewnętrzne_858" connectionId="2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neZewnętrzne_408" connectionId="27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neZewnętrzne_383" connectionId="2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neZewnętrzne_981" connectionId="2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neZewnętrzne_490" connectionId="1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neZewnętrzne_828" connectionId="2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neZewnętrzne_301" connectionId="29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neZewnętrzne_105" connectionId="1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neZewnętrzne_8" connectionId="28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neZewnętrzne_835" connectionId="1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neZewnętrzne_238" connectionId="27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neZewnętrzne_81" connectionId="2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neZewnętrzne_1213" connectionId="2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neZewnętrzne_506" connectionId="2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neZewnętrzne_439" connectionId="2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neZewnętrzne_1233" connectionId="27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neZewnętrzne_1182" connectionId="22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neZewnętrzne_221" connectionId="29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neZewnętrzne_739" connectionId="28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neZewnętrzne_900" connectionId="1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neZewnętrzne_1376" connectionId="29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neZewnętrzne_930" connectionId="1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neZewnętrzne_992" connectionId="2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neZewnętrzne_911" connectionId="2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neZewnętrzne_1049" connectionId="2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neZewnętrzne_876" connectionId="2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neZewnętrzne_891" connectionId="2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neZewnętrzne_898" connectionId="27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neZewnętrzne_1370" connectionId="1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neZewnętrzne_1293" connectionId="2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neZewnętrzne_82" connectionId="22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neZewnętrzne_861" connectionId="29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neZewnętrzne_527" connectionId="2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neZewnętrzne_1235" connectionId="1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neZewnętrzne_1200" connectionId="1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neZewnętrzne_7" connectionId="2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neZewnętrzne_1355" connectionId="1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neZewnętrzne_51" connectionId="29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neZewnętrzne_581" connectionId="2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neZewnętrzne_1115" connectionId="1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neZewnętrzne_519" connectionId="2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neZewnętrzne_1462" connectionId="29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neZewnętrzne_1091" connectionId="29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neZewnętrzne_366" connectionId="29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neZewnętrzne_717" connectionId="2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neZewnętrzne_1043" connectionId="2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neZewnętrzne_625" connectionId="10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neZewnętrzne_1379" connectionId="28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neZewnętrzne_35" connectionId="1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neZewnętrzne_1199" connectionId="2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neZewnętrzne_1336" connectionId="29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neZewnętrzne_1475" connectionId="28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neZewnętrzne_561" connectionId="2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neZewnętrzne_1368" connectionId="2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neZewnętrzne_187" connectionId="22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neZewnętrzne_931" connectionId="29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neZewnętrzne_863" connectionId="2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neZewnętrzne_963" connectionId="2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neZewnętrzne_352" connectionId="2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neZewnętrzne_302" connectionId="2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neZewnętrzne_1057" connectionId="2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neZewnętrzne_796" connectionId="29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neZewnętrzne_589" connectionId="2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neZewnętrzne_497" connectionId="22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neZewnętrzne_700" connectionId="1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neZewnętrzne_712" connectionId="2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neZewnętrzne_1003" connectionId="27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neZewnętrzne_1300" connectionId="10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neZewnętrzne_1412" connectionId="22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neZewnętrzne_798" connectionId="2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neZewnętrzne_1247" connectionId="2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neZewnętrzne_820" connectionId="1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neZewnętrzne_945" connectionId="10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neZewnętrzne_1226" connectionId="29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neZewnętrzne_521" connectionId="29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neZewnętrzne_728" connectionId="27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neZewnętrzne_396" connectionId="2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neZewnętrzne_34" connectionId="2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neZewnętrzne_205" connectionId="1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neZewnętrzne_749" connectionId="2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neZewnętrzne_1193" connectionId="27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neZewnętrzne_825" connectionId="1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neZewnętrzne_1175" connectionId="1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neZewnętrzne_450" connectionId="1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neZewnętrzne_910" connectionId="10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neZewnętrzne_88" connectionId="27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neZewnętrzne_1321" connectionId="29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neZewnętrzne_253" connectionId="27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neZewnętrzne_760" connectionId="1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neZewnętrzne_1294" connectionId="28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neZewnętrzne_1162" connectionId="2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neZewnętrzne_544" connectionId="28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neZewnętrzne_1116" connectionId="29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neZewnętrzne_1410" connectionId="1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neZewnętrzne_102" connectionId="2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neZewnętrzne_634" connectionId="2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neZewnętrzne_1090" connectionId="10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neZewnętrzne_1403" connectionId="2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neZewnętrzne_694" connectionId="28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neZewnętrzne_923" connectionId="27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neZewnętrzne_1204" connectionId="2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neZewnętrzne_976" connectionId="2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neZewnętrzne_373" connectionId="27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neZewnętrzne_1257" connectionId="2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neZewnętrzne_578" connectionId="2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neZewnętrzne_1013" connectionId="2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neZewnętrzne_322" connectionId="22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neZewnętrzne_343" connectionId="2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neZewnętrzne_312" connectionId="22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neZewnętrzne_336" connectionId="29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neZewnętrzne_588" connectionId="2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neZewnętrzne_1078" connectionId="27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neZewnętrzne_813" connectionId="2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neZewnętrzne_847" connectionId="2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neZewnętrzne_1128" connectionId="2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neZewnętrzne_726" connectionId="29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neZewnętrzne_240" connectionId="1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neZewnętrzne_613" connectionId="27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neZewnętrzne_25" connectionId="28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neZewnętrzne_281" connectionId="29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neZewnętrzne_564" connectionId="28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neZewnętrzne_936" connectionId="2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neZewnętrzne_792" connectionId="2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neZewnętrzne_938" connectionId="2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neZewnętrzne_1276" connectionId="2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neZewnętrzne_699" connectionId="28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neZewnętrzne_1398" connectionId="27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neZewnętrzne_960" connectionId="10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neZewnętrzne_558" connectionId="27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neZewnętrzne_107" connectionId="2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neZewnętrzne_1117" connectionId="2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neZewnętrzne_1378" connectionId="2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neZewnętrzne_690" connectionId="1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neZewnętrzne_1208" connectionId="2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neZewnętrzne_152" connectionId="2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neZewnętrzne_832" connectionId="2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neZewnętrzne_1081" connectionId="29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neZewnętrzne_171" connectionId="29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neZewnętrzne_874" connectionId="2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neZewnętrzne_127" connectionId="22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neZewnętrzne_742" connectionId="2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neZewnętrzne_674" connectionId="28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neZewnętrzne_404" connectionId="2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neZewnętrzne_1467" connectionId="29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neZewnętrzne_859" connectionId="28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neZewnętrzne_606" connectionId="29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neZewnętrzne_131" connectionId="29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neZewnętrzne_1040" connectionId="1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neZewnętrzne_510" connectionId="1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neZewnętrzne_358" connectionId="2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neZewnętrzne_341" connectionId="29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neZewnętrzne_725" connectionId="10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neZewnętrzne_1210" connectionId="10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neZewnętrzne_93" connectionId="2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neZewnętrzne_845" connectionId="10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neZewnętrzne_370" connectionId="10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neZewnętrzne_1458" connectionId="22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neZewnętrzne_759" connectionId="28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neZewnętrzne_1086" connectionId="2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neZewnętrzne_1177" connectionId="22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neZewnętrzne_862" connectionId="2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neZewnętrzne_1101" connectionId="2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neZewnętrzne_59" connectionId="2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neZewnętrzne_280" connectionId="10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neZewnętrzne_117" connectionId="2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neZewnętrzne_1205" connectionId="10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neZewnętrzne_1270" connectionId="10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neZewnętrzne_425" connectionId="1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neZewnętrzne_514" connectionId="2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neZewnętrzne_843" connectionId="2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neZewnętrzne_372" connectionId="22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neZewnętrzne_245" connectionId="10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neZewnętrzne_504" connectionId="28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neZewnętrzne_392" connectionId="2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neZewnętrzne_650" connectionId="10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neZewnętrzne_1000" connectionId="1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neZewnętrzne_1154" connectionId="2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neZewnętrzne_27" connectionId="2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neZewnętrzne_43" connectionId="2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neZewnętrzne_583" connectionId="2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neZewnętrzne_708" connectionId="2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neZewnętrzne_13" connectionId="28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neZewnętrzne_119" connectionId="28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neZewnętrzne_1070" connectionId="1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neZewnętrzne_47" connectionId="22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neZewnętrzne_1254" connectionId="2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neZewnętrzne_758" connectionId="2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neZewnętrzne_307" connectionId="22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neZewnętrzne_423" connectionId="27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neZewnętrzne_1253" connectionId="2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neZewnętrzne_53" connectionId="2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neZewnętrzne_1310" connectionId="10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neZewnętrzne_95" connectionId="1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neZewnętrzne_163" connectionId="2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neZewnętrzne_1135" connectionId="1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neZewnętrzne_505" connectionId="1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neZewnętrzne_1051" connectionId="29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neZewnętrzne_430" connectionId="10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neZewnętrzne_1045" connectionId="1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neZewnętrzne_857" connectionId="22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neZewnętrzne_539" connectionId="28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neZewnętrzne_658" connectionId="27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neZewnętrzne_1164" connectionId="28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neZewnętrzne_172" connectionId="22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neZewnętrzne_156" connectionId="29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neZewnętrzne_499" connectionId="2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neZewnętrzne_528" connectionId="2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neZewnętrzne_277" connectionId="22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neZewnętrzne_1093" connectionId="2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neZewnętrzne_1181" connectionId="2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neZewnętrzne_603" connectionId="27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neZewnętrzne_785" connectionId="1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neZewnętrzne_1314" connectionId="2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neZewnętrzne_175" connectionId="1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neZewnętrzne_246" connectionId="29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neZewnętrzne_10" connectionId="2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neZewnętrzne_1244" connectionId="2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neZewnętrzne_339" connectionId="28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neZewnętrzne_1286" connectionId="29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neZewnętrzne_733" connectionId="2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neZewnętrzne_947" connectionId="2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neZewnętrzne_249" connectionId="2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neZewnętrzne_990" connectionId="10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neZewnętrzne_720" connectionId="1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neZewnętrzne_1358" connectionId="27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neZewnętrzne_1218" connectionId="27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neZewnętrzne_1438" connectionId="2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neZewnętrzne_304" connectionId="28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neZewnętrzne_1153" connectionId="27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neZewnętrzne_94" connectionId="2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neZewnętrzne_62" connectionId="22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neZewnętrzne_1053" connectionId="27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neZewnętrzne_325" connectionId="10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neZewnętrzne_1185" connectionId="10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neZewnętrzne_902" connectionId="2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neZewnętrzne_610" connectionId="1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neZewnętrzne_1279" connectionId="2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neZewnętrzne_300" connectionId="10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neZewnętrzne_782" connectionId="22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neZewnętrzne_973" connectionId="27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neZewnętrzne_773" connectionId="27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neZewnętrzne_173" connectionId="27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neZewnętrzne_572" connectionId="2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neZewnętrzne_1483" connectionId="22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neZewnętrzne_293" connectionId="2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neZewnętrzne_1131" connectionId="2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neZewnętrzne_144" connectionId="28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neZewnętrzne_656" connectionId="2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neZewnętrzne_157" connectionId="22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neZewnętrzne_812" connectionId="2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neZewnętrzne_1155" connectionId="1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neZewnętrzne_637" connectionId="22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neZewnętrzne_595" connectionId="10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neZewnętrzne_342" connectionId="2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neZewnętrzne_264" connectionId="28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neZewnętrzne_1074" connectionId="28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neZewnętrzne_488" connectionId="2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neZewnętrzne_200" connectionId="1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neZewnętrzne_1027" connectionId="22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neZewnętrzne_899" connectionId="2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neZewnętrzne_33" connectionId="2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neZewnętrzne_686" connectionId="2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neZewnętrzne_380" connectionId="10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neZewnętrzne_890" connectionId="10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neZewnętrzne_24" connectionId="27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neZewnętrzne_1028" connectionId="27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neZewnętrzne_498" connectionId="2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neZewnętrzne_1232" connectionId="22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neZewnętrzne_869" connectionId="2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neZewnętrzne_162" connectionId="2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neZewnętrzne_195" connectionId="1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neZewnętrzne_64" connectionId="28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neZewnętrzne_177" connectionId="2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neZewnętrzne_1392" connectionId="22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neZewnętrzne_958" connectionId="27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neZewnętrzne_495" connectionId="1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neZewnętrzne_799" connectionId="28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neZewnętrzne_939" connectionId="2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neZewnętrzne_84" connectionId="28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neZewnętrzne_207" connectionId="22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neZewnętrzne_675" connectionId="10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neZewnętrzne_1146" connectionId="29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neZewnętrzne_459" connectionId="2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neZewnętrzne_897" connectionId="2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neZewnętrzne_379" connectionId="28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neZewnętrzne_1444" connectionId="2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neZewnętrzne_1170" connectionId="10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neZewnętrzne_56" connectionId="29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neZewnętrzne_537" connectionId="22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neZewnętrzne_1195" connectionId="10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neZewnętrzne_1350" connectionId="10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neZewnętrzne_74" connectionId="28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neZewnętrzne_37" connectionId="22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neZewnętrzne_1298" connectionId="27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neZewnętrzne_491" connectionId="2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neZewnętrzne_1159" connectionId="2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neZewnętrzne_124" connectionId="2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neZewnętrzne_204" connectionId="2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neZewnętrzne_179" connectionId="2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neZewnętrzne_562" connectionId="22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neZewnętrzne_1453" connectionId="22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neZewnętrzne_1419" connectionId="28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neZewnętrzne_1023" connectionId="27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neZewnętrzne_722" connectionId="2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neZewnętrzne_950" connectionId="1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neZewnętrzne_1161" connectionId="2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neZewnętrzne_1056" connectionId="29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neZewnętrzne_484" connectionId="2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neZewnętrzne_788" connectionId="2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neZewnętrzne_1322" connectionId="22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neZewnętrzne_1073" connectionId="2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neZewnętrzne_164" connectionId="2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neZewnętrzne_810" connectionId="10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neZewnętrzne_503" connectionId="2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neZewnętrzne_1407" connectionId="22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neZewnętrzne_989" connectionId="2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neZewnętrzne_298" connectionId="27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neZewnętrzne_1366" connectionId="29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neZewnętrzne_433" connectionId="2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neZewnętrzne_649" connectionId="28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neZewnętrzne_776" connectionId="2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neZewnętrzne_670" connectionId="10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neZewnętrzne_272" connectionId="2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neZewnętrzne_816" connectionId="29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neZewnętrzne_471" connectionId="2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neZewnętrzne_123" connectionId="27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neZewnętrzne_1201" connectionId="29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neZewnętrzne_917" connectionId="2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neZewnętrzne_170" connectionId="1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neZewnętrzne_63" connectionId="2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neZewnętrzne_494" connectionId="28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neZewnętrzne_351" connectionId="29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neZewnętrzne_895" connectionId="10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neZewnętrzne_926" connectionId="29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neZewnętrzne_276" connectionId="2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neZewnętrzne_1173" connectionId="27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neZewnętrzne_66" connectionId="2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neZewnętrzne_1123" connectionId="27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neZewnętrzne_1142" connectionId="2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neZewnętrzne_466" connectionId="29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neZewnętrzne_1099" connectionId="2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neZewnętrzne_1111" connectionId="2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neZewnętrzne_978" connectionId="2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neZewnętrzne_738" connectionId="27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neZewnętrzne_360" connectionId="1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neZewnętrzne_243" connectionId="2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neZewnętrzne_1360" connectionId="10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neZewnętrzne_662" connectionId="22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neZewnętrzne_550" connectionId="1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neZewnętrzne_461" connectionId="2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neZewnętrzne_955" connectionId="10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neZewnętrzne_299" connectionId="28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neZewnętrzne_683" connectionId="27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neZewnętrzne_1425" connectionId="28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neZewnętrzne_222" connectionId="22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neZewnętrzne_905" connectionId="10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neZewnętrzne_756" connectionId="2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neZewnętrzne_1369" connectionId="2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neZewnętrzne_1020" connectionId="1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neZewnętrzne_420" connectionId="10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neZewnętrzne_165" connectionId="10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neZewnętrzne_375" connectionId="1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neZewnętrzne_1065" connectionId="10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neZewnętrzne_509" connectionId="28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neZewnętrzne_525" connectionId="1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neZewnętrzne_1059" connectionId="2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neZewnętrzne_933" connectionId="2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neZewnętrzne_766" connectionId="29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neZewnętrzne_590" connectionId="1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neZewnętrzne_1174" connectionId="28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neZewnętrzne_1240" connectionId="1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neZewnętrzne_122" connectionId="2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neZewnętrzne_374" connectionId="28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neZewnętrzne_966" connectionId="2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neZewnętrzne_443" connectionId="27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neZewnętrzne_998" connectionId="27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neZewnętrzne_1032" connectionId="22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neZewnętrzne_901" connectionId="29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neZewnętrzne_46" connectionId="29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neZewnętrzne_329" connectionId="2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neZewnętrzne_153" connectionId="27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neZewnętrzne_680" connectionId="1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neZewnętrzne_215" connectionId="1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neZewnętrzne_1243" connectionId="2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neZewnętrzne_1357" connectionId="22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neZewnętrzne_444" connectionId="2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neZewnętrzne_1313" connectionId="27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neZewnętrzne_633" connectionId="2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neZewnętrzne_715" connectionId="10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neZewnętrzne_206" connectionId="29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neZewnętrzne_468" connectionId="27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neZewnętrzne_1433" connectionId="22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neZewnętrzne_501" connectionId="2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neZewnętrzne_78" connectionId="2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neZewnętrzne_1144" connectionId="2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neZewnętrzne_952" connectionId="22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neZewnętrzne_1440" connectionId="28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neZewnętrzne_441" connectionId="29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neZewnętrzne_781" connectionId="29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neZewnętrzne_1209" connectionId="2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neZewnętrzne_714" connectionId="28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neZewnętrzne_1126" connectionId="2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neZewnętrzne_242" connectionId="2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neZewnętrzne_817" connectionId="22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neZewnętrzne_401" connectionId="2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neZewnętrzne_496" connectionId="2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neZewnętrzne_1284" connectionId="2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neZewnętrzne_388" connectionId="2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neZewnętrzne_362" connectionId="2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neZewnętrzne_1381" connectionId="29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neZewnętrzne_679" connectionId="28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neZewnętrzne_1371" connectionId="29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neZewnętrzne_1069" connectionId="2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neZewnętrzne_951" connectionId="29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neZewnętrzne_1452" connectionId="29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neZewnętrzne_1148" connectionId="2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neZewnętrzne_984" connectionId="28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neZewnętrzne_1359" connectionId="2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neZewnętrzne_330" connectionId="10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neZewnętrzne_224" connectionId="2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neZewnętrzne_979" connectionId="28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neZewnętrzne_508" connectionId="2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neZewnętrzne_229" connectionId="2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neZewnętrzne_584" connectionId="28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neZewnętrzne_668" connectionId="2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neZewnętrzne_371" connectionId="29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neZewnętrzne_432" connectionId="22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neZewnętrzne_20" connectionId="2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neZewnętrzne_292" connectionId="22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neZewnętrzne_1327" connectionId="22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neZewnętrzne_347" connectionId="2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neZewnętrzne_1143" connectionId="2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neZewnętrzne_852" connectionId="2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neZewnętrzne_512" connectionId="22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neZewnętrzne_235" connectionId="1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neZewnętrzne_932" connectionId="22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neZewnętrzne_896" connectionId="2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neZewnętrzne_493" connectionId="2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neZewnętrzne_1100" connectionId="1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neZewnętrzne_413" connectionId="27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neZewnętrzne_345" connectionId="1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neZewnętrzne_1130" connectionId="10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neZewnętrzne_142" connectionId="22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neZewnętrzne_953" connectionId="27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neZewnętrzne_1106" connectionId="29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neZewnętrzne_529" connectionId="28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neZewnętrzne_1231" connectionId="29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neZewnętrzne_748" connectionId="2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neZewnętrzne_45" connectionId="10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neZewnętrzne_676" connectionId="2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neZewnętrzne_455" connectionId="1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neZewnętrzne_1465" connectionId="2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neZewnętrzne_554" connectionId="28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neZewnętrzne_920" connectionId="10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neZewnętrzne_120" connectionId="1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neZewnętrzne_791" connectionId="2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neZewnętrzne_72" connectionId="2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neZewnętrzne_887" connectionId="2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neZewnętrzne_477" connectionId="2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neZewnętrzne_421" connectionId="29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neZewnętrzne_150" connectionId="10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neZewnętrzne_367" connectionId="22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neZewnętrzne_1156" connectionId="2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neZewnętrzne_639" connectionId="28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neZewnętrzne_731" connectionId="29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neZewnętrzne_1068" connectionId="27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neZewnętrzne_1385" connectionId="10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neZewnętrzne_429" connectionId="28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neZewnętrzne_1007" connectionId="22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neZewnętrzne_597" connectionId="2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neZewnętrzne_524" connectionId="2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neZewnętrzne_89" connectionId="28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neZewnętrzne_836" connectionId="29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neZewnętrzne_114" connectionId="2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neZewnętrzne_1102" connectionId="2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neZewnętrzne_754" connectionId="28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neZewnętrzne_349" connectionId="2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neZewnętrzne_1367" connectionId="2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neZewnętrzne_719" connectionId="2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neZewnętrzne_1150" connectionId="10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neZewnętrzne_1395" connectionId="10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neZewnętrzne_516" connectionId="29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neZewnętrzne_764" connectionId="28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neZewnętrzne_474" connectionId="28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neZewnętrzne_807" connectionId="22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neZewnętrzne_741" connectionId="2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neZewnętrzne_270" connectionId="10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neZewnętrzne_1356" connectionId="29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neZewnętrzne_609" connectionId="28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neZewnętrzne_586" connectionId="2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neZewnętrzne_1194" connectionId="2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neZewnętrzne_356" connectionId="2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neZewnętrzne_244" connectionId="2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neZewnętrzne_571" connectionId="2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neZewnętrzne_169" connectionId="28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neZewnętrzne_956" connectionId="29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neZewnętrzne_1072" connectionId="2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neZewnętrzne_1237" connectionId="22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neZewnętrzne_199" connectionId="2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neZewnętrzne_903" connectionId="27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neZewnętrzne_306" connectionId="29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neZewnętrzne_1052" connectionId="2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neZewnętrzne_556" connectionId="29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neZewnętrzne_872" connectionId="22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neZewnętrzne_1401" connectionId="29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neZewnętrzne_138" connectionId="27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neZewnętrzne_1018" connectionId="27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neZewnętrzne_83" connectionId="27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neZewnętrzne_1331" connectionId="2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neZewnętrzne_518" connectionId="27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neZewnętrzne_85" connectionId="1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neZewnętrzne_746" connectionId="29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neZewnętrzne_1041" connectionId="29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neZewnętrzne_1264" connectionId="28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neZewnętrzne_438" connectionId="27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neZewnętrzne_132" connectionId="22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neZewnętrzne_914" connectionId="28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neZewnętrzne_403" connectionId="27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neZewnętrzne_723" connectionId="27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neZewnętrzne_611" connectionId="29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neZewnętrzne_1375" connectionId="1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neZewnętrzne_1481" connectionId="10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neZewnętrzne_67" connectionId="22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neZewnętrzne_460" connectionId="10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neZewnętrzne_1124" connectionId="28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neZewnętrzne_247" connectionId="2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neZewnętrzne_324" connectionId="2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neZewnętrzne_80" connectionId="1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neZewnętrzne_316" connectionId="2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neZewnętrzne_397" connectionId="22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neZewnętrzne_186" connectionId="29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neZewnętrzne_464" connectionId="2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neZewnętrzne_647" connectionId="2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neZewnętrzne_815" connectionId="10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neZewnętrzne_86" connectionId="29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neZewnętrzne_1083" connectionId="2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neZewnętrzne_390" connectionId="10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neZewnętrzne_663" connectionId="2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neZewnętrzne_108" connectionId="27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neZewnętrzne_607" connectionId="22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neZewnętrzne_191" connectionId="2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neZewnętrzne_1105" connectionId="10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neZewnętrzne_1076" connectionId="2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neZewnętrzne_340" connectionId="10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neZewnętrzne_158" connectionId="27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neZewnętrzne_1317" connectionId="22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neZewnętrzne_629" connectionId="28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neZewnętrzne_1397" connectionId="22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neZewnętrzne_400" connectionId="10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neZewnętrzne_1335" connectionId="10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neZewnętrzne_753" connectionId="27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neZewnętrzne_1107" connectionId="22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neZewnętrzne_1302" connectionId="22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neZewnętrzne_381" connectionId="2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neZewnętrzne_693" connectionId="2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neZewnętrzne_361" connectionId="29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neZewnętrzne_1197" connectionId="2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neZewnętrzne_1413" connectionId="2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neZewnętrzne_65" connectionId="10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neZewnętrzne_577" connectionId="22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neZewnętrzne_740" connectionId="10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neZewnętrzne_1290" connectionId="10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neZewnętrzne_257" connectionId="22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neZewnętrzne_1187" connectionId="22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neZewnętrzne_350" connectionId="10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neZewnętrzne_332" connectionId="2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neZewnętrzne_707" connectionId="22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neZewnętrzne_1251" connectionId="29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neZewnętrzne_1338" connectionId="27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neZewnętrzne_918" connectionId="2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neZewnętrzne_1394" connectionId="28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neZewnętrzne_827" connectionId="2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neZewnętrzne_210" connectionId="1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neZewnętrzne_800" connectionId="10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neZewnętrzne_645" connectionId="10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neZewnętrzne_1058" connectionId="2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neZewnętrzne_233" connectionId="27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neZewnętrzne_631" connectionId="2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neZewnętrzne_346" connectionId="29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neZewnętrzne_965" connectionId="10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neZewnętrzne_517" connectionId="22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neZewnętrzne_1482" connectionId="2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neZewnętrzne_436" connectionId="2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neZewnętrzne_1320" connectionId="10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neZewnętrzne_570" connectionId="1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neZewnętrzne_363" connectionId="27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neZewnętrzne_971" connectionId="2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neZewnętrzne_288" connectionId="27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neZewnętrzne_129" connectionId="28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neZewnętrzne_582" connectionId="22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neZewnętrzne_1437" connectionId="2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neZewnętrzne_1189" connectionId="2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neZewnętrzne_999" connectionId="28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neZewnętrzne_615" connectionId="10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neZewnętrzne_1001" connectionId="2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neZewnętrzne_928" connectionId="27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neZewnętrzne_58" connectionId="27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neZewnętrzne_1445" connectionId="28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neZewnętrzne_1047" connectionId="2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neZewnętrzne_543" connectionId="27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neZewnętrzne_376" connectionId="29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neZewnętrzne_1252" connectionId="2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neZewnętrzne_873" connectionId="2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neZewnętrzne_1139" connectionId="28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neZewnętrzne_702" connectionId="22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neZewnętrzne_866" connectionId="2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neZewnętrzne_387" connectionId="22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neZewnętrzne_1352" connectionId="22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neZewnętrzne_1399" connectionId="28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neZewnętrzne_871" connectionId="2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neZewnętrzne_904" connectionId="28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neZewnętrzne_988" connectionId="27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neZewnętrzne_26" connectionId="29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neZewnętrzne_885" connectionId="1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neZewnętrzne_217" connectionId="22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neZewnętrzne_808" connectionId="27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neZewnętrzne_626" connectionId="2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neZewnętrzne_594" connectionId="2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neZewnętrzne_273" connectionId="2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neZewnętrzne_943" connectionId="27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neZewnętrzne_1060" connectionId="1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neZewnętrzne_959" connectionId="2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neZewnętrzne_797" connectionId="2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neZewnętrzne_458" connectionId="27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neZewnętrzne_451" connectionId="2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neZewnętrzne_1220" connectionId="10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neZewnętrzne_1067" connectionId="2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neZewnętrzne_1136" connectionId="2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neZewnętrzne_168" connectionId="27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neZewnętrzne_868" connectionId="27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neZewnętrzne_6" connectionId="22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neZewnętrzne_1373" connectionId="27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neZewnętrzne_368" connectionId="27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neZewnętrzne_913" connectionId="27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neZewnętrzne_1442" connectionId="29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neZewnętrzne_151" connectionId="29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neZewnętrzne_1365" connectionId="10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neZewnętrzne_1087" connectionId="22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neZewnętrzne_855" connectionId="10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neZewnętrzne_139" connectionId="28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neZewnętrzne_747" connectionId="2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neZewnętrzne_541" connectionId="29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neZewnętrzne_811" connectionId="2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neZewnętrzne_149" connectionId="2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neZewnętrzne_449" connectionId="2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neZewnętrzne_419" connectionId="28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neZewnętrzne_669" connectionId="28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neZewnętrzne_531" connectionId="29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neZewnętrzne_709" connectionId="28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neZewnętrzne_507" connectionId="2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neZewnętrzne_996" connectionId="2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neZewnętrzne_17" connectionId="28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neZewnętrzne_1104" connectionId="2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neZewnętrzne_653" connectionId="27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neZewnętrzne_348" connectionId="27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neZewnętrzne_695" connectionId="10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neZewnętrzne_1341" connectionId="29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neZewnętrzne_875" connectionId="10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neZewnętrzne_226" connectionId="2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neZewnętrzne_870" connectionId="1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neZewnętrzne_1439" connectionId="27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neZewnętrzne_1265" connectionId="10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neZewnętrzne_1469" connectionId="2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neZewnętrzne_462" connectionId="22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neZewnętrzne_703" connectionId="2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neZewnętrzne_482" connectionId="22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neZewnętrzne_134" connectionId="2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neZewnętrzne_29" connectionId="2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neZewnętrzne_1190" connectionId="10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neZewnętrzne_1328" connectionId="27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neZewnętrzne_1149" connectionId="2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neZewnętrzne_772" connectionId="2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neZewnętrzne_303" connectionId="27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neZewnętrzne_949" connectionId="2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neZewnętrzne_1389" connectionId="28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neZewnętrzne_121" connectionId="2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neZewnętrzne_399" connectionId="28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neZewnętrzne_823" connectionId="27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neZewnętrzne_924" connectionId="28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neZewnętrzne_286" connectionId="2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neZewnętrzne_566" connectionId="29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neZewnętrzne_1273" connectionId="27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neZewnętrzne_1248" connectionId="27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neZewnętrzne_295" connectionId="10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neZewnętrzne_3" connectionId="27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neZewnętrzne_993" connectionId="27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neZewnętrzne_1171" connectionId="2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neZewnętrzne_1429" connectionId="27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neZewnętrzne_475" connectionId="10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neZewnętrzne_1404" connectionId="28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neZewnętrzne_103" connectionId="2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neZewnętrzne_688" connectionId="27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neZewnętrzne_1054" connectionId="2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neZewnętrzne_1165" connectionId="10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neZewnętrzne_1484" connectionId="27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neZewnętrzne_55" connectionId="1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neZewnętrzne_1186" connectionId="29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neZewnętrzne_635" connectionId="1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neZewnętrzne_1014" connectionId="2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neZewnętrzne_701" connectionId="29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neZewnętrzne_623" connectionId="2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neZewnętrzne_448" connectionId="27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Gap_Opt_ES_trend_2" connectionId="2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neZewnętrzne_1046" connectionId="29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neZewnętrzne_935" connectionId="10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neZewnętrzne_805" connectionId="1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neZewnętrzne_1393" connectionId="27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neZewnętrzne_954" connectionId="28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neZewnętrzne_250" connectionId="10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neZewnętrzne_412" connectionId="22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neZewnętrzne_1435" connectionId="28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neZewnętrzne_1236" connectionId="29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neZewnętrzne_1372" connectionId="22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neZewnętrzne_1351" connectionId="29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neZewnętrzne_483" connectionId="27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neZewnętrzne_118" connectionId="2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neZewnętrzne_908" connectionId="27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neZewnętrzne_143" connectionId="27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neZewnętrzne_402" connectionId="22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neZewnętrzne_192" connectionId="22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neZewnętrzne_338" connectionId="27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neZewnętrzne_1472" connectionId="29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neZewnętrzne_1119" connectionId="28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neZewnętrzne_1009" connectionId="28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neZewnętrzne_1061" connectionId="29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neZewnętrzne_768" connectionId="2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neZewnętrzne_804" connectionId="2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neZewnętrzne_1002" connectionId="22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neZewnętrzne_431" connectionId="29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neZewnętrzne_602" connectionId="22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neZewnętrzne_411" connectionId="2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neZewnętrzne_5" connectionId="29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neZewnętrzne_111" connectionId="29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neZewnętrzne_944" connectionId="28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neZewnętrzne_627" connectionId="2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neZewnętrzne_167" connectionId="22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neZewnętrzne_765" connectionId="10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neZewnętrzne_485" connectionId="10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neZewnętrzne_1345" connectionId="10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neZewnętrzne_821" connectionId="29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neZewnętrzne_193" connectionId="2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neZewnętrzne_559" connectionId="2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neZewnętrzne_806" connectionId="29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neZewnętrzne_545" connectionId="1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neZewnętrzne_1380" connectionId="10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neZewnętrzne_886" connectionId="2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neZewnętrzne_1021" connectionId="29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neZewnętrzne_1168" connectionId="27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neZewnętrzne_552" connectionId="22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neZewnętrzne_1216" connectionId="29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neZewnętrzne_1340" connectionId="1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neZewnętrzne_1157" connectionId="22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neZewnętrzne_1094" connectionId="28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neZewnętrzne_809" connectionId="28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neZewnętrzne_409" connectionId="28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neZewnętrzne_775" connectionId="10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neZewnętrzne_190" connectionId="10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neZewnętrzne_36" connectionId="29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neZewnętrzne_252" connectionId="22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neZewnętrzne_893" connectionId="2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neZewnętrzne_422" connectionId="2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neZewnętrzne_1451" connectionId="10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neZewnętrzne_538" connectionId="27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neZewnętrzne_974" connectionId="28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neZewnętrzne_75" connectionId="1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neZewnętrzne_934" connectionId="28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neZewnętrzne_1256" connectionId="2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neZewnętrzne_1015" connectionId="10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neZewnętrzne_814" connectionId="28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neZewnętrzne_181" connectionId="29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neZewnętrzne_73" connectionId="27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neZewnętrzne_553" connectionId="2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neZewnętrzne_1424" connectionId="27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neZewnętrzne_1151" connectionId="2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neZewnętrzne_44" connectionId="28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neZewnętrzne_605" connectionId="1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neZewnętrzne_1132" connectionId="22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neZewnętrzne_560" connectionId="10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neZewnętrzne_1486" connectionId="10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neZewnętrzne_21" connectionId="28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neZewnętrzne_297" connectionId="2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neZewnętrzne_1147" connectionId="22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neZewnętrzne_1075" connectionId="10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neZewnętrzne_1303" connectionId="27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neZewnętrzne_1125" connectionId="10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neZewnętrzne_318" connectionId="27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neZewnętrzne_1304" connectionId="28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neZewnętrzne_335" connectionId="1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neZewnętrzne_840" connectionId="1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neZewnętrzne_209" connectionId="28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neZewnętrzne_275" connectionId="10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neZewnętrzne_220" connectionId="10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neZewnętrzne_533" connectionId="2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neZewnętrzne_673" connectionId="27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neZewnętrzne_794" connectionId="28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neZewnętrzne_991" connectionId="29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neZewnętrzne_1255" connectionId="1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neZewnętrzne_414" connectionId="28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neZewnętrzne_689" connectionId="2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neZewnętrzne_1222" connectionId="22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neZewnętrzne_1225" connectionId="10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neZewnętrzne_522" connectionId="2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neZewnętrzne_1455" connectionId="2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neZewnętrzne_1211" connectionId="2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neZewnętrzne_838" connectionId="27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neZewnętrzne_970" connectionId="10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neZewnętrzne_1145" connectionId="1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neZewnętrzne_296" connectionId="29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neZewnętrzne_1223" connectionId="2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neZewnętrzne_1034" connectionId="2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neZewnętrzne_203" connectionId="27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neZewnętrzne_100" connectionId="1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neZewnętrzne_1167" connectionId="22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neZewnętrzne_907" connectionId="22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neZewnętrzne_1391" connectionId="29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neZewnętrzne_540" connectionId="10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neZewnętrzne_985" connectionId="10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neZewnętrzne_231" connectionId="29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neZewnętrzne_260" connectionId="10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neZewnętrzne_664" connectionId="28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neZewnętrzne_1383" connectionId="27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neZewnętrzne_19" connectionId="22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neZewnętrzne_1459" connectionId="2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neZewnętrzne_751" connectionId="2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neZewnętrzne_1016" connectionId="29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neZewnętrzne_1082" connectionId="22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neZewnętrzne_269" connectionId="28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neZewnętrzne_1299" connectionId="28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neZewnętrzne_1259" connectionId="28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neZewnętrzne_90" connectionId="1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neZewnętrzne_1316" connectionId="29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neZewnętrzne_1402" connectionId="2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neZewnętrzne_258" connectionId="27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neZewnętrzne_154" connectionId="28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neZewnętrzne_1140" connectionId="10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neZewnętrzne_1400" connectionId="10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neZewnętrzne_1281" connectionId="2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neZewnętrzne_1364" connectionId="28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neZewnętrzne_784" connectionId="28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neZewnętrzne_881" connectionId="29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neZewnętrzne_882" connectionId="2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neZewnętrzne_526" connectionId="2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neZewnętrzne_549" connectionId="28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neZewnętrzne_822" connectionId="22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neZewnętrzne_780" connectionId="10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neZewnętrzne_395" connectionId="10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neZewnętrzne_1474" connectionId="27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neZewnętrzne_547" connectionId="22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neZewnętrzne_1184" connectionId="2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neZewnętrzne_599" connectionId="28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neZewnętrzne_98" connectionId="27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neZewnętrzne_141" connectionId="29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neZewnętrzne_1417" connectionId="22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neZewnętrzne_1342" connectionId="22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neZewnętrzne_636" connectionId="29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neZewnętrzne_1443" connectionId="22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neZewnętrzne_986" connectionId="29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neZewnętrzne_1275" connectionId="1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neZewnętrzne_889" connectionId="28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neZewnętrzne_1346" connectionId="29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neZewnętrzne_530" connectionId="10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neZewnętrzne_500" connectionId="10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neZewnętrzne_697" connectionId="22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neZewnętrzne_1353" connectionId="27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neZewnętrzne_218" connectionId="27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neZewnętrzne_1277" connectionId="2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neZewnętrzne_612" connectionId="22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neZewnętrzne_251" connectionId="29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neZewnętrzne_278" connectionId="27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neZewnętrzne_1319" connectionId="28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neZewnętrzne_42" connectionId="22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neZewnętrzne_1202" connectionId="22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neZewnętrzne_721" connectionId="29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neZewnętrzne_1188" connectionId="27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neZewnętrzne_711" connectionId="2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neZewnętrzne_585" connectionId="1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neZewnętrzne_255" connectionId="10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neZewnętrzne_405" connectionId="10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neZewnętrzne_834" connectionId="28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neZewnętrzne_925" connectionId="10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neZewnętrzne_1192" connectionId="22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neZewnętrzne_294" connectionId="2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neZewnętrzne_916" connectionId="29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neZewnętrzne_130" connectionId="10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neZewnętrzne_555" connectionId="10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neZewnętrzne_677" connectionId="22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neZewnętrzne_864" connectionId="28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neZewnętrzne_70" connectionId="10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neZewnętrzne_1405" connectionId="10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neZewnętrzne_1269" connectionId="28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neZewnętrzne_803" connectionId="27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neZewnętrzne_1479" connectionId="27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neZewnętrzne_1285" connectionId="10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neZewnętrzne_655" connectionId="10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neZewnętrzne_977" connectionId="22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neZewnętrzne_967" connectionId="22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neZewnętrzne_472" connectionId="22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neZewnętrzne_196" connectionId="29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neZewnętrzne_40" connectionId="1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neZewnętrzne_1274" connectionId="28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neZewnętrzne_667" connectionId="22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neZewnętrzne_228" connectionId="27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neZewnętrzne_184" connectionId="28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neZewnętrzne_476" connectionId="29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neZewnętrzne_1241" connectionId="29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neZewnętrzne_239" connectionId="28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neZewnętrzne_384" connectionId="28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neZewnętrzne_1062" connectionId="22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neZewnętrzne_755" connectionId="10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neZewnętrzne_1063" connectionId="27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neZewnętrzne_659" connectionId="28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neZewnętrzne_382" connectionId="22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neZewnętrzne_1363" connectionId="27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neZewnętrzne_92" connectionId="22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neZewnętrzne_1297" connectionId="22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neZewnętrzne_237" connectionId="22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neZewnętrzne_1095" connectionId="10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neZewnętrzne_137" connectionId="22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neZewnętrzne_1344" connectionId="28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neZewnętrzne_148" connectionId="27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neZewnętrzne_565" connectionId="10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neZewnętrzne_359" connectionId="28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neZewnętrzne_1048" connectionId="27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neZewnętrzne_1362" connectionId="22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neZewnętrzne_32" connectionId="22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neZewnętrzne_290" connectionId="10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neZewnętrzne_652" connectionId="22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neZewnętrzne_1267" connectionId="22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neZewnętrzne_364" connectionId="28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neZewnętrzne_1334" connectionId="28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neZewnętrzne_311" connectionId="2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neZewnętrzne_1422" connectionId="35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neZewnętrzne_1249" connectionId="28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neZewnętrzne_551" connectionId="29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neZewnętrzne_50" connectionId="10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neZewnętrzne_535" connectionId="10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neZewnętrzne_601" connectionId="29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neZewnętrzne_851" connectionId="29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neZewnętrzne_1446" connectionId="21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neZewnętrzne_22" connectionId="29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neZewnętrzne_407" connectionId="22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neZewnętrzne_49" connectionId="28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neZewnętrzne_980" connectionId="10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neZewnętrzne_113" connectionId="27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neZewnętrzne_884" connectionId="2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neZewnętrzne_434" connectionId="28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neZewnętrzne_829" connectionId="28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neZewnętrzne_355" connectionId="10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neZewnętrzne_126" connectionId="2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neZewnętrzne_1006" connectionId="29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neZewnętrzne_189" connectionId="28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neZewnętrzne_437" connectionId="22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neZewnętrzne_940" connectionId="10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neZewnętrzne_691" connectionId="29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neZewnętrzne_948" connectionId="27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neZewnętrzne_557" connectionId="22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neZewnętrzne_573" connectionId="27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neZewnętrzne_1071" connectionId="29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neZewnętrzne_178" connectionId="27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neZewnętrzne_18" connectionId="29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neZewnętrzne_1079" connectionId="28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neZewnętrzne_734" connectionId="28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neZewnętrzne_710" connectionId="10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neZewnętrzne_698" connectionId="27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neZewnętrzne_1292" connectionId="22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neZewnętrzne_883" connectionId="27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neZewnętrzne_744" connectionId="28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neZewnętrzne_534" connectionId="28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neZewnętrzne_777" connectionId="22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neZewnętrzne_1191" connectionId="29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neZewnętrzne_327" connectionId="22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neZewnętrzne_314" connectionId="28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neZewnętrzne_567" connectionId="22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neZewnętrzne_1012" connectionId="22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neZewnętrzne_216" connectionId="29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neZewnętrzne_1339" connectionId="28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neZewnętrzne_446" connectionId="29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neZewnętrzne_310" connectionId="10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neZewnętrzne_515" connectionId="1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neZewnętrzne_568" connectionId="27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neZewnętrzne_1183" connectionId="27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neZewnętrzne_180" connectionId="10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neZewnętrzne_146" connectionId="29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neZewnętrzne_266" connectionId="29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neZewnętrzne_1114" connectionId="28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neZewnętrzne_1029" connectionId="28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neZewnętrzne_617" connectionId="22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neZewnętrzne_1418" connectionId="27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neZewnętrzne_793" connectionId="27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neZewnętrzne_185" connectionId="1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neZewnętrzne_109" connectionId="28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neZewnętrzne_622" connectionId="22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neZewnętrzne_575" connectionId="10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neZewnętrzne_69" connectionId="28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neZewnętrzne_735" connectionId="10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neZewnętrzne_830" connectionId="10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neZewnętrzne_212" connectionId="22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neZewnętrzne_692" connectionId="22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neZewnętrzne_11" connectionId="22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neZewnętrzne_99" connectionId="28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neZewnętrzne_849" connectionId="28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neZewnętrzne_176" connectionId="29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neZewnętrzne_790" connectionId="10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neZewnętrzne_789" connectionId="28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neZewnętrzne_1005" connectionId="10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neZewnętrzne_1406" connectionId="29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neZewnętrzne_291" connectionId="29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neZewnętrzne_769" connectionId="28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neZewnętrzne_96" connectionId="29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neZewnętrzne_736" connectionId="29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neZewnętrzne_580" connectionId="10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neZewnętrzne_378" connectionId="27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neZewnętrzne_1258" connectionId="27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neZewnętrzne_48" connectionId="27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neZewnętrzne_833" connectionId="27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neZewnętrzne_282" connectionId="22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neZewnętrzne_1110" connectionId="10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neZewnętrzne_1480" connectionId="28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neZewnętrzne_465" connectionId="10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neZewnętrzne_478" connectionId="27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neZewnętrzne_1306" connectionId="29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neZewnętrzne_1470" connectionId="28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neZewnętrzne_1287" connectionId="22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neZewnętrzne_337" connectionId="22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neZewnętrzne_445" connectionId="10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neZewnętrzne_71" connectionId="29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neZewnętrzne_927" connectionId="22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neZewnętrzne_487" connectionId="22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neZewnętrzne_309" connectionId="28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neZewnętrzne_877" connectionId="22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DaneZewnętrzne_106" connectionId="29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neZewnętrzne_1447" connectionId="29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neZewnętrzne_344" connectionId="28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neZewnętrzne_1388" connectionId="27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neZewnętrzne_824" connectionId="28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neZewnętrzne_1055" connectionId="10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neZewnętrzne_1268" connectionId="27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neZewnętrzne_563" connectionId="27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neZewnętrzne_263" connectionId="27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neZewnętrzne_737" connectionId="22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neZewnętrzne_410" connectionId="10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neZewnętrzne_1448" connectionId="22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neZewnętrzne_427" connectionId="22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neZewnętrzne_110" connectionId="10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neZewnętrzne_391" connectionId="29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neZewnętrzne_415" connectionId="10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neZewnętrzne_1305" connectionId="10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neZewnętrzne_317" connectionId="22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neZewnętrzne_844" connectionId="28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neZewnętrzne_921" connectionId="29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neZewnętrzne_453" connectionId="27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neZewnętrzne_1325" connectionId="10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neZewnętrzne_937" connectionId="22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neZewnętrzne_125" connectionId="10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neZewnętrzne_128" connectionId="27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neZewnętrzne_1163" connectionId="27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neZewnętrzne_1337" connectionId="22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neZewnętrzne_354" connectionId="28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neZewnętrzne_1312" connectionId="2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neZewnętrzne_213" connectionId="27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neZewnętrzne_587" connectionId="22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neZewnętrzne_30" connectionId="10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neZewnętrzne_155" connectionId="10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neZewnętrzne_983" connectionId="27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neZewnętrzne_1239" connectionId="28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neZewnętrzne_1176" connectionId="29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neZewnętrzne_470" connectionId="10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neZewnętrzne_841" connectionId="29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neZewnętrzne_315" connectionId="10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neZewnętrzne_642" connectionId="22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neZewnętrzne_511" connectionId="29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neZewnętrzne_147" connectionId="22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neZewnętrzne_1468" connectionId="22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neZewnętrzne_1280" connectionId="10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neZewnętrzne_968" connectionId="27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neZewnętrzne_1172" connectionId="22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neZewnętrzne_569" connectionId="28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neZewnętrzne_1309" connectionId="28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neZewnętrzne_786" connectionId="29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neZewnętrzne_661" connectionId="29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DaneZewnętrzne_1215" connectionId="10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neZewnętrzne_618" connectionId="27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neZewnętrzne_416" connectionId="29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neZewnętrzne_706" connectionId="2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neZewnętrzne_1234" connectionId="28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DaneZewnętrzne_1030" connectionId="10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neZewnętrzne_684" connectionId="28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neZewnętrzne_1092" connectionId="22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neZewnętrzne_1038" connectionId="27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neZewnętrzne_227" connectionId="22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neZewnętrzne_256" connectionId="29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neZewnętrzne_225" connectionId="10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neZewnętrzne_1332" connectionId="22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neZewnętrzne_975" connectionId="10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neZewnętrzne_1134" connectionId="28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neZewnętrzne_687" connectionId="22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neZewnętrzne_1108" connectionId="27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neZewnętrzne_365" connectionId="10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neZewnętrzne_1085" connectionId="10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neZewnętrzne_1238" connectionId="27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neZewnętrzne_1042" connectionId="22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neZewnętrzne_819" connectionId="28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neZewnętrzne_61" connectionId="29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neZewnętrzne_1097" connectionId="22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neZewnętrzne_1416" connectionId="2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neZewnętrzne_1485" connectionId="28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neZewnętrzne_1180" connectionId="10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neZewnętrzne_644" connectionId="28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neZewnętrzne_1246" connectionId="29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neZewnętrzne_1137" connectionId="22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neZewnętrzne_1066" connectionId="29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neZewnętrzne_1196" connectionId="29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neZewnętrzne_1477" connectionId="29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aneZewnętrzne_1288" connectionId="27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neZewnętrzne_188" connectionId="27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neZewnętrzne_1354" connectionId="28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neZewnętrzne_1323" connectionId="27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neZewnętrzne_774" connectionId="28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neZewnętrzne_646" connectionId="29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neZewnętrzne_846" connectionId="29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DaneZewnętrzne_2" connectionId="26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DaneZewnętrzne_12" connectionId="27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neZewnętrzne_576" connectionId="29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neZewnętrzne_39" connectionId="28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neZewnętrzne_1227" connectionId="22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neZewnętrzne_969" connectionId="28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neZewnętrzne_596" connectionId="29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neZewnętrzne_767" connectionId="22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neZewnętrzne_1266" connectionId="29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DaneZewnętrzne_283" connectionId="27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neZewnętrzne_1347" connectionId="22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neZewnętrzne_1263" connectionId="27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neZewnętrzne_1262" connectionId="22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Gap_Opt_ES_form" connectionId="22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neZewnętrzne_1295" connectionId="10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neZewnętrzne_621" connectionId="29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neZewnętrzne_1454" connectionId="27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neZewnętrzne_174" connectionId="28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neZewnętrzne_1318" connectionId="27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neZewnętrzne_479" connectionId="28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DaneZewnętrzne_651" connectionId="29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DaneZewnętrzne_236" connectionId="29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neZewnętrzne_542" connectionId="22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DaneZewnętrzne_616" connectionId="29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neZewnętrzne_696" connectionId="29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neZewnętrzne_133" connectionId="27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DaneZewnętrzne_31" connectionId="29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neZewnętrzne_197" connectionId="22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neZewnętrzne_393" connectionId="27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DaneZewnętrzne_787" connectionId="22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neZewnętrzne_964" connectionId="28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neZewnętrzne_962" connectionId="22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neZewnętrzne_428" connectionId="27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DaneZewnętrzne_1026" connectionId="29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DaneZewnętrzne_389" connectionId="28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neZewnętrzne_320" connectionId="10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DaneZewnętrzne_1278" connectionId="27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DaneZewnętrzne_268" connectionId="27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DaneZewnętrzne_1121" connectionId="29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DaneZewnętrzne_1296" connectionId="29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DaneZewnętrzne_377" connectionId="22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DaneZewnętrzne_77" connectionId="22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DaneZewnętrzne_1343" connectionId="27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DaneZewnętrzne_681" connectionId="29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DaneZewnętrzne_1017" connectionId="22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DaneZewnętrzne_1282" connectionId="22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DaneZewnętrzne_1035" connectionId="10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DaneZewnętrzne_230" connectionId="10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DaneZewnętrzne_994" connectionId="28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DaneZewnętrzne_752" connectionId="22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DaneZewnętrzne_287" connectionId="22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DaneZewnętrzne_666" connectionId="29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DaneZewnętrzne_705" connectionId="10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DaneZewnętrzne_223" connectionId="27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DaneZewnętrzne_1374" connectionId="28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DaneZewnętrzne_201" connectionId="29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DaneZewnętrzne_1141" connectionId="29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DaneZewnętrzne_331" connectionId="29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DaneZewnętrzne_135" connectionId="10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DaneZewnętrzne_1010" connectionId="10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DaneZewnętrzne_546" connectionId="29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DaneZewnętrzne_878" connectionId="27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DaneZewnętrzne_183" connectionId="27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DaneZewnętrzne_467" connectionId="22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DaneZewnętrzne_848" connectionId="27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DaneZewnętrzne_492" connectionId="22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DaneZewnętrzne_23" connectionId="22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DaneZewnętrzne_1008" connectionId="27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DaneZewnętrzne_1084" connectionId="28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DaneZewnętrzne_839" connectionId="28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DaneZewnętrzne_880" connectionId="10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DaneZewnętrzne_385" connectionId="10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DaneZewnętrzne_641" connectionId="29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DaneZewnętrzne_440" connectionId="10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DaneZewnętrzne_795" connectionId="10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DaneZewnętrzne_536" connectionId="29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DaneZewnętrzne_995" connectionId="10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DaneZewnętrzne_182" connectionId="22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DaneZewnętrzne_1315" connectionId="10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DaneZewnętrzne_1037" connectionId="22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DaneZewnętrzne_219" connectionId="28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DaneZewnętrzne_942" connectionId="22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DaneZewnętrzne_619" connectionId="28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DaneZewnętrzne_1229" connectionId="28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DaneZewnętrzne_867" connectionId="22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DaneZewnętrzne_265" connectionId="10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DaneZewnętrzne_763" connectionId="27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DaneZewnętrzne_654" connectionId="28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DaneZewnętrzne_1283" connectionId="27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DaneZewnętrzne_1178" connectionId="27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DaneZewnętrzne_1224" connectionId="28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DaneZewnętrzne_1169" connectionId="28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DaneZewnętrzne_1456" connectionId="10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DaneZewnętrzne_1476" connectionId="10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DaneZewnętrzne_906" connectionId="29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DaneZewnętrzne_1390" connectionId="10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DaneZewnętrzne_1019" connectionId="28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DaneZewnętrzne_922" connectionId="22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DaneZewnętrzne_357" connectionId="22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DaneZewnętrzne_1427" connectionId="29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DaneZewnętrzne_1324" connectionId="28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DaneZewnętrzne_1377" connectionId="22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DaneZewnętrzne_643" connectionId="27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DaneZewnętrzne_463" connectionId="27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DaneZewnętrzne_1289" connectionId="28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DaneZewnętrzne_1450" connectionId="28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DaneZewnętrzne_1024" connectionId="28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DaneZewnętrzne_1387" connectionId="22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DaneZewnętrzne_1109" connectionId="28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DaneZewnętrzne_1050" connectionId="10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DaneZewnętrzne_1098" connectionId="27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DaneZewnętrzne_198" connectionId="27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DaneZewnętrzne_1260" connectionId="10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DaneZewnętrzne_248" connectionId="27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DaneZewnętrzne_826" connectionId="29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DaneZewnętrzne_1133" connectionId="27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DaneZewnętrzne_523" connectionId="27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DaneZewnętrzne_1152" connectionId="22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DaneZewnętrzne_424" connectionId="28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DaneZewnętrzne_79" connectionId="28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DaneZewnętrzne_1127" connectionId="22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DaneZewnętrzne_16" connectionId="27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DaneZewnętrzne_1011" connectionId="29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DaneZewnętrzne_104" connectionId="28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DaneZewnętrzne_333" connectionId="27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DaneZewnętrzne_657" connectionId="22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DaneZewnętrzne_1122" connectionId="22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DaneZewnętrzne_321" connectionId="29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DaneZewnętrzne_879" connectionId="28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DaneZewnętrzne_54" connectionId="28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DaneZewnętrzne_1250" connectionId="10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DaneZewnętrzne_614" connectionId="28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DaneZewnętrzne_262" connectionId="22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DaneZewnętrzne_1112" connectionId="22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DaneZewnętrzne_1039" connectionId="28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DaneZewnętrzne_1207" connectionId="22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DaneZewnętrzne_1308" connectionId="27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DaneZewnętrzne_454" connectionId="28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DaneZewnętrzne_1120" connectionId="10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DaneZewnętrzne_41" connectionId="29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DaneZewnętrzne_284" connectionId="28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DaneZewnętrzne_418" connectionId="27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DaneZewnętrzne_442" connectionId="22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DaneZewnętrzne_194" connectionId="28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DaneZewnętrzne_447" connectionId="22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DaneZewnętrzne_682" connectionId="22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DaneZewnętrzne_750" connectionId="10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DaneZewnętrzne_1179" connectionId="28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DaneZewnętrzne_1077" connectionId="22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DaneZewnętrzne_665" connectionId="10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DaneZewnętrzne_1" connectionId="34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DaneZewnętrzne_1103" connectionId="27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DaneZewnętrzne_1411" connectionId="29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DaneZewnętrzne_630" connectionId="10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DaneZewnętrzne_802" connectionId="22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DaneZewnętrzne_1414" connectionId="28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DaneZewnętrzne_853" connectionId="27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DaneZewnętrzne_1113" connectionId="27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DaneZewnętrzne_1430" connectionId="28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DaneZewnętrzne_842" connectionId="22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DaneZewnętrzne_1219" connectionId="28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DaneZewnętrzne_718" connectionId="27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DaneZewnętrzne_593" connectionId="27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DaneZewnętrzne_671" connectionId="29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DaneZewnętrzne_308" connectionId="27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DaneZewnętrzne_801" connectionId="29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DaneZewnętrzne_426" connectionId="29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DaneZewnętrzne_1044" connectionId="28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DaneZewnętrzne_9" connectionId="16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DaneZewnętrzne_469" connectionId="28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DaneZewnętrzne_68" connectionId="27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DaneZewnętrzne_1217" connectionId="22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DaneZewnętrzne_929" connectionId="28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DaneZewnętrzne_1025" connectionId="10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DaneZewnętrzne_743" connectionId="27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DaneZewnętrzne_888" connectionId="27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DaneZewnętrzne_259" connectionId="28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DaneZewnętrzne_159" connectionId="28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DaneZewnętrzne_724" connectionId="28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DaneZewnętrzne_850" connectionId="10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DaneZewnętrzne_941" connectionId="29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DaneZewnętrzne_406" connectionId="29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DaneZewnętrzne_783" connectionId="27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DaneZewnętrzne_745" connectionId="10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DaneZewnętrzne_1384" connectionId="28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DaneZewnętrzne_598" connectionId="27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DaneZewnętrzne_1326" connectionId="29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DaneZewnętrzne_892" connectionId="22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DaneZewnętrzne_353" connectionId="27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DaneZewnętrzne_115" connectionId="10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DaneZewnętrzne_1333" connectionId="27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DaneZewnętrzne_865" connectionId="10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DaneZewnętrzne_757" connectionId="22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DaneZewnętrzne_574" connectionId="28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DaneZewnętrzne_1463" connectionId="22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DaneZewnętrzne_57" connectionId="22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DaneZewnętrzne_1212" connectionId="22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DaneZewnętrzne_909" connectionId="28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DaneZewnętrzne_1473" connectionId="22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DaneZewnętrzne_1064" connectionId="28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DaneZewnętrzne_894" connectionId="28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DaneZewnętrzne_1272" connectionId="22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DaneZewnętrzne_1460" connectionId="28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DaneZewnętrzne_202" connectionId="22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DaneZewnętrzne_112" connectionId="22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DaneZewnętrzne_1022" connectionId="22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DaneZewnętrzne_604" connectionId="28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DaneZewnętrzne_632" connectionId="22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DaneZewnętrzne_214" connectionId="28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DaneZewnętrzne_1348" connectionId="27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DaneZewnętrzne_732" connectionId="22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DaneZewnętrzne_628" connectionId="27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DaneZewnętrzne_856" connectionId="29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DaneZewnętrzne_620" connectionId="10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DaneZewnętrzne_1004" connectionId="28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DaneZewnętrzne_1330" connectionId="10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DaneZewnętrzne_208" connectionId="27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DaneZewnętrzne_386" connectionId="29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DaneZewnętrzne_1129" connectionId="28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DaneZewnętrzne_685" connectionId="10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DaneZewnętrzne_1382" connectionId="22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DaneZewnętrzne_1036" connectionId="29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DaneZewnętrzne_394" connectionId="28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DaneZewnętrzne_513" connectionId="27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DaneZewnętrzne_1361" connectionId="29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DaneZewnętrzne_328" connectionId="27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DaneZewnętrzne_761" connectionId="29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DaneZewnętrzne_1311" connectionId="29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DaneZewnętrzne_1432" connectionId="29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DaneZewnętrzne_473" connectionId="27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DaneZewnętrzne_716" connectionId="29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DaneZewnętrzne_1158" connectionId="27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DaneZewnętrzne_1230" connectionId="10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DaneZewnętrzne_1307" connectionId="22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DaneZewnętrzne_254" connectionId="28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DaneZewnętrzne_4" connectionId="28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DaneZewnętrzne_1386" connectionId="29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DaneZewnętrzne_1214" connectionId="28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DaneZewnętrzne_1471" connectionId="10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DaneZewnętrzne_778" connectionId="27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DaneZewnętrzne_729" connectionId="28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DaneZewnętrzne_1203" connectionId="27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DaneZewnętrzne_160" connectionId="10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DaneZewnętrzne_648" connectionId="27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DaneZewnętrzne_319" connectionId="28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DaneZewnętrzne_1423" connectionId="22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DaneZewnętrzne_1160" connectionId="10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DaneZewnętrzne_1457" connectionId="29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DaneZewnętrzne_456" connectionId="29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DaneZewnętrzne_1431" connectionId="1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DaneZewnętrzne_982" connectionId="22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DaneZewnętrzne_532" connectionId="22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DaneZewnętrzne_946" connectionId="29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DaneZewnętrzne_489" connectionId="28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DaneZewnętrzne_279" connectionId="28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DaneZewnętrzne_326" connectionId="29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DaneZewnętrzne_136" connectionId="29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DaneZewnętrzne_234" connectionId="28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DaneZewnętrzne_417" connectionId="22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DaneZewnętrzne_232" connectionId="22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DaneZewnętrzne_831" connectionId="29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DaneZewnętrzne_271" connectionId="29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DaneZewnętrzne_704" connectionId="28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DaneZewnętrzne_1478" connectionId="22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DaneZewnętrzne_1408" connectionId="27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DaneZewnętrzne_638" connectionId="27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DaneZewnętrzne_274" connectionId="28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DaneZewnętrzne_1089" connectionId="28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DaneZewnętrzne_837" connectionId="22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DaneZewnętrzne_1464" connectionId="27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DaneZewnętrzne_818" connectionId="27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DaneZewnętrzne_285" connectionId="10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DaneZewnętrzne_915" connectionId="10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DaneZewnętrzne_997" connectionId="22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DaneZewnętrzne_1144" connectionId="3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DaneZewnętrzne_1143" connectionId="2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DaneZewnętrzne_1142" connectionId="1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DaneZewnętrzne_1141" connectionId="4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DaneZewnętrzne_1009" connectionId="4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DaneZewnętrzne_1109" connectionId="4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DaneZewnętrzne_1121" connectionId="4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DaneZewnętrzne_1105" connectionId="4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DaneZewnętrzne_1015" connectionId="2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Gap_Opt_ES_acme_2" connectionId="14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DaneZewnętrzne_978" connectionId="1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DaneZewnętrzne_979" connectionId="2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DaneZewnętrzne_1096" connectionId="3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DaneZewnętrzne_1122" connectionId="1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DaneZewnętrzne_1138" connectionId="1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DaneZewnętrzne_1108" connectionId="3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DaneZewnętrzne_1060" connectionId="3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DaneZewnętrzne_948" connectionId="3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DaneZewnętrzne_1092" connectionId="3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DaneZewnętrzne_1075" connectionId="2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DaneZewnętrzne_1030" connectionId="1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DaneZewnętrzne_1022" connectionId="1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DaneZewnętrzne_958" connectionId="1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DaneZewnętrzne_999" connectionId="2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DaneZewnętrzne_1125" connectionId="4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DaneZewnętrzne_1033" connectionId="4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DaneZewnętrzne_941" connectionId="4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DaneZewnętrzne_990" connectionId="1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DaneZewnętrzne_1017" connectionId="4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DaneZewnętrzne_994" connectionId="1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DaneZewnętrzne_1113" connectionId="4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DaneZewnętrzne_1028" connectionId="3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DaneZewnętrzne_1037" connectionId="4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DaneZewnętrzne_1003" connectionId="2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DaneZewnętrzne_1128" connectionId="3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DaneZewnętrzne_1133" connectionId="4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DaneZewnętrzne_1110" connectionId="1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DaneZewnętrzne_1066" connectionId="1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DaneZewnętrzne_1114" connectionId="1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DaneZewnętrzne_1118" connectionId="1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DaneZewnętrzne_1117" connectionId="4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DaneZewnętrzne_1025" connectionId="4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DaneZewnętrzne_963" connectionId="2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DaneZewnętrzne_1101" connectionId="4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DaneZewnętrzne_1135" connectionId="2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DaneZewnętrzne_968" connectionId="3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DaneZewnętrzne_1001" connectionId="4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DaneZewnętrzne_991" connectionId="2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DaneZewnętrzne_1035" connectionId="2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DaneZewnętrzne_1068" connectionId="3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DaneZewnętrzne_1049" connectionId="4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DaneZewnętrzne_955" connectionId="2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DaneZewnętrzne_1139" connectionId="2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DaneZewnętrzne_973" connectionId="4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DaneZewnętrzne_1056" connectionId="3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DaneZewnętrzne_1012" connectionId="3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DaneZewnętrzne_1014" connectionId="1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DaneZewnętrzne_1007" connectionId="2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DaneZewnętrzne_1095" connectionId="2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DaneZewnętrzne_1134" connectionId="1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DaneZewnętrzne_1100" connectionId="3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DaneZewnętrzne_1005" connectionId="4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DaneZewnętrzne_1057" connectionId="4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DaneZewnętrzne_1072" connectionId="3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DaneZewnętrzne_953" connectionId="4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DaneZewnętrzne_1040" connectionId="3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DaneZewnętrzne_1039" connectionId="2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DaneZewnętrzne_1011" connectionId="2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DaneZewnętrzne_1079" connectionId="2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DaneZewnętrzne_975" connectionId="2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DaneZewnętrzne_1071" connectionId="2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DaneZewnętrzne_1077" connectionId="4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DaneZewnętrzne_1126" connectionId="1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DaneZewnętrzne_1019" connectionId="2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DaneZewnętrzne_1129" connectionId="4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DaneZewnętrzne_1097" connectionId="4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DaneZewnętrzne_995" connectionId="2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DaneZewnętrzne_1054" connectionId="1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DaneZewnętrzne_1080" connectionId="3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DaneZewnętrzne_969" connectionId="4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DaneZewnętrzne_952" connectionId="3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DaneZewnętrzne_1074" connectionId="1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DaneZewnętrzne_1032" connectionId="3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DaneZewnętrzne_1088" connectionId="3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DaneZewnętrzne_987" connectionId="2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DaneZewnętrzne_1052" connectionId="3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DaneZewnętrzne_977" connectionId="4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DaneZewnętrzne_1119" connectionId="2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DaneZewnętrzne_1002" connectionId="1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DaneZewnętrzne_1058" connectionId="1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DaneZewnętrzne_1107" connectionId="2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DaneZewnętrzne_964" connectionId="3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DaneZewnętrzne_1140" connectionId="3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DaneZewnętrzne_1123" connectionId="2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DaneZewnętrzne_1043" connectionId="2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DaneZewnętrzne_989" connectionId="4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DaneZewnętrzne_959" connectionId="2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DaneZewnętrzne_956" connectionId="3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DaneZewnętrzne_997" connectionId="4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DaneZewnętrzne_1029" connectionId="4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DaneZewnętrzne_1085" connectionId="4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DaneZewnętrzne_970" connectionId="1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DaneZewnętrzne_1055" connectionId="2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DaneZewnętrzne_1038" connectionId="1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DaneZewnętrzne_1084" connectionId="3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DaneZewnętrzne_1006" connectionId="1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DaneZewnętrzne_1031" connectionId="2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DaneZewnętrzne_946" connectionId="1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DaneZewnętrzne_1047" connectionId="2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DaneZewnętrzne_1008" connectionId="3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DaneZewnętrzne_1082" connectionId="1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DaneZewnętrzne_1045" connectionId="4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DaneZewnętrzne_962" connectionId="1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DaneZewnętrzne_981" connectionId="4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DaneZewnętrzne_1124" connectionId="3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DaneZewnętrzne_1130" connectionId="1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DaneZewnętrzne_1076" connectionId="3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DaneZewnętrzne_980" connectionId="3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DaneZewnętrzne_954" connectionId="1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DaneZewnętrzne_1048" connectionId="3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DaneZewnętrzne_1069" connectionId="4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DaneZewnętrzne_944" connectionId="3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DaneZewnętrzne_984" connectionId="3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DaneZewnętrzne_1046" connectionId="1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DaneZewnętrzne_1000" connectionId="3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DaneZewnętrzne_1091" connectionId="2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DaneZewnętrzne_957" connectionId="4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DaneZewnętrzne_983" connectionId="2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DaneZewnętrzne_1081" connectionId="4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DaneZewnętrzne_1023" connectionId="2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DaneZewnętrzne_1050" connectionId="1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DaneZewnętrzne_1016" connectionId="3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DaneZewnętrzne_1004" connectionId="3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DaneZewnętrzne_1062" connectionId="1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DaneZewnętrzne_988" connectionId="3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DaneZewnętrzne_1098" connectionId="1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DaneZewnętrzne_1103" connectionId="2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DaneZewnętrzne_1010" connectionId="1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DaneZewnętrzne_1112" connectionId="3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DaneZewnętrzne_986" connectionId="1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DaneZewnętrzne_1063" connectionId="2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DaneZewnętrzne_951" connectionId="2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DaneZewnętrzne_1099" connectionId="2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DaneZewnętrzne_1059" connectionId="2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DaneZewnętrzne_966" connectionId="1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DaneZewnętrzne_1065" connectionId="4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DaneZewnętrzne_1042" connectionId="1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DaneZewnętrzne_943" connectionId="2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DaneZewnętrzne_1053" connectionId="4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DaneZewnętrzne_1120" connectionId="3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DaneZewnętrzne_1094" connectionId="1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DaneZewnętrzne_950" connectionId="1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DaneZewnętrzne_1127" connectionId="2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DaneZewnętrzne_1093" connectionId="4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DaneZewnętrzne_1078" connectionId="1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DaneZewnętrzne_1136" connectionId="3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DaneZewnętrzne_960" connectionId="3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DaneZewnętrzne_982" connectionId="1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DaneZewnętrzne_947" connectionId="2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DaneZewnętrzne_1027" connectionId="2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DaneZewnętrzne_1041" connectionId="4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DaneZewnętrzne_1020" connectionId="3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DaneZewnętrzne_1090" connectionId="1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DaneZewnętrzne_1131" connectionId="2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DaneZewnętrzne_1034" connectionId="1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DaneZewnętrzne_985" connectionId="4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DaneZewnętrzne_1087" connectionId="2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DaneZewnętrzne_1026" connectionId="1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DaneZewnętrzne_942" connectionId="1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DaneZewnętrzne_1036" connectionId="3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DaneZewnętrzne_993" connectionId="4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DaneZewnętrzne_1106" connectionId="1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DaneZewnętrzne_996" connectionId="3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DaneZewnętrzne_1102" connectionId="1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DaneZewnętrzne_971" connectionId="2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DaneZewnętrzne_961" connectionId="4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DaneZewnętrzne_1083" connectionId="2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DaneZewnętrzne_1111" connectionId="2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DaneZewnętrzne_1018" connectionId="1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DaneZewnętrzne_1137" connectionId="4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DaneZewnętrzne_1024" connectionId="3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DaneZewnętrzne_1086" connectionId="1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DaneZewnętrzne_1116" connectionId="3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DaneZewnętrzne_1070" connectionId="1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DaneZewnętrzne_949" connectionId="4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DaneZewnętrzne_974" connectionId="1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DaneZewnętrzne_965" connectionId="4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DaneZewnętrzne_992" connectionId="3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DaneZewnętrzne_1051" connectionId="2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DaneZewnętrzne_967" connectionId="2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DaneZewnętrzne_1132" connectionId="3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DaneZewnętrzne_1115" connectionId="2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DaneZewnętrzne_1021" connectionId="4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DaneZewnętrzne_972" connectionId="3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DaneZewnętrzne_976" connectionId="3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DaneZewnętrzne_1064" connectionId="3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DaneZewnętrzne_1013" connectionId="4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DaneZewnętrzne_945" connectionId="4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DaneZewnętrzne_998" connectionId="1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DaneZewnętrzne_1089" connectionId="4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DaneZewnętrzne_1044" connectionId="3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DaneZewnętrzne_1061" connectionId="4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DaneZewnętrzne_1067" connectionId="2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DaneZewnętrzne_1073" connectionId="4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DaneZewnętrzne_1104" connectionId="3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DaneZewnętrzne_3" connectionId="27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DaneZewnętrzne_2" connectionId="22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DaneZewnętrzne_1" connectionId="2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903" Type="http://schemas.openxmlformats.org/officeDocument/2006/relationships/queryTable" Target="../queryTables/queryTable903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987" Type="http://schemas.openxmlformats.org/officeDocument/2006/relationships/queryTable" Target="../queryTables/queryTable987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847" Type="http://schemas.openxmlformats.org/officeDocument/2006/relationships/queryTable" Target="../queryTables/queryTable847.xml"/><Relationship Id="rId1032" Type="http://schemas.openxmlformats.org/officeDocument/2006/relationships/queryTable" Target="../queryTables/queryTable103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357" Type="http://schemas.openxmlformats.org/officeDocument/2006/relationships/queryTable" Target="../queryTables/queryTable357.xml"/><Relationship Id="rId1110" Type="http://schemas.openxmlformats.org/officeDocument/2006/relationships/queryTable" Target="../queryTables/queryTable1110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869" Type="http://schemas.openxmlformats.org/officeDocument/2006/relationships/queryTable" Target="../queryTables/queryTable869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1054" Type="http://schemas.openxmlformats.org/officeDocument/2006/relationships/queryTable" Target="../queryTables/queryTable1054.xml"/><Relationship Id="rId270" Type="http://schemas.openxmlformats.org/officeDocument/2006/relationships/queryTable" Target="../queryTables/queryTable270.xml"/><Relationship Id="rId936" Type="http://schemas.openxmlformats.org/officeDocument/2006/relationships/queryTable" Target="../queryTables/queryTable936.xml"/><Relationship Id="rId1121" Type="http://schemas.openxmlformats.org/officeDocument/2006/relationships/queryTable" Target="../queryTables/queryTable1121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807" Type="http://schemas.openxmlformats.org/officeDocument/2006/relationships/queryTable" Target="../queryTables/queryTable807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958" Type="http://schemas.openxmlformats.org/officeDocument/2006/relationships/queryTable" Target="../queryTables/queryTable958.xml"/><Relationship Id="rId1143" Type="http://schemas.openxmlformats.org/officeDocument/2006/relationships/queryTable" Target="../queryTables/queryTable1143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818" Type="http://schemas.openxmlformats.org/officeDocument/2006/relationships/queryTable" Target="../queryTables/queryTable818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03" Type="http://schemas.openxmlformats.org/officeDocument/2006/relationships/queryTable" Target="../queryTables/queryTable1003.xml"/><Relationship Id="rId1087" Type="http://schemas.openxmlformats.org/officeDocument/2006/relationships/queryTable" Target="../queryTables/queryTable1087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907" Type="http://schemas.openxmlformats.org/officeDocument/2006/relationships/queryTable" Target="../queryTables/queryTable907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252" Type="http://schemas.openxmlformats.org/officeDocument/2006/relationships/queryTable" Target="../queryTables/queryTable252.xml"/><Relationship Id="rId1103" Type="http://schemas.openxmlformats.org/officeDocument/2006/relationships/queryTable" Target="../queryTables/queryTable1103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929" Type="http://schemas.openxmlformats.org/officeDocument/2006/relationships/queryTable" Target="../queryTables/queryTable929.xml"/><Relationship Id="rId1114" Type="http://schemas.openxmlformats.org/officeDocument/2006/relationships/queryTable" Target="../queryTables/queryTable1114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797" Type="http://schemas.openxmlformats.org/officeDocument/2006/relationships/queryTable" Target="../queryTables/queryTable797.xml"/><Relationship Id="rId920" Type="http://schemas.openxmlformats.org/officeDocument/2006/relationships/queryTable" Target="../queryTables/queryTable920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1007" Type="http://schemas.openxmlformats.org/officeDocument/2006/relationships/queryTable" Target="../queryTables/queryTable1007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060" Type="http://schemas.openxmlformats.org/officeDocument/2006/relationships/queryTable" Target="../queryTables/queryTable1060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1018" Type="http://schemas.openxmlformats.org/officeDocument/2006/relationships/queryTable" Target="../queryTables/queryTable1018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886" Type="http://schemas.openxmlformats.org/officeDocument/2006/relationships/queryTable" Target="../queryTables/queryTable886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897" Type="http://schemas.openxmlformats.org/officeDocument/2006/relationships/queryTable" Target="../queryTables/queryTable897.xml"/><Relationship Id="rId1082" Type="http://schemas.openxmlformats.org/officeDocument/2006/relationships/queryTable" Target="../queryTables/queryTable1082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1107" Type="http://schemas.openxmlformats.org/officeDocument/2006/relationships/queryTable" Target="../queryTables/queryTable1107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20" Type="http://schemas.openxmlformats.org/officeDocument/2006/relationships/queryTable" Target="../queryTables/queryTable20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79" Type="http://schemas.openxmlformats.org/officeDocument/2006/relationships/queryTable" Target="../queryTables/queryTable779.xml"/><Relationship Id="rId902" Type="http://schemas.openxmlformats.org/officeDocument/2006/relationships/queryTable" Target="../queryTables/queryTable902.xml"/><Relationship Id="rId986" Type="http://schemas.openxmlformats.org/officeDocument/2006/relationships/queryTable" Target="../queryTables/queryTable986.xml"/><Relationship Id="rId31" Type="http://schemas.openxmlformats.org/officeDocument/2006/relationships/queryTable" Target="../queryTables/queryTable31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639" Type="http://schemas.openxmlformats.org/officeDocument/2006/relationships/queryTable" Target="../queryTables/queryTable639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846" Type="http://schemas.openxmlformats.org/officeDocument/2006/relationships/queryTable" Target="../queryTables/queryTable846.xml"/><Relationship Id="rId1031" Type="http://schemas.openxmlformats.org/officeDocument/2006/relationships/queryTable" Target="../queryTables/queryTable1031.xml"/><Relationship Id="rId1129" Type="http://schemas.openxmlformats.org/officeDocument/2006/relationships/queryTable" Target="../queryTables/queryTable1129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997" Type="http://schemas.openxmlformats.org/officeDocument/2006/relationships/queryTable" Target="../queryTables/queryTable99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899" Type="http://schemas.openxmlformats.org/officeDocument/2006/relationships/queryTable" Target="../queryTables/queryTable899.xml"/><Relationship Id="rId1000" Type="http://schemas.openxmlformats.org/officeDocument/2006/relationships/queryTable" Target="../queryTables/queryTable1000.xml"/><Relationship Id="rId1042" Type="http://schemas.openxmlformats.org/officeDocument/2006/relationships/queryTable" Target="../queryTables/queryTable1042.xml"/><Relationship Id="rId1084" Type="http://schemas.openxmlformats.org/officeDocument/2006/relationships/queryTable" Target="../queryTables/queryTable1084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717" Type="http://schemas.openxmlformats.org/officeDocument/2006/relationships/queryTable" Target="../queryTables/queryTable717.xml"/><Relationship Id="rId759" Type="http://schemas.openxmlformats.org/officeDocument/2006/relationships/queryTable" Target="../queryTables/queryTable759.xml"/><Relationship Id="rId924" Type="http://schemas.openxmlformats.org/officeDocument/2006/relationships/queryTable" Target="../queryTables/queryTable924.xml"/><Relationship Id="rId966" Type="http://schemas.openxmlformats.org/officeDocument/2006/relationships/queryTable" Target="../queryTables/queryTable966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770" Type="http://schemas.openxmlformats.org/officeDocument/2006/relationships/queryTable" Target="../queryTables/queryTable770.xml"/><Relationship Id="rId1151" Type="http://schemas.openxmlformats.org/officeDocument/2006/relationships/queryTable" Target="../queryTables/queryTable1151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826" Type="http://schemas.openxmlformats.org/officeDocument/2006/relationships/queryTable" Target="../queryTables/queryTable826.xml"/><Relationship Id="rId868" Type="http://schemas.openxmlformats.org/officeDocument/2006/relationships/queryTable" Target="../queryTables/queryTable868.xml"/><Relationship Id="rId1011" Type="http://schemas.openxmlformats.org/officeDocument/2006/relationships/queryTable" Target="../queryTables/queryTable1011.xml"/><Relationship Id="rId1053" Type="http://schemas.openxmlformats.org/officeDocument/2006/relationships/queryTable" Target="../queryTables/queryTable1053.xml"/><Relationship Id="rId1109" Type="http://schemas.openxmlformats.org/officeDocument/2006/relationships/queryTable" Target="../queryTables/queryTable1109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672" Type="http://schemas.openxmlformats.org/officeDocument/2006/relationships/queryTable" Target="../queryTables/queryTable672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1095" Type="http://schemas.openxmlformats.org/officeDocument/2006/relationships/queryTable" Target="../queryTables/queryTable1095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977" Type="http://schemas.openxmlformats.org/officeDocument/2006/relationships/queryTable" Target="../queryTables/queryTable977.xml"/><Relationship Id="rId1120" Type="http://schemas.openxmlformats.org/officeDocument/2006/relationships/queryTable" Target="../queryTables/queryTable1120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37" Type="http://schemas.openxmlformats.org/officeDocument/2006/relationships/queryTable" Target="../queryTables/queryTable837.xml"/><Relationship Id="rId879" Type="http://schemas.openxmlformats.org/officeDocument/2006/relationships/queryTable" Target="../queryTables/queryTable879.xml"/><Relationship Id="rId1022" Type="http://schemas.openxmlformats.org/officeDocument/2006/relationships/queryTable" Target="../queryTables/queryTable1022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683" Type="http://schemas.openxmlformats.org/officeDocument/2006/relationships/queryTable" Target="../queryTables/queryTable683.xml"/><Relationship Id="rId739" Type="http://schemas.openxmlformats.org/officeDocument/2006/relationships/queryTable" Target="../queryTables/queryTable739.xml"/><Relationship Id="rId890" Type="http://schemas.openxmlformats.org/officeDocument/2006/relationships/queryTable" Target="../queryTables/queryTable890.xml"/><Relationship Id="rId904" Type="http://schemas.openxmlformats.org/officeDocument/2006/relationships/queryTable" Target="../queryTables/queryTable904.xml"/><Relationship Id="rId1064" Type="http://schemas.openxmlformats.org/officeDocument/2006/relationships/queryTable" Target="../queryTables/queryTable1064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946" Type="http://schemas.openxmlformats.org/officeDocument/2006/relationships/queryTable" Target="../queryTables/queryTable946.xml"/><Relationship Id="rId988" Type="http://schemas.openxmlformats.org/officeDocument/2006/relationships/queryTable" Target="../queryTables/queryTable988.xml"/><Relationship Id="rId1131" Type="http://schemas.openxmlformats.org/officeDocument/2006/relationships/queryTable" Target="../queryTables/queryTable1131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750" Type="http://schemas.openxmlformats.org/officeDocument/2006/relationships/queryTable" Target="../queryTables/queryTable750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075" Type="http://schemas.openxmlformats.org/officeDocument/2006/relationships/queryTable" Target="../queryTables/queryTable1075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957" Type="http://schemas.openxmlformats.org/officeDocument/2006/relationships/queryTable" Target="../queryTables/queryTable957.xml"/><Relationship Id="rId999" Type="http://schemas.openxmlformats.org/officeDocument/2006/relationships/queryTable" Target="../queryTables/queryTable999.xml"/><Relationship Id="rId1100" Type="http://schemas.openxmlformats.org/officeDocument/2006/relationships/queryTable" Target="../queryTables/queryTable1100.xml"/><Relationship Id="rId1142" Type="http://schemas.openxmlformats.org/officeDocument/2006/relationships/queryTable" Target="../queryTables/queryTable114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761" Type="http://schemas.openxmlformats.org/officeDocument/2006/relationships/queryTable" Target="../queryTables/queryTable761.xml"/><Relationship Id="rId817" Type="http://schemas.openxmlformats.org/officeDocument/2006/relationships/queryTable" Target="../queryTables/queryTable817.xml"/><Relationship Id="rId859" Type="http://schemas.openxmlformats.org/officeDocument/2006/relationships/queryTable" Target="../queryTables/queryTable859.xml"/><Relationship Id="rId1002" Type="http://schemas.openxmlformats.org/officeDocument/2006/relationships/queryTable" Target="../queryTables/queryTable100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44" Type="http://schemas.openxmlformats.org/officeDocument/2006/relationships/queryTable" Target="../queryTables/queryTable1044.xml"/><Relationship Id="rId1086" Type="http://schemas.openxmlformats.org/officeDocument/2006/relationships/queryTable" Target="../queryTables/queryTable1086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968" Type="http://schemas.openxmlformats.org/officeDocument/2006/relationships/queryTable" Target="../queryTables/queryTable968.xml"/><Relationship Id="rId1111" Type="http://schemas.openxmlformats.org/officeDocument/2006/relationships/queryTable" Target="../queryTables/queryTable1111.xml"/><Relationship Id="rId1153" Type="http://schemas.openxmlformats.org/officeDocument/2006/relationships/queryTable" Target="../queryTables/queryTable1153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772" Type="http://schemas.openxmlformats.org/officeDocument/2006/relationships/queryTable" Target="../queryTables/queryTable772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097" Type="http://schemas.openxmlformats.org/officeDocument/2006/relationships/queryTable" Target="../queryTables/queryTable1097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37" Type="http://schemas.openxmlformats.org/officeDocument/2006/relationships/queryTable" Target="../queryTables/queryTable937.xml"/><Relationship Id="rId979" Type="http://schemas.openxmlformats.org/officeDocument/2006/relationships/queryTable" Target="../queryTables/queryTable979.xml"/><Relationship Id="rId1122" Type="http://schemas.openxmlformats.org/officeDocument/2006/relationships/queryTable" Target="../queryTables/queryTable1122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741" Type="http://schemas.openxmlformats.org/officeDocument/2006/relationships/queryTable" Target="../queryTables/queryTable741.xml"/><Relationship Id="rId783" Type="http://schemas.openxmlformats.org/officeDocument/2006/relationships/queryTable" Target="../queryTables/queryTable783.xml"/><Relationship Id="rId839" Type="http://schemas.openxmlformats.org/officeDocument/2006/relationships/queryTable" Target="../queryTables/queryTable839.xml"/><Relationship Id="rId990" Type="http://schemas.openxmlformats.org/officeDocument/2006/relationships/queryTable" Target="../queryTables/queryTable990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1024" Type="http://schemas.openxmlformats.org/officeDocument/2006/relationships/queryTable" Target="../queryTables/queryTable1024.xml"/><Relationship Id="rId1066" Type="http://schemas.openxmlformats.org/officeDocument/2006/relationships/queryTable" Target="../queryTables/queryTable1066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50" Type="http://schemas.openxmlformats.org/officeDocument/2006/relationships/queryTable" Target="../queryTables/queryTable850.xml"/><Relationship Id="rId892" Type="http://schemas.openxmlformats.org/officeDocument/2006/relationships/queryTable" Target="../queryTables/queryTable892.xml"/><Relationship Id="rId906" Type="http://schemas.openxmlformats.org/officeDocument/2006/relationships/queryTable" Target="../queryTables/queryTable906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752" Type="http://schemas.openxmlformats.org/officeDocument/2006/relationships/queryTable" Target="../queryTables/queryTable752.xml"/><Relationship Id="rId808" Type="http://schemas.openxmlformats.org/officeDocument/2006/relationships/queryTable" Target="../queryTables/queryTable80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794" Type="http://schemas.openxmlformats.org/officeDocument/2006/relationships/queryTable" Target="../queryTables/queryTable794.xml"/><Relationship Id="rId1035" Type="http://schemas.openxmlformats.org/officeDocument/2006/relationships/queryTable" Target="../queryTables/queryTable1035.xml"/><Relationship Id="rId1077" Type="http://schemas.openxmlformats.org/officeDocument/2006/relationships/queryTable" Target="../queryTables/queryTable1077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861" Type="http://schemas.openxmlformats.org/officeDocument/2006/relationships/queryTable" Target="../queryTables/queryTable861.xml"/><Relationship Id="rId917" Type="http://schemas.openxmlformats.org/officeDocument/2006/relationships/queryTable" Target="../queryTables/queryTable917.xml"/><Relationship Id="rId959" Type="http://schemas.openxmlformats.org/officeDocument/2006/relationships/queryTable" Target="../queryTables/queryTable959.xml"/><Relationship Id="rId1102" Type="http://schemas.openxmlformats.org/officeDocument/2006/relationships/queryTable" Target="../queryTables/queryTable1102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763" Type="http://schemas.openxmlformats.org/officeDocument/2006/relationships/queryTable" Target="../queryTables/queryTable763.xml"/><Relationship Id="rId1144" Type="http://schemas.openxmlformats.org/officeDocument/2006/relationships/queryTable" Target="../queryTables/queryTable1144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819" Type="http://schemas.openxmlformats.org/officeDocument/2006/relationships/queryTable" Target="../queryTables/queryTable819.xml"/><Relationship Id="rId970" Type="http://schemas.openxmlformats.org/officeDocument/2006/relationships/queryTable" Target="../queryTables/queryTable970.xml"/><Relationship Id="rId1004" Type="http://schemas.openxmlformats.org/officeDocument/2006/relationships/queryTable" Target="../queryTables/queryTable1004.xml"/><Relationship Id="rId1046" Type="http://schemas.openxmlformats.org/officeDocument/2006/relationships/queryTable" Target="../queryTables/queryTable1046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830" Type="http://schemas.openxmlformats.org/officeDocument/2006/relationships/queryTable" Target="../queryTables/queryTable830.xml"/><Relationship Id="rId872" Type="http://schemas.openxmlformats.org/officeDocument/2006/relationships/queryTable" Target="../queryTables/queryTable872.xml"/><Relationship Id="rId928" Type="http://schemas.openxmlformats.org/officeDocument/2006/relationships/queryTable" Target="../queryTables/queryTable928.xml"/><Relationship Id="rId1088" Type="http://schemas.openxmlformats.org/officeDocument/2006/relationships/queryTable" Target="../queryTables/queryTable1088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1113" Type="http://schemas.openxmlformats.org/officeDocument/2006/relationships/queryTable" Target="../queryTables/queryTable1113.xml"/><Relationship Id="rId1155" Type="http://schemas.openxmlformats.org/officeDocument/2006/relationships/queryTable" Target="../queryTables/queryTable1155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15" Type="http://schemas.openxmlformats.org/officeDocument/2006/relationships/queryTable" Target="../queryTables/queryTable1015.xml"/><Relationship Id="rId1057" Type="http://schemas.openxmlformats.org/officeDocument/2006/relationships/queryTable" Target="../queryTables/queryTable1057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841" Type="http://schemas.openxmlformats.org/officeDocument/2006/relationships/queryTable" Target="../queryTables/queryTable841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43" Type="http://schemas.openxmlformats.org/officeDocument/2006/relationships/queryTable" Target="../queryTables/queryTable743.xml"/><Relationship Id="rId785" Type="http://schemas.openxmlformats.org/officeDocument/2006/relationships/queryTable" Target="../queryTables/queryTable785.xml"/><Relationship Id="rId950" Type="http://schemas.openxmlformats.org/officeDocument/2006/relationships/queryTable" Target="../queryTables/queryTable950.xml"/><Relationship Id="rId992" Type="http://schemas.openxmlformats.org/officeDocument/2006/relationships/queryTable" Target="../queryTables/queryTable992.xml"/><Relationship Id="rId1026" Type="http://schemas.openxmlformats.org/officeDocument/2006/relationships/queryTable" Target="../queryTables/queryTable102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852" Type="http://schemas.openxmlformats.org/officeDocument/2006/relationships/queryTable" Target="../queryTables/queryTable852.xml"/><Relationship Id="rId908" Type="http://schemas.openxmlformats.org/officeDocument/2006/relationships/queryTable" Target="../queryTables/queryTable908.xml"/><Relationship Id="rId1068" Type="http://schemas.openxmlformats.org/officeDocument/2006/relationships/queryTable" Target="../queryTables/queryTable1068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894" Type="http://schemas.openxmlformats.org/officeDocument/2006/relationships/queryTable" Target="../queryTables/queryTable894.xml"/><Relationship Id="rId1135" Type="http://schemas.openxmlformats.org/officeDocument/2006/relationships/queryTable" Target="../queryTables/queryTable1135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754" Type="http://schemas.openxmlformats.org/officeDocument/2006/relationships/queryTable" Target="../queryTables/queryTable754.xml"/><Relationship Id="rId796" Type="http://schemas.openxmlformats.org/officeDocument/2006/relationships/queryTable" Target="../queryTables/queryTable796.xml"/><Relationship Id="rId961" Type="http://schemas.openxmlformats.org/officeDocument/2006/relationships/queryTable" Target="../queryTables/queryTable961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821" Type="http://schemas.openxmlformats.org/officeDocument/2006/relationships/queryTable" Target="../queryTables/queryTable821.xml"/><Relationship Id="rId863" Type="http://schemas.openxmlformats.org/officeDocument/2006/relationships/queryTable" Target="../queryTables/queryTable863.xml"/><Relationship Id="rId1037" Type="http://schemas.openxmlformats.org/officeDocument/2006/relationships/queryTable" Target="../queryTables/queryTable1037.xml"/><Relationship Id="rId1079" Type="http://schemas.openxmlformats.org/officeDocument/2006/relationships/queryTable" Target="../queryTables/queryTable1079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919" Type="http://schemas.openxmlformats.org/officeDocument/2006/relationships/queryTable" Target="../queryTables/queryTable919.xml"/><Relationship Id="rId1090" Type="http://schemas.openxmlformats.org/officeDocument/2006/relationships/queryTable" Target="../queryTables/queryTable1090.xml"/><Relationship Id="rId1104" Type="http://schemas.openxmlformats.org/officeDocument/2006/relationships/queryTable" Target="../queryTables/queryTable1104.xml"/><Relationship Id="rId1146" Type="http://schemas.openxmlformats.org/officeDocument/2006/relationships/queryTable" Target="../queryTables/queryTable1146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765" Type="http://schemas.openxmlformats.org/officeDocument/2006/relationships/queryTable" Target="../queryTables/queryTable765.xml"/><Relationship Id="rId930" Type="http://schemas.openxmlformats.org/officeDocument/2006/relationships/queryTable" Target="../queryTables/queryTable930.xml"/><Relationship Id="rId972" Type="http://schemas.openxmlformats.org/officeDocument/2006/relationships/queryTable" Target="../queryTables/queryTable972.xml"/><Relationship Id="rId1006" Type="http://schemas.openxmlformats.org/officeDocument/2006/relationships/queryTable" Target="../queryTables/queryTable1006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1115" Type="http://schemas.openxmlformats.org/officeDocument/2006/relationships/queryTable" Target="../queryTables/queryTable1115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76" Type="http://schemas.openxmlformats.org/officeDocument/2006/relationships/queryTable" Target="../queryTables/queryTable776.xml"/><Relationship Id="rId941" Type="http://schemas.openxmlformats.org/officeDocument/2006/relationships/queryTable" Target="../queryTables/queryTable941.xml"/><Relationship Id="rId983" Type="http://schemas.openxmlformats.org/officeDocument/2006/relationships/queryTable" Target="../queryTables/queryTable983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059" Type="http://schemas.openxmlformats.org/officeDocument/2006/relationships/queryTable" Target="../queryTables/queryTable1059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43" Type="http://schemas.openxmlformats.org/officeDocument/2006/relationships/queryTable" Target="../queryTables/queryTable843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1126" Type="http://schemas.openxmlformats.org/officeDocument/2006/relationships/queryTable" Target="../queryTables/queryTable1126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745" Type="http://schemas.openxmlformats.org/officeDocument/2006/relationships/queryTable" Target="../queryTables/queryTable745.xml"/><Relationship Id="rId910" Type="http://schemas.openxmlformats.org/officeDocument/2006/relationships/queryTable" Target="../queryTables/queryTable910.xml"/><Relationship Id="rId952" Type="http://schemas.openxmlformats.org/officeDocument/2006/relationships/queryTable" Target="../queryTables/queryTable952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787" Type="http://schemas.openxmlformats.org/officeDocument/2006/relationships/queryTable" Target="../queryTables/queryTable787.xml"/><Relationship Id="rId812" Type="http://schemas.openxmlformats.org/officeDocument/2006/relationships/queryTable" Target="../queryTables/queryTable812.xml"/><Relationship Id="rId994" Type="http://schemas.openxmlformats.org/officeDocument/2006/relationships/queryTable" Target="../queryTables/queryTable994.xml"/><Relationship Id="rId1028" Type="http://schemas.openxmlformats.org/officeDocument/2006/relationships/queryTable" Target="../queryTables/queryTable1028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854" Type="http://schemas.openxmlformats.org/officeDocument/2006/relationships/queryTable" Target="../queryTables/queryTable854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823" Type="http://schemas.openxmlformats.org/officeDocument/2006/relationships/queryTable" Target="../queryTables/queryTable823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092" Type="http://schemas.openxmlformats.org/officeDocument/2006/relationships/queryTable" Target="../queryTables/queryTable1092.xml"/><Relationship Id="rId1106" Type="http://schemas.openxmlformats.org/officeDocument/2006/relationships/queryTable" Target="../queryTables/queryTable1106.xml"/><Relationship Id="rId1148" Type="http://schemas.openxmlformats.org/officeDocument/2006/relationships/queryTable" Target="../queryTables/queryTable1148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1008" Type="http://schemas.openxmlformats.org/officeDocument/2006/relationships/queryTable" Target="../queryTables/queryTable1008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834" Type="http://schemas.openxmlformats.org/officeDocument/2006/relationships/queryTable" Target="../queryTables/queryTable834.xml"/><Relationship Id="rId876" Type="http://schemas.openxmlformats.org/officeDocument/2006/relationships/queryTable" Target="../queryTables/queryTable876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901" Type="http://schemas.openxmlformats.org/officeDocument/2006/relationships/queryTable" Target="../queryTables/queryTable901.xml"/><Relationship Id="rId1061" Type="http://schemas.openxmlformats.org/officeDocument/2006/relationships/queryTable" Target="../queryTables/queryTable1061.xml"/><Relationship Id="rId1117" Type="http://schemas.openxmlformats.org/officeDocument/2006/relationships/queryTable" Target="../queryTables/queryTable1117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43" Type="http://schemas.openxmlformats.org/officeDocument/2006/relationships/queryTable" Target="../queryTables/queryTable943.xml"/><Relationship Id="rId985" Type="http://schemas.openxmlformats.org/officeDocument/2006/relationships/queryTable" Target="../queryTables/queryTable985.xml"/><Relationship Id="rId1019" Type="http://schemas.openxmlformats.org/officeDocument/2006/relationships/queryTable" Target="../queryTables/queryTable1019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803" Type="http://schemas.openxmlformats.org/officeDocument/2006/relationships/queryTable" Target="../queryTables/queryTable803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1128" Type="http://schemas.openxmlformats.org/officeDocument/2006/relationships/queryTable" Target="../queryTables/queryTable1128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789" Type="http://schemas.openxmlformats.org/officeDocument/2006/relationships/queryTable" Target="../queryTables/queryTable789.xml"/><Relationship Id="rId912" Type="http://schemas.openxmlformats.org/officeDocument/2006/relationships/queryTable" Target="../queryTables/queryTable912.xml"/><Relationship Id="rId954" Type="http://schemas.openxmlformats.org/officeDocument/2006/relationships/queryTable" Target="../queryTables/queryTable954.xml"/><Relationship Id="rId996" Type="http://schemas.openxmlformats.org/officeDocument/2006/relationships/queryTable" Target="../queryTables/queryTable996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814" Type="http://schemas.openxmlformats.org/officeDocument/2006/relationships/queryTable" Target="../queryTables/queryTable814.xml"/><Relationship Id="rId856" Type="http://schemas.openxmlformats.org/officeDocument/2006/relationships/queryTable" Target="../queryTables/queryTable85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41" Type="http://schemas.openxmlformats.org/officeDocument/2006/relationships/queryTable" Target="../queryTables/queryTable1041.xml"/><Relationship Id="rId1083" Type="http://schemas.openxmlformats.org/officeDocument/2006/relationships/queryTable" Target="../queryTables/queryTable1083.xml"/><Relationship Id="rId1139" Type="http://schemas.openxmlformats.org/officeDocument/2006/relationships/queryTable" Target="../queryTables/queryTable1139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923" Type="http://schemas.openxmlformats.org/officeDocument/2006/relationships/queryTable" Target="../queryTables/queryTable923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867" Type="http://schemas.openxmlformats.org/officeDocument/2006/relationships/queryTable" Target="../queryTables/queryTable867.xml"/><Relationship Id="rId1010" Type="http://schemas.openxmlformats.org/officeDocument/2006/relationships/queryTable" Target="../queryTables/queryTable1010.xml"/><Relationship Id="rId1052" Type="http://schemas.openxmlformats.org/officeDocument/2006/relationships/queryTable" Target="../queryTables/queryTable1052.xml"/><Relationship Id="rId1094" Type="http://schemas.openxmlformats.org/officeDocument/2006/relationships/queryTable" Target="../queryTables/queryTable1094.xml"/><Relationship Id="rId1108" Type="http://schemas.openxmlformats.org/officeDocument/2006/relationships/queryTable" Target="../queryTables/queryTable1108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05" Type="http://schemas.openxmlformats.org/officeDocument/2006/relationships/queryTable" Target="../queryTables/queryTable905.xml"/><Relationship Id="rId989" Type="http://schemas.openxmlformats.org/officeDocument/2006/relationships/queryTable" Target="../queryTables/queryTable989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1005" Type="http://schemas.openxmlformats.org/officeDocument/2006/relationships/queryTable" Target="../queryTables/queryTable1005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909" Type="http://schemas.openxmlformats.org/officeDocument/2006/relationships/queryTable" Target="../queryTables/queryTable909.xml"/><Relationship Id="rId1080" Type="http://schemas.openxmlformats.org/officeDocument/2006/relationships/queryTable" Target="../queryTables/queryTable1080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1105" Type="http://schemas.openxmlformats.org/officeDocument/2006/relationships/queryTable" Target="../queryTables/queryTable1105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900" Type="http://schemas.openxmlformats.org/officeDocument/2006/relationships/queryTable" Target="../queryTables/queryTable900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214" Type="http://schemas.openxmlformats.org/officeDocument/2006/relationships/queryTable" Target="../queryTables/queryTable214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58" Type="http://schemas.openxmlformats.org/officeDocument/2006/relationships/queryTable" Target="../queryTables/queryTable158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272.xml"/><Relationship Id="rId671" Type="http://schemas.openxmlformats.org/officeDocument/2006/relationships/queryTable" Target="../queryTables/queryTable1826.xml"/><Relationship Id="rId769" Type="http://schemas.openxmlformats.org/officeDocument/2006/relationships/queryTable" Target="../queryTables/queryTable1924.xml"/><Relationship Id="rId976" Type="http://schemas.openxmlformats.org/officeDocument/2006/relationships/queryTable" Target="../queryTables/queryTable2131.xml"/><Relationship Id="rId1399" Type="http://schemas.openxmlformats.org/officeDocument/2006/relationships/queryTable" Target="../queryTables/queryTable2554.xml"/><Relationship Id="rId21" Type="http://schemas.openxmlformats.org/officeDocument/2006/relationships/queryTable" Target="../queryTables/queryTable1176.xml"/><Relationship Id="rId324" Type="http://schemas.openxmlformats.org/officeDocument/2006/relationships/queryTable" Target="../queryTables/queryTable1479.xml"/><Relationship Id="rId531" Type="http://schemas.openxmlformats.org/officeDocument/2006/relationships/queryTable" Target="../queryTables/queryTable1686.xml"/><Relationship Id="rId629" Type="http://schemas.openxmlformats.org/officeDocument/2006/relationships/queryTable" Target="../queryTables/queryTable1784.xml"/><Relationship Id="rId1161" Type="http://schemas.openxmlformats.org/officeDocument/2006/relationships/queryTable" Target="../queryTables/queryTable2316.xml"/><Relationship Id="rId1259" Type="http://schemas.openxmlformats.org/officeDocument/2006/relationships/queryTable" Target="../queryTables/queryTable2414.xml"/><Relationship Id="rId1466" Type="http://schemas.openxmlformats.org/officeDocument/2006/relationships/queryTable" Target="../queryTables/queryTable2621.xml"/><Relationship Id="rId170" Type="http://schemas.openxmlformats.org/officeDocument/2006/relationships/queryTable" Target="../queryTables/queryTable1325.xml"/><Relationship Id="rId836" Type="http://schemas.openxmlformats.org/officeDocument/2006/relationships/queryTable" Target="../queryTables/queryTable1991.xml"/><Relationship Id="rId1021" Type="http://schemas.openxmlformats.org/officeDocument/2006/relationships/queryTable" Target="../queryTables/queryTable2176.xml"/><Relationship Id="rId1119" Type="http://schemas.openxmlformats.org/officeDocument/2006/relationships/queryTable" Target="../queryTables/queryTable2274.xml"/><Relationship Id="rId268" Type="http://schemas.openxmlformats.org/officeDocument/2006/relationships/queryTable" Target="../queryTables/queryTable1423.xml"/><Relationship Id="rId475" Type="http://schemas.openxmlformats.org/officeDocument/2006/relationships/queryTable" Target="../queryTables/queryTable1630.xml"/><Relationship Id="rId682" Type="http://schemas.openxmlformats.org/officeDocument/2006/relationships/queryTable" Target="../queryTables/queryTable1837.xml"/><Relationship Id="rId903" Type="http://schemas.openxmlformats.org/officeDocument/2006/relationships/queryTable" Target="../queryTables/queryTable2058.xml"/><Relationship Id="rId1326" Type="http://schemas.openxmlformats.org/officeDocument/2006/relationships/queryTable" Target="../queryTables/queryTable2481.xml"/><Relationship Id="rId32" Type="http://schemas.openxmlformats.org/officeDocument/2006/relationships/queryTable" Target="../queryTables/queryTable1187.xml"/><Relationship Id="rId128" Type="http://schemas.openxmlformats.org/officeDocument/2006/relationships/queryTable" Target="../queryTables/queryTable1283.xml"/><Relationship Id="rId335" Type="http://schemas.openxmlformats.org/officeDocument/2006/relationships/queryTable" Target="../queryTables/queryTable1490.xml"/><Relationship Id="rId542" Type="http://schemas.openxmlformats.org/officeDocument/2006/relationships/queryTable" Target="../queryTables/queryTable1697.xml"/><Relationship Id="rId987" Type="http://schemas.openxmlformats.org/officeDocument/2006/relationships/queryTable" Target="../queryTables/queryTable2142.xml"/><Relationship Id="rId1172" Type="http://schemas.openxmlformats.org/officeDocument/2006/relationships/queryTable" Target="../queryTables/queryTable2327.xml"/><Relationship Id="rId181" Type="http://schemas.openxmlformats.org/officeDocument/2006/relationships/queryTable" Target="../queryTables/queryTable1336.xml"/><Relationship Id="rId402" Type="http://schemas.openxmlformats.org/officeDocument/2006/relationships/queryTable" Target="../queryTables/queryTable1557.xml"/><Relationship Id="rId847" Type="http://schemas.openxmlformats.org/officeDocument/2006/relationships/queryTable" Target="../queryTables/queryTable2002.xml"/><Relationship Id="rId1032" Type="http://schemas.openxmlformats.org/officeDocument/2006/relationships/queryTable" Target="../queryTables/queryTable2187.xml"/><Relationship Id="rId1477" Type="http://schemas.openxmlformats.org/officeDocument/2006/relationships/queryTable" Target="../queryTables/queryTable2632.xml"/><Relationship Id="rId279" Type="http://schemas.openxmlformats.org/officeDocument/2006/relationships/queryTable" Target="../queryTables/queryTable1434.xml"/><Relationship Id="rId486" Type="http://schemas.openxmlformats.org/officeDocument/2006/relationships/queryTable" Target="../queryTables/queryTable1641.xml"/><Relationship Id="rId693" Type="http://schemas.openxmlformats.org/officeDocument/2006/relationships/queryTable" Target="../queryTables/queryTable1848.xml"/><Relationship Id="rId707" Type="http://schemas.openxmlformats.org/officeDocument/2006/relationships/queryTable" Target="../queryTables/queryTable1862.xml"/><Relationship Id="rId914" Type="http://schemas.openxmlformats.org/officeDocument/2006/relationships/queryTable" Target="../queryTables/queryTable2069.xml"/><Relationship Id="rId1337" Type="http://schemas.openxmlformats.org/officeDocument/2006/relationships/queryTable" Target="../queryTables/queryTable2492.xml"/><Relationship Id="rId43" Type="http://schemas.openxmlformats.org/officeDocument/2006/relationships/queryTable" Target="../queryTables/queryTable1198.xml"/><Relationship Id="rId139" Type="http://schemas.openxmlformats.org/officeDocument/2006/relationships/queryTable" Target="../queryTables/queryTable1294.xml"/><Relationship Id="rId346" Type="http://schemas.openxmlformats.org/officeDocument/2006/relationships/queryTable" Target="../queryTables/queryTable1501.xml"/><Relationship Id="rId553" Type="http://schemas.openxmlformats.org/officeDocument/2006/relationships/queryTable" Target="../queryTables/queryTable1708.xml"/><Relationship Id="rId760" Type="http://schemas.openxmlformats.org/officeDocument/2006/relationships/queryTable" Target="../queryTables/queryTable1915.xml"/><Relationship Id="rId998" Type="http://schemas.openxmlformats.org/officeDocument/2006/relationships/queryTable" Target="../queryTables/queryTable2153.xml"/><Relationship Id="rId1183" Type="http://schemas.openxmlformats.org/officeDocument/2006/relationships/queryTable" Target="../queryTables/queryTable2338.xml"/><Relationship Id="rId1390" Type="http://schemas.openxmlformats.org/officeDocument/2006/relationships/queryTable" Target="../queryTables/queryTable2545.xml"/><Relationship Id="rId1404" Type="http://schemas.openxmlformats.org/officeDocument/2006/relationships/queryTable" Target="../queryTables/queryTable2559.xml"/><Relationship Id="rId192" Type="http://schemas.openxmlformats.org/officeDocument/2006/relationships/queryTable" Target="../queryTables/queryTable1347.xml"/><Relationship Id="rId206" Type="http://schemas.openxmlformats.org/officeDocument/2006/relationships/queryTable" Target="../queryTables/queryTable1361.xml"/><Relationship Id="rId413" Type="http://schemas.openxmlformats.org/officeDocument/2006/relationships/queryTable" Target="../queryTables/queryTable1568.xml"/><Relationship Id="rId858" Type="http://schemas.openxmlformats.org/officeDocument/2006/relationships/queryTable" Target="../queryTables/queryTable2013.xml"/><Relationship Id="rId1043" Type="http://schemas.openxmlformats.org/officeDocument/2006/relationships/queryTable" Target="../queryTables/queryTable2198.xml"/><Relationship Id="rId1488" Type="http://schemas.openxmlformats.org/officeDocument/2006/relationships/queryTable" Target="../queryTables/queryTable2643.xml"/><Relationship Id="rId497" Type="http://schemas.openxmlformats.org/officeDocument/2006/relationships/queryTable" Target="../queryTables/queryTable1652.xml"/><Relationship Id="rId620" Type="http://schemas.openxmlformats.org/officeDocument/2006/relationships/queryTable" Target="../queryTables/queryTable1775.xml"/><Relationship Id="rId718" Type="http://schemas.openxmlformats.org/officeDocument/2006/relationships/queryTable" Target="../queryTables/queryTable1873.xml"/><Relationship Id="rId925" Type="http://schemas.openxmlformats.org/officeDocument/2006/relationships/queryTable" Target="../queryTables/queryTable2080.xml"/><Relationship Id="rId1250" Type="http://schemas.openxmlformats.org/officeDocument/2006/relationships/queryTable" Target="../queryTables/queryTable2405.xml"/><Relationship Id="rId1348" Type="http://schemas.openxmlformats.org/officeDocument/2006/relationships/queryTable" Target="../queryTables/queryTable2503.xml"/><Relationship Id="rId357" Type="http://schemas.openxmlformats.org/officeDocument/2006/relationships/queryTable" Target="../queryTables/queryTable1512.xml"/><Relationship Id="rId1110" Type="http://schemas.openxmlformats.org/officeDocument/2006/relationships/queryTable" Target="../queryTables/queryTable2265.xml"/><Relationship Id="rId1194" Type="http://schemas.openxmlformats.org/officeDocument/2006/relationships/queryTable" Target="../queryTables/queryTable2349.xml"/><Relationship Id="rId1208" Type="http://schemas.openxmlformats.org/officeDocument/2006/relationships/queryTable" Target="../queryTables/queryTable2363.xml"/><Relationship Id="rId1415" Type="http://schemas.openxmlformats.org/officeDocument/2006/relationships/queryTable" Target="../queryTables/queryTable2570.xml"/><Relationship Id="rId54" Type="http://schemas.openxmlformats.org/officeDocument/2006/relationships/queryTable" Target="../queryTables/queryTable1209.xml"/><Relationship Id="rId217" Type="http://schemas.openxmlformats.org/officeDocument/2006/relationships/queryTable" Target="../queryTables/queryTable1372.xml"/><Relationship Id="rId564" Type="http://schemas.openxmlformats.org/officeDocument/2006/relationships/queryTable" Target="../queryTables/queryTable1719.xml"/><Relationship Id="rId771" Type="http://schemas.openxmlformats.org/officeDocument/2006/relationships/queryTable" Target="../queryTables/queryTable1926.xml"/><Relationship Id="rId869" Type="http://schemas.openxmlformats.org/officeDocument/2006/relationships/queryTable" Target="../queryTables/queryTable2024.xml"/><Relationship Id="rId424" Type="http://schemas.openxmlformats.org/officeDocument/2006/relationships/queryTable" Target="../queryTables/queryTable1579.xml"/><Relationship Id="rId631" Type="http://schemas.openxmlformats.org/officeDocument/2006/relationships/queryTable" Target="../queryTables/queryTable1786.xml"/><Relationship Id="rId729" Type="http://schemas.openxmlformats.org/officeDocument/2006/relationships/queryTable" Target="../queryTables/queryTable1884.xml"/><Relationship Id="rId1054" Type="http://schemas.openxmlformats.org/officeDocument/2006/relationships/queryTable" Target="../queryTables/queryTable2209.xml"/><Relationship Id="rId1261" Type="http://schemas.openxmlformats.org/officeDocument/2006/relationships/queryTable" Target="../queryTables/queryTable2416.xml"/><Relationship Id="rId1359" Type="http://schemas.openxmlformats.org/officeDocument/2006/relationships/queryTable" Target="../queryTables/queryTable2514.xml"/><Relationship Id="rId270" Type="http://schemas.openxmlformats.org/officeDocument/2006/relationships/queryTable" Target="../queryTables/queryTable1425.xml"/><Relationship Id="rId936" Type="http://schemas.openxmlformats.org/officeDocument/2006/relationships/queryTable" Target="../queryTables/queryTable2091.xml"/><Relationship Id="rId1121" Type="http://schemas.openxmlformats.org/officeDocument/2006/relationships/queryTable" Target="../queryTables/queryTable2276.xml"/><Relationship Id="rId1219" Type="http://schemas.openxmlformats.org/officeDocument/2006/relationships/queryTable" Target="../queryTables/queryTable2374.xml"/><Relationship Id="rId65" Type="http://schemas.openxmlformats.org/officeDocument/2006/relationships/queryTable" Target="../queryTables/queryTable1220.xml"/><Relationship Id="rId130" Type="http://schemas.openxmlformats.org/officeDocument/2006/relationships/queryTable" Target="../queryTables/queryTable1285.xml"/><Relationship Id="rId368" Type="http://schemas.openxmlformats.org/officeDocument/2006/relationships/queryTable" Target="../queryTables/queryTable1523.xml"/><Relationship Id="rId575" Type="http://schemas.openxmlformats.org/officeDocument/2006/relationships/queryTable" Target="../queryTables/queryTable1730.xml"/><Relationship Id="rId782" Type="http://schemas.openxmlformats.org/officeDocument/2006/relationships/queryTable" Target="../queryTables/queryTable1937.xml"/><Relationship Id="rId1426" Type="http://schemas.openxmlformats.org/officeDocument/2006/relationships/queryTable" Target="../queryTables/queryTable2581.xml"/><Relationship Id="rId228" Type="http://schemas.openxmlformats.org/officeDocument/2006/relationships/queryTable" Target="../queryTables/queryTable1383.xml"/><Relationship Id="rId435" Type="http://schemas.openxmlformats.org/officeDocument/2006/relationships/queryTable" Target="../queryTables/queryTable1590.xml"/><Relationship Id="rId642" Type="http://schemas.openxmlformats.org/officeDocument/2006/relationships/queryTable" Target="../queryTables/queryTable1797.xml"/><Relationship Id="rId1065" Type="http://schemas.openxmlformats.org/officeDocument/2006/relationships/queryTable" Target="../queryTables/queryTable2220.xml"/><Relationship Id="rId1272" Type="http://schemas.openxmlformats.org/officeDocument/2006/relationships/queryTable" Target="../queryTables/queryTable2427.xml"/><Relationship Id="rId281" Type="http://schemas.openxmlformats.org/officeDocument/2006/relationships/queryTable" Target="../queryTables/queryTable1436.xml"/><Relationship Id="rId502" Type="http://schemas.openxmlformats.org/officeDocument/2006/relationships/queryTable" Target="../queryTables/queryTable1657.xml"/><Relationship Id="rId947" Type="http://schemas.openxmlformats.org/officeDocument/2006/relationships/queryTable" Target="../queryTables/queryTable2102.xml"/><Relationship Id="rId1132" Type="http://schemas.openxmlformats.org/officeDocument/2006/relationships/queryTable" Target="../queryTables/queryTable2287.xml"/><Relationship Id="rId76" Type="http://schemas.openxmlformats.org/officeDocument/2006/relationships/queryTable" Target="../queryTables/queryTable1231.xml"/><Relationship Id="rId141" Type="http://schemas.openxmlformats.org/officeDocument/2006/relationships/queryTable" Target="../queryTables/queryTable1296.xml"/><Relationship Id="rId379" Type="http://schemas.openxmlformats.org/officeDocument/2006/relationships/queryTable" Target="../queryTables/queryTable1534.xml"/><Relationship Id="rId586" Type="http://schemas.openxmlformats.org/officeDocument/2006/relationships/queryTable" Target="../queryTables/queryTable1741.xml"/><Relationship Id="rId793" Type="http://schemas.openxmlformats.org/officeDocument/2006/relationships/queryTable" Target="../queryTables/queryTable1948.xml"/><Relationship Id="rId807" Type="http://schemas.openxmlformats.org/officeDocument/2006/relationships/queryTable" Target="../queryTables/queryTable1962.xml"/><Relationship Id="rId1437" Type="http://schemas.openxmlformats.org/officeDocument/2006/relationships/queryTable" Target="../queryTables/queryTable2592.xml"/><Relationship Id="rId7" Type="http://schemas.openxmlformats.org/officeDocument/2006/relationships/queryTable" Target="../queryTables/queryTable1162.xml"/><Relationship Id="rId239" Type="http://schemas.openxmlformats.org/officeDocument/2006/relationships/queryTable" Target="../queryTables/queryTable1394.xml"/><Relationship Id="rId446" Type="http://schemas.openxmlformats.org/officeDocument/2006/relationships/queryTable" Target="../queryTables/queryTable1601.xml"/><Relationship Id="rId653" Type="http://schemas.openxmlformats.org/officeDocument/2006/relationships/queryTable" Target="../queryTables/queryTable1808.xml"/><Relationship Id="rId1076" Type="http://schemas.openxmlformats.org/officeDocument/2006/relationships/queryTable" Target="../queryTables/queryTable2231.xml"/><Relationship Id="rId1283" Type="http://schemas.openxmlformats.org/officeDocument/2006/relationships/queryTable" Target="../queryTables/queryTable2438.xml"/><Relationship Id="rId292" Type="http://schemas.openxmlformats.org/officeDocument/2006/relationships/queryTable" Target="../queryTables/queryTable1447.xml"/><Relationship Id="rId306" Type="http://schemas.openxmlformats.org/officeDocument/2006/relationships/queryTable" Target="../queryTables/queryTable1461.xml"/><Relationship Id="rId860" Type="http://schemas.openxmlformats.org/officeDocument/2006/relationships/queryTable" Target="../queryTables/queryTable2015.xml"/><Relationship Id="rId958" Type="http://schemas.openxmlformats.org/officeDocument/2006/relationships/queryTable" Target="../queryTables/queryTable2113.xml"/><Relationship Id="rId1143" Type="http://schemas.openxmlformats.org/officeDocument/2006/relationships/queryTable" Target="../queryTables/queryTable2298.xml"/><Relationship Id="rId87" Type="http://schemas.openxmlformats.org/officeDocument/2006/relationships/queryTable" Target="../queryTables/queryTable1242.xml"/><Relationship Id="rId513" Type="http://schemas.openxmlformats.org/officeDocument/2006/relationships/queryTable" Target="../queryTables/queryTable1668.xml"/><Relationship Id="rId597" Type="http://schemas.openxmlformats.org/officeDocument/2006/relationships/queryTable" Target="../queryTables/queryTable1752.xml"/><Relationship Id="rId720" Type="http://schemas.openxmlformats.org/officeDocument/2006/relationships/queryTable" Target="../queryTables/queryTable1875.xml"/><Relationship Id="rId818" Type="http://schemas.openxmlformats.org/officeDocument/2006/relationships/queryTable" Target="../queryTables/queryTable1973.xml"/><Relationship Id="rId1350" Type="http://schemas.openxmlformats.org/officeDocument/2006/relationships/queryTable" Target="../queryTables/queryTable2505.xml"/><Relationship Id="rId1448" Type="http://schemas.openxmlformats.org/officeDocument/2006/relationships/queryTable" Target="../queryTables/queryTable2603.xml"/><Relationship Id="rId152" Type="http://schemas.openxmlformats.org/officeDocument/2006/relationships/queryTable" Target="../queryTables/queryTable1307.xml"/><Relationship Id="rId457" Type="http://schemas.openxmlformats.org/officeDocument/2006/relationships/queryTable" Target="../queryTables/queryTable1612.xml"/><Relationship Id="rId1003" Type="http://schemas.openxmlformats.org/officeDocument/2006/relationships/queryTable" Target="../queryTables/queryTable2158.xml"/><Relationship Id="rId1087" Type="http://schemas.openxmlformats.org/officeDocument/2006/relationships/queryTable" Target="../queryTables/queryTable2242.xml"/><Relationship Id="rId1210" Type="http://schemas.openxmlformats.org/officeDocument/2006/relationships/queryTable" Target="../queryTables/queryTable2365.xml"/><Relationship Id="rId1294" Type="http://schemas.openxmlformats.org/officeDocument/2006/relationships/queryTable" Target="../queryTables/queryTable2449.xml"/><Relationship Id="rId1308" Type="http://schemas.openxmlformats.org/officeDocument/2006/relationships/queryTable" Target="../queryTables/queryTable2463.xml"/><Relationship Id="rId664" Type="http://schemas.openxmlformats.org/officeDocument/2006/relationships/queryTable" Target="../queryTables/queryTable1819.xml"/><Relationship Id="rId871" Type="http://schemas.openxmlformats.org/officeDocument/2006/relationships/queryTable" Target="../queryTables/queryTable2026.xml"/><Relationship Id="rId969" Type="http://schemas.openxmlformats.org/officeDocument/2006/relationships/queryTable" Target="../queryTables/queryTable2124.xml"/><Relationship Id="rId14" Type="http://schemas.openxmlformats.org/officeDocument/2006/relationships/queryTable" Target="../queryTables/queryTable1169.xml"/><Relationship Id="rId317" Type="http://schemas.openxmlformats.org/officeDocument/2006/relationships/queryTable" Target="../queryTables/queryTable1472.xml"/><Relationship Id="rId524" Type="http://schemas.openxmlformats.org/officeDocument/2006/relationships/queryTable" Target="../queryTables/queryTable1679.xml"/><Relationship Id="rId731" Type="http://schemas.openxmlformats.org/officeDocument/2006/relationships/queryTable" Target="../queryTables/queryTable1886.xml"/><Relationship Id="rId1154" Type="http://schemas.openxmlformats.org/officeDocument/2006/relationships/queryTable" Target="../queryTables/queryTable2309.xml"/><Relationship Id="rId1361" Type="http://schemas.openxmlformats.org/officeDocument/2006/relationships/queryTable" Target="../queryTables/queryTable2516.xml"/><Relationship Id="rId1459" Type="http://schemas.openxmlformats.org/officeDocument/2006/relationships/queryTable" Target="../queryTables/queryTable2614.xml"/><Relationship Id="rId98" Type="http://schemas.openxmlformats.org/officeDocument/2006/relationships/queryTable" Target="../queryTables/queryTable1253.xml"/><Relationship Id="rId163" Type="http://schemas.openxmlformats.org/officeDocument/2006/relationships/queryTable" Target="../queryTables/queryTable1318.xml"/><Relationship Id="rId370" Type="http://schemas.openxmlformats.org/officeDocument/2006/relationships/queryTable" Target="../queryTables/queryTable1525.xml"/><Relationship Id="rId829" Type="http://schemas.openxmlformats.org/officeDocument/2006/relationships/queryTable" Target="../queryTables/queryTable1984.xml"/><Relationship Id="rId1014" Type="http://schemas.openxmlformats.org/officeDocument/2006/relationships/queryTable" Target="../queryTables/queryTable2169.xml"/><Relationship Id="rId1221" Type="http://schemas.openxmlformats.org/officeDocument/2006/relationships/queryTable" Target="../queryTables/queryTable2376.xml"/><Relationship Id="rId230" Type="http://schemas.openxmlformats.org/officeDocument/2006/relationships/queryTable" Target="../queryTables/queryTable1385.xml"/><Relationship Id="rId468" Type="http://schemas.openxmlformats.org/officeDocument/2006/relationships/queryTable" Target="../queryTables/queryTable1623.xml"/><Relationship Id="rId675" Type="http://schemas.openxmlformats.org/officeDocument/2006/relationships/queryTable" Target="../queryTables/queryTable1830.xml"/><Relationship Id="rId882" Type="http://schemas.openxmlformats.org/officeDocument/2006/relationships/queryTable" Target="../queryTables/queryTable2037.xml"/><Relationship Id="rId1098" Type="http://schemas.openxmlformats.org/officeDocument/2006/relationships/queryTable" Target="../queryTables/queryTable2253.xml"/><Relationship Id="rId1319" Type="http://schemas.openxmlformats.org/officeDocument/2006/relationships/queryTable" Target="../queryTables/queryTable2474.xml"/><Relationship Id="rId25" Type="http://schemas.openxmlformats.org/officeDocument/2006/relationships/queryTable" Target="../queryTables/queryTable1180.xml"/><Relationship Id="rId328" Type="http://schemas.openxmlformats.org/officeDocument/2006/relationships/queryTable" Target="../queryTables/queryTable1483.xml"/><Relationship Id="rId535" Type="http://schemas.openxmlformats.org/officeDocument/2006/relationships/queryTable" Target="../queryTables/queryTable1690.xml"/><Relationship Id="rId742" Type="http://schemas.openxmlformats.org/officeDocument/2006/relationships/queryTable" Target="../queryTables/queryTable1897.xml"/><Relationship Id="rId1165" Type="http://schemas.openxmlformats.org/officeDocument/2006/relationships/queryTable" Target="../queryTables/queryTable2320.xml"/><Relationship Id="rId1372" Type="http://schemas.openxmlformats.org/officeDocument/2006/relationships/queryTable" Target="../queryTables/queryTable2527.xml"/><Relationship Id="rId174" Type="http://schemas.openxmlformats.org/officeDocument/2006/relationships/queryTable" Target="../queryTables/queryTable1329.xml"/><Relationship Id="rId381" Type="http://schemas.openxmlformats.org/officeDocument/2006/relationships/queryTable" Target="../queryTables/queryTable1536.xml"/><Relationship Id="rId602" Type="http://schemas.openxmlformats.org/officeDocument/2006/relationships/queryTable" Target="../queryTables/queryTable1757.xml"/><Relationship Id="rId1025" Type="http://schemas.openxmlformats.org/officeDocument/2006/relationships/queryTable" Target="../queryTables/queryTable2180.xml"/><Relationship Id="rId1232" Type="http://schemas.openxmlformats.org/officeDocument/2006/relationships/queryTable" Target="../queryTables/queryTable2387.xml"/><Relationship Id="rId241" Type="http://schemas.openxmlformats.org/officeDocument/2006/relationships/queryTable" Target="../queryTables/queryTable1396.xml"/><Relationship Id="rId479" Type="http://schemas.openxmlformats.org/officeDocument/2006/relationships/queryTable" Target="../queryTables/queryTable1634.xml"/><Relationship Id="rId686" Type="http://schemas.openxmlformats.org/officeDocument/2006/relationships/queryTable" Target="../queryTables/queryTable1841.xml"/><Relationship Id="rId893" Type="http://schemas.openxmlformats.org/officeDocument/2006/relationships/queryTable" Target="../queryTables/queryTable2048.xml"/><Relationship Id="rId907" Type="http://schemas.openxmlformats.org/officeDocument/2006/relationships/queryTable" Target="../queryTables/queryTable2062.xml"/><Relationship Id="rId36" Type="http://schemas.openxmlformats.org/officeDocument/2006/relationships/queryTable" Target="../queryTables/queryTable1191.xml"/><Relationship Id="rId339" Type="http://schemas.openxmlformats.org/officeDocument/2006/relationships/queryTable" Target="../queryTables/queryTable1494.xml"/><Relationship Id="rId546" Type="http://schemas.openxmlformats.org/officeDocument/2006/relationships/queryTable" Target="../queryTables/queryTable1701.xml"/><Relationship Id="rId753" Type="http://schemas.openxmlformats.org/officeDocument/2006/relationships/queryTable" Target="../queryTables/queryTable1908.xml"/><Relationship Id="rId1176" Type="http://schemas.openxmlformats.org/officeDocument/2006/relationships/queryTable" Target="../queryTables/queryTable2331.xml"/><Relationship Id="rId1383" Type="http://schemas.openxmlformats.org/officeDocument/2006/relationships/queryTable" Target="../queryTables/queryTable2538.xml"/><Relationship Id="rId101" Type="http://schemas.openxmlformats.org/officeDocument/2006/relationships/queryTable" Target="../queryTables/queryTable1256.xml"/><Relationship Id="rId185" Type="http://schemas.openxmlformats.org/officeDocument/2006/relationships/queryTable" Target="../queryTables/queryTable1340.xml"/><Relationship Id="rId406" Type="http://schemas.openxmlformats.org/officeDocument/2006/relationships/queryTable" Target="../queryTables/queryTable1561.xml"/><Relationship Id="rId960" Type="http://schemas.openxmlformats.org/officeDocument/2006/relationships/queryTable" Target="../queryTables/queryTable2115.xml"/><Relationship Id="rId1036" Type="http://schemas.openxmlformats.org/officeDocument/2006/relationships/queryTable" Target="../queryTables/queryTable2191.xml"/><Relationship Id="rId1243" Type="http://schemas.openxmlformats.org/officeDocument/2006/relationships/queryTable" Target="../queryTables/queryTable2398.xml"/><Relationship Id="rId392" Type="http://schemas.openxmlformats.org/officeDocument/2006/relationships/queryTable" Target="../queryTables/queryTable1547.xml"/><Relationship Id="rId613" Type="http://schemas.openxmlformats.org/officeDocument/2006/relationships/queryTable" Target="../queryTables/queryTable1768.xml"/><Relationship Id="rId697" Type="http://schemas.openxmlformats.org/officeDocument/2006/relationships/queryTable" Target="../queryTables/queryTable1852.xml"/><Relationship Id="rId820" Type="http://schemas.openxmlformats.org/officeDocument/2006/relationships/queryTable" Target="../queryTables/queryTable1975.xml"/><Relationship Id="rId918" Type="http://schemas.openxmlformats.org/officeDocument/2006/relationships/queryTable" Target="../queryTables/queryTable2073.xml"/><Relationship Id="rId1450" Type="http://schemas.openxmlformats.org/officeDocument/2006/relationships/queryTable" Target="../queryTables/queryTable2605.xml"/><Relationship Id="rId252" Type="http://schemas.openxmlformats.org/officeDocument/2006/relationships/queryTable" Target="../queryTables/queryTable1407.xml"/><Relationship Id="rId1103" Type="http://schemas.openxmlformats.org/officeDocument/2006/relationships/queryTable" Target="../queryTables/queryTable2258.xml"/><Relationship Id="rId1187" Type="http://schemas.openxmlformats.org/officeDocument/2006/relationships/queryTable" Target="../queryTables/queryTable2342.xml"/><Relationship Id="rId1310" Type="http://schemas.openxmlformats.org/officeDocument/2006/relationships/queryTable" Target="../queryTables/queryTable2465.xml"/><Relationship Id="rId1408" Type="http://schemas.openxmlformats.org/officeDocument/2006/relationships/queryTable" Target="../queryTables/queryTable2563.xml"/><Relationship Id="rId47" Type="http://schemas.openxmlformats.org/officeDocument/2006/relationships/queryTable" Target="../queryTables/queryTable1202.xml"/><Relationship Id="rId112" Type="http://schemas.openxmlformats.org/officeDocument/2006/relationships/queryTable" Target="../queryTables/queryTable1267.xml"/><Relationship Id="rId557" Type="http://schemas.openxmlformats.org/officeDocument/2006/relationships/queryTable" Target="../queryTables/queryTable1712.xml"/><Relationship Id="rId764" Type="http://schemas.openxmlformats.org/officeDocument/2006/relationships/queryTable" Target="../queryTables/queryTable1919.xml"/><Relationship Id="rId971" Type="http://schemas.openxmlformats.org/officeDocument/2006/relationships/queryTable" Target="../queryTables/queryTable2126.xml"/><Relationship Id="rId1394" Type="http://schemas.openxmlformats.org/officeDocument/2006/relationships/queryTable" Target="../queryTables/queryTable2549.xml"/><Relationship Id="rId196" Type="http://schemas.openxmlformats.org/officeDocument/2006/relationships/queryTable" Target="../queryTables/queryTable1351.xml"/><Relationship Id="rId417" Type="http://schemas.openxmlformats.org/officeDocument/2006/relationships/queryTable" Target="../queryTables/queryTable1572.xml"/><Relationship Id="rId624" Type="http://schemas.openxmlformats.org/officeDocument/2006/relationships/queryTable" Target="../queryTables/queryTable1779.xml"/><Relationship Id="rId831" Type="http://schemas.openxmlformats.org/officeDocument/2006/relationships/queryTable" Target="../queryTables/queryTable1986.xml"/><Relationship Id="rId1047" Type="http://schemas.openxmlformats.org/officeDocument/2006/relationships/queryTable" Target="../queryTables/queryTable2202.xml"/><Relationship Id="rId1254" Type="http://schemas.openxmlformats.org/officeDocument/2006/relationships/queryTable" Target="../queryTables/queryTable2409.xml"/><Relationship Id="rId1461" Type="http://schemas.openxmlformats.org/officeDocument/2006/relationships/queryTable" Target="../queryTables/queryTable2616.xml"/><Relationship Id="rId263" Type="http://schemas.openxmlformats.org/officeDocument/2006/relationships/queryTable" Target="../queryTables/queryTable1418.xml"/><Relationship Id="rId470" Type="http://schemas.openxmlformats.org/officeDocument/2006/relationships/queryTable" Target="../queryTables/queryTable1625.xml"/><Relationship Id="rId929" Type="http://schemas.openxmlformats.org/officeDocument/2006/relationships/queryTable" Target="../queryTables/queryTable2084.xml"/><Relationship Id="rId1114" Type="http://schemas.openxmlformats.org/officeDocument/2006/relationships/queryTable" Target="../queryTables/queryTable2269.xml"/><Relationship Id="rId1321" Type="http://schemas.openxmlformats.org/officeDocument/2006/relationships/queryTable" Target="../queryTables/queryTable2476.xml"/><Relationship Id="rId58" Type="http://schemas.openxmlformats.org/officeDocument/2006/relationships/queryTable" Target="../queryTables/queryTable1213.xml"/><Relationship Id="rId123" Type="http://schemas.openxmlformats.org/officeDocument/2006/relationships/queryTable" Target="../queryTables/queryTable1278.xml"/><Relationship Id="rId330" Type="http://schemas.openxmlformats.org/officeDocument/2006/relationships/queryTable" Target="../queryTables/queryTable1485.xml"/><Relationship Id="rId568" Type="http://schemas.openxmlformats.org/officeDocument/2006/relationships/queryTable" Target="../queryTables/queryTable1723.xml"/><Relationship Id="rId775" Type="http://schemas.openxmlformats.org/officeDocument/2006/relationships/queryTable" Target="../queryTables/queryTable1930.xml"/><Relationship Id="rId982" Type="http://schemas.openxmlformats.org/officeDocument/2006/relationships/queryTable" Target="../queryTables/queryTable2137.xml"/><Relationship Id="rId1198" Type="http://schemas.openxmlformats.org/officeDocument/2006/relationships/queryTable" Target="../queryTables/queryTable2353.xml"/><Relationship Id="rId1419" Type="http://schemas.openxmlformats.org/officeDocument/2006/relationships/queryTable" Target="../queryTables/queryTable2574.xml"/><Relationship Id="rId428" Type="http://schemas.openxmlformats.org/officeDocument/2006/relationships/queryTable" Target="../queryTables/queryTable1583.xml"/><Relationship Id="rId635" Type="http://schemas.openxmlformats.org/officeDocument/2006/relationships/queryTable" Target="../queryTables/queryTable1790.xml"/><Relationship Id="rId842" Type="http://schemas.openxmlformats.org/officeDocument/2006/relationships/queryTable" Target="../queryTables/queryTable1997.xml"/><Relationship Id="rId1058" Type="http://schemas.openxmlformats.org/officeDocument/2006/relationships/queryTable" Target="../queryTables/queryTable2213.xml"/><Relationship Id="rId1265" Type="http://schemas.openxmlformats.org/officeDocument/2006/relationships/queryTable" Target="../queryTables/queryTable2420.xml"/><Relationship Id="rId1472" Type="http://schemas.openxmlformats.org/officeDocument/2006/relationships/queryTable" Target="../queryTables/queryTable2627.xml"/><Relationship Id="rId274" Type="http://schemas.openxmlformats.org/officeDocument/2006/relationships/queryTable" Target="../queryTables/queryTable1429.xml"/><Relationship Id="rId481" Type="http://schemas.openxmlformats.org/officeDocument/2006/relationships/queryTable" Target="../queryTables/queryTable1636.xml"/><Relationship Id="rId702" Type="http://schemas.openxmlformats.org/officeDocument/2006/relationships/queryTable" Target="../queryTables/queryTable1857.xml"/><Relationship Id="rId1125" Type="http://schemas.openxmlformats.org/officeDocument/2006/relationships/queryTable" Target="../queryTables/queryTable2280.xml"/><Relationship Id="rId1332" Type="http://schemas.openxmlformats.org/officeDocument/2006/relationships/queryTable" Target="../queryTables/queryTable2487.xml"/><Relationship Id="rId69" Type="http://schemas.openxmlformats.org/officeDocument/2006/relationships/queryTable" Target="../queryTables/queryTable1224.xml"/><Relationship Id="rId134" Type="http://schemas.openxmlformats.org/officeDocument/2006/relationships/queryTable" Target="../queryTables/queryTable1289.xml"/><Relationship Id="rId579" Type="http://schemas.openxmlformats.org/officeDocument/2006/relationships/queryTable" Target="../queryTables/queryTable1734.xml"/><Relationship Id="rId786" Type="http://schemas.openxmlformats.org/officeDocument/2006/relationships/queryTable" Target="../queryTables/queryTable1941.xml"/><Relationship Id="rId993" Type="http://schemas.openxmlformats.org/officeDocument/2006/relationships/queryTable" Target="../queryTables/queryTable2148.xml"/><Relationship Id="rId341" Type="http://schemas.openxmlformats.org/officeDocument/2006/relationships/queryTable" Target="../queryTables/queryTable1496.xml"/><Relationship Id="rId439" Type="http://schemas.openxmlformats.org/officeDocument/2006/relationships/queryTable" Target="../queryTables/queryTable1594.xml"/><Relationship Id="rId646" Type="http://schemas.openxmlformats.org/officeDocument/2006/relationships/queryTable" Target="../queryTables/queryTable1801.xml"/><Relationship Id="rId1069" Type="http://schemas.openxmlformats.org/officeDocument/2006/relationships/queryTable" Target="../queryTables/queryTable2224.xml"/><Relationship Id="rId1276" Type="http://schemas.openxmlformats.org/officeDocument/2006/relationships/queryTable" Target="../queryTables/queryTable2431.xml"/><Relationship Id="rId1483" Type="http://schemas.openxmlformats.org/officeDocument/2006/relationships/queryTable" Target="../queryTables/queryTable2638.xml"/><Relationship Id="rId201" Type="http://schemas.openxmlformats.org/officeDocument/2006/relationships/queryTable" Target="../queryTables/queryTable1356.xml"/><Relationship Id="rId285" Type="http://schemas.openxmlformats.org/officeDocument/2006/relationships/queryTable" Target="../queryTables/queryTable1440.xml"/><Relationship Id="rId506" Type="http://schemas.openxmlformats.org/officeDocument/2006/relationships/queryTable" Target="../queryTables/queryTable1661.xml"/><Relationship Id="rId853" Type="http://schemas.openxmlformats.org/officeDocument/2006/relationships/queryTable" Target="../queryTables/queryTable2008.xml"/><Relationship Id="rId1136" Type="http://schemas.openxmlformats.org/officeDocument/2006/relationships/queryTable" Target="../queryTables/queryTable2291.xml"/><Relationship Id="rId492" Type="http://schemas.openxmlformats.org/officeDocument/2006/relationships/queryTable" Target="../queryTables/queryTable1647.xml"/><Relationship Id="rId713" Type="http://schemas.openxmlformats.org/officeDocument/2006/relationships/queryTable" Target="../queryTables/queryTable1868.xml"/><Relationship Id="rId797" Type="http://schemas.openxmlformats.org/officeDocument/2006/relationships/queryTable" Target="../queryTables/queryTable1952.xml"/><Relationship Id="rId920" Type="http://schemas.openxmlformats.org/officeDocument/2006/relationships/queryTable" Target="../queryTables/queryTable2075.xml"/><Relationship Id="rId1343" Type="http://schemas.openxmlformats.org/officeDocument/2006/relationships/queryTable" Target="../queryTables/queryTable2498.xml"/><Relationship Id="rId145" Type="http://schemas.openxmlformats.org/officeDocument/2006/relationships/queryTable" Target="../queryTables/queryTable1300.xml"/><Relationship Id="rId352" Type="http://schemas.openxmlformats.org/officeDocument/2006/relationships/queryTable" Target="../queryTables/queryTable1507.xml"/><Relationship Id="rId1203" Type="http://schemas.openxmlformats.org/officeDocument/2006/relationships/queryTable" Target="../queryTables/queryTable2358.xml"/><Relationship Id="rId1287" Type="http://schemas.openxmlformats.org/officeDocument/2006/relationships/queryTable" Target="../queryTables/queryTable2442.xml"/><Relationship Id="rId1410" Type="http://schemas.openxmlformats.org/officeDocument/2006/relationships/queryTable" Target="../queryTables/queryTable2565.xml"/><Relationship Id="rId212" Type="http://schemas.openxmlformats.org/officeDocument/2006/relationships/queryTable" Target="../queryTables/queryTable1367.xml"/><Relationship Id="rId657" Type="http://schemas.openxmlformats.org/officeDocument/2006/relationships/queryTable" Target="../queryTables/queryTable1812.xml"/><Relationship Id="rId864" Type="http://schemas.openxmlformats.org/officeDocument/2006/relationships/queryTable" Target="../queryTables/queryTable2019.xml"/><Relationship Id="rId296" Type="http://schemas.openxmlformats.org/officeDocument/2006/relationships/queryTable" Target="../queryTables/queryTable1451.xml"/><Relationship Id="rId517" Type="http://schemas.openxmlformats.org/officeDocument/2006/relationships/queryTable" Target="../queryTables/queryTable1672.xml"/><Relationship Id="rId724" Type="http://schemas.openxmlformats.org/officeDocument/2006/relationships/queryTable" Target="../queryTables/queryTable1879.xml"/><Relationship Id="rId931" Type="http://schemas.openxmlformats.org/officeDocument/2006/relationships/queryTable" Target="../queryTables/queryTable2086.xml"/><Relationship Id="rId1147" Type="http://schemas.openxmlformats.org/officeDocument/2006/relationships/queryTable" Target="../queryTables/queryTable2302.xml"/><Relationship Id="rId1354" Type="http://schemas.openxmlformats.org/officeDocument/2006/relationships/queryTable" Target="../queryTables/queryTable2509.xml"/><Relationship Id="rId60" Type="http://schemas.openxmlformats.org/officeDocument/2006/relationships/queryTable" Target="../queryTables/queryTable1215.xml"/><Relationship Id="rId156" Type="http://schemas.openxmlformats.org/officeDocument/2006/relationships/queryTable" Target="../queryTables/queryTable1311.xml"/><Relationship Id="rId363" Type="http://schemas.openxmlformats.org/officeDocument/2006/relationships/queryTable" Target="../queryTables/queryTable1518.xml"/><Relationship Id="rId570" Type="http://schemas.openxmlformats.org/officeDocument/2006/relationships/queryTable" Target="../queryTables/queryTable1725.xml"/><Relationship Id="rId1007" Type="http://schemas.openxmlformats.org/officeDocument/2006/relationships/queryTable" Target="../queryTables/queryTable2162.xml"/><Relationship Id="rId1214" Type="http://schemas.openxmlformats.org/officeDocument/2006/relationships/queryTable" Target="../queryTables/queryTable2369.xml"/><Relationship Id="rId1421" Type="http://schemas.openxmlformats.org/officeDocument/2006/relationships/queryTable" Target="../queryTables/queryTable2576.xml"/><Relationship Id="rId223" Type="http://schemas.openxmlformats.org/officeDocument/2006/relationships/queryTable" Target="../queryTables/queryTable1378.xml"/><Relationship Id="rId430" Type="http://schemas.openxmlformats.org/officeDocument/2006/relationships/queryTable" Target="../queryTables/queryTable1585.xml"/><Relationship Id="rId668" Type="http://schemas.openxmlformats.org/officeDocument/2006/relationships/queryTable" Target="../queryTables/queryTable1823.xml"/><Relationship Id="rId875" Type="http://schemas.openxmlformats.org/officeDocument/2006/relationships/queryTable" Target="../queryTables/queryTable2030.xml"/><Relationship Id="rId1060" Type="http://schemas.openxmlformats.org/officeDocument/2006/relationships/queryTable" Target="../queryTables/queryTable2215.xml"/><Relationship Id="rId1298" Type="http://schemas.openxmlformats.org/officeDocument/2006/relationships/queryTable" Target="../queryTables/queryTable2453.xml"/><Relationship Id="rId18" Type="http://schemas.openxmlformats.org/officeDocument/2006/relationships/queryTable" Target="../queryTables/queryTable1173.xml"/><Relationship Id="rId528" Type="http://schemas.openxmlformats.org/officeDocument/2006/relationships/queryTable" Target="../queryTables/queryTable1683.xml"/><Relationship Id="rId735" Type="http://schemas.openxmlformats.org/officeDocument/2006/relationships/queryTable" Target="../queryTables/queryTable1890.xml"/><Relationship Id="rId942" Type="http://schemas.openxmlformats.org/officeDocument/2006/relationships/queryTable" Target="../queryTables/queryTable2097.xml"/><Relationship Id="rId1158" Type="http://schemas.openxmlformats.org/officeDocument/2006/relationships/queryTable" Target="../queryTables/queryTable2313.xml"/><Relationship Id="rId1365" Type="http://schemas.openxmlformats.org/officeDocument/2006/relationships/queryTable" Target="../queryTables/queryTable2520.xml"/><Relationship Id="rId167" Type="http://schemas.openxmlformats.org/officeDocument/2006/relationships/queryTable" Target="../queryTables/queryTable1322.xml"/><Relationship Id="rId374" Type="http://schemas.openxmlformats.org/officeDocument/2006/relationships/queryTable" Target="../queryTables/queryTable1529.xml"/><Relationship Id="rId581" Type="http://schemas.openxmlformats.org/officeDocument/2006/relationships/queryTable" Target="../queryTables/queryTable1736.xml"/><Relationship Id="rId1018" Type="http://schemas.openxmlformats.org/officeDocument/2006/relationships/queryTable" Target="../queryTables/queryTable2173.xml"/><Relationship Id="rId1225" Type="http://schemas.openxmlformats.org/officeDocument/2006/relationships/queryTable" Target="../queryTables/queryTable2380.xml"/><Relationship Id="rId1432" Type="http://schemas.openxmlformats.org/officeDocument/2006/relationships/queryTable" Target="../queryTables/queryTable2587.xml"/><Relationship Id="rId71" Type="http://schemas.openxmlformats.org/officeDocument/2006/relationships/queryTable" Target="../queryTables/queryTable1226.xml"/><Relationship Id="rId234" Type="http://schemas.openxmlformats.org/officeDocument/2006/relationships/queryTable" Target="../queryTables/queryTable1389.xml"/><Relationship Id="rId679" Type="http://schemas.openxmlformats.org/officeDocument/2006/relationships/queryTable" Target="../queryTables/queryTable1834.xml"/><Relationship Id="rId802" Type="http://schemas.openxmlformats.org/officeDocument/2006/relationships/queryTable" Target="../queryTables/queryTable1957.xml"/><Relationship Id="rId886" Type="http://schemas.openxmlformats.org/officeDocument/2006/relationships/queryTable" Target="../queryTables/queryTable2041.xml"/><Relationship Id="rId2" Type="http://schemas.openxmlformats.org/officeDocument/2006/relationships/queryTable" Target="../queryTables/queryTable1157.xml"/><Relationship Id="rId29" Type="http://schemas.openxmlformats.org/officeDocument/2006/relationships/queryTable" Target="../queryTables/queryTable1184.xml"/><Relationship Id="rId441" Type="http://schemas.openxmlformats.org/officeDocument/2006/relationships/queryTable" Target="../queryTables/queryTable1596.xml"/><Relationship Id="rId539" Type="http://schemas.openxmlformats.org/officeDocument/2006/relationships/queryTable" Target="../queryTables/queryTable1694.xml"/><Relationship Id="rId746" Type="http://schemas.openxmlformats.org/officeDocument/2006/relationships/queryTable" Target="../queryTables/queryTable1901.xml"/><Relationship Id="rId1071" Type="http://schemas.openxmlformats.org/officeDocument/2006/relationships/queryTable" Target="../queryTables/queryTable2226.xml"/><Relationship Id="rId1169" Type="http://schemas.openxmlformats.org/officeDocument/2006/relationships/queryTable" Target="../queryTables/queryTable2324.xml"/><Relationship Id="rId1376" Type="http://schemas.openxmlformats.org/officeDocument/2006/relationships/queryTable" Target="../queryTables/queryTable2531.xml"/><Relationship Id="rId178" Type="http://schemas.openxmlformats.org/officeDocument/2006/relationships/queryTable" Target="../queryTables/queryTable1333.xml"/><Relationship Id="rId301" Type="http://schemas.openxmlformats.org/officeDocument/2006/relationships/queryTable" Target="../queryTables/queryTable1456.xml"/><Relationship Id="rId953" Type="http://schemas.openxmlformats.org/officeDocument/2006/relationships/queryTable" Target="../queryTables/queryTable2108.xml"/><Relationship Id="rId1029" Type="http://schemas.openxmlformats.org/officeDocument/2006/relationships/queryTable" Target="../queryTables/queryTable2184.xml"/><Relationship Id="rId1236" Type="http://schemas.openxmlformats.org/officeDocument/2006/relationships/queryTable" Target="../queryTables/queryTable2391.xml"/><Relationship Id="rId82" Type="http://schemas.openxmlformats.org/officeDocument/2006/relationships/queryTable" Target="../queryTables/queryTable1237.xml"/><Relationship Id="rId385" Type="http://schemas.openxmlformats.org/officeDocument/2006/relationships/queryTable" Target="../queryTables/queryTable1540.xml"/><Relationship Id="rId592" Type="http://schemas.openxmlformats.org/officeDocument/2006/relationships/queryTable" Target="../queryTables/queryTable1747.xml"/><Relationship Id="rId606" Type="http://schemas.openxmlformats.org/officeDocument/2006/relationships/queryTable" Target="../queryTables/queryTable1761.xml"/><Relationship Id="rId813" Type="http://schemas.openxmlformats.org/officeDocument/2006/relationships/queryTable" Target="../queryTables/queryTable1968.xml"/><Relationship Id="rId1443" Type="http://schemas.openxmlformats.org/officeDocument/2006/relationships/queryTable" Target="../queryTables/queryTable2598.xml"/><Relationship Id="rId245" Type="http://schemas.openxmlformats.org/officeDocument/2006/relationships/queryTable" Target="../queryTables/queryTable1400.xml"/><Relationship Id="rId452" Type="http://schemas.openxmlformats.org/officeDocument/2006/relationships/queryTable" Target="../queryTables/queryTable1607.xml"/><Relationship Id="rId897" Type="http://schemas.openxmlformats.org/officeDocument/2006/relationships/queryTable" Target="../queryTables/queryTable2052.xml"/><Relationship Id="rId1082" Type="http://schemas.openxmlformats.org/officeDocument/2006/relationships/queryTable" Target="../queryTables/queryTable2237.xml"/><Relationship Id="rId1303" Type="http://schemas.openxmlformats.org/officeDocument/2006/relationships/queryTable" Target="../queryTables/queryTable2458.xml"/><Relationship Id="rId105" Type="http://schemas.openxmlformats.org/officeDocument/2006/relationships/queryTable" Target="../queryTables/queryTable1260.xml"/><Relationship Id="rId312" Type="http://schemas.openxmlformats.org/officeDocument/2006/relationships/queryTable" Target="../queryTables/queryTable1467.xml"/><Relationship Id="rId757" Type="http://schemas.openxmlformats.org/officeDocument/2006/relationships/queryTable" Target="../queryTables/queryTable1912.xml"/><Relationship Id="rId964" Type="http://schemas.openxmlformats.org/officeDocument/2006/relationships/queryTable" Target="../queryTables/queryTable2119.xml"/><Relationship Id="rId1387" Type="http://schemas.openxmlformats.org/officeDocument/2006/relationships/queryTable" Target="../queryTables/queryTable2542.xml"/><Relationship Id="rId93" Type="http://schemas.openxmlformats.org/officeDocument/2006/relationships/queryTable" Target="../queryTables/queryTable1248.xml"/><Relationship Id="rId189" Type="http://schemas.openxmlformats.org/officeDocument/2006/relationships/queryTable" Target="../queryTables/queryTable1344.xml"/><Relationship Id="rId396" Type="http://schemas.openxmlformats.org/officeDocument/2006/relationships/queryTable" Target="../queryTables/queryTable1551.xml"/><Relationship Id="rId617" Type="http://schemas.openxmlformats.org/officeDocument/2006/relationships/queryTable" Target="../queryTables/queryTable1772.xml"/><Relationship Id="rId824" Type="http://schemas.openxmlformats.org/officeDocument/2006/relationships/queryTable" Target="../queryTables/queryTable1979.xml"/><Relationship Id="rId1247" Type="http://schemas.openxmlformats.org/officeDocument/2006/relationships/queryTable" Target="../queryTables/queryTable2402.xml"/><Relationship Id="rId1454" Type="http://schemas.openxmlformats.org/officeDocument/2006/relationships/queryTable" Target="../queryTables/queryTable2609.xml"/><Relationship Id="rId256" Type="http://schemas.openxmlformats.org/officeDocument/2006/relationships/queryTable" Target="../queryTables/queryTable1411.xml"/><Relationship Id="rId463" Type="http://schemas.openxmlformats.org/officeDocument/2006/relationships/queryTable" Target="../queryTables/queryTable1618.xml"/><Relationship Id="rId670" Type="http://schemas.openxmlformats.org/officeDocument/2006/relationships/queryTable" Target="../queryTables/queryTable1825.xml"/><Relationship Id="rId1093" Type="http://schemas.openxmlformats.org/officeDocument/2006/relationships/queryTable" Target="../queryTables/queryTable2248.xml"/><Relationship Id="rId1107" Type="http://schemas.openxmlformats.org/officeDocument/2006/relationships/queryTable" Target="../queryTables/queryTable2262.xml"/><Relationship Id="rId1314" Type="http://schemas.openxmlformats.org/officeDocument/2006/relationships/queryTable" Target="../queryTables/queryTable2469.xml"/><Relationship Id="rId116" Type="http://schemas.openxmlformats.org/officeDocument/2006/relationships/queryTable" Target="../queryTables/queryTable1271.xml"/><Relationship Id="rId323" Type="http://schemas.openxmlformats.org/officeDocument/2006/relationships/queryTable" Target="../queryTables/queryTable1478.xml"/><Relationship Id="rId530" Type="http://schemas.openxmlformats.org/officeDocument/2006/relationships/queryTable" Target="../queryTables/queryTable1685.xml"/><Relationship Id="rId768" Type="http://schemas.openxmlformats.org/officeDocument/2006/relationships/queryTable" Target="../queryTables/queryTable1923.xml"/><Relationship Id="rId975" Type="http://schemas.openxmlformats.org/officeDocument/2006/relationships/queryTable" Target="../queryTables/queryTable2130.xml"/><Relationship Id="rId1160" Type="http://schemas.openxmlformats.org/officeDocument/2006/relationships/queryTable" Target="../queryTables/queryTable2315.xml"/><Relationship Id="rId1398" Type="http://schemas.openxmlformats.org/officeDocument/2006/relationships/queryTable" Target="../queryTables/queryTable2553.xml"/><Relationship Id="rId20" Type="http://schemas.openxmlformats.org/officeDocument/2006/relationships/queryTable" Target="../queryTables/queryTable1175.xml"/><Relationship Id="rId628" Type="http://schemas.openxmlformats.org/officeDocument/2006/relationships/queryTable" Target="../queryTables/queryTable1783.xml"/><Relationship Id="rId835" Type="http://schemas.openxmlformats.org/officeDocument/2006/relationships/queryTable" Target="../queryTables/queryTable1990.xml"/><Relationship Id="rId1258" Type="http://schemas.openxmlformats.org/officeDocument/2006/relationships/queryTable" Target="../queryTables/queryTable2413.xml"/><Relationship Id="rId1465" Type="http://schemas.openxmlformats.org/officeDocument/2006/relationships/queryTable" Target="../queryTables/queryTable2620.xml"/><Relationship Id="rId267" Type="http://schemas.openxmlformats.org/officeDocument/2006/relationships/queryTable" Target="../queryTables/queryTable1422.xml"/><Relationship Id="rId474" Type="http://schemas.openxmlformats.org/officeDocument/2006/relationships/queryTable" Target="../queryTables/queryTable1629.xml"/><Relationship Id="rId1020" Type="http://schemas.openxmlformats.org/officeDocument/2006/relationships/queryTable" Target="../queryTables/queryTable2175.xml"/><Relationship Id="rId1118" Type="http://schemas.openxmlformats.org/officeDocument/2006/relationships/queryTable" Target="../queryTables/queryTable2273.xml"/><Relationship Id="rId1325" Type="http://schemas.openxmlformats.org/officeDocument/2006/relationships/queryTable" Target="../queryTables/queryTable2480.xml"/><Relationship Id="rId127" Type="http://schemas.openxmlformats.org/officeDocument/2006/relationships/queryTable" Target="../queryTables/queryTable1282.xml"/><Relationship Id="rId681" Type="http://schemas.openxmlformats.org/officeDocument/2006/relationships/queryTable" Target="../queryTables/queryTable1836.xml"/><Relationship Id="rId779" Type="http://schemas.openxmlformats.org/officeDocument/2006/relationships/queryTable" Target="../queryTables/queryTable1934.xml"/><Relationship Id="rId902" Type="http://schemas.openxmlformats.org/officeDocument/2006/relationships/queryTable" Target="../queryTables/queryTable2057.xml"/><Relationship Id="rId986" Type="http://schemas.openxmlformats.org/officeDocument/2006/relationships/queryTable" Target="../queryTables/queryTable2141.xml"/><Relationship Id="rId31" Type="http://schemas.openxmlformats.org/officeDocument/2006/relationships/queryTable" Target="../queryTables/queryTable1186.xml"/><Relationship Id="rId334" Type="http://schemas.openxmlformats.org/officeDocument/2006/relationships/queryTable" Target="../queryTables/queryTable1489.xml"/><Relationship Id="rId541" Type="http://schemas.openxmlformats.org/officeDocument/2006/relationships/queryTable" Target="../queryTables/queryTable1696.xml"/><Relationship Id="rId639" Type="http://schemas.openxmlformats.org/officeDocument/2006/relationships/queryTable" Target="../queryTables/queryTable1794.xml"/><Relationship Id="rId1171" Type="http://schemas.openxmlformats.org/officeDocument/2006/relationships/queryTable" Target="../queryTables/queryTable2326.xml"/><Relationship Id="rId1269" Type="http://schemas.openxmlformats.org/officeDocument/2006/relationships/queryTable" Target="../queryTables/queryTable2424.xml"/><Relationship Id="rId1476" Type="http://schemas.openxmlformats.org/officeDocument/2006/relationships/queryTable" Target="../queryTables/queryTable2631.xml"/><Relationship Id="rId180" Type="http://schemas.openxmlformats.org/officeDocument/2006/relationships/queryTable" Target="../queryTables/queryTable1335.xml"/><Relationship Id="rId278" Type="http://schemas.openxmlformats.org/officeDocument/2006/relationships/queryTable" Target="../queryTables/queryTable1433.xml"/><Relationship Id="rId401" Type="http://schemas.openxmlformats.org/officeDocument/2006/relationships/queryTable" Target="../queryTables/queryTable1556.xml"/><Relationship Id="rId846" Type="http://schemas.openxmlformats.org/officeDocument/2006/relationships/queryTable" Target="../queryTables/queryTable2001.xml"/><Relationship Id="rId1031" Type="http://schemas.openxmlformats.org/officeDocument/2006/relationships/queryTable" Target="../queryTables/queryTable2186.xml"/><Relationship Id="rId1129" Type="http://schemas.openxmlformats.org/officeDocument/2006/relationships/queryTable" Target="../queryTables/queryTable2284.xml"/><Relationship Id="rId485" Type="http://schemas.openxmlformats.org/officeDocument/2006/relationships/queryTable" Target="../queryTables/queryTable1640.xml"/><Relationship Id="rId692" Type="http://schemas.openxmlformats.org/officeDocument/2006/relationships/queryTable" Target="../queryTables/queryTable1847.xml"/><Relationship Id="rId706" Type="http://schemas.openxmlformats.org/officeDocument/2006/relationships/queryTable" Target="../queryTables/queryTable1861.xml"/><Relationship Id="rId913" Type="http://schemas.openxmlformats.org/officeDocument/2006/relationships/queryTable" Target="../queryTables/queryTable2068.xml"/><Relationship Id="rId1336" Type="http://schemas.openxmlformats.org/officeDocument/2006/relationships/queryTable" Target="../queryTables/queryTable2491.xml"/><Relationship Id="rId42" Type="http://schemas.openxmlformats.org/officeDocument/2006/relationships/queryTable" Target="../queryTables/queryTable1197.xml"/><Relationship Id="rId138" Type="http://schemas.openxmlformats.org/officeDocument/2006/relationships/queryTable" Target="../queryTables/queryTable1293.xml"/><Relationship Id="rId345" Type="http://schemas.openxmlformats.org/officeDocument/2006/relationships/queryTable" Target="../queryTables/queryTable1500.xml"/><Relationship Id="rId552" Type="http://schemas.openxmlformats.org/officeDocument/2006/relationships/queryTable" Target="../queryTables/queryTable1707.xml"/><Relationship Id="rId997" Type="http://schemas.openxmlformats.org/officeDocument/2006/relationships/queryTable" Target="../queryTables/queryTable2152.xml"/><Relationship Id="rId1182" Type="http://schemas.openxmlformats.org/officeDocument/2006/relationships/queryTable" Target="../queryTables/queryTable2337.xml"/><Relationship Id="rId1403" Type="http://schemas.openxmlformats.org/officeDocument/2006/relationships/queryTable" Target="../queryTables/queryTable2558.xml"/><Relationship Id="rId191" Type="http://schemas.openxmlformats.org/officeDocument/2006/relationships/queryTable" Target="../queryTables/queryTable1346.xml"/><Relationship Id="rId205" Type="http://schemas.openxmlformats.org/officeDocument/2006/relationships/queryTable" Target="../queryTables/queryTable1360.xml"/><Relationship Id="rId412" Type="http://schemas.openxmlformats.org/officeDocument/2006/relationships/queryTable" Target="../queryTables/queryTable1567.xml"/><Relationship Id="rId857" Type="http://schemas.openxmlformats.org/officeDocument/2006/relationships/queryTable" Target="../queryTables/queryTable2012.xml"/><Relationship Id="rId1042" Type="http://schemas.openxmlformats.org/officeDocument/2006/relationships/queryTable" Target="../queryTables/queryTable2197.xml"/><Relationship Id="rId1487" Type="http://schemas.openxmlformats.org/officeDocument/2006/relationships/queryTable" Target="../queryTables/queryTable2642.xml"/><Relationship Id="rId289" Type="http://schemas.openxmlformats.org/officeDocument/2006/relationships/queryTable" Target="../queryTables/queryTable1444.xml"/><Relationship Id="rId496" Type="http://schemas.openxmlformats.org/officeDocument/2006/relationships/queryTable" Target="../queryTables/queryTable1651.xml"/><Relationship Id="rId717" Type="http://schemas.openxmlformats.org/officeDocument/2006/relationships/queryTable" Target="../queryTables/queryTable1872.xml"/><Relationship Id="rId924" Type="http://schemas.openxmlformats.org/officeDocument/2006/relationships/queryTable" Target="../queryTables/queryTable2079.xml"/><Relationship Id="rId1347" Type="http://schemas.openxmlformats.org/officeDocument/2006/relationships/queryTable" Target="../queryTables/queryTable2502.xml"/><Relationship Id="rId53" Type="http://schemas.openxmlformats.org/officeDocument/2006/relationships/queryTable" Target="../queryTables/queryTable1208.xml"/><Relationship Id="rId149" Type="http://schemas.openxmlformats.org/officeDocument/2006/relationships/queryTable" Target="../queryTables/queryTable1304.xml"/><Relationship Id="rId356" Type="http://schemas.openxmlformats.org/officeDocument/2006/relationships/queryTable" Target="../queryTables/queryTable1511.xml"/><Relationship Id="rId563" Type="http://schemas.openxmlformats.org/officeDocument/2006/relationships/queryTable" Target="../queryTables/queryTable1718.xml"/><Relationship Id="rId770" Type="http://schemas.openxmlformats.org/officeDocument/2006/relationships/queryTable" Target="../queryTables/queryTable1925.xml"/><Relationship Id="rId1193" Type="http://schemas.openxmlformats.org/officeDocument/2006/relationships/queryTable" Target="../queryTables/queryTable2348.xml"/><Relationship Id="rId1207" Type="http://schemas.openxmlformats.org/officeDocument/2006/relationships/queryTable" Target="../queryTables/queryTable2362.xml"/><Relationship Id="rId1414" Type="http://schemas.openxmlformats.org/officeDocument/2006/relationships/queryTable" Target="../queryTables/queryTable2569.xml"/><Relationship Id="rId216" Type="http://schemas.openxmlformats.org/officeDocument/2006/relationships/queryTable" Target="../queryTables/queryTable1371.xml"/><Relationship Id="rId423" Type="http://schemas.openxmlformats.org/officeDocument/2006/relationships/queryTable" Target="../queryTables/queryTable1578.xml"/><Relationship Id="rId868" Type="http://schemas.openxmlformats.org/officeDocument/2006/relationships/queryTable" Target="../queryTables/queryTable2023.xml"/><Relationship Id="rId1053" Type="http://schemas.openxmlformats.org/officeDocument/2006/relationships/queryTable" Target="../queryTables/queryTable2208.xml"/><Relationship Id="rId1260" Type="http://schemas.openxmlformats.org/officeDocument/2006/relationships/queryTable" Target="../queryTables/queryTable2415.xml"/><Relationship Id="rId630" Type="http://schemas.openxmlformats.org/officeDocument/2006/relationships/queryTable" Target="../queryTables/queryTable1785.xml"/><Relationship Id="rId728" Type="http://schemas.openxmlformats.org/officeDocument/2006/relationships/queryTable" Target="../queryTables/queryTable1883.xml"/><Relationship Id="rId935" Type="http://schemas.openxmlformats.org/officeDocument/2006/relationships/queryTable" Target="../queryTables/queryTable2090.xml"/><Relationship Id="rId1358" Type="http://schemas.openxmlformats.org/officeDocument/2006/relationships/queryTable" Target="../queryTables/queryTable2513.xml"/><Relationship Id="rId64" Type="http://schemas.openxmlformats.org/officeDocument/2006/relationships/queryTable" Target="../queryTables/queryTable1219.xml"/><Relationship Id="rId367" Type="http://schemas.openxmlformats.org/officeDocument/2006/relationships/queryTable" Target="../queryTables/queryTable1522.xml"/><Relationship Id="rId574" Type="http://schemas.openxmlformats.org/officeDocument/2006/relationships/queryTable" Target="../queryTables/queryTable1729.xml"/><Relationship Id="rId1120" Type="http://schemas.openxmlformats.org/officeDocument/2006/relationships/queryTable" Target="../queryTables/queryTable2275.xml"/><Relationship Id="rId1218" Type="http://schemas.openxmlformats.org/officeDocument/2006/relationships/queryTable" Target="../queryTables/queryTable2373.xml"/><Relationship Id="rId1425" Type="http://schemas.openxmlformats.org/officeDocument/2006/relationships/queryTable" Target="../queryTables/queryTable2580.xml"/><Relationship Id="rId227" Type="http://schemas.openxmlformats.org/officeDocument/2006/relationships/queryTable" Target="../queryTables/queryTable1382.xml"/><Relationship Id="rId781" Type="http://schemas.openxmlformats.org/officeDocument/2006/relationships/queryTable" Target="../queryTables/queryTable1936.xml"/><Relationship Id="rId879" Type="http://schemas.openxmlformats.org/officeDocument/2006/relationships/queryTable" Target="../queryTables/queryTable2034.xml"/><Relationship Id="rId434" Type="http://schemas.openxmlformats.org/officeDocument/2006/relationships/queryTable" Target="../queryTables/queryTable1589.xml"/><Relationship Id="rId641" Type="http://schemas.openxmlformats.org/officeDocument/2006/relationships/queryTable" Target="../queryTables/queryTable1796.xml"/><Relationship Id="rId739" Type="http://schemas.openxmlformats.org/officeDocument/2006/relationships/queryTable" Target="../queryTables/queryTable1894.xml"/><Relationship Id="rId1064" Type="http://schemas.openxmlformats.org/officeDocument/2006/relationships/queryTable" Target="../queryTables/queryTable2219.xml"/><Relationship Id="rId1271" Type="http://schemas.openxmlformats.org/officeDocument/2006/relationships/queryTable" Target="../queryTables/queryTable2426.xml"/><Relationship Id="rId1369" Type="http://schemas.openxmlformats.org/officeDocument/2006/relationships/queryTable" Target="../queryTables/queryTable2524.xml"/><Relationship Id="rId280" Type="http://schemas.openxmlformats.org/officeDocument/2006/relationships/queryTable" Target="../queryTables/queryTable1435.xml"/><Relationship Id="rId501" Type="http://schemas.openxmlformats.org/officeDocument/2006/relationships/queryTable" Target="../queryTables/queryTable1656.xml"/><Relationship Id="rId946" Type="http://schemas.openxmlformats.org/officeDocument/2006/relationships/queryTable" Target="../queryTables/queryTable2101.xml"/><Relationship Id="rId1131" Type="http://schemas.openxmlformats.org/officeDocument/2006/relationships/queryTable" Target="../queryTables/queryTable2286.xml"/><Relationship Id="rId1229" Type="http://schemas.openxmlformats.org/officeDocument/2006/relationships/queryTable" Target="../queryTables/queryTable2384.xml"/><Relationship Id="rId75" Type="http://schemas.openxmlformats.org/officeDocument/2006/relationships/queryTable" Target="../queryTables/queryTable1230.xml"/><Relationship Id="rId140" Type="http://schemas.openxmlformats.org/officeDocument/2006/relationships/queryTable" Target="../queryTables/queryTable1295.xml"/><Relationship Id="rId378" Type="http://schemas.openxmlformats.org/officeDocument/2006/relationships/queryTable" Target="../queryTables/queryTable1533.xml"/><Relationship Id="rId585" Type="http://schemas.openxmlformats.org/officeDocument/2006/relationships/queryTable" Target="../queryTables/queryTable1740.xml"/><Relationship Id="rId792" Type="http://schemas.openxmlformats.org/officeDocument/2006/relationships/queryTable" Target="../queryTables/queryTable1947.xml"/><Relationship Id="rId806" Type="http://schemas.openxmlformats.org/officeDocument/2006/relationships/queryTable" Target="../queryTables/queryTable1961.xml"/><Relationship Id="rId1436" Type="http://schemas.openxmlformats.org/officeDocument/2006/relationships/queryTable" Target="../queryTables/queryTable2591.xml"/><Relationship Id="rId6" Type="http://schemas.openxmlformats.org/officeDocument/2006/relationships/queryTable" Target="../queryTables/queryTable1161.xml"/><Relationship Id="rId238" Type="http://schemas.openxmlformats.org/officeDocument/2006/relationships/queryTable" Target="../queryTables/queryTable1393.xml"/><Relationship Id="rId445" Type="http://schemas.openxmlformats.org/officeDocument/2006/relationships/queryTable" Target="../queryTables/queryTable1600.xml"/><Relationship Id="rId652" Type="http://schemas.openxmlformats.org/officeDocument/2006/relationships/queryTable" Target="../queryTables/queryTable1807.xml"/><Relationship Id="rId1075" Type="http://schemas.openxmlformats.org/officeDocument/2006/relationships/queryTable" Target="../queryTables/queryTable2230.xml"/><Relationship Id="rId1282" Type="http://schemas.openxmlformats.org/officeDocument/2006/relationships/queryTable" Target="../queryTables/queryTable2437.xml"/><Relationship Id="rId291" Type="http://schemas.openxmlformats.org/officeDocument/2006/relationships/queryTable" Target="../queryTables/queryTable1446.xml"/><Relationship Id="rId305" Type="http://schemas.openxmlformats.org/officeDocument/2006/relationships/queryTable" Target="../queryTables/queryTable1460.xml"/><Relationship Id="rId512" Type="http://schemas.openxmlformats.org/officeDocument/2006/relationships/queryTable" Target="../queryTables/queryTable1667.xml"/><Relationship Id="rId957" Type="http://schemas.openxmlformats.org/officeDocument/2006/relationships/queryTable" Target="../queryTables/queryTable2112.xml"/><Relationship Id="rId1142" Type="http://schemas.openxmlformats.org/officeDocument/2006/relationships/queryTable" Target="../queryTables/queryTable2297.xml"/><Relationship Id="rId86" Type="http://schemas.openxmlformats.org/officeDocument/2006/relationships/queryTable" Target="../queryTables/queryTable1241.xml"/><Relationship Id="rId151" Type="http://schemas.openxmlformats.org/officeDocument/2006/relationships/queryTable" Target="../queryTables/queryTable1306.xml"/><Relationship Id="rId389" Type="http://schemas.openxmlformats.org/officeDocument/2006/relationships/queryTable" Target="../queryTables/queryTable1544.xml"/><Relationship Id="rId596" Type="http://schemas.openxmlformats.org/officeDocument/2006/relationships/queryTable" Target="../queryTables/queryTable1751.xml"/><Relationship Id="rId817" Type="http://schemas.openxmlformats.org/officeDocument/2006/relationships/queryTable" Target="../queryTables/queryTable1972.xml"/><Relationship Id="rId1002" Type="http://schemas.openxmlformats.org/officeDocument/2006/relationships/queryTable" Target="../queryTables/queryTable2157.xml"/><Relationship Id="rId1447" Type="http://schemas.openxmlformats.org/officeDocument/2006/relationships/queryTable" Target="../queryTables/queryTable2602.xml"/><Relationship Id="rId249" Type="http://schemas.openxmlformats.org/officeDocument/2006/relationships/queryTable" Target="../queryTables/queryTable1404.xml"/><Relationship Id="rId456" Type="http://schemas.openxmlformats.org/officeDocument/2006/relationships/queryTable" Target="../queryTables/queryTable1611.xml"/><Relationship Id="rId663" Type="http://schemas.openxmlformats.org/officeDocument/2006/relationships/queryTable" Target="../queryTables/queryTable1818.xml"/><Relationship Id="rId870" Type="http://schemas.openxmlformats.org/officeDocument/2006/relationships/queryTable" Target="../queryTables/queryTable2025.xml"/><Relationship Id="rId1086" Type="http://schemas.openxmlformats.org/officeDocument/2006/relationships/queryTable" Target="../queryTables/queryTable2241.xml"/><Relationship Id="rId1293" Type="http://schemas.openxmlformats.org/officeDocument/2006/relationships/queryTable" Target="../queryTables/queryTable2448.xml"/><Relationship Id="rId1307" Type="http://schemas.openxmlformats.org/officeDocument/2006/relationships/queryTable" Target="../queryTables/queryTable2462.xml"/><Relationship Id="rId13" Type="http://schemas.openxmlformats.org/officeDocument/2006/relationships/queryTable" Target="../queryTables/queryTable1168.xml"/><Relationship Id="rId109" Type="http://schemas.openxmlformats.org/officeDocument/2006/relationships/queryTable" Target="../queryTables/queryTable1264.xml"/><Relationship Id="rId316" Type="http://schemas.openxmlformats.org/officeDocument/2006/relationships/queryTable" Target="../queryTables/queryTable1471.xml"/><Relationship Id="rId523" Type="http://schemas.openxmlformats.org/officeDocument/2006/relationships/queryTable" Target="../queryTables/queryTable1678.xml"/><Relationship Id="rId968" Type="http://schemas.openxmlformats.org/officeDocument/2006/relationships/queryTable" Target="../queryTables/queryTable2123.xml"/><Relationship Id="rId1153" Type="http://schemas.openxmlformats.org/officeDocument/2006/relationships/queryTable" Target="../queryTables/queryTable2308.xml"/><Relationship Id="rId97" Type="http://schemas.openxmlformats.org/officeDocument/2006/relationships/queryTable" Target="../queryTables/queryTable1252.xml"/><Relationship Id="rId730" Type="http://schemas.openxmlformats.org/officeDocument/2006/relationships/queryTable" Target="../queryTables/queryTable1885.xml"/><Relationship Id="rId828" Type="http://schemas.openxmlformats.org/officeDocument/2006/relationships/queryTable" Target="../queryTables/queryTable1983.xml"/><Relationship Id="rId1013" Type="http://schemas.openxmlformats.org/officeDocument/2006/relationships/queryTable" Target="../queryTables/queryTable2168.xml"/><Relationship Id="rId1360" Type="http://schemas.openxmlformats.org/officeDocument/2006/relationships/queryTable" Target="../queryTables/queryTable2515.xml"/><Relationship Id="rId1458" Type="http://schemas.openxmlformats.org/officeDocument/2006/relationships/queryTable" Target="../queryTables/queryTable2613.xml"/><Relationship Id="rId162" Type="http://schemas.openxmlformats.org/officeDocument/2006/relationships/queryTable" Target="../queryTables/queryTable1317.xml"/><Relationship Id="rId467" Type="http://schemas.openxmlformats.org/officeDocument/2006/relationships/queryTable" Target="../queryTables/queryTable1622.xml"/><Relationship Id="rId1097" Type="http://schemas.openxmlformats.org/officeDocument/2006/relationships/queryTable" Target="../queryTables/queryTable2252.xml"/><Relationship Id="rId1220" Type="http://schemas.openxmlformats.org/officeDocument/2006/relationships/queryTable" Target="../queryTables/queryTable2375.xml"/><Relationship Id="rId1318" Type="http://schemas.openxmlformats.org/officeDocument/2006/relationships/queryTable" Target="../queryTables/queryTable2473.xml"/><Relationship Id="rId674" Type="http://schemas.openxmlformats.org/officeDocument/2006/relationships/queryTable" Target="../queryTables/queryTable1829.xml"/><Relationship Id="rId881" Type="http://schemas.openxmlformats.org/officeDocument/2006/relationships/queryTable" Target="../queryTables/queryTable2036.xml"/><Relationship Id="rId979" Type="http://schemas.openxmlformats.org/officeDocument/2006/relationships/queryTable" Target="../queryTables/queryTable2134.xml"/><Relationship Id="rId24" Type="http://schemas.openxmlformats.org/officeDocument/2006/relationships/queryTable" Target="../queryTables/queryTable1179.xml"/><Relationship Id="rId327" Type="http://schemas.openxmlformats.org/officeDocument/2006/relationships/queryTable" Target="../queryTables/queryTable1482.xml"/><Relationship Id="rId534" Type="http://schemas.openxmlformats.org/officeDocument/2006/relationships/queryTable" Target="../queryTables/queryTable1689.xml"/><Relationship Id="rId741" Type="http://schemas.openxmlformats.org/officeDocument/2006/relationships/queryTable" Target="../queryTables/queryTable1896.xml"/><Relationship Id="rId839" Type="http://schemas.openxmlformats.org/officeDocument/2006/relationships/queryTable" Target="../queryTables/queryTable1994.xml"/><Relationship Id="rId1164" Type="http://schemas.openxmlformats.org/officeDocument/2006/relationships/queryTable" Target="../queryTables/queryTable2319.xml"/><Relationship Id="rId1371" Type="http://schemas.openxmlformats.org/officeDocument/2006/relationships/queryTable" Target="../queryTables/queryTable2526.xml"/><Relationship Id="rId1469" Type="http://schemas.openxmlformats.org/officeDocument/2006/relationships/queryTable" Target="../queryTables/queryTable2624.xml"/><Relationship Id="rId173" Type="http://schemas.openxmlformats.org/officeDocument/2006/relationships/queryTable" Target="../queryTables/queryTable1328.xml"/><Relationship Id="rId380" Type="http://schemas.openxmlformats.org/officeDocument/2006/relationships/queryTable" Target="../queryTables/queryTable1535.xml"/><Relationship Id="rId601" Type="http://schemas.openxmlformats.org/officeDocument/2006/relationships/queryTable" Target="../queryTables/queryTable1756.xml"/><Relationship Id="rId1024" Type="http://schemas.openxmlformats.org/officeDocument/2006/relationships/queryTable" Target="../queryTables/queryTable2179.xml"/><Relationship Id="rId1231" Type="http://schemas.openxmlformats.org/officeDocument/2006/relationships/queryTable" Target="../queryTables/queryTable2386.xml"/><Relationship Id="rId240" Type="http://schemas.openxmlformats.org/officeDocument/2006/relationships/queryTable" Target="../queryTables/queryTable1395.xml"/><Relationship Id="rId478" Type="http://schemas.openxmlformats.org/officeDocument/2006/relationships/queryTable" Target="../queryTables/queryTable1633.xml"/><Relationship Id="rId685" Type="http://schemas.openxmlformats.org/officeDocument/2006/relationships/queryTable" Target="../queryTables/queryTable1840.xml"/><Relationship Id="rId892" Type="http://schemas.openxmlformats.org/officeDocument/2006/relationships/queryTable" Target="../queryTables/queryTable2047.xml"/><Relationship Id="rId906" Type="http://schemas.openxmlformats.org/officeDocument/2006/relationships/queryTable" Target="../queryTables/queryTable2061.xml"/><Relationship Id="rId1329" Type="http://schemas.openxmlformats.org/officeDocument/2006/relationships/queryTable" Target="../queryTables/queryTable2484.xml"/><Relationship Id="rId35" Type="http://schemas.openxmlformats.org/officeDocument/2006/relationships/queryTable" Target="../queryTables/queryTable1190.xml"/><Relationship Id="rId100" Type="http://schemas.openxmlformats.org/officeDocument/2006/relationships/queryTable" Target="../queryTables/queryTable1255.xml"/><Relationship Id="rId338" Type="http://schemas.openxmlformats.org/officeDocument/2006/relationships/queryTable" Target="../queryTables/queryTable1493.xml"/><Relationship Id="rId545" Type="http://schemas.openxmlformats.org/officeDocument/2006/relationships/queryTable" Target="../queryTables/queryTable1700.xml"/><Relationship Id="rId752" Type="http://schemas.openxmlformats.org/officeDocument/2006/relationships/queryTable" Target="../queryTables/queryTable1907.xml"/><Relationship Id="rId1175" Type="http://schemas.openxmlformats.org/officeDocument/2006/relationships/queryTable" Target="../queryTables/queryTable2330.xml"/><Relationship Id="rId1382" Type="http://schemas.openxmlformats.org/officeDocument/2006/relationships/queryTable" Target="../queryTables/queryTable2537.xml"/><Relationship Id="rId184" Type="http://schemas.openxmlformats.org/officeDocument/2006/relationships/queryTable" Target="../queryTables/queryTable1339.xml"/><Relationship Id="rId391" Type="http://schemas.openxmlformats.org/officeDocument/2006/relationships/queryTable" Target="../queryTables/queryTable1546.xml"/><Relationship Id="rId405" Type="http://schemas.openxmlformats.org/officeDocument/2006/relationships/queryTable" Target="../queryTables/queryTable1560.xml"/><Relationship Id="rId612" Type="http://schemas.openxmlformats.org/officeDocument/2006/relationships/queryTable" Target="../queryTables/queryTable1767.xml"/><Relationship Id="rId1035" Type="http://schemas.openxmlformats.org/officeDocument/2006/relationships/queryTable" Target="../queryTables/queryTable2190.xml"/><Relationship Id="rId1242" Type="http://schemas.openxmlformats.org/officeDocument/2006/relationships/queryTable" Target="../queryTables/queryTable2397.xml"/><Relationship Id="rId251" Type="http://schemas.openxmlformats.org/officeDocument/2006/relationships/queryTable" Target="../queryTables/queryTable1406.xml"/><Relationship Id="rId489" Type="http://schemas.openxmlformats.org/officeDocument/2006/relationships/queryTable" Target="../queryTables/queryTable1644.xml"/><Relationship Id="rId696" Type="http://schemas.openxmlformats.org/officeDocument/2006/relationships/queryTable" Target="../queryTables/queryTable1851.xml"/><Relationship Id="rId917" Type="http://schemas.openxmlformats.org/officeDocument/2006/relationships/queryTable" Target="../queryTables/queryTable2072.xml"/><Relationship Id="rId1102" Type="http://schemas.openxmlformats.org/officeDocument/2006/relationships/queryTable" Target="../queryTables/queryTable2257.xml"/><Relationship Id="rId46" Type="http://schemas.openxmlformats.org/officeDocument/2006/relationships/queryTable" Target="../queryTables/queryTable1201.xml"/><Relationship Id="rId349" Type="http://schemas.openxmlformats.org/officeDocument/2006/relationships/queryTable" Target="../queryTables/queryTable1504.xml"/><Relationship Id="rId556" Type="http://schemas.openxmlformats.org/officeDocument/2006/relationships/queryTable" Target="../queryTables/queryTable1711.xml"/><Relationship Id="rId763" Type="http://schemas.openxmlformats.org/officeDocument/2006/relationships/queryTable" Target="../queryTables/queryTable1918.xml"/><Relationship Id="rId1186" Type="http://schemas.openxmlformats.org/officeDocument/2006/relationships/queryTable" Target="../queryTables/queryTable2341.xml"/><Relationship Id="rId1393" Type="http://schemas.openxmlformats.org/officeDocument/2006/relationships/queryTable" Target="../queryTables/queryTable2548.xml"/><Relationship Id="rId1407" Type="http://schemas.openxmlformats.org/officeDocument/2006/relationships/queryTable" Target="../queryTables/queryTable2562.xml"/><Relationship Id="rId111" Type="http://schemas.openxmlformats.org/officeDocument/2006/relationships/queryTable" Target="../queryTables/queryTable1266.xml"/><Relationship Id="rId195" Type="http://schemas.openxmlformats.org/officeDocument/2006/relationships/queryTable" Target="../queryTables/queryTable1350.xml"/><Relationship Id="rId209" Type="http://schemas.openxmlformats.org/officeDocument/2006/relationships/queryTable" Target="../queryTables/queryTable1364.xml"/><Relationship Id="rId416" Type="http://schemas.openxmlformats.org/officeDocument/2006/relationships/queryTable" Target="../queryTables/queryTable1571.xml"/><Relationship Id="rId970" Type="http://schemas.openxmlformats.org/officeDocument/2006/relationships/queryTable" Target="../queryTables/queryTable2125.xml"/><Relationship Id="rId1046" Type="http://schemas.openxmlformats.org/officeDocument/2006/relationships/queryTable" Target="../queryTables/queryTable2201.xml"/><Relationship Id="rId1253" Type="http://schemas.openxmlformats.org/officeDocument/2006/relationships/queryTable" Target="../queryTables/queryTable2408.xml"/><Relationship Id="rId623" Type="http://schemas.openxmlformats.org/officeDocument/2006/relationships/queryTable" Target="../queryTables/queryTable1778.xml"/><Relationship Id="rId830" Type="http://schemas.openxmlformats.org/officeDocument/2006/relationships/queryTable" Target="../queryTables/queryTable1985.xml"/><Relationship Id="rId928" Type="http://schemas.openxmlformats.org/officeDocument/2006/relationships/queryTable" Target="../queryTables/queryTable2083.xml"/><Relationship Id="rId1460" Type="http://schemas.openxmlformats.org/officeDocument/2006/relationships/queryTable" Target="../queryTables/queryTable2615.xml"/><Relationship Id="rId57" Type="http://schemas.openxmlformats.org/officeDocument/2006/relationships/queryTable" Target="../queryTables/queryTable1212.xml"/><Relationship Id="rId262" Type="http://schemas.openxmlformats.org/officeDocument/2006/relationships/queryTable" Target="../queryTables/queryTable1417.xml"/><Relationship Id="rId567" Type="http://schemas.openxmlformats.org/officeDocument/2006/relationships/queryTable" Target="../queryTables/queryTable1722.xml"/><Relationship Id="rId1113" Type="http://schemas.openxmlformats.org/officeDocument/2006/relationships/queryTable" Target="../queryTables/queryTable2268.xml"/><Relationship Id="rId1197" Type="http://schemas.openxmlformats.org/officeDocument/2006/relationships/queryTable" Target="../queryTables/queryTable2352.xml"/><Relationship Id="rId1320" Type="http://schemas.openxmlformats.org/officeDocument/2006/relationships/queryTable" Target="../queryTables/queryTable2475.xml"/><Relationship Id="rId1418" Type="http://schemas.openxmlformats.org/officeDocument/2006/relationships/queryTable" Target="../queryTables/queryTable2573.xml"/><Relationship Id="rId122" Type="http://schemas.openxmlformats.org/officeDocument/2006/relationships/queryTable" Target="../queryTables/queryTable1277.xml"/><Relationship Id="rId774" Type="http://schemas.openxmlformats.org/officeDocument/2006/relationships/queryTable" Target="../queryTables/queryTable1929.xml"/><Relationship Id="rId981" Type="http://schemas.openxmlformats.org/officeDocument/2006/relationships/queryTable" Target="../queryTables/queryTable2136.xml"/><Relationship Id="rId1057" Type="http://schemas.openxmlformats.org/officeDocument/2006/relationships/queryTable" Target="../queryTables/queryTable2212.xml"/><Relationship Id="rId427" Type="http://schemas.openxmlformats.org/officeDocument/2006/relationships/queryTable" Target="../queryTables/queryTable1582.xml"/><Relationship Id="rId634" Type="http://schemas.openxmlformats.org/officeDocument/2006/relationships/queryTable" Target="../queryTables/queryTable1789.xml"/><Relationship Id="rId841" Type="http://schemas.openxmlformats.org/officeDocument/2006/relationships/queryTable" Target="../queryTables/queryTable1996.xml"/><Relationship Id="rId1264" Type="http://schemas.openxmlformats.org/officeDocument/2006/relationships/queryTable" Target="../queryTables/queryTable2419.xml"/><Relationship Id="rId1471" Type="http://schemas.openxmlformats.org/officeDocument/2006/relationships/queryTable" Target="../queryTables/queryTable2626.xml"/><Relationship Id="rId273" Type="http://schemas.openxmlformats.org/officeDocument/2006/relationships/queryTable" Target="../queryTables/queryTable1428.xml"/><Relationship Id="rId480" Type="http://schemas.openxmlformats.org/officeDocument/2006/relationships/queryTable" Target="../queryTables/queryTable1635.xml"/><Relationship Id="rId701" Type="http://schemas.openxmlformats.org/officeDocument/2006/relationships/queryTable" Target="../queryTables/queryTable1856.xml"/><Relationship Id="rId939" Type="http://schemas.openxmlformats.org/officeDocument/2006/relationships/queryTable" Target="../queryTables/queryTable2094.xml"/><Relationship Id="rId1124" Type="http://schemas.openxmlformats.org/officeDocument/2006/relationships/queryTable" Target="../queryTables/queryTable2279.xml"/><Relationship Id="rId1331" Type="http://schemas.openxmlformats.org/officeDocument/2006/relationships/queryTable" Target="../queryTables/queryTable2486.xml"/><Relationship Id="rId68" Type="http://schemas.openxmlformats.org/officeDocument/2006/relationships/queryTable" Target="../queryTables/queryTable1223.xml"/><Relationship Id="rId133" Type="http://schemas.openxmlformats.org/officeDocument/2006/relationships/queryTable" Target="../queryTables/queryTable1288.xml"/><Relationship Id="rId340" Type="http://schemas.openxmlformats.org/officeDocument/2006/relationships/queryTable" Target="../queryTables/queryTable1495.xml"/><Relationship Id="rId578" Type="http://schemas.openxmlformats.org/officeDocument/2006/relationships/queryTable" Target="../queryTables/queryTable1733.xml"/><Relationship Id="rId785" Type="http://schemas.openxmlformats.org/officeDocument/2006/relationships/queryTable" Target="../queryTables/queryTable1940.xml"/><Relationship Id="rId992" Type="http://schemas.openxmlformats.org/officeDocument/2006/relationships/queryTable" Target="../queryTables/queryTable2147.xml"/><Relationship Id="rId1429" Type="http://schemas.openxmlformats.org/officeDocument/2006/relationships/queryTable" Target="../queryTables/queryTable2584.xml"/><Relationship Id="rId200" Type="http://schemas.openxmlformats.org/officeDocument/2006/relationships/queryTable" Target="../queryTables/queryTable1355.xml"/><Relationship Id="rId438" Type="http://schemas.openxmlformats.org/officeDocument/2006/relationships/queryTable" Target="../queryTables/queryTable1593.xml"/><Relationship Id="rId645" Type="http://schemas.openxmlformats.org/officeDocument/2006/relationships/queryTable" Target="../queryTables/queryTable1800.xml"/><Relationship Id="rId852" Type="http://schemas.openxmlformats.org/officeDocument/2006/relationships/queryTable" Target="../queryTables/queryTable2007.xml"/><Relationship Id="rId1068" Type="http://schemas.openxmlformats.org/officeDocument/2006/relationships/queryTable" Target="../queryTables/queryTable2223.xml"/><Relationship Id="rId1275" Type="http://schemas.openxmlformats.org/officeDocument/2006/relationships/queryTable" Target="../queryTables/queryTable2430.xml"/><Relationship Id="rId1482" Type="http://schemas.openxmlformats.org/officeDocument/2006/relationships/queryTable" Target="../queryTables/queryTable2637.xml"/><Relationship Id="rId284" Type="http://schemas.openxmlformats.org/officeDocument/2006/relationships/queryTable" Target="../queryTables/queryTable1439.xml"/><Relationship Id="rId491" Type="http://schemas.openxmlformats.org/officeDocument/2006/relationships/queryTable" Target="../queryTables/queryTable1646.xml"/><Relationship Id="rId505" Type="http://schemas.openxmlformats.org/officeDocument/2006/relationships/queryTable" Target="../queryTables/queryTable1660.xml"/><Relationship Id="rId712" Type="http://schemas.openxmlformats.org/officeDocument/2006/relationships/queryTable" Target="../queryTables/queryTable1867.xml"/><Relationship Id="rId1135" Type="http://schemas.openxmlformats.org/officeDocument/2006/relationships/queryTable" Target="../queryTables/queryTable2290.xml"/><Relationship Id="rId1342" Type="http://schemas.openxmlformats.org/officeDocument/2006/relationships/queryTable" Target="../queryTables/queryTable2497.xml"/><Relationship Id="rId79" Type="http://schemas.openxmlformats.org/officeDocument/2006/relationships/queryTable" Target="../queryTables/queryTable1234.xml"/><Relationship Id="rId144" Type="http://schemas.openxmlformats.org/officeDocument/2006/relationships/queryTable" Target="../queryTables/queryTable1299.xml"/><Relationship Id="rId589" Type="http://schemas.openxmlformats.org/officeDocument/2006/relationships/queryTable" Target="../queryTables/queryTable1744.xml"/><Relationship Id="rId796" Type="http://schemas.openxmlformats.org/officeDocument/2006/relationships/queryTable" Target="../queryTables/queryTable1951.xml"/><Relationship Id="rId1202" Type="http://schemas.openxmlformats.org/officeDocument/2006/relationships/queryTable" Target="../queryTables/queryTable2357.xml"/><Relationship Id="rId351" Type="http://schemas.openxmlformats.org/officeDocument/2006/relationships/queryTable" Target="../queryTables/queryTable1506.xml"/><Relationship Id="rId449" Type="http://schemas.openxmlformats.org/officeDocument/2006/relationships/queryTable" Target="../queryTables/queryTable1604.xml"/><Relationship Id="rId656" Type="http://schemas.openxmlformats.org/officeDocument/2006/relationships/queryTable" Target="../queryTables/queryTable1811.xml"/><Relationship Id="rId863" Type="http://schemas.openxmlformats.org/officeDocument/2006/relationships/queryTable" Target="../queryTables/queryTable2018.xml"/><Relationship Id="rId1079" Type="http://schemas.openxmlformats.org/officeDocument/2006/relationships/queryTable" Target="../queryTables/queryTable2234.xml"/><Relationship Id="rId1286" Type="http://schemas.openxmlformats.org/officeDocument/2006/relationships/queryTable" Target="../queryTables/queryTable2441.xml"/><Relationship Id="rId211" Type="http://schemas.openxmlformats.org/officeDocument/2006/relationships/queryTable" Target="../queryTables/queryTable1366.xml"/><Relationship Id="rId295" Type="http://schemas.openxmlformats.org/officeDocument/2006/relationships/queryTable" Target="../queryTables/queryTable1450.xml"/><Relationship Id="rId309" Type="http://schemas.openxmlformats.org/officeDocument/2006/relationships/queryTable" Target="../queryTables/queryTable1464.xml"/><Relationship Id="rId516" Type="http://schemas.openxmlformats.org/officeDocument/2006/relationships/queryTable" Target="../queryTables/queryTable1671.xml"/><Relationship Id="rId1146" Type="http://schemas.openxmlformats.org/officeDocument/2006/relationships/queryTable" Target="../queryTables/queryTable2301.xml"/><Relationship Id="rId723" Type="http://schemas.openxmlformats.org/officeDocument/2006/relationships/queryTable" Target="../queryTables/queryTable1878.xml"/><Relationship Id="rId930" Type="http://schemas.openxmlformats.org/officeDocument/2006/relationships/queryTable" Target="../queryTables/queryTable2085.xml"/><Relationship Id="rId1006" Type="http://schemas.openxmlformats.org/officeDocument/2006/relationships/queryTable" Target="../queryTables/queryTable2161.xml"/><Relationship Id="rId1353" Type="http://schemas.openxmlformats.org/officeDocument/2006/relationships/queryTable" Target="../queryTables/queryTable2508.xml"/><Relationship Id="rId155" Type="http://schemas.openxmlformats.org/officeDocument/2006/relationships/queryTable" Target="../queryTables/queryTable1310.xml"/><Relationship Id="rId362" Type="http://schemas.openxmlformats.org/officeDocument/2006/relationships/queryTable" Target="../queryTables/queryTable1517.xml"/><Relationship Id="rId1213" Type="http://schemas.openxmlformats.org/officeDocument/2006/relationships/queryTable" Target="../queryTables/queryTable2368.xml"/><Relationship Id="rId1297" Type="http://schemas.openxmlformats.org/officeDocument/2006/relationships/queryTable" Target="../queryTables/queryTable2452.xml"/><Relationship Id="rId1420" Type="http://schemas.openxmlformats.org/officeDocument/2006/relationships/queryTable" Target="../queryTables/queryTable2575.xml"/><Relationship Id="rId222" Type="http://schemas.openxmlformats.org/officeDocument/2006/relationships/queryTable" Target="../queryTables/queryTable1377.xml"/><Relationship Id="rId667" Type="http://schemas.openxmlformats.org/officeDocument/2006/relationships/queryTable" Target="../queryTables/queryTable1822.xml"/><Relationship Id="rId874" Type="http://schemas.openxmlformats.org/officeDocument/2006/relationships/queryTable" Target="../queryTables/queryTable2029.xml"/><Relationship Id="rId17" Type="http://schemas.openxmlformats.org/officeDocument/2006/relationships/queryTable" Target="../queryTables/queryTable1172.xml"/><Relationship Id="rId527" Type="http://schemas.openxmlformats.org/officeDocument/2006/relationships/queryTable" Target="../queryTables/queryTable1682.xml"/><Relationship Id="rId734" Type="http://schemas.openxmlformats.org/officeDocument/2006/relationships/queryTable" Target="../queryTables/queryTable1889.xml"/><Relationship Id="rId941" Type="http://schemas.openxmlformats.org/officeDocument/2006/relationships/queryTable" Target="../queryTables/queryTable2096.xml"/><Relationship Id="rId1157" Type="http://schemas.openxmlformats.org/officeDocument/2006/relationships/queryTable" Target="../queryTables/queryTable2312.xml"/><Relationship Id="rId1364" Type="http://schemas.openxmlformats.org/officeDocument/2006/relationships/queryTable" Target="../queryTables/queryTable2519.xml"/><Relationship Id="rId70" Type="http://schemas.openxmlformats.org/officeDocument/2006/relationships/queryTable" Target="../queryTables/queryTable1225.xml"/><Relationship Id="rId166" Type="http://schemas.openxmlformats.org/officeDocument/2006/relationships/queryTable" Target="../queryTables/queryTable1321.xml"/><Relationship Id="rId373" Type="http://schemas.openxmlformats.org/officeDocument/2006/relationships/queryTable" Target="../queryTables/queryTable1528.xml"/><Relationship Id="rId580" Type="http://schemas.openxmlformats.org/officeDocument/2006/relationships/queryTable" Target="../queryTables/queryTable1735.xml"/><Relationship Id="rId801" Type="http://schemas.openxmlformats.org/officeDocument/2006/relationships/queryTable" Target="../queryTables/queryTable1956.xml"/><Relationship Id="rId1017" Type="http://schemas.openxmlformats.org/officeDocument/2006/relationships/queryTable" Target="../queryTables/queryTable2172.xml"/><Relationship Id="rId1224" Type="http://schemas.openxmlformats.org/officeDocument/2006/relationships/queryTable" Target="../queryTables/queryTable2379.xml"/><Relationship Id="rId1431" Type="http://schemas.openxmlformats.org/officeDocument/2006/relationships/queryTable" Target="../queryTables/queryTable2586.xml"/><Relationship Id="rId1" Type="http://schemas.openxmlformats.org/officeDocument/2006/relationships/queryTable" Target="../queryTables/queryTable1156.xml"/><Relationship Id="rId233" Type="http://schemas.openxmlformats.org/officeDocument/2006/relationships/queryTable" Target="../queryTables/queryTable1388.xml"/><Relationship Id="rId440" Type="http://schemas.openxmlformats.org/officeDocument/2006/relationships/queryTable" Target="../queryTables/queryTable1595.xml"/><Relationship Id="rId678" Type="http://schemas.openxmlformats.org/officeDocument/2006/relationships/queryTable" Target="../queryTables/queryTable1833.xml"/><Relationship Id="rId885" Type="http://schemas.openxmlformats.org/officeDocument/2006/relationships/queryTable" Target="../queryTables/queryTable2040.xml"/><Relationship Id="rId1070" Type="http://schemas.openxmlformats.org/officeDocument/2006/relationships/queryTable" Target="../queryTables/queryTable2225.xml"/><Relationship Id="rId28" Type="http://schemas.openxmlformats.org/officeDocument/2006/relationships/queryTable" Target="../queryTables/queryTable1183.xml"/><Relationship Id="rId300" Type="http://schemas.openxmlformats.org/officeDocument/2006/relationships/queryTable" Target="../queryTables/queryTable1455.xml"/><Relationship Id="rId538" Type="http://schemas.openxmlformats.org/officeDocument/2006/relationships/queryTable" Target="../queryTables/queryTable1693.xml"/><Relationship Id="rId745" Type="http://schemas.openxmlformats.org/officeDocument/2006/relationships/queryTable" Target="../queryTables/queryTable1900.xml"/><Relationship Id="rId952" Type="http://schemas.openxmlformats.org/officeDocument/2006/relationships/queryTable" Target="../queryTables/queryTable2107.xml"/><Relationship Id="rId1168" Type="http://schemas.openxmlformats.org/officeDocument/2006/relationships/queryTable" Target="../queryTables/queryTable2323.xml"/><Relationship Id="rId1375" Type="http://schemas.openxmlformats.org/officeDocument/2006/relationships/queryTable" Target="../queryTables/queryTable2530.xml"/><Relationship Id="rId81" Type="http://schemas.openxmlformats.org/officeDocument/2006/relationships/queryTable" Target="../queryTables/queryTable1236.xml"/><Relationship Id="rId177" Type="http://schemas.openxmlformats.org/officeDocument/2006/relationships/queryTable" Target="../queryTables/queryTable1332.xml"/><Relationship Id="rId384" Type="http://schemas.openxmlformats.org/officeDocument/2006/relationships/queryTable" Target="../queryTables/queryTable1539.xml"/><Relationship Id="rId591" Type="http://schemas.openxmlformats.org/officeDocument/2006/relationships/queryTable" Target="../queryTables/queryTable1746.xml"/><Relationship Id="rId605" Type="http://schemas.openxmlformats.org/officeDocument/2006/relationships/queryTable" Target="../queryTables/queryTable1760.xml"/><Relationship Id="rId812" Type="http://schemas.openxmlformats.org/officeDocument/2006/relationships/queryTable" Target="../queryTables/queryTable1967.xml"/><Relationship Id="rId1028" Type="http://schemas.openxmlformats.org/officeDocument/2006/relationships/queryTable" Target="../queryTables/queryTable2183.xml"/><Relationship Id="rId1235" Type="http://schemas.openxmlformats.org/officeDocument/2006/relationships/queryTable" Target="../queryTables/queryTable2390.xml"/><Relationship Id="rId1442" Type="http://schemas.openxmlformats.org/officeDocument/2006/relationships/queryTable" Target="../queryTables/queryTable2597.xml"/><Relationship Id="rId244" Type="http://schemas.openxmlformats.org/officeDocument/2006/relationships/queryTable" Target="../queryTables/queryTable1399.xml"/><Relationship Id="rId689" Type="http://schemas.openxmlformats.org/officeDocument/2006/relationships/queryTable" Target="../queryTables/queryTable1844.xml"/><Relationship Id="rId896" Type="http://schemas.openxmlformats.org/officeDocument/2006/relationships/queryTable" Target="../queryTables/queryTable2051.xml"/><Relationship Id="rId1081" Type="http://schemas.openxmlformats.org/officeDocument/2006/relationships/queryTable" Target="../queryTables/queryTable2236.xml"/><Relationship Id="rId1302" Type="http://schemas.openxmlformats.org/officeDocument/2006/relationships/queryTable" Target="../queryTables/queryTable2457.xml"/><Relationship Id="rId39" Type="http://schemas.openxmlformats.org/officeDocument/2006/relationships/queryTable" Target="../queryTables/queryTable1194.xml"/><Relationship Id="rId451" Type="http://schemas.openxmlformats.org/officeDocument/2006/relationships/queryTable" Target="../queryTables/queryTable1606.xml"/><Relationship Id="rId549" Type="http://schemas.openxmlformats.org/officeDocument/2006/relationships/queryTable" Target="../queryTables/queryTable1704.xml"/><Relationship Id="rId756" Type="http://schemas.openxmlformats.org/officeDocument/2006/relationships/queryTable" Target="../queryTables/queryTable1911.xml"/><Relationship Id="rId1179" Type="http://schemas.openxmlformats.org/officeDocument/2006/relationships/queryTable" Target="../queryTables/queryTable2334.xml"/><Relationship Id="rId1386" Type="http://schemas.openxmlformats.org/officeDocument/2006/relationships/queryTable" Target="../queryTables/queryTable2541.xml"/><Relationship Id="rId104" Type="http://schemas.openxmlformats.org/officeDocument/2006/relationships/queryTable" Target="../queryTables/queryTable1259.xml"/><Relationship Id="rId188" Type="http://schemas.openxmlformats.org/officeDocument/2006/relationships/queryTable" Target="../queryTables/queryTable1343.xml"/><Relationship Id="rId311" Type="http://schemas.openxmlformats.org/officeDocument/2006/relationships/queryTable" Target="../queryTables/queryTable1466.xml"/><Relationship Id="rId395" Type="http://schemas.openxmlformats.org/officeDocument/2006/relationships/queryTable" Target="../queryTables/queryTable1550.xml"/><Relationship Id="rId409" Type="http://schemas.openxmlformats.org/officeDocument/2006/relationships/queryTable" Target="../queryTables/queryTable1564.xml"/><Relationship Id="rId963" Type="http://schemas.openxmlformats.org/officeDocument/2006/relationships/queryTable" Target="../queryTables/queryTable2118.xml"/><Relationship Id="rId1039" Type="http://schemas.openxmlformats.org/officeDocument/2006/relationships/queryTable" Target="../queryTables/queryTable2194.xml"/><Relationship Id="rId1246" Type="http://schemas.openxmlformats.org/officeDocument/2006/relationships/queryTable" Target="../queryTables/queryTable2401.xml"/><Relationship Id="rId92" Type="http://schemas.openxmlformats.org/officeDocument/2006/relationships/queryTable" Target="../queryTables/queryTable1247.xml"/><Relationship Id="rId616" Type="http://schemas.openxmlformats.org/officeDocument/2006/relationships/queryTable" Target="../queryTables/queryTable1771.xml"/><Relationship Id="rId823" Type="http://schemas.openxmlformats.org/officeDocument/2006/relationships/queryTable" Target="../queryTables/queryTable1978.xml"/><Relationship Id="rId1453" Type="http://schemas.openxmlformats.org/officeDocument/2006/relationships/queryTable" Target="../queryTables/queryTable2608.xml"/><Relationship Id="rId255" Type="http://schemas.openxmlformats.org/officeDocument/2006/relationships/queryTable" Target="../queryTables/queryTable1410.xml"/><Relationship Id="rId462" Type="http://schemas.openxmlformats.org/officeDocument/2006/relationships/queryTable" Target="../queryTables/queryTable1617.xml"/><Relationship Id="rId1092" Type="http://schemas.openxmlformats.org/officeDocument/2006/relationships/queryTable" Target="../queryTables/queryTable2247.xml"/><Relationship Id="rId1106" Type="http://schemas.openxmlformats.org/officeDocument/2006/relationships/queryTable" Target="../queryTables/queryTable2261.xml"/><Relationship Id="rId1313" Type="http://schemas.openxmlformats.org/officeDocument/2006/relationships/queryTable" Target="../queryTables/queryTable2468.xml"/><Relationship Id="rId1397" Type="http://schemas.openxmlformats.org/officeDocument/2006/relationships/queryTable" Target="../queryTables/queryTable2552.xml"/><Relationship Id="rId115" Type="http://schemas.openxmlformats.org/officeDocument/2006/relationships/queryTable" Target="../queryTables/queryTable1270.xml"/><Relationship Id="rId322" Type="http://schemas.openxmlformats.org/officeDocument/2006/relationships/queryTable" Target="../queryTables/queryTable1477.xml"/><Relationship Id="rId767" Type="http://schemas.openxmlformats.org/officeDocument/2006/relationships/queryTable" Target="../queryTables/queryTable1922.xml"/><Relationship Id="rId974" Type="http://schemas.openxmlformats.org/officeDocument/2006/relationships/queryTable" Target="../queryTables/queryTable2129.xml"/><Relationship Id="rId199" Type="http://schemas.openxmlformats.org/officeDocument/2006/relationships/queryTable" Target="../queryTables/queryTable1354.xml"/><Relationship Id="rId627" Type="http://schemas.openxmlformats.org/officeDocument/2006/relationships/queryTable" Target="../queryTables/queryTable1782.xml"/><Relationship Id="rId834" Type="http://schemas.openxmlformats.org/officeDocument/2006/relationships/queryTable" Target="../queryTables/queryTable1989.xml"/><Relationship Id="rId1257" Type="http://schemas.openxmlformats.org/officeDocument/2006/relationships/queryTable" Target="../queryTables/queryTable2412.xml"/><Relationship Id="rId1464" Type="http://schemas.openxmlformats.org/officeDocument/2006/relationships/queryTable" Target="../queryTables/queryTable2619.xml"/><Relationship Id="rId266" Type="http://schemas.openxmlformats.org/officeDocument/2006/relationships/queryTable" Target="../queryTables/queryTable1421.xml"/><Relationship Id="rId473" Type="http://schemas.openxmlformats.org/officeDocument/2006/relationships/queryTable" Target="../queryTables/queryTable1628.xml"/><Relationship Id="rId680" Type="http://schemas.openxmlformats.org/officeDocument/2006/relationships/queryTable" Target="../queryTables/queryTable1835.xml"/><Relationship Id="rId901" Type="http://schemas.openxmlformats.org/officeDocument/2006/relationships/queryTable" Target="../queryTables/queryTable2056.xml"/><Relationship Id="rId1117" Type="http://schemas.openxmlformats.org/officeDocument/2006/relationships/queryTable" Target="../queryTables/queryTable2272.xml"/><Relationship Id="rId1324" Type="http://schemas.openxmlformats.org/officeDocument/2006/relationships/queryTable" Target="../queryTables/queryTable2479.xml"/><Relationship Id="rId30" Type="http://schemas.openxmlformats.org/officeDocument/2006/relationships/queryTable" Target="../queryTables/queryTable1185.xml"/><Relationship Id="rId126" Type="http://schemas.openxmlformats.org/officeDocument/2006/relationships/queryTable" Target="../queryTables/queryTable1281.xml"/><Relationship Id="rId333" Type="http://schemas.openxmlformats.org/officeDocument/2006/relationships/queryTable" Target="../queryTables/queryTable1488.xml"/><Relationship Id="rId540" Type="http://schemas.openxmlformats.org/officeDocument/2006/relationships/queryTable" Target="../queryTables/queryTable1695.xml"/><Relationship Id="rId778" Type="http://schemas.openxmlformats.org/officeDocument/2006/relationships/queryTable" Target="../queryTables/queryTable1933.xml"/><Relationship Id="rId985" Type="http://schemas.openxmlformats.org/officeDocument/2006/relationships/queryTable" Target="../queryTables/queryTable2140.xml"/><Relationship Id="rId1170" Type="http://schemas.openxmlformats.org/officeDocument/2006/relationships/queryTable" Target="../queryTables/queryTable2325.xml"/><Relationship Id="rId72" Type="http://schemas.openxmlformats.org/officeDocument/2006/relationships/queryTable" Target="../queryTables/queryTable1227.xml"/><Relationship Id="rId375" Type="http://schemas.openxmlformats.org/officeDocument/2006/relationships/queryTable" Target="../queryTables/queryTable1530.xml"/><Relationship Id="rId582" Type="http://schemas.openxmlformats.org/officeDocument/2006/relationships/queryTable" Target="../queryTables/queryTable1737.xml"/><Relationship Id="rId638" Type="http://schemas.openxmlformats.org/officeDocument/2006/relationships/queryTable" Target="../queryTables/queryTable1793.xml"/><Relationship Id="rId803" Type="http://schemas.openxmlformats.org/officeDocument/2006/relationships/queryTable" Target="../queryTables/queryTable1958.xml"/><Relationship Id="rId845" Type="http://schemas.openxmlformats.org/officeDocument/2006/relationships/queryTable" Target="../queryTables/queryTable2000.xml"/><Relationship Id="rId1030" Type="http://schemas.openxmlformats.org/officeDocument/2006/relationships/queryTable" Target="../queryTables/queryTable2185.xml"/><Relationship Id="rId1226" Type="http://schemas.openxmlformats.org/officeDocument/2006/relationships/queryTable" Target="../queryTables/queryTable2381.xml"/><Relationship Id="rId1268" Type="http://schemas.openxmlformats.org/officeDocument/2006/relationships/queryTable" Target="../queryTables/queryTable2423.xml"/><Relationship Id="rId1433" Type="http://schemas.openxmlformats.org/officeDocument/2006/relationships/queryTable" Target="../queryTables/queryTable2588.xml"/><Relationship Id="rId1475" Type="http://schemas.openxmlformats.org/officeDocument/2006/relationships/queryTable" Target="../queryTables/queryTable2630.xml"/><Relationship Id="rId3" Type="http://schemas.openxmlformats.org/officeDocument/2006/relationships/queryTable" Target="../queryTables/queryTable1158.xml"/><Relationship Id="rId235" Type="http://schemas.openxmlformats.org/officeDocument/2006/relationships/queryTable" Target="../queryTables/queryTable1390.xml"/><Relationship Id="rId277" Type="http://schemas.openxmlformats.org/officeDocument/2006/relationships/queryTable" Target="../queryTables/queryTable1432.xml"/><Relationship Id="rId400" Type="http://schemas.openxmlformats.org/officeDocument/2006/relationships/queryTable" Target="../queryTables/queryTable1555.xml"/><Relationship Id="rId442" Type="http://schemas.openxmlformats.org/officeDocument/2006/relationships/queryTable" Target="../queryTables/queryTable1597.xml"/><Relationship Id="rId484" Type="http://schemas.openxmlformats.org/officeDocument/2006/relationships/queryTable" Target="../queryTables/queryTable1639.xml"/><Relationship Id="rId705" Type="http://schemas.openxmlformats.org/officeDocument/2006/relationships/queryTable" Target="../queryTables/queryTable1860.xml"/><Relationship Id="rId887" Type="http://schemas.openxmlformats.org/officeDocument/2006/relationships/queryTable" Target="../queryTables/queryTable2042.xml"/><Relationship Id="rId1072" Type="http://schemas.openxmlformats.org/officeDocument/2006/relationships/queryTable" Target="../queryTables/queryTable2227.xml"/><Relationship Id="rId1128" Type="http://schemas.openxmlformats.org/officeDocument/2006/relationships/queryTable" Target="../queryTables/queryTable2283.xml"/><Relationship Id="rId1335" Type="http://schemas.openxmlformats.org/officeDocument/2006/relationships/queryTable" Target="../queryTables/queryTable2490.xml"/><Relationship Id="rId137" Type="http://schemas.openxmlformats.org/officeDocument/2006/relationships/queryTable" Target="../queryTables/queryTable1292.xml"/><Relationship Id="rId302" Type="http://schemas.openxmlformats.org/officeDocument/2006/relationships/queryTable" Target="../queryTables/queryTable1457.xml"/><Relationship Id="rId344" Type="http://schemas.openxmlformats.org/officeDocument/2006/relationships/queryTable" Target="../queryTables/queryTable1499.xml"/><Relationship Id="rId691" Type="http://schemas.openxmlformats.org/officeDocument/2006/relationships/queryTable" Target="../queryTables/queryTable1846.xml"/><Relationship Id="rId747" Type="http://schemas.openxmlformats.org/officeDocument/2006/relationships/queryTable" Target="../queryTables/queryTable1902.xml"/><Relationship Id="rId789" Type="http://schemas.openxmlformats.org/officeDocument/2006/relationships/queryTable" Target="../queryTables/queryTable1944.xml"/><Relationship Id="rId912" Type="http://schemas.openxmlformats.org/officeDocument/2006/relationships/queryTable" Target="../queryTables/queryTable2067.xml"/><Relationship Id="rId954" Type="http://schemas.openxmlformats.org/officeDocument/2006/relationships/queryTable" Target="../queryTables/queryTable2109.xml"/><Relationship Id="rId996" Type="http://schemas.openxmlformats.org/officeDocument/2006/relationships/queryTable" Target="../queryTables/queryTable2151.xml"/><Relationship Id="rId1377" Type="http://schemas.openxmlformats.org/officeDocument/2006/relationships/queryTable" Target="../queryTables/queryTable2532.xml"/><Relationship Id="rId41" Type="http://schemas.openxmlformats.org/officeDocument/2006/relationships/queryTable" Target="../queryTables/queryTable1196.xml"/><Relationship Id="rId83" Type="http://schemas.openxmlformats.org/officeDocument/2006/relationships/queryTable" Target="../queryTables/queryTable1238.xml"/><Relationship Id="rId179" Type="http://schemas.openxmlformats.org/officeDocument/2006/relationships/queryTable" Target="../queryTables/queryTable1334.xml"/><Relationship Id="rId386" Type="http://schemas.openxmlformats.org/officeDocument/2006/relationships/queryTable" Target="../queryTables/queryTable1541.xml"/><Relationship Id="rId551" Type="http://schemas.openxmlformats.org/officeDocument/2006/relationships/queryTable" Target="../queryTables/queryTable1706.xml"/><Relationship Id="rId593" Type="http://schemas.openxmlformats.org/officeDocument/2006/relationships/queryTable" Target="../queryTables/queryTable1748.xml"/><Relationship Id="rId607" Type="http://schemas.openxmlformats.org/officeDocument/2006/relationships/queryTable" Target="../queryTables/queryTable1762.xml"/><Relationship Id="rId649" Type="http://schemas.openxmlformats.org/officeDocument/2006/relationships/queryTable" Target="../queryTables/queryTable1804.xml"/><Relationship Id="rId814" Type="http://schemas.openxmlformats.org/officeDocument/2006/relationships/queryTable" Target="../queryTables/queryTable1969.xml"/><Relationship Id="rId856" Type="http://schemas.openxmlformats.org/officeDocument/2006/relationships/queryTable" Target="../queryTables/queryTable2011.xml"/><Relationship Id="rId1181" Type="http://schemas.openxmlformats.org/officeDocument/2006/relationships/queryTable" Target="../queryTables/queryTable2336.xml"/><Relationship Id="rId1237" Type="http://schemas.openxmlformats.org/officeDocument/2006/relationships/queryTable" Target="../queryTables/queryTable2392.xml"/><Relationship Id="rId1279" Type="http://schemas.openxmlformats.org/officeDocument/2006/relationships/queryTable" Target="../queryTables/queryTable2434.xml"/><Relationship Id="rId1402" Type="http://schemas.openxmlformats.org/officeDocument/2006/relationships/queryTable" Target="../queryTables/queryTable2557.xml"/><Relationship Id="rId1444" Type="http://schemas.openxmlformats.org/officeDocument/2006/relationships/queryTable" Target="../queryTables/queryTable2599.xml"/><Relationship Id="rId1486" Type="http://schemas.openxmlformats.org/officeDocument/2006/relationships/queryTable" Target="../queryTables/queryTable2641.xml"/><Relationship Id="rId190" Type="http://schemas.openxmlformats.org/officeDocument/2006/relationships/queryTable" Target="../queryTables/queryTable1345.xml"/><Relationship Id="rId204" Type="http://schemas.openxmlformats.org/officeDocument/2006/relationships/queryTable" Target="../queryTables/queryTable1359.xml"/><Relationship Id="rId246" Type="http://schemas.openxmlformats.org/officeDocument/2006/relationships/queryTable" Target="../queryTables/queryTable1401.xml"/><Relationship Id="rId288" Type="http://schemas.openxmlformats.org/officeDocument/2006/relationships/queryTable" Target="../queryTables/queryTable1443.xml"/><Relationship Id="rId411" Type="http://schemas.openxmlformats.org/officeDocument/2006/relationships/queryTable" Target="../queryTables/queryTable1566.xml"/><Relationship Id="rId453" Type="http://schemas.openxmlformats.org/officeDocument/2006/relationships/queryTable" Target="../queryTables/queryTable1608.xml"/><Relationship Id="rId509" Type="http://schemas.openxmlformats.org/officeDocument/2006/relationships/queryTable" Target="../queryTables/queryTable1664.xml"/><Relationship Id="rId660" Type="http://schemas.openxmlformats.org/officeDocument/2006/relationships/queryTable" Target="../queryTables/queryTable1815.xml"/><Relationship Id="rId898" Type="http://schemas.openxmlformats.org/officeDocument/2006/relationships/queryTable" Target="../queryTables/queryTable2053.xml"/><Relationship Id="rId1041" Type="http://schemas.openxmlformats.org/officeDocument/2006/relationships/queryTable" Target="../queryTables/queryTable2196.xml"/><Relationship Id="rId1083" Type="http://schemas.openxmlformats.org/officeDocument/2006/relationships/queryTable" Target="../queryTables/queryTable2238.xml"/><Relationship Id="rId1139" Type="http://schemas.openxmlformats.org/officeDocument/2006/relationships/queryTable" Target="../queryTables/queryTable2294.xml"/><Relationship Id="rId1290" Type="http://schemas.openxmlformats.org/officeDocument/2006/relationships/queryTable" Target="../queryTables/queryTable2445.xml"/><Relationship Id="rId1304" Type="http://schemas.openxmlformats.org/officeDocument/2006/relationships/queryTable" Target="../queryTables/queryTable2459.xml"/><Relationship Id="rId1346" Type="http://schemas.openxmlformats.org/officeDocument/2006/relationships/queryTable" Target="../queryTables/queryTable2501.xml"/><Relationship Id="rId106" Type="http://schemas.openxmlformats.org/officeDocument/2006/relationships/queryTable" Target="../queryTables/queryTable1261.xml"/><Relationship Id="rId313" Type="http://schemas.openxmlformats.org/officeDocument/2006/relationships/queryTable" Target="../queryTables/queryTable1468.xml"/><Relationship Id="rId495" Type="http://schemas.openxmlformats.org/officeDocument/2006/relationships/queryTable" Target="../queryTables/queryTable1650.xml"/><Relationship Id="rId716" Type="http://schemas.openxmlformats.org/officeDocument/2006/relationships/queryTable" Target="../queryTables/queryTable1871.xml"/><Relationship Id="rId758" Type="http://schemas.openxmlformats.org/officeDocument/2006/relationships/queryTable" Target="../queryTables/queryTable1913.xml"/><Relationship Id="rId923" Type="http://schemas.openxmlformats.org/officeDocument/2006/relationships/queryTable" Target="../queryTables/queryTable2078.xml"/><Relationship Id="rId965" Type="http://schemas.openxmlformats.org/officeDocument/2006/relationships/queryTable" Target="../queryTables/queryTable2120.xml"/><Relationship Id="rId1150" Type="http://schemas.openxmlformats.org/officeDocument/2006/relationships/queryTable" Target="../queryTables/queryTable2305.xml"/><Relationship Id="rId1388" Type="http://schemas.openxmlformats.org/officeDocument/2006/relationships/queryTable" Target="../queryTables/queryTable2543.xml"/><Relationship Id="rId10" Type="http://schemas.openxmlformats.org/officeDocument/2006/relationships/queryTable" Target="../queryTables/queryTable1165.xml"/><Relationship Id="rId52" Type="http://schemas.openxmlformats.org/officeDocument/2006/relationships/queryTable" Target="../queryTables/queryTable1207.xml"/><Relationship Id="rId94" Type="http://schemas.openxmlformats.org/officeDocument/2006/relationships/queryTable" Target="../queryTables/queryTable1249.xml"/><Relationship Id="rId148" Type="http://schemas.openxmlformats.org/officeDocument/2006/relationships/queryTable" Target="../queryTables/queryTable1303.xml"/><Relationship Id="rId355" Type="http://schemas.openxmlformats.org/officeDocument/2006/relationships/queryTable" Target="../queryTables/queryTable1510.xml"/><Relationship Id="rId397" Type="http://schemas.openxmlformats.org/officeDocument/2006/relationships/queryTable" Target="../queryTables/queryTable1552.xml"/><Relationship Id="rId520" Type="http://schemas.openxmlformats.org/officeDocument/2006/relationships/queryTable" Target="../queryTables/queryTable1675.xml"/><Relationship Id="rId562" Type="http://schemas.openxmlformats.org/officeDocument/2006/relationships/queryTable" Target="../queryTables/queryTable1717.xml"/><Relationship Id="rId618" Type="http://schemas.openxmlformats.org/officeDocument/2006/relationships/queryTable" Target="../queryTables/queryTable1773.xml"/><Relationship Id="rId825" Type="http://schemas.openxmlformats.org/officeDocument/2006/relationships/queryTable" Target="../queryTables/queryTable1980.xml"/><Relationship Id="rId1192" Type="http://schemas.openxmlformats.org/officeDocument/2006/relationships/queryTable" Target="../queryTables/queryTable2347.xml"/><Relationship Id="rId1206" Type="http://schemas.openxmlformats.org/officeDocument/2006/relationships/queryTable" Target="../queryTables/queryTable2361.xml"/><Relationship Id="rId1248" Type="http://schemas.openxmlformats.org/officeDocument/2006/relationships/queryTable" Target="../queryTables/queryTable2403.xml"/><Relationship Id="rId1413" Type="http://schemas.openxmlformats.org/officeDocument/2006/relationships/queryTable" Target="../queryTables/queryTable2568.xml"/><Relationship Id="rId1455" Type="http://schemas.openxmlformats.org/officeDocument/2006/relationships/queryTable" Target="../queryTables/queryTable2610.xml"/><Relationship Id="rId215" Type="http://schemas.openxmlformats.org/officeDocument/2006/relationships/queryTable" Target="../queryTables/queryTable1370.xml"/><Relationship Id="rId257" Type="http://schemas.openxmlformats.org/officeDocument/2006/relationships/queryTable" Target="../queryTables/queryTable1412.xml"/><Relationship Id="rId422" Type="http://schemas.openxmlformats.org/officeDocument/2006/relationships/queryTable" Target="../queryTables/queryTable1577.xml"/><Relationship Id="rId464" Type="http://schemas.openxmlformats.org/officeDocument/2006/relationships/queryTable" Target="../queryTables/queryTable1619.xml"/><Relationship Id="rId867" Type="http://schemas.openxmlformats.org/officeDocument/2006/relationships/queryTable" Target="../queryTables/queryTable2022.xml"/><Relationship Id="rId1010" Type="http://schemas.openxmlformats.org/officeDocument/2006/relationships/queryTable" Target="../queryTables/queryTable2165.xml"/><Relationship Id="rId1052" Type="http://schemas.openxmlformats.org/officeDocument/2006/relationships/queryTable" Target="../queryTables/queryTable2207.xml"/><Relationship Id="rId1094" Type="http://schemas.openxmlformats.org/officeDocument/2006/relationships/queryTable" Target="../queryTables/queryTable2249.xml"/><Relationship Id="rId1108" Type="http://schemas.openxmlformats.org/officeDocument/2006/relationships/queryTable" Target="../queryTables/queryTable2263.xml"/><Relationship Id="rId1315" Type="http://schemas.openxmlformats.org/officeDocument/2006/relationships/queryTable" Target="../queryTables/queryTable2470.xml"/><Relationship Id="rId299" Type="http://schemas.openxmlformats.org/officeDocument/2006/relationships/queryTable" Target="../queryTables/queryTable1454.xml"/><Relationship Id="rId727" Type="http://schemas.openxmlformats.org/officeDocument/2006/relationships/queryTable" Target="../queryTables/queryTable1882.xml"/><Relationship Id="rId934" Type="http://schemas.openxmlformats.org/officeDocument/2006/relationships/queryTable" Target="../queryTables/queryTable2089.xml"/><Relationship Id="rId1357" Type="http://schemas.openxmlformats.org/officeDocument/2006/relationships/queryTable" Target="../queryTables/queryTable2512.xml"/><Relationship Id="rId63" Type="http://schemas.openxmlformats.org/officeDocument/2006/relationships/queryTable" Target="../queryTables/queryTable1218.xml"/><Relationship Id="rId159" Type="http://schemas.openxmlformats.org/officeDocument/2006/relationships/queryTable" Target="../queryTables/queryTable1314.xml"/><Relationship Id="rId366" Type="http://schemas.openxmlformats.org/officeDocument/2006/relationships/queryTable" Target="../queryTables/queryTable1521.xml"/><Relationship Id="rId573" Type="http://schemas.openxmlformats.org/officeDocument/2006/relationships/queryTable" Target="../queryTables/queryTable1728.xml"/><Relationship Id="rId780" Type="http://schemas.openxmlformats.org/officeDocument/2006/relationships/queryTable" Target="../queryTables/queryTable1935.xml"/><Relationship Id="rId1217" Type="http://schemas.openxmlformats.org/officeDocument/2006/relationships/queryTable" Target="../queryTables/queryTable2372.xml"/><Relationship Id="rId1424" Type="http://schemas.openxmlformats.org/officeDocument/2006/relationships/queryTable" Target="../queryTables/queryTable2579.xml"/><Relationship Id="rId226" Type="http://schemas.openxmlformats.org/officeDocument/2006/relationships/queryTable" Target="../queryTables/queryTable1381.xml"/><Relationship Id="rId433" Type="http://schemas.openxmlformats.org/officeDocument/2006/relationships/queryTable" Target="../queryTables/queryTable1588.xml"/><Relationship Id="rId878" Type="http://schemas.openxmlformats.org/officeDocument/2006/relationships/queryTable" Target="../queryTables/queryTable2033.xml"/><Relationship Id="rId1063" Type="http://schemas.openxmlformats.org/officeDocument/2006/relationships/queryTable" Target="../queryTables/queryTable2218.xml"/><Relationship Id="rId1270" Type="http://schemas.openxmlformats.org/officeDocument/2006/relationships/queryTable" Target="../queryTables/queryTable2425.xml"/><Relationship Id="rId640" Type="http://schemas.openxmlformats.org/officeDocument/2006/relationships/queryTable" Target="../queryTables/queryTable1795.xml"/><Relationship Id="rId738" Type="http://schemas.openxmlformats.org/officeDocument/2006/relationships/queryTable" Target="../queryTables/queryTable1893.xml"/><Relationship Id="rId945" Type="http://schemas.openxmlformats.org/officeDocument/2006/relationships/queryTable" Target="../queryTables/queryTable2100.xml"/><Relationship Id="rId1368" Type="http://schemas.openxmlformats.org/officeDocument/2006/relationships/queryTable" Target="../queryTables/queryTable2523.xml"/><Relationship Id="rId74" Type="http://schemas.openxmlformats.org/officeDocument/2006/relationships/queryTable" Target="../queryTables/queryTable1229.xml"/><Relationship Id="rId377" Type="http://schemas.openxmlformats.org/officeDocument/2006/relationships/queryTable" Target="../queryTables/queryTable1532.xml"/><Relationship Id="rId500" Type="http://schemas.openxmlformats.org/officeDocument/2006/relationships/queryTable" Target="../queryTables/queryTable1655.xml"/><Relationship Id="rId584" Type="http://schemas.openxmlformats.org/officeDocument/2006/relationships/queryTable" Target="../queryTables/queryTable1739.xml"/><Relationship Id="rId805" Type="http://schemas.openxmlformats.org/officeDocument/2006/relationships/queryTable" Target="../queryTables/queryTable1960.xml"/><Relationship Id="rId1130" Type="http://schemas.openxmlformats.org/officeDocument/2006/relationships/queryTable" Target="../queryTables/queryTable2285.xml"/><Relationship Id="rId1228" Type="http://schemas.openxmlformats.org/officeDocument/2006/relationships/queryTable" Target="../queryTables/queryTable2383.xml"/><Relationship Id="rId1435" Type="http://schemas.openxmlformats.org/officeDocument/2006/relationships/queryTable" Target="../queryTables/queryTable2590.xml"/><Relationship Id="rId5" Type="http://schemas.openxmlformats.org/officeDocument/2006/relationships/queryTable" Target="../queryTables/queryTable1160.xml"/><Relationship Id="rId237" Type="http://schemas.openxmlformats.org/officeDocument/2006/relationships/queryTable" Target="../queryTables/queryTable1392.xml"/><Relationship Id="rId791" Type="http://schemas.openxmlformats.org/officeDocument/2006/relationships/queryTable" Target="../queryTables/queryTable1946.xml"/><Relationship Id="rId889" Type="http://schemas.openxmlformats.org/officeDocument/2006/relationships/queryTable" Target="../queryTables/queryTable2044.xml"/><Relationship Id="rId1074" Type="http://schemas.openxmlformats.org/officeDocument/2006/relationships/queryTable" Target="../queryTables/queryTable2229.xml"/><Relationship Id="rId444" Type="http://schemas.openxmlformats.org/officeDocument/2006/relationships/queryTable" Target="../queryTables/queryTable1599.xml"/><Relationship Id="rId651" Type="http://schemas.openxmlformats.org/officeDocument/2006/relationships/queryTable" Target="../queryTables/queryTable1806.xml"/><Relationship Id="rId749" Type="http://schemas.openxmlformats.org/officeDocument/2006/relationships/queryTable" Target="../queryTables/queryTable1904.xml"/><Relationship Id="rId1281" Type="http://schemas.openxmlformats.org/officeDocument/2006/relationships/queryTable" Target="../queryTables/queryTable2436.xml"/><Relationship Id="rId1379" Type="http://schemas.openxmlformats.org/officeDocument/2006/relationships/queryTable" Target="../queryTables/queryTable2534.xml"/><Relationship Id="rId290" Type="http://schemas.openxmlformats.org/officeDocument/2006/relationships/queryTable" Target="../queryTables/queryTable1445.xml"/><Relationship Id="rId304" Type="http://schemas.openxmlformats.org/officeDocument/2006/relationships/queryTable" Target="../queryTables/queryTable1459.xml"/><Relationship Id="rId388" Type="http://schemas.openxmlformats.org/officeDocument/2006/relationships/queryTable" Target="../queryTables/queryTable1543.xml"/><Relationship Id="rId511" Type="http://schemas.openxmlformats.org/officeDocument/2006/relationships/queryTable" Target="../queryTables/queryTable1666.xml"/><Relationship Id="rId609" Type="http://schemas.openxmlformats.org/officeDocument/2006/relationships/queryTable" Target="../queryTables/queryTable1764.xml"/><Relationship Id="rId956" Type="http://schemas.openxmlformats.org/officeDocument/2006/relationships/queryTable" Target="../queryTables/queryTable2111.xml"/><Relationship Id="rId1141" Type="http://schemas.openxmlformats.org/officeDocument/2006/relationships/queryTable" Target="../queryTables/queryTable2296.xml"/><Relationship Id="rId1239" Type="http://schemas.openxmlformats.org/officeDocument/2006/relationships/queryTable" Target="../queryTables/queryTable2394.xml"/><Relationship Id="rId85" Type="http://schemas.openxmlformats.org/officeDocument/2006/relationships/queryTable" Target="../queryTables/queryTable1240.xml"/><Relationship Id="rId150" Type="http://schemas.openxmlformats.org/officeDocument/2006/relationships/queryTable" Target="../queryTables/queryTable1305.xml"/><Relationship Id="rId595" Type="http://schemas.openxmlformats.org/officeDocument/2006/relationships/queryTable" Target="../queryTables/queryTable1750.xml"/><Relationship Id="rId816" Type="http://schemas.openxmlformats.org/officeDocument/2006/relationships/queryTable" Target="../queryTables/queryTable1971.xml"/><Relationship Id="rId1001" Type="http://schemas.openxmlformats.org/officeDocument/2006/relationships/queryTable" Target="../queryTables/queryTable2156.xml"/><Relationship Id="rId1446" Type="http://schemas.openxmlformats.org/officeDocument/2006/relationships/queryTable" Target="../queryTables/queryTable2601.xml"/><Relationship Id="rId248" Type="http://schemas.openxmlformats.org/officeDocument/2006/relationships/queryTable" Target="../queryTables/queryTable1403.xml"/><Relationship Id="rId455" Type="http://schemas.openxmlformats.org/officeDocument/2006/relationships/queryTable" Target="../queryTables/queryTable1610.xml"/><Relationship Id="rId662" Type="http://schemas.openxmlformats.org/officeDocument/2006/relationships/queryTable" Target="../queryTables/queryTable1817.xml"/><Relationship Id="rId1085" Type="http://schemas.openxmlformats.org/officeDocument/2006/relationships/queryTable" Target="../queryTables/queryTable2240.xml"/><Relationship Id="rId1292" Type="http://schemas.openxmlformats.org/officeDocument/2006/relationships/queryTable" Target="../queryTables/queryTable2447.xml"/><Relationship Id="rId1306" Type="http://schemas.openxmlformats.org/officeDocument/2006/relationships/queryTable" Target="../queryTables/queryTable2461.xml"/><Relationship Id="rId12" Type="http://schemas.openxmlformats.org/officeDocument/2006/relationships/queryTable" Target="../queryTables/queryTable1167.xml"/><Relationship Id="rId108" Type="http://schemas.openxmlformats.org/officeDocument/2006/relationships/queryTable" Target="../queryTables/queryTable1263.xml"/><Relationship Id="rId315" Type="http://schemas.openxmlformats.org/officeDocument/2006/relationships/queryTable" Target="../queryTables/queryTable1470.xml"/><Relationship Id="rId522" Type="http://schemas.openxmlformats.org/officeDocument/2006/relationships/queryTable" Target="../queryTables/queryTable1677.xml"/><Relationship Id="rId967" Type="http://schemas.openxmlformats.org/officeDocument/2006/relationships/queryTable" Target="../queryTables/queryTable2122.xml"/><Relationship Id="rId1152" Type="http://schemas.openxmlformats.org/officeDocument/2006/relationships/queryTable" Target="../queryTables/queryTable2307.xml"/><Relationship Id="rId96" Type="http://schemas.openxmlformats.org/officeDocument/2006/relationships/queryTable" Target="../queryTables/queryTable1251.xml"/><Relationship Id="rId161" Type="http://schemas.openxmlformats.org/officeDocument/2006/relationships/queryTable" Target="../queryTables/queryTable1316.xml"/><Relationship Id="rId399" Type="http://schemas.openxmlformats.org/officeDocument/2006/relationships/queryTable" Target="../queryTables/queryTable1554.xml"/><Relationship Id="rId827" Type="http://schemas.openxmlformats.org/officeDocument/2006/relationships/queryTable" Target="../queryTables/queryTable1982.xml"/><Relationship Id="rId1012" Type="http://schemas.openxmlformats.org/officeDocument/2006/relationships/queryTable" Target="../queryTables/queryTable2167.xml"/><Relationship Id="rId1457" Type="http://schemas.openxmlformats.org/officeDocument/2006/relationships/queryTable" Target="../queryTables/queryTable2612.xml"/><Relationship Id="rId259" Type="http://schemas.openxmlformats.org/officeDocument/2006/relationships/queryTable" Target="../queryTables/queryTable1414.xml"/><Relationship Id="rId466" Type="http://schemas.openxmlformats.org/officeDocument/2006/relationships/queryTable" Target="../queryTables/queryTable1621.xml"/><Relationship Id="rId673" Type="http://schemas.openxmlformats.org/officeDocument/2006/relationships/queryTable" Target="../queryTables/queryTable1828.xml"/><Relationship Id="rId880" Type="http://schemas.openxmlformats.org/officeDocument/2006/relationships/queryTable" Target="../queryTables/queryTable2035.xml"/><Relationship Id="rId1096" Type="http://schemas.openxmlformats.org/officeDocument/2006/relationships/queryTable" Target="../queryTables/queryTable2251.xml"/><Relationship Id="rId1317" Type="http://schemas.openxmlformats.org/officeDocument/2006/relationships/queryTable" Target="../queryTables/queryTable2472.xml"/><Relationship Id="rId23" Type="http://schemas.openxmlformats.org/officeDocument/2006/relationships/queryTable" Target="../queryTables/queryTable1178.xml"/><Relationship Id="rId119" Type="http://schemas.openxmlformats.org/officeDocument/2006/relationships/queryTable" Target="../queryTables/queryTable1274.xml"/><Relationship Id="rId326" Type="http://schemas.openxmlformats.org/officeDocument/2006/relationships/queryTable" Target="../queryTables/queryTable1481.xml"/><Relationship Id="rId533" Type="http://schemas.openxmlformats.org/officeDocument/2006/relationships/queryTable" Target="../queryTables/queryTable1688.xml"/><Relationship Id="rId978" Type="http://schemas.openxmlformats.org/officeDocument/2006/relationships/queryTable" Target="../queryTables/queryTable2133.xml"/><Relationship Id="rId1163" Type="http://schemas.openxmlformats.org/officeDocument/2006/relationships/queryTable" Target="../queryTables/queryTable2318.xml"/><Relationship Id="rId1370" Type="http://schemas.openxmlformats.org/officeDocument/2006/relationships/queryTable" Target="../queryTables/queryTable2525.xml"/><Relationship Id="rId740" Type="http://schemas.openxmlformats.org/officeDocument/2006/relationships/queryTable" Target="../queryTables/queryTable1895.xml"/><Relationship Id="rId838" Type="http://schemas.openxmlformats.org/officeDocument/2006/relationships/queryTable" Target="../queryTables/queryTable1993.xml"/><Relationship Id="rId1023" Type="http://schemas.openxmlformats.org/officeDocument/2006/relationships/queryTable" Target="../queryTables/queryTable2178.xml"/><Relationship Id="rId1468" Type="http://schemas.openxmlformats.org/officeDocument/2006/relationships/queryTable" Target="../queryTables/queryTable2623.xml"/><Relationship Id="rId172" Type="http://schemas.openxmlformats.org/officeDocument/2006/relationships/queryTable" Target="../queryTables/queryTable1327.xml"/><Relationship Id="rId477" Type="http://schemas.openxmlformats.org/officeDocument/2006/relationships/queryTable" Target="../queryTables/queryTable1632.xml"/><Relationship Id="rId600" Type="http://schemas.openxmlformats.org/officeDocument/2006/relationships/queryTable" Target="../queryTables/queryTable1755.xml"/><Relationship Id="rId684" Type="http://schemas.openxmlformats.org/officeDocument/2006/relationships/queryTable" Target="../queryTables/queryTable1839.xml"/><Relationship Id="rId1230" Type="http://schemas.openxmlformats.org/officeDocument/2006/relationships/queryTable" Target="../queryTables/queryTable2385.xml"/><Relationship Id="rId1328" Type="http://schemas.openxmlformats.org/officeDocument/2006/relationships/queryTable" Target="../queryTables/queryTable2483.xml"/><Relationship Id="rId337" Type="http://schemas.openxmlformats.org/officeDocument/2006/relationships/queryTable" Target="../queryTables/queryTable1492.xml"/><Relationship Id="rId891" Type="http://schemas.openxmlformats.org/officeDocument/2006/relationships/queryTable" Target="../queryTables/queryTable2046.xml"/><Relationship Id="rId905" Type="http://schemas.openxmlformats.org/officeDocument/2006/relationships/queryTable" Target="../queryTables/queryTable2060.xml"/><Relationship Id="rId989" Type="http://schemas.openxmlformats.org/officeDocument/2006/relationships/queryTable" Target="../queryTables/queryTable2144.xml"/><Relationship Id="rId34" Type="http://schemas.openxmlformats.org/officeDocument/2006/relationships/queryTable" Target="../queryTables/queryTable1189.xml"/><Relationship Id="rId544" Type="http://schemas.openxmlformats.org/officeDocument/2006/relationships/queryTable" Target="../queryTables/queryTable1699.xml"/><Relationship Id="rId751" Type="http://schemas.openxmlformats.org/officeDocument/2006/relationships/queryTable" Target="../queryTables/queryTable1906.xml"/><Relationship Id="rId849" Type="http://schemas.openxmlformats.org/officeDocument/2006/relationships/queryTable" Target="../queryTables/queryTable2004.xml"/><Relationship Id="rId1174" Type="http://schemas.openxmlformats.org/officeDocument/2006/relationships/queryTable" Target="../queryTables/queryTable2329.xml"/><Relationship Id="rId1381" Type="http://schemas.openxmlformats.org/officeDocument/2006/relationships/queryTable" Target="../queryTables/queryTable2536.xml"/><Relationship Id="rId1479" Type="http://schemas.openxmlformats.org/officeDocument/2006/relationships/queryTable" Target="../queryTables/queryTable2634.xml"/><Relationship Id="rId183" Type="http://schemas.openxmlformats.org/officeDocument/2006/relationships/queryTable" Target="../queryTables/queryTable1338.xml"/><Relationship Id="rId390" Type="http://schemas.openxmlformats.org/officeDocument/2006/relationships/queryTable" Target="../queryTables/queryTable1545.xml"/><Relationship Id="rId404" Type="http://schemas.openxmlformats.org/officeDocument/2006/relationships/queryTable" Target="../queryTables/queryTable1559.xml"/><Relationship Id="rId611" Type="http://schemas.openxmlformats.org/officeDocument/2006/relationships/queryTable" Target="../queryTables/queryTable1766.xml"/><Relationship Id="rId1034" Type="http://schemas.openxmlformats.org/officeDocument/2006/relationships/queryTable" Target="../queryTables/queryTable2189.xml"/><Relationship Id="rId1241" Type="http://schemas.openxmlformats.org/officeDocument/2006/relationships/queryTable" Target="../queryTables/queryTable2396.xml"/><Relationship Id="rId1339" Type="http://schemas.openxmlformats.org/officeDocument/2006/relationships/queryTable" Target="../queryTables/queryTable2494.xml"/><Relationship Id="rId250" Type="http://schemas.openxmlformats.org/officeDocument/2006/relationships/queryTable" Target="../queryTables/queryTable1405.xml"/><Relationship Id="rId488" Type="http://schemas.openxmlformats.org/officeDocument/2006/relationships/queryTable" Target="../queryTables/queryTable1643.xml"/><Relationship Id="rId695" Type="http://schemas.openxmlformats.org/officeDocument/2006/relationships/queryTable" Target="../queryTables/queryTable1850.xml"/><Relationship Id="rId709" Type="http://schemas.openxmlformats.org/officeDocument/2006/relationships/queryTable" Target="../queryTables/queryTable1864.xml"/><Relationship Id="rId916" Type="http://schemas.openxmlformats.org/officeDocument/2006/relationships/queryTable" Target="../queryTables/queryTable2071.xml"/><Relationship Id="rId1101" Type="http://schemas.openxmlformats.org/officeDocument/2006/relationships/queryTable" Target="../queryTables/queryTable2256.xml"/><Relationship Id="rId45" Type="http://schemas.openxmlformats.org/officeDocument/2006/relationships/queryTable" Target="../queryTables/queryTable1200.xml"/><Relationship Id="rId110" Type="http://schemas.openxmlformats.org/officeDocument/2006/relationships/queryTable" Target="../queryTables/queryTable1265.xml"/><Relationship Id="rId348" Type="http://schemas.openxmlformats.org/officeDocument/2006/relationships/queryTable" Target="../queryTables/queryTable1503.xml"/><Relationship Id="rId555" Type="http://schemas.openxmlformats.org/officeDocument/2006/relationships/queryTable" Target="../queryTables/queryTable1710.xml"/><Relationship Id="rId762" Type="http://schemas.openxmlformats.org/officeDocument/2006/relationships/queryTable" Target="../queryTables/queryTable1917.xml"/><Relationship Id="rId1185" Type="http://schemas.openxmlformats.org/officeDocument/2006/relationships/queryTable" Target="../queryTables/queryTable2340.xml"/><Relationship Id="rId1392" Type="http://schemas.openxmlformats.org/officeDocument/2006/relationships/queryTable" Target="../queryTables/queryTable2547.xml"/><Relationship Id="rId1406" Type="http://schemas.openxmlformats.org/officeDocument/2006/relationships/queryTable" Target="../queryTables/queryTable2561.xml"/><Relationship Id="rId194" Type="http://schemas.openxmlformats.org/officeDocument/2006/relationships/queryTable" Target="../queryTables/queryTable1349.xml"/><Relationship Id="rId208" Type="http://schemas.openxmlformats.org/officeDocument/2006/relationships/queryTable" Target="../queryTables/queryTable1363.xml"/><Relationship Id="rId415" Type="http://schemas.openxmlformats.org/officeDocument/2006/relationships/queryTable" Target="../queryTables/queryTable1570.xml"/><Relationship Id="rId622" Type="http://schemas.openxmlformats.org/officeDocument/2006/relationships/queryTable" Target="../queryTables/queryTable1777.xml"/><Relationship Id="rId1045" Type="http://schemas.openxmlformats.org/officeDocument/2006/relationships/queryTable" Target="../queryTables/queryTable2200.xml"/><Relationship Id="rId1252" Type="http://schemas.openxmlformats.org/officeDocument/2006/relationships/queryTable" Target="../queryTables/queryTable2407.xml"/><Relationship Id="rId261" Type="http://schemas.openxmlformats.org/officeDocument/2006/relationships/queryTable" Target="../queryTables/queryTable1416.xml"/><Relationship Id="rId499" Type="http://schemas.openxmlformats.org/officeDocument/2006/relationships/queryTable" Target="../queryTables/queryTable1654.xml"/><Relationship Id="rId927" Type="http://schemas.openxmlformats.org/officeDocument/2006/relationships/queryTable" Target="../queryTables/queryTable2082.xml"/><Relationship Id="rId1112" Type="http://schemas.openxmlformats.org/officeDocument/2006/relationships/queryTable" Target="../queryTables/queryTable2267.xml"/><Relationship Id="rId56" Type="http://schemas.openxmlformats.org/officeDocument/2006/relationships/queryTable" Target="../queryTables/queryTable1211.xml"/><Relationship Id="rId359" Type="http://schemas.openxmlformats.org/officeDocument/2006/relationships/queryTable" Target="../queryTables/queryTable1514.xml"/><Relationship Id="rId566" Type="http://schemas.openxmlformats.org/officeDocument/2006/relationships/queryTable" Target="../queryTables/queryTable1721.xml"/><Relationship Id="rId773" Type="http://schemas.openxmlformats.org/officeDocument/2006/relationships/queryTable" Target="../queryTables/queryTable1928.xml"/><Relationship Id="rId1196" Type="http://schemas.openxmlformats.org/officeDocument/2006/relationships/queryTable" Target="../queryTables/queryTable2351.xml"/><Relationship Id="rId1417" Type="http://schemas.openxmlformats.org/officeDocument/2006/relationships/queryTable" Target="../queryTables/queryTable2572.xml"/><Relationship Id="rId121" Type="http://schemas.openxmlformats.org/officeDocument/2006/relationships/queryTable" Target="../queryTables/queryTable1276.xml"/><Relationship Id="rId219" Type="http://schemas.openxmlformats.org/officeDocument/2006/relationships/queryTable" Target="../queryTables/queryTable1374.xml"/><Relationship Id="rId426" Type="http://schemas.openxmlformats.org/officeDocument/2006/relationships/queryTable" Target="../queryTables/queryTable1581.xml"/><Relationship Id="rId633" Type="http://schemas.openxmlformats.org/officeDocument/2006/relationships/queryTable" Target="../queryTables/queryTable1788.xml"/><Relationship Id="rId980" Type="http://schemas.openxmlformats.org/officeDocument/2006/relationships/queryTable" Target="../queryTables/queryTable2135.xml"/><Relationship Id="rId1056" Type="http://schemas.openxmlformats.org/officeDocument/2006/relationships/queryTable" Target="../queryTables/queryTable2211.xml"/><Relationship Id="rId1263" Type="http://schemas.openxmlformats.org/officeDocument/2006/relationships/queryTable" Target="../queryTables/queryTable2418.xml"/><Relationship Id="rId840" Type="http://schemas.openxmlformats.org/officeDocument/2006/relationships/queryTable" Target="../queryTables/queryTable1995.xml"/><Relationship Id="rId938" Type="http://schemas.openxmlformats.org/officeDocument/2006/relationships/queryTable" Target="../queryTables/queryTable2093.xml"/><Relationship Id="rId1470" Type="http://schemas.openxmlformats.org/officeDocument/2006/relationships/queryTable" Target="../queryTables/queryTable2625.xml"/><Relationship Id="rId67" Type="http://schemas.openxmlformats.org/officeDocument/2006/relationships/queryTable" Target="../queryTables/queryTable1222.xml"/><Relationship Id="rId272" Type="http://schemas.openxmlformats.org/officeDocument/2006/relationships/queryTable" Target="../queryTables/queryTable1427.xml"/><Relationship Id="rId577" Type="http://schemas.openxmlformats.org/officeDocument/2006/relationships/queryTable" Target="../queryTables/queryTable1732.xml"/><Relationship Id="rId700" Type="http://schemas.openxmlformats.org/officeDocument/2006/relationships/queryTable" Target="../queryTables/queryTable1855.xml"/><Relationship Id="rId1123" Type="http://schemas.openxmlformats.org/officeDocument/2006/relationships/queryTable" Target="../queryTables/queryTable2278.xml"/><Relationship Id="rId1330" Type="http://schemas.openxmlformats.org/officeDocument/2006/relationships/queryTable" Target="../queryTables/queryTable2485.xml"/><Relationship Id="rId1428" Type="http://schemas.openxmlformats.org/officeDocument/2006/relationships/queryTable" Target="../queryTables/queryTable2583.xml"/><Relationship Id="rId132" Type="http://schemas.openxmlformats.org/officeDocument/2006/relationships/queryTable" Target="../queryTables/queryTable1287.xml"/><Relationship Id="rId784" Type="http://schemas.openxmlformats.org/officeDocument/2006/relationships/queryTable" Target="../queryTables/queryTable1939.xml"/><Relationship Id="rId991" Type="http://schemas.openxmlformats.org/officeDocument/2006/relationships/queryTable" Target="../queryTables/queryTable2146.xml"/><Relationship Id="rId1067" Type="http://schemas.openxmlformats.org/officeDocument/2006/relationships/queryTable" Target="../queryTables/queryTable2222.xml"/><Relationship Id="rId437" Type="http://schemas.openxmlformats.org/officeDocument/2006/relationships/queryTable" Target="../queryTables/queryTable1592.xml"/><Relationship Id="rId644" Type="http://schemas.openxmlformats.org/officeDocument/2006/relationships/queryTable" Target="../queryTables/queryTable1799.xml"/><Relationship Id="rId851" Type="http://schemas.openxmlformats.org/officeDocument/2006/relationships/queryTable" Target="../queryTables/queryTable2006.xml"/><Relationship Id="rId1274" Type="http://schemas.openxmlformats.org/officeDocument/2006/relationships/queryTable" Target="../queryTables/queryTable2429.xml"/><Relationship Id="rId1481" Type="http://schemas.openxmlformats.org/officeDocument/2006/relationships/queryTable" Target="../queryTables/queryTable2636.xml"/><Relationship Id="rId283" Type="http://schemas.openxmlformats.org/officeDocument/2006/relationships/queryTable" Target="../queryTables/queryTable1438.xml"/><Relationship Id="rId490" Type="http://schemas.openxmlformats.org/officeDocument/2006/relationships/queryTable" Target="../queryTables/queryTable1645.xml"/><Relationship Id="rId504" Type="http://schemas.openxmlformats.org/officeDocument/2006/relationships/queryTable" Target="../queryTables/queryTable1659.xml"/><Relationship Id="rId711" Type="http://schemas.openxmlformats.org/officeDocument/2006/relationships/queryTable" Target="../queryTables/queryTable1866.xml"/><Relationship Id="rId949" Type="http://schemas.openxmlformats.org/officeDocument/2006/relationships/queryTable" Target="../queryTables/queryTable2104.xml"/><Relationship Id="rId1134" Type="http://schemas.openxmlformats.org/officeDocument/2006/relationships/queryTable" Target="../queryTables/queryTable2289.xml"/><Relationship Id="rId1341" Type="http://schemas.openxmlformats.org/officeDocument/2006/relationships/queryTable" Target="../queryTables/queryTable2496.xml"/><Relationship Id="rId78" Type="http://schemas.openxmlformats.org/officeDocument/2006/relationships/queryTable" Target="../queryTables/queryTable1233.xml"/><Relationship Id="rId143" Type="http://schemas.openxmlformats.org/officeDocument/2006/relationships/queryTable" Target="../queryTables/queryTable1298.xml"/><Relationship Id="rId350" Type="http://schemas.openxmlformats.org/officeDocument/2006/relationships/queryTable" Target="../queryTables/queryTable1505.xml"/><Relationship Id="rId588" Type="http://schemas.openxmlformats.org/officeDocument/2006/relationships/queryTable" Target="../queryTables/queryTable1743.xml"/><Relationship Id="rId795" Type="http://schemas.openxmlformats.org/officeDocument/2006/relationships/queryTable" Target="../queryTables/queryTable1950.xml"/><Relationship Id="rId809" Type="http://schemas.openxmlformats.org/officeDocument/2006/relationships/queryTable" Target="../queryTables/queryTable1964.xml"/><Relationship Id="rId1201" Type="http://schemas.openxmlformats.org/officeDocument/2006/relationships/queryTable" Target="../queryTables/queryTable2356.xml"/><Relationship Id="rId1439" Type="http://schemas.openxmlformats.org/officeDocument/2006/relationships/queryTable" Target="../queryTables/queryTable2594.xml"/><Relationship Id="rId9" Type="http://schemas.openxmlformats.org/officeDocument/2006/relationships/queryTable" Target="../queryTables/queryTable1164.xml"/><Relationship Id="rId210" Type="http://schemas.openxmlformats.org/officeDocument/2006/relationships/queryTable" Target="../queryTables/queryTable1365.xml"/><Relationship Id="rId448" Type="http://schemas.openxmlformats.org/officeDocument/2006/relationships/queryTable" Target="../queryTables/queryTable1603.xml"/><Relationship Id="rId655" Type="http://schemas.openxmlformats.org/officeDocument/2006/relationships/queryTable" Target="../queryTables/queryTable1810.xml"/><Relationship Id="rId862" Type="http://schemas.openxmlformats.org/officeDocument/2006/relationships/queryTable" Target="../queryTables/queryTable2017.xml"/><Relationship Id="rId1078" Type="http://schemas.openxmlformats.org/officeDocument/2006/relationships/queryTable" Target="../queryTables/queryTable2233.xml"/><Relationship Id="rId1285" Type="http://schemas.openxmlformats.org/officeDocument/2006/relationships/queryTable" Target="../queryTables/queryTable2440.xml"/><Relationship Id="rId294" Type="http://schemas.openxmlformats.org/officeDocument/2006/relationships/queryTable" Target="../queryTables/queryTable1449.xml"/><Relationship Id="rId308" Type="http://schemas.openxmlformats.org/officeDocument/2006/relationships/queryTable" Target="../queryTables/queryTable1463.xml"/><Relationship Id="rId515" Type="http://schemas.openxmlformats.org/officeDocument/2006/relationships/queryTable" Target="../queryTables/queryTable1670.xml"/><Relationship Id="rId722" Type="http://schemas.openxmlformats.org/officeDocument/2006/relationships/queryTable" Target="../queryTables/queryTable1877.xml"/><Relationship Id="rId1145" Type="http://schemas.openxmlformats.org/officeDocument/2006/relationships/queryTable" Target="../queryTables/queryTable2300.xml"/><Relationship Id="rId1352" Type="http://schemas.openxmlformats.org/officeDocument/2006/relationships/queryTable" Target="../queryTables/queryTable2507.xml"/><Relationship Id="rId89" Type="http://schemas.openxmlformats.org/officeDocument/2006/relationships/queryTable" Target="../queryTables/queryTable1244.xml"/><Relationship Id="rId154" Type="http://schemas.openxmlformats.org/officeDocument/2006/relationships/queryTable" Target="../queryTables/queryTable1309.xml"/><Relationship Id="rId361" Type="http://schemas.openxmlformats.org/officeDocument/2006/relationships/queryTable" Target="../queryTables/queryTable1516.xml"/><Relationship Id="rId599" Type="http://schemas.openxmlformats.org/officeDocument/2006/relationships/queryTable" Target="../queryTables/queryTable1754.xml"/><Relationship Id="rId1005" Type="http://schemas.openxmlformats.org/officeDocument/2006/relationships/queryTable" Target="../queryTables/queryTable2160.xml"/><Relationship Id="rId1212" Type="http://schemas.openxmlformats.org/officeDocument/2006/relationships/queryTable" Target="../queryTables/queryTable2367.xml"/><Relationship Id="rId459" Type="http://schemas.openxmlformats.org/officeDocument/2006/relationships/queryTable" Target="../queryTables/queryTable1614.xml"/><Relationship Id="rId666" Type="http://schemas.openxmlformats.org/officeDocument/2006/relationships/queryTable" Target="../queryTables/queryTable1821.xml"/><Relationship Id="rId873" Type="http://schemas.openxmlformats.org/officeDocument/2006/relationships/queryTable" Target="../queryTables/queryTable2028.xml"/><Relationship Id="rId1089" Type="http://schemas.openxmlformats.org/officeDocument/2006/relationships/queryTable" Target="../queryTables/queryTable2244.xml"/><Relationship Id="rId1296" Type="http://schemas.openxmlformats.org/officeDocument/2006/relationships/queryTable" Target="../queryTables/queryTable2451.xml"/><Relationship Id="rId16" Type="http://schemas.openxmlformats.org/officeDocument/2006/relationships/queryTable" Target="../queryTables/queryTable1171.xml"/><Relationship Id="rId221" Type="http://schemas.openxmlformats.org/officeDocument/2006/relationships/queryTable" Target="../queryTables/queryTable1376.xml"/><Relationship Id="rId319" Type="http://schemas.openxmlformats.org/officeDocument/2006/relationships/queryTable" Target="../queryTables/queryTable1474.xml"/><Relationship Id="rId526" Type="http://schemas.openxmlformats.org/officeDocument/2006/relationships/queryTable" Target="../queryTables/queryTable1681.xml"/><Relationship Id="rId1156" Type="http://schemas.openxmlformats.org/officeDocument/2006/relationships/queryTable" Target="../queryTables/queryTable2311.xml"/><Relationship Id="rId1363" Type="http://schemas.openxmlformats.org/officeDocument/2006/relationships/queryTable" Target="../queryTables/queryTable2518.xml"/><Relationship Id="rId733" Type="http://schemas.openxmlformats.org/officeDocument/2006/relationships/queryTable" Target="../queryTables/queryTable1888.xml"/><Relationship Id="rId940" Type="http://schemas.openxmlformats.org/officeDocument/2006/relationships/queryTable" Target="../queryTables/queryTable2095.xml"/><Relationship Id="rId1016" Type="http://schemas.openxmlformats.org/officeDocument/2006/relationships/queryTable" Target="../queryTables/queryTable2171.xml"/><Relationship Id="rId165" Type="http://schemas.openxmlformats.org/officeDocument/2006/relationships/queryTable" Target="../queryTables/queryTable1320.xml"/><Relationship Id="rId372" Type="http://schemas.openxmlformats.org/officeDocument/2006/relationships/queryTable" Target="../queryTables/queryTable1527.xml"/><Relationship Id="rId677" Type="http://schemas.openxmlformats.org/officeDocument/2006/relationships/queryTable" Target="../queryTables/queryTable1832.xml"/><Relationship Id="rId800" Type="http://schemas.openxmlformats.org/officeDocument/2006/relationships/queryTable" Target="../queryTables/queryTable1955.xml"/><Relationship Id="rId1223" Type="http://schemas.openxmlformats.org/officeDocument/2006/relationships/queryTable" Target="../queryTables/queryTable2378.xml"/><Relationship Id="rId1430" Type="http://schemas.openxmlformats.org/officeDocument/2006/relationships/queryTable" Target="../queryTables/queryTable2585.xml"/><Relationship Id="rId232" Type="http://schemas.openxmlformats.org/officeDocument/2006/relationships/queryTable" Target="../queryTables/queryTable1387.xml"/><Relationship Id="rId884" Type="http://schemas.openxmlformats.org/officeDocument/2006/relationships/queryTable" Target="../queryTables/queryTable2039.xml"/><Relationship Id="rId27" Type="http://schemas.openxmlformats.org/officeDocument/2006/relationships/queryTable" Target="../queryTables/queryTable1182.xml"/><Relationship Id="rId537" Type="http://schemas.openxmlformats.org/officeDocument/2006/relationships/queryTable" Target="../queryTables/queryTable1692.xml"/><Relationship Id="rId744" Type="http://schemas.openxmlformats.org/officeDocument/2006/relationships/queryTable" Target="../queryTables/queryTable1899.xml"/><Relationship Id="rId951" Type="http://schemas.openxmlformats.org/officeDocument/2006/relationships/queryTable" Target="../queryTables/queryTable2106.xml"/><Relationship Id="rId1167" Type="http://schemas.openxmlformats.org/officeDocument/2006/relationships/queryTable" Target="../queryTables/queryTable2322.xml"/><Relationship Id="rId1374" Type="http://schemas.openxmlformats.org/officeDocument/2006/relationships/queryTable" Target="../queryTables/queryTable2529.xml"/><Relationship Id="rId80" Type="http://schemas.openxmlformats.org/officeDocument/2006/relationships/queryTable" Target="../queryTables/queryTable1235.xml"/><Relationship Id="rId176" Type="http://schemas.openxmlformats.org/officeDocument/2006/relationships/queryTable" Target="../queryTables/queryTable1331.xml"/><Relationship Id="rId383" Type="http://schemas.openxmlformats.org/officeDocument/2006/relationships/queryTable" Target="../queryTables/queryTable1538.xml"/><Relationship Id="rId590" Type="http://schemas.openxmlformats.org/officeDocument/2006/relationships/queryTable" Target="../queryTables/queryTable1745.xml"/><Relationship Id="rId604" Type="http://schemas.openxmlformats.org/officeDocument/2006/relationships/queryTable" Target="../queryTables/queryTable1759.xml"/><Relationship Id="rId811" Type="http://schemas.openxmlformats.org/officeDocument/2006/relationships/queryTable" Target="../queryTables/queryTable1966.xml"/><Relationship Id="rId1027" Type="http://schemas.openxmlformats.org/officeDocument/2006/relationships/queryTable" Target="../queryTables/queryTable2182.xml"/><Relationship Id="rId1234" Type="http://schemas.openxmlformats.org/officeDocument/2006/relationships/queryTable" Target="../queryTables/queryTable2389.xml"/><Relationship Id="rId1441" Type="http://schemas.openxmlformats.org/officeDocument/2006/relationships/queryTable" Target="../queryTables/queryTable2596.xml"/><Relationship Id="rId243" Type="http://schemas.openxmlformats.org/officeDocument/2006/relationships/queryTable" Target="../queryTables/queryTable1398.xml"/><Relationship Id="rId450" Type="http://schemas.openxmlformats.org/officeDocument/2006/relationships/queryTable" Target="../queryTables/queryTable1605.xml"/><Relationship Id="rId688" Type="http://schemas.openxmlformats.org/officeDocument/2006/relationships/queryTable" Target="../queryTables/queryTable1843.xml"/><Relationship Id="rId895" Type="http://schemas.openxmlformats.org/officeDocument/2006/relationships/queryTable" Target="../queryTables/queryTable2050.xml"/><Relationship Id="rId909" Type="http://schemas.openxmlformats.org/officeDocument/2006/relationships/queryTable" Target="../queryTables/queryTable2064.xml"/><Relationship Id="rId1080" Type="http://schemas.openxmlformats.org/officeDocument/2006/relationships/queryTable" Target="../queryTables/queryTable2235.xml"/><Relationship Id="rId1301" Type="http://schemas.openxmlformats.org/officeDocument/2006/relationships/queryTable" Target="../queryTables/queryTable2456.xml"/><Relationship Id="rId38" Type="http://schemas.openxmlformats.org/officeDocument/2006/relationships/queryTable" Target="../queryTables/queryTable1193.xml"/><Relationship Id="rId103" Type="http://schemas.openxmlformats.org/officeDocument/2006/relationships/queryTable" Target="../queryTables/queryTable1258.xml"/><Relationship Id="rId310" Type="http://schemas.openxmlformats.org/officeDocument/2006/relationships/queryTable" Target="../queryTables/queryTable1465.xml"/><Relationship Id="rId548" Type="http://schemas.openxmlformats.org/officeDocument/2006/relationships/queryTable" Target="../queryTables/queryTable1703.xml"/><Relationship Id="rId755" Type="http://schemas.openxmlformats.org/officeDocument/2006/relationships/queryTable" Target="../queryTables/queryTable1910.xml"/><Relationship Id="rId962" Type="http://schemas.openxmlformats.org/officeDocument/2006/relationships/queryTable" Target="../queryTables/queryTable2117.xml"/><Relationship Id="rId1178" Type="http://schemas.openxmlformats.org/officeDocument/2006/relationships/queryTable" Target="../queryTables/queryTable2333.xml"/><Relationship Id="rId1385" Type="http://schemas.openxmlformats.org/officeDocument/2006/relationships/queryTable" Target="../queryTables/queryTable2540.xml"/><Relationship Id="rId91" Type="http://schemas.openxmlformats.org/officeDocument/2006/relationships/queryTable" Target="../queryTables/queryTable1246.xml"/><Relationship Id="rId187" Type="http://schemas.openxmlformats.org/officeDocument/2006/relationships/queryTable" Target="../queryTables/queryTable1342.xml"/><Relationship Id="rId394" Type="http://schemas.openxmlformats.org/officeDocument/2006/relationships/queryTable" Target="../queryTables/queryTable1549.xml"/><Relationship Id="rId408" Type="http://schemas.openxmlformats.org/officeDocument/2006/relationships/queryTable" Target="../queryTables/queryTable1563.xml"/><Relationship Id="rId615" Type="http://schemas.openxmlformats.org/officeDocument/2006/relationships/queryTable" Target="../queryTables/queryTable1770.xml"/><Relationship Id="rId822" Type="http://schemas.openxmlformats.org/officeDocument/2006/relationships/queryTable" Target="../queryTables/queryTable1977.xml"/><Relationship Id="rId1038" Type="http://schemas.openxmlformats.org/officeDocument/2006/relationships/queryTable" Target="../queryTables/queryTable2193.xml"/><Relationship Id="rId1245" Type="http://schemas.openxmlformats.org/officeDocument/2006/relationships/queryTable" Target="../queryTables/queryTable2400.xml"/><Relationship Id="rId1452" Type="http://schemas.openxmlformats.org/officeDocument/2006/relationships/queryTable" Target="../queryTables/queryTable2607.xml"/><Relationship Id="rId254" Type="http://schemas.openxmlformats.org/officeDocument/2006/relationships/queryTable" Target="../queryTables/queryTable1409.xml"/><Relationship Id="rId699" Type="http://schemas.openxmlformats.org/officeDocument/2006/relationships/queryTable" Target="../queryTables/queryTable1854.xml"/><Relationship Id="rId1091" Type="http://schemas.openxmlformats.org/officeDocument/2006/relationships/queryTable" Target="../queryTables/queryTable2246.xml"/><Relationship Id="rId1105" Type="http://schemas.openxmlformats.org/officeDocument/2006/relationships/queryTable" Target="../queryTables/queryTable2260.xml"/><Relationship Id="rId1312" Type="http://schemas.openxmlformats.org/officeDocument/2006/relationships/queryTable" Target="../queryTables/queryTable2467.xml"/><Relationship Id="rId49" Type="http://schemas.openxmlformats.org/officeDocument/2006/relationships/queryTable" Target="../queryTables/queryTable1204.xml"/><Relationship Id="rId114" Type="http://schemas.openxmlformats.org/officeDocument/2006/relationships/queryTable" Target="../queryTables/queryTable1269.xml"/><Relationship Id="rId461" Type="http://schemas.openxmlformats.org/officeDocument/2006/relationships/queryTable" Target="../queryTables/queryTable1616.xml"/><Relationship Id="rId559" Type="http://schemas.openxmlformats.org/officeDocument/2006/relationships/queryTable" Target="../queryTables/queryTable1714.xml"/><Relationship Id="rId766" Type="http://schemas.openxmlformats.org/officeDocument/2006/relationships/queryTable" Target="../queryTables/queryTable1921.xml"/><Relationship Id="rId1189" Type="http://schemas.openxmlformats.org/officeDocument/2006/relationships/queryTable" Target="../queryTables/queryTable2344.xml"/><Relationship Id="rId1396" Type="http://schemas.openxmlformats.org/officeDocument/2006/relationships/queryTable" Target="../queryTables/queryTable2551.xml"/><Relationship Id="rId198" Type="http://schemas.openxmlformats.org/officeDocument/2006/relationships/queryTable" Target="../queryTables/queryTable1353.xml"/><Relationship Id="rId321" Type="http://schemas.openxmlformats.org/officeDocument/2006/relationships/queryTable" Target="../queryTables/queryTable1476.xml"/><Relationship Id="rId419" Type="http://schemas.openxmlformats.org/officeDocument/2006/relationships/queryTable" Target="../queryTables/queryTable1574.xml"/><Relationship Id="rId626" Type="http://schemas.openxmlformats.org/officeDocument/2006/relationships/queryTable" Target="../queryTables/queryTable1781.xml"/><Relationship Id="rId973" Type="http://schemas.openxmlformats.org/officeDocument/2006/relationships/queryTable" Target="../queryTables/queryTable2128.xml"/><Relationship Id="rId1049" Type="http://schemas.openxmlformats.org/officeDocument/2006/relationships/queryTable" Target="../queryTables/queryTable2204.xml"/><Relationship Id="rId1256" Type="http://schemas.openxmlformats.org/officeDocument/2006/relationships/queryTable" Target="../queryTables/queryTable2411.xml"/><Relationship Id="rId833" Type="http://schemas.openxmlformats.org/officeDocument/2006/relationships/queryTable" Target="../queryTables/queryTable1988.xml"/><Relationship Id="rId1116" Type="http://schemas.openxmlformats.org/officeDocument/2006/relationships/queryTable" Target="../queryTables/queryTable2271.xml"/><Relationship Id="rId1463" Type="http://schemas.openxmlformats.org/officeDocument/2006/relationships/queryTable" Target="../queryTables/queryTable2618.xml"/><Relationship Id="rId265" Type="http://schemas.openxmlformats.org/officeDocument/2006/relationships/queryTable" Target="../queryTables/queryTable1420.xml"/><Relationship Id="rId472" Type="http://schemas.openxmlformats.org/officeDocument/2006/relationships/queryTable" Target="../queryTables/queryTable1627.xml"/><Relationship Id="rId900" Type="http://schemas.openxmlformats.org/officeDocument/2006/relationships/queryTable" Target="../queryTables/queryTable2055.xml"/><Relationship Id="rId1323" Type="http://schemas.openxmlformats.org/officeDocument/2006/relationships/queryTable" Target="../queryTables/queryTable2478.xml"/><Relationship Id="rId125" Type="http://schemas.openxmlformats.org/officeDocument/2006/relationships/queryTable" Target="../queryTables/queryTable1280.xml"/><Relationship Id="rId332" Type="http://schemas.openxmlformats.org/officeDocument/2006/relationships/queryTable" Target="../queryTables/queryTable1487.xml"/><Relationship Id="rId777" Type="http://schemas.openxmlformats.org/officeDocument/2006/relationships/queryTable" Target="../queryTables/queryTable1932.xml"/><Relationship Id="rId984" Type="http://schemas.openxmlformats.org/officeDocument/2006/relationships/queryTable" Target="../queryTables/queryTable2139.xml"/><Relationship Id="rId637" Type="http://schemas.openxmlformats.org/officeDocument/2006/relationships/queryTable" Target="../queryTables/queryTable1792.xml"/><Relationship Id="rId844" Type="http://schemas.openxmlformats.org/officeDocument/2006/relationships/queryTable" Target="../queryTables/queryTable1999.xml"/><Relationship Id="rId1267" Type="http://schemas.openxmlformats.org/officeDocument/2006/relationships/queryTable" Target="../queryTables/queryTable2422.xml"/><Relationship Id="rId1474" Type="http://schemas.openxmlformats.org/officeDocument/2006/relationships/queryTable" Target="../queryTables/queryTable2629.xml"/><Relationship Id="rId276" Type="http://schemas.openxmlformats.org/officeDocument/2006/relationships/queryTable" Target="../queryTables/queryTable1431.xml"/><Relationship Id="rId483" Type="http://schemas.openxmlformats.org/officeDocument/2006/relationships/queryTable" Target="../queryTables/queryTable1638.xml"/><Relationship Id="rId690" Type="http://schemas.openxmlformats.org/officeDocument/2006/relationships/queryTable" Target="../queryTables/queryTable1845.xml"/><Relationship Id="rId704" Type="http://schemas.openxmlformats.org/officeDocument/2006/relationships/queryTable" Target="../queryTables/queryTable1859.xml"/><Relationship Id="rId911" Type="http://schemas.openxmlformats.org/officeDocument/2006/relationships/queryTable" Target="../queryTables/queryTable2066.xml"/><Relationship Id="rId1127" Type="http://schemas.openxmlformats.org/officeDocument/2006/relationships/queryTable" Target="../queryTables/queryTable2282.xml"/><Relationship Id="rId1334" Type="http://schemas.openxmlformats.org/officeDocument/2006/relationships/queryTable" Target="../queryTables/queryTable2489.xml"/><Relationship Id="rId40" Type="http://schemas.openxmlformats.org/officeDocument/2006/relationships/queryTable" Target="../queryTables/queryTable1195.xml"/><Relationship Id="rId136" Type="http://schemas.openxmlformats.org/officeDocument/2006/relationships/queryTable" Target="../queryTables/queryTable1291.xml"/><Relationship Id="rId343" Type="http://schemas.openxmlformats.org/officeDocument/2006/relationships/queryTable" Target="../queryTables/queryTable1498.xml"/><Relationship Id="rId550" Type="http://schemas.openxmlformats.org/officeDocument/2006/relationships/queryTable" Target="../queryTables/queryTable1705.xml"/><Relationship Id="rId788" Type="http://schemas.openxmlformats.org/officeDocument/2006/relationships/queryTable" Target="../queryTables/queryTable1943.xml"/><Relationship Id="rId995" Type="http://schemas.openxmlformats.org/officeDocument/2006/relationships/queryTable" Target="../queryTables/queryTable2150.xml"/><Relationship Id="rId1180" Type="http://schemas.openxmlformats.org/officeDocument/2006/relationships/queryTable" Target="../queryTables/queryTable2335.xml"/><Relationship Id="rId1401" Type="http://schemas.openxmlformats.org/officeDocument/2006/relationships/queryTable" Target="../queryTables/queryTable2556.xml"/><Relationship Id="rId203" Type="http://schemas.openxmlformats.org/officeDocument/2006/relationships/queryTable" Target="../queryTables/queryTable1358.xml"/><Relationship Id="rId648" Type="http://schemas.openxmlformats.org/officeDocument/2006/relationships/queryTable" Target="../queryTables/queryTable1803.xml"/><Relationship Id="rId855" Type="http://schemas.openxmlformats.org/officeDocument/2006/relationships/queryTable" Target="../queryTables/queryTable2010.xml"/><Relationship Id="rId1040" Type="http://schemas.openxmlformats.org/officeDocument/2006/relationships/queryTable" Target="../queryTables/queryTable2195.xml"/><Relationship Id="rId1278" Type="http://schemas.openxmlformats.org/officeDocument/2006/relationships/queryTable" Target="../queryTables/queryTable2433.xml"/><Relationship Id="rId1485" Type="http://schemas.openxmlformats.org/officeDocument/2006/relationships/queryTable" Target="../queryTables/queryTable2640.xml"/><Relationship Id="rId287" Type="http://schemas.openxmlformats.org/officeDocument/2006/relationships/queryTable" Target="../queryTables/queryTable1442.xml"/><Relationship Id="rId410" Type="http://schemas.openxmlformats.org/officeDocument/2006/relationships/queryTable" Target="../queryTables/queryTable1565.xml"/><Relationship Id="rId494" Type="http://schemas.openxmlformats.org/officeDocument/2006/relationships/queryTable" Target="../queryTables/queryTable1649.xml"/><Relationship Id="rId508" Type="http://schemas.openxmlformats.org/officeDocument/2006/relationships/queryTable" Target="../queryTables/queryTable1663.xml"/><Relationship Id="rId715" Type="http://schemas.openxmlformats.org/officeDocument/2006/relationships/queryTable" Target="../queryTables/queryTable1870.xml"/><Relationship Id="rId922" Type="http://schemas.openxmlformats.org/officeDocument/2006/relationships/queryTable" Target="../queryTables/queryTable2077.xml"/><Relationship Id="rId1138" Type="http://schemas.openxmlformats.org/officeDocument/2006/relationships/queryTable" Target="../queryTables/queryTable2293.xml"/><Relationship Id="rId1345" Type="http://schemas.openxmlformats.org/officeDocument/2006/relationships/queryTable" Target="../queryTables/queryTable2500.xml"/><Relationship Id="rId147" Type="http://schemas.openxmlformats.org/officeDocument/2006/relationships/queryTable" Target="../queryTables/queryTable1302.xml"/><Relationship Id="rId354" Type="http://schemas.openxmlformats.org/officeDocument/2006/relationships/queryTable" Target="../queryTables/queryTable1509.xml"/><Relationship Id="rId799" Type="http://schemas.openxmlformats.org/officeDocument/2006/relationships/queryTable" Target="../queryTables/queryTable1954.xml"/><Relationship Id="rId1191" Type="http://schemas.openxmlformats.org/officeDocument/2006/relationships/queryTable" Target="../queryTables/queryTable2346.xml"/><Relationship Id="rId1205" Type="http://schemas.openxmlformats.org/officeDocument/2006/relationships/queryTable" Target="../queryTables/queryTable2360.xml"/><Relationship Id="rId51" Type="http://schemas.openxmlformats.org/officeDocument/2006/relationships/queryTable" Target="../queryTables/queryTable1206.xml"/><Relationship Id="rId561" Type="http://schemas.openxmlformats.org/officeDocument/2006/relationships/queryTable" Target="../queryTables/queryTable1716.xml"/><Relationship Id="rId659" Type="http://schemas.openxmlformats.org/officeDocument/2006/relationships/queryTable" Target="../queryTables/queryTable1814.xml"/><Relationship Id="rId866" Type="http://schemas.openxmlformats.org/officeDocument/2006/relationships/queryTable" Target="../queryTables/queryTable2021.xml"/><Relationship Id="rId1289" Type="http://schemas.openxmlformats.org/officeDocument/2006/relationships/queryTable" Target="../queryTables/queryTable2444.xml"/><Relationship Id="rId1412" Type="http://schemas.openxmlformats.org/officeDocument/2006/relationships/queryTable" Target="../queryTables/queryTable2567.xml"/><Relationship Id="rId214" Type="http://schemas.openxmlformats.org/officeDocument/2006/relationships/queryTable" Target="../queryTables/queryTable1369.xml"/><Relationship Id="rId298" Type="http://schemas.openxmlformats.org/officeDocument/2006/relationships/queryTable" Target="../queryTables/queryTable1453.xml"/><Relationship Id="rId421" Type="http://schemas.openxmlformats.org/officeDocument/2006/relationships/queryTable" Target="../queryTables/queryTable1576.xml"/><Relationship Id="rId519" Type="http://schemas.openxmlformats.org/officeDocument/2006/relationships/queryTable" Target="../queryTables/queryTable1674.xml"/><Relationship Id="rId1051" Type="http://schemas.openxmlformats.org/officeDocument/2006/relationships/queryTable" Target="../queryTables/queryTable2206.xml"/><Relationship Id="rId1149" Type="http://schemas.openxmlformats.org/officeDocument/2006/relationships/queryTable" Target="../queryTables/queryTable2304.xml"/><Relationship Id="rId1356" Type="http://schemas.openxmlformats.org/officeDocument/2006/relationships/queryTable" Target="../queryTables/queryTable2511.xml"/><Relationship Id="rId158" Type="http://schemas.openxmlformats.org/officeDocument/2006/relationships/queryTable" Target="../queryTables/queryTable1313.xml"/><Relationship Id="rId726" Type="http://schemas.openxmlformats.org/officeDocument/2006/relationships/queryTable" Target="../queryTables/queryTable1881.xml"/><Relationship Id="rId933" Type="http://schemas.openxmlformats.org/officeDocument/2006/relationships/queryTable" Target="../queryTables/queryTable2088.xml"/><Relationship Id="rId1009" Type="http://schemas.openxmlformats.org/officeDocument/2006/relationships/queryTable" Target="../queryTables/queryTable2164.xml"/><Relationship Id="rId62" Type="http://schemas.openxmlformats.org/officeDocument/2006/relationships/queryTable" Target="../queryTables/queryTable1217.xml"/><Relationship Id="rId365" Type="http://schemas.openxmlformats.org/officeDocument/2006/relationships/queryTable" Target="../queryTables/queryTable1520.xml"/><Relationship Id="rId572" Type="http://schemas.openxmlformats.org/officeDocument/2006/relationships/queryTable" Target="../queryTables/queryTable1727.xml"/><Relationship Id="rId1216" Type="http://schemas.openxmlformats.org/officeDocument/2006/relationships/queryTable" Target="../queryTables/queryTable2371.xml"/><Relationship Id="rId1423" Type="http://schemas.openxmlformats.org/officeDocument/2006/relationships/queryTable" Target="../queryTables/queryTable2578.xml"/><Relationship Id="rId225" Type="http://schemas.openxmlformats.org/officeDocument/2006/relationships/queryTable" Target="../queryTables/queryTable1380.xml"/><Relationship Id="rId432" Type="http://schemas.openxmlformats.org/officeDocument/2006/relationships/queryTable" Target="../queryTables/queryTable1587.xml"/><Relationship Id="rId877" Type="http://schemas.openxmlformats.org/officeDocument/2006/relationships/queryTable" Target="../queryTables/queryTable2032.xml"/><Relationship Id="rId1062" Type="http://schemas.openxmlformats.org/officeDocument/2006/relationships/queryTable" Target="../queryTables/queryTable2217.xml"/><Relationship Id="rId737" Type="http://schemas.openxmlformats.org/officeDocument/2006/relationships/queryTable" Target="../queryTables/queryTable1892.xml"/><Relationship Id="rId944" Type="http://schemas.openxmlformats.org/officeDocument/2006/relationships/queryTable" Target="../queryTables/queryTable2099.xml"/><Relationship Id="rId1367" Type="http://schemas.openxmlformats.org/officeDocument/2006/relationships/queryTable" Target="../queryTables/queryTable2522.xml"/><Relationship Id="rId73" Type="http://schemas.openxmlformats.org/officeDocument/2006/relationships/queryTable" Target="../queryTables/queryTable1228.xml"/><Relationship Id="rId169" Type="http://schemas.openxmlformats.org/officeDocument/2006/relationships/queryTable" Target="../queryTables/queryTable1324.xml"/><Relationship Id="rId376" Type="http://schemas.openxmlformats.org/officeDocument/2006/relationships/queryTable" Target="../queryTables/queryTable1531.xml"/><Relationship Id="rId583" Type="http://schemas.openxmlformats.org/officeDocument/2006/relationships/queryTable" Target="../queryTables/queryTable1738.xml"/><Relationship Id="rId790" Type="http://schemas.openxmlformats.org/officeDocument/2006/relationships/queryTable" Target="../queryTables/queryTable1945.xml"/><Relationship Id="rId804" Type="http://schemas.openxmlformats.org/officeDocument/2006/relationships/queryTable" Target="../queryTables/queryTable1959.xml"/><Relationship Id="rId1227" Type="http://schemas.openxmlformats.org/officeDocument/2006/relationships/queryTable" Target="../queryTables/queryTable2382.xml"/><Relationship Id="rId1434" Type="http://schemas.openxmlformats.org/officeDocument/2006/relationships/queryTable" Target="../queryTables/queryTable2589.xml"/><Relationship Id="rId4" Type="http://schemas.openxmlformats.org/officeDocument/2006/relationships/queryTable" Target="../queryTables/queryTable1159.xml"/><Relationship Id="rId236" Type="http://schemas.openxmlformats.org/officeDocument/2006/relationships/queryTable" Target="../queryTables/queryTable1391.xml"/><Relationship Id="rId443" Type="http://schemas.openxmlformats.org/officeDocument/2006/relationships/queryTable" Target="../queryTables/queryTable1598.xml"/><Relationship Id="rId650" Type="http://schemas.openxmlformats.org/officeDocument/2006/relationships/queryTable" Target="../queryTables/queryTable1805.xml"/><Relationship Id="rId888" Type="http://schemas.openxmlformats.org/officeDocument/2006/relationships/queryTable" Target="../queryTables/queryTable2043.xml"/><Relationship Id="rId1073" Type="http://schemas.openxmlformats.org/officeDocument/2006/relationships/queryTable" Target="../queryTables/queryTable2228.xml"/><Relationship Id="rId1280" Type="http://schemas.openxmlformats.org/officeDocument/2006/relationships/queryTable" Target="../queryTables/queryTable2435.xml"/><Relationship Id="rId303" Type="http://schemas.openxmlformats.org/officeDocument/2006/relationships/queryTable" Target="../queryTables/queryTable1458.xml"/><Relationship Id="rId748" Type="http://schemas.openxmlformats.org/officeDocument/2006/relationships/queryTable" Target="../queryTables/queryTable1903.xml"/><Relationship Id="rId955" Type="http://schemas.openxmlformats.org/officeDocument/2006/relationships/queryTable" Target="../queryTables/queryTable2110.xml"/><Relationship Id="rId1140" Type="http://schemas.openxmlformats.org/officeDocument/2006/relationships/queryTable" Target="../queryTables/queryTable2295.xml"/><Relationship Id="rId1378" Type="http://schemas.openxmlformats.org/officeDocument/2006/relationships/queryTable" Target="../queryTables/queryTable2533.xml"/><Relationship Id="rId84" Type="http://schemas.openxmlformats.org/officeDocument/2006/relationships/queryTable" Target="../queryTables/queryTable1239.xml"/><Relationship Id="rId387" Type="http://schemas.openxmlformats.org/officeDocument/2006/relationships/queryTable" Target="../queryTables/queryTable1542.xml"/><Relationship Id="rId510" Type="http://schemas.openxmlformats.org/officeDocument/2006/relationships/queryTable" Target="../queryTables/queryTable1665.xml"/><Relationship Id="rId594" Type="http://schemas.openxmlformats.org/officeDocument/2006/relationships/queryTable" Target="../queryTables/queryTable1749.xml"/><Relationship Id="rId608" Type="http://schemas.openxmlformats.org/officeDocument/2006/relationships/queryTable" Target="../queryTables/queryTable1763.xml"/><Relationship Id="rId815" Type="http://schemas.openxmlformats.org/officeDocument/2006/relationships/queryTable" Target="../queryTables/queryTable1970.xml"/><Relationship Id="rId1238" Type="http://schemas.openxmlformats.org/officeDocument/2006/relationships/queryTable" Target="../queryTables/queryTable2393.xml"/><Relationship Id="rId1445" Type="http://schemas.openxmlformats.org/officeDocument/2006/relationships/queryTable" Target="../queryTables/queryTable2600.xml"/><Relationship Id="rId247" Type="http://schemas.openxmlformats.org/officeDocument/2006/relationships/queryTable" Target="../queryTables/queryTable1402.xml"/><Relationship Id="rId899" Type="http://schemas.openxmlformats.org/officeDocument/2006/relationships/queryTable" Target="../queryTables/queryTable2054.xml"/><Relationship Id="rId1000" Type="http://schemas.openxmlformats.org/officeDocument/2006/relationships/queryTable" Target="../queryTables/queryTable2155.xml"/><Relationship Id="rId1084" Type="http://schemas.openxmlformats.org/officeDocument/2006/relationships/queryTable" Target="../queryTables/queryTable2239.xml"/><Relationship Id="rId1305" Type="http://schemas.openxmlformats.org/officeDocument/2006/relationships/queryTable" Target="../queryTables/queryTable2460.xml"/><Relationship Id="rId107" Type="http://schemas.openxmlformats.org/officeDocument/2006/relationships/queryTable" Target="../queryTables/queryTable1262.xml"/><Relationship Id="rId454" Type="http://schemas.openxmlformats.org/officeDocument/2006/relationships/queryTable" Target="../queryTables/queryTable1609.xml"/><Relationship Id="rId661" Type="http://schemas.openxmlformats.org/officeDocument/2006/relationships/queryTable" Target="../queryTables/queryTable1816.xml"/><Relationship Id="rId759" Type="http://schemas.openxmlformats.org/officeDocument/2006/relationships/queryTable" Target="../queryTables/queryTable1914.xml"/><Relationship Id="rId966" Type="http://schemas.openxmlformats.org/officeDocument/2006/relationships/queryTable" Target="../queryTables/queryTable2121.xml"/><Relationship Id="rId1291" Type="http://schemas.openxmlformats.org/officeDocument/2006/relationships/queryTable" Target="../queryTables/queryTable2446.xml"/><Relationship Id="rId1389" Type="http://schemas.openxmlformats.org/officeDocument/2006/relationships/queryTable" Target="../queryTables/queryTable2544.xml"/><Relationship Id="rId11" Type="http://schemas.openxmlformats.org/officeDocument/2006/relationships/queryTable" Target="../queryTables/queryTable1166.xml"/><Relationship Id="rId314" Type="http://schemas.openxmlformats.org/officeDocument/2006/relationships/queryTable" Target="../queryTables/queryTable1469.xml"/><Relationship Id="rId398" Type="http://schemas.openxmlformats.org/officeDocument/2006/relationships/queryTable" Target="../queryTables/queryTable1553.xml"/><Relationship Id="rId521" Type="http://schemas.openxmlformats.org/officeDocument/2006/relationships/queryTable" Target="../queryTables/queryTable1676.xml"/><Relationship Id="rId619" Type="http://schemas.openxmlformats.org/officeDocument/2006/relationships/queryTable" Target="../queryTables/queryTable1774.xml"/><Relationship Id="rId1151" Type="http://schemas.openxmlformats.org/officeDocument/2006/relationships/queryTable" Target="../queryTables/queryTable2306.xml"/><Relationship Id="rId1249" Type="http://schemas.openxmlformats.org/officeDocument/2006/relationships/queryTable" Target="../queryTables/queryTable2404.xml"/><Relationship Id="rId95" Type="http://schemas.openxmlformats.org/officeDocument/2006/relationships/queryTable" Target="../queryTables/queryTable1250.xml"/><Relationship Id="rId160" Type="http://schemas.openxmlformats.org/officeDocument/2006/relationships/queryTable" Target="../queryTables/queryTable1315.xml"/><Relationship Id="rId826" Type="http://schemas.openxmlformats.org/officeDocument/2006/relationships/queryTable" Target="../queryTables/queryTable1981.xml"/><Relationship Id="rId1011" Type="http://schemas.openxmlformats.org/officeDocument/2006/relationships/queryTable" Target="../queryTables/queryTable2166.xml"/><Relationship Id="rId1109" Type="http://schemas.openxmlformats.org/officeDocument/2006/relationships/queryTable" Target="../queryTables/queryTable2264.xml"/><Relationship Id="rId1456" Type="http://schemas.openxmlformats.org/officeDocument/2006/relationships/queryTable" Target="../queryTables/queryTable2611.xml"/><Relationship Id="rId258" Type="http://schemas.openxmlformats.org/officeDocument/2006/relationships/queryTable" Target="../queryTables/queryTable1413.xml"/><Relationship Id="rId465" Type="http://schemas.openxmlformats.org/officeDocument/2006/relationships/queryTable" Target="../queryTables/queryTable1620.xml"/><Relationship Id="rId672" Type="http://schemas.openxmlformats.org/officeDocument/2006/relationships/queryTable" Target="../queryTables/queryTable1827.xml"/><Relationship Id="rId1095" Type="http://schemas.openxmlformats.org/officeDocument/2006/relationships/queryTable" Target="../queryTables/queryTable2250.xml"/><Relationship Id="rId1316" Type="http://schemas.openxmlformats.org/officeDocument/2006/relationships/queryTable" Target="../queryTables/queryTable2471.xml"/><Relationship Id="rId22" Type="http://schemas.openxmlformats.org/officeDocument/2006/relationships/queryTable" Target="../queryTables/queryTable1177.xml"/><Relationship Id="rId118" Type="http://schemas.openxmlformats.org/officeDocument/2006/relationships/queryTable" Target="../queryTables/queryTable1273.xml"/><Relationship Id="rId325" Type="http://schemas.openxmlformats.org/officeDocument/2006/relationships/queryTable" Target="../queryTables/queryTable1480.xml"/><Relationship Id="rId532" Type="http://schemas.openxmlformats.org/officeDocument/2006/relationships/queryTable" Target="../queryTables/queryTable1687.xml"/><Relationship Id="rId977" Type="http://schemas.openxmlformats.org/officeDocument/2006/relationships/queryTable" Target="../queryTables/queryTable2132.xml"/><Relationship Id="rId1162" Type="http://schemas.openxmlformats.org/officeDocument/2006/relationships/queryTable" Target="../queryTables/queryTable2317.xml"/><Relationship Id="rId171" Type="http://schemas.openxmlformats.org/officeDocument/2006/relationships/queryTable" Target="../queryTables/queryTable1326.xml"/><Relationship Id="rId837" Type="http://schemas.openxmlformats.org/officeDocument/2006/relationships/queryTable" Target="../queryTables/queryTable1992.xml"/><Relationship Id="rId1022" Type="http://schemas.openxmlformats.org/officeDocument/2006/relationships/queryTable" Target="../queryTables/queryTable2177.xml"/><Relationship Id="rId1467" Type="http://schemas.openxmlformats.org/officeDocument/2006/relationships/queryTable" Target="../queryTables/queryTable2622.xml"/><Relationship Id="rId269" Type="http://schemas.openxmlformats.org/officeDocument/2006/relationships/queryTable" Target="../queryTables/queryTable1424.xml"/><Relationship Id="rId476" Type="http://schemas.openxmlformats.org/officeDocument/2006/relationships/queryTable" Target="../queryTables/queryTable1631.xml"/><Relationship Id="rId683" Type="http://schemas.openxmlformats.org/officeDocument/2006/relationships/queryTable" Target="../queryTables/queryTable1838.xml"/><Relationship Id="rId890" Type="http://schemas.openxmlformats.org/officeDocument/2006/relationships/queryTable" Target="../queryTables/queryTable2045.xml"/><Relationship Id="rId904" Type="http://schemas.openxmlformats.org/officeDocument/2006/relationships/queryTable" Target="../queryTables/queryTable2059.xml"/><Relationship Id="rId1327" Type="http://schemas.openxmlformats.org/officeDocument/2006/relationships/queryTable" Target="../queryTables/queryTable2482.xml"/><Relationship Id="rId33" Type="http://schemas.openxmlformats.org/officeDocument/2006/relationships/queryTable" Target="../queryTables/queryTable1188.xml"/><Relationship Id="rId129" Type="http://schemas.openxmlformats.org/officeDocument/2006/relationships/queryTable" Target="../queryTables/queryTable1284.xml"/><Relationship Id="rId336" Type="http://schemas.openxmlformats.org/officeDocument/2006/relationships/queryTable" Target="../queryTables/queryTable1491.xml"/><Relationship Id="rId543" Type="http://schemas.openxmlformats.org/officeDocument/2006/relationships/queryTable" Target="../queryTables/queryTable1698.xml"/><Relationship Id="rId988" Type="http://schemas.openxmlformats.org/officeDocument/2006/relationships/queryTable" Target="../queryTables/queryTable2143.xml"/><Relationship Id="rId1173" Type="http://schemas.openxmlformats.org/officeDocument/2006/relationships/queryTable" Target="../queryTables/queryTable2328.xml"/><Relationship Id="rId1380" Type="http://schemas.openxmlformats.org/officeDocument/2006/relationships/queryTable" Target="../queryTables/queryTable2535.xml"/><Relationship Id="rId182" Type="http://schemas.openxmlformats.org/officeDocument/2006/relationships/queryTable" Target="../queryTables/queryTable1337.xml"/><Relationship Id="rId403" Type="http://schemas.openxmlformats.org/officeDocument/2006/relationships/queryTable" Target="../queryTables/queryTable1558.xml"/><Relationship Id="rId750" Type="http://schemas.openxmlformats.org/officeDocument/2006/relationships/queryTable" Target="../queryTables/queryTable1905.xml"/><Relationship Id="rId848" Type="http://schemas.openxmlformats.org/officeDocument/2006/relationships/queryTable" Target="../queryTables/queryTable2003.xml"/><Relationship Id="rId1033" Type="http://schemas.openxmlformats.org/officeDocument/2006/relationships/queryTable" Target="../queryTables/queryTable2188.xml"/><Relationship Id="rId1478" Type="http://schemas.openxmlformats.org/officeDocument/2006/relationships/queryTable" Target="../queryTables/queryTable2633.xml"/><Relationship Id="rId487" Type="http://schemas.openxmlformats.org/officeDocument/2006/relationships/queryTable" Target="../queryTables/queryTable1642.xml"/><Relationship Id="rId610" Type="http://schemas.openxmlformats.org/officeDocument/2006/relationships/queryTable" Target="../queryTables/queryTable1765.xml"/><Relationship Id="rId694" Type="http://schemas.openxmlformats.org/officeDocument/2006/relationships/queryTable" Target="../queryTables/queryTable1849.xml"/><Relationship Id="rId708" Type="http://schemas.openxmlformats.org/officeDocument/2006/relationships/queryTable" Target="../queryTables/queryTable1863.xml"/><Relationship Id="rId915" Type="http://schemas.openxmlformats.org/officeDocument/2006/relationships/queryTable" Target="../queryTables/queryTable2070.xml"/><Relationship Id="rId1240" Type="http://schemas.openxmlformats.org/officeDocument/2006/relationships/queryTable" Target="../queryTables/queryTable2395.xml"/><Relationship Id="rId1338" Type="http://schemas.openxmlformats.org/officeDocument/2006/relationships/queryTable" Target="../queryTables/queryTable2493.xml"/><Relationship Id="rId347" Type="http://schemas.openxmlformats.org/officeDocument/2006/relationships/queryTable" Target="../queryTables/queryTable1502.xml"/><Relationship Id="rId999" Type="http://schemas.openxmlformats.org/officeDocument/2006/relationships/queryTable" Target="../queryTables/queryTable2154.xml"/><Relationship Id="rId1100" Type="http://schemas.openxmlformats.org/officeDocument/2006/relationships/queryTable" Target="../queryTables/queryTable2255.xml"/><Relationship Id="rId1184" Type="http://schemas.openxmlformats.org/officeDocument/2006/relationships/queryTable" Target="../queryTables/queryTable2339.xml"/><Relationship Id="rId1405" Type="http://schemas.openxmlformats.org/officeDocument/2006/relationships/queryTable" Target="../queryTables/queryTable2560.xml"/><Relationship Id="rId44" Type="http://schemas.openxmlformats.org/officeDocument/2006/relationships/queryTable" Target="../queryTables/queryTable1199.xml"/><Relationship Id="rId554" Type="http://schemas.openxmlformats.org/officeDocument/2006/relationships/queryTable" Target="../queryTables/queryTable1709.xml"/><Relationship Id="rId761" Type="http://schemas.openxmlformats.org/officeDocument/2006/relationships/queryTable" Target="../queryTables/queryTable1916.xml"/><Relationship Id="rId859" Type="http://schemas.openxmlformats.org/officeDocument/2006/relationships/queryTable" Target="../queryTables/queryTable2014.xml"/><Relationship Id="rId1391" Type="http://schemas.openxmlformats.org/officeDocument/2006/relationships/queryTable" Target="../queryTables/queryTable2546.xml"/><Relationship Id="rId193" Type="http://schemas.openxmlformats.org/officeDocument/2006/relationships/queryTable" Target="../queryTables/queryTable1348.xml"/><Relationship Id="rId207" Type="http://schemas.openxmlformats.org/officeDocument/2006/relationships/queryTable" Target="../queryTables/queryTable1362.xml"/><Relationship Id="rId414" Type="http://schemas.openxmlformats.org/officeDocument/2006/relationships/queryTable" Target="../queryTables/queryTable1569.xml"/><Relationship Id="rId498" Type="http://schemas.openxmlformats.org/officeDocument/2006/relationships/queryTable" Target="../queryTables/queryTable1653.xml"/><Relationship Id="rId621" Type="http://schemas.openxmlformats.org/officeDocument/2006/relationships/queryTable" Target="../queryTables/queryTable1776.xml"/><Relationship Id="rId1044" Type="http://schemas.openxmlformats.org/officeDocument/2006/relationships/queryTable" Target="../queryTables/queryTable2199.xml"/><Relationship Id="rId1251" Type="http://schemas.openxmlformats.org/officeDocument/2006/relationships/queryTable" Target="../queryTables/queryTable2406.xml"/><Relationship Id="rId1349" Type="http://schemas.openxmlformats.org/officeDocument/2006/relationships/queryTable" Target="../queryTables/queryTable2504.xml"/><Relationship Id="rId260" Type="http://schemas.openxmlformats.org/officeDocument/2006/relationships/queryTable" Target="../queryTables/queryTable1415.xml"/><Relationship Id="rId719" Type="http://schemas.openxmlformats.org/officeDocument/2006/relationships/queryTable" Target="../queryTables/queryTable1874.xml"/><Relationship Id="rId926" Type="http://schemas.openxmlformats.org/officeDocument/2006/relationships/queryTable" Target="../queryTables/queryTable2081.xml"/><Relationship Id="rId1111" Type="http://schemas.openxmlformats.org/officeDocument/2006/relationships/queryTable" Target="../queryTables/queryTable2266.xml"/><Relationship Id="rId55" Type="http://schemas.openxmlformats.org/officeDocument/2006/relationships/queryTable" Target="../queryTables/queryTable1210.xml"/><Relationship Id="rId120" Type="http://schemas.openxmlformats.org/officeDocument/2006/relationships/queryTable" Target="../queryTables/queryTable1275.xml"/><Relationship Id="rId358" Type="http://schemas.openxmlformats.org/officeDocument/2006/relationships/queryTable" Target="../queryTables/queryTable1513.xml"/><Relationship Id="rId565" Type="http://schemas.openxmlformats.org/officeDocument/2006/relationships/queryTable" Target="../queryTables/queryTable1720.xml"/><Relationship Id="rId772" Type="http://schemas.openxmlformats.org/officeDocument/2006/relationships/queryTable" Target="../queryTables/queryTable1927.xml"/><Relationship Id="rId1195" Type="http://schemas.openxmlformats.org/officeDocument/2006/relationships/queryTable" Target="../queryTables/queryTable2350.xml"/><Relationship Id="rId1209" Type="http://schemas.openxmlformats.org/officeDocument/2006/relationships/queryTable" Target="../queryTables/queryTable2364.xml"/><Relationship Id="rId1416" Type="http://schemas.openxmlformats.org/officeDocument/2006/relationships/queryTable" Target="../queryTables/queryTable2571.xml"/><Relationship Id="rId218" Type="http://schemas.openxmlformats.org/officeDocument/2006/relationships/queryTable" Target="../queryTables/queryTable1373.xml"/><Relationship Id="rId425" Type="http://schemas.openxmlformats.org/officeDocument/2006/relationships/queryTable" Target="../queryTables/queryTable1580.xml"/><Relationship Id="rId632" Type="http://schemas.openxmlformats.org/officeDocument/2006/relationships/queryTable" Target="../queryTables/queryTable1787.xml"/><Relationship Id="rId1055" Type="http://schemas.openxmlformats.org/officeDocument/2006/relationships/queryTable" Target="../queryTables/queryTable2210.xml"/><Relationship Id="rId1262" Type="http://schemas.openxmlformats.org/officeDocument/2006/relationships/queryTable" Target="../queryTables/queryTable2417.xml"/><Relationship Id="rId271" Type="http://schemas.openxmlformats.org/officeDocument/2006/relationships/queryTable" Target="../queryTables/queryTable1426.xml"/><Relationship Id="rId937" Type="http://schemas.openxmlformats.org/officeDocument/2006/relationships/queryTable" Target="../queryTables/queryTable2092.xml"/><Relationship Id="rId1122" Type="http://schemas.openxmlformats.org/officeDocument/2006/relationships/queryTable" Target="../queryTables/queryTable2277.xml"/><Relationship Id="rId66" Type="http://schemas.openxmlformats.org/officeDocument/2006/relationships/queryTable" Target="../queryTables/queryTable1221.xml"/><Relationship Id="rId131" Type="http://schemas.openxmlformats.org/officeDocument/2006/relationships/queryTable" Target="../queryTables/queryTable1286.xml"/><Relationship Id="rId369" Type="http://schemas.openxmlformats.org/officeDocument/2006/relationships/queryTable" Target="../queryTables/queryTable1524.xml"/><Relationship Id="rId576" Type="http://schemas.openxmlformats.org/officeDocument/2006/relationships/queryTable" Target="../queryTables/queryTable1731.xml"/><Relationship Id="rId783" Type="http://schemas.openxmlformats.org/officeDocument/2006/relationships/queryTable" Target="../queryTables/queryTable1938.xml"/><Relationship Id="rId990" Type="http://schemas.openxmlformats.org/officeDocument/2006/relationships/queryTable" Target="../queryTables/queryTable2145.xml"/><Relationship Id="rId1427" Type="http://schemas.openxmlformats.org/officeDocument/2006/relationships/queryTable" Target="../queryTables/queryTable2582.xml"/><Relationship Id="rId229" Type="http://schemas.openxmlformats.org/officeDocument/2006/relationships/queryTable" Target="../queryTables/queryTable1384.xml"/><Relationship Id="rId436" Type="http://schemas.openxmlformats.org/officeDocument/2006/relationships/queryTable" Target="../queryTables/queryTable1591.xml"/><Relationship Id="rId643" Type="http://schemas.openxmlformats.org/officeDocument/2006/relationships/queryTable" Target="../queryTables/queryTable1798.xml"/><Relationship Id="rId1066" Type="http://schemas.openxmlformats.org/officeDocument/2006/relationships/queryTable" Target="../queryTables/queryTable2221.xml"/><Relationship Id="rId1273" Type="http://schemas.openxmlformats.org/officeDocument/2006/relationships/queryTable" Target="../queryTables/queryTable2428.xml"/><Relationship Id="rId1480" Type="http://schemas.openxmlformats.org/officeDocument/2006/relationships/queryTable" Target="../queryTables/queryTable2635.xml"/><Relationship Id="rId850" Type="http://schemas.openxmlformats.org/officeDocument/2006/relationships/queryTable" Target="../queryTables/queryTable2005.xml"/><Relationship Id="rId948" Type="http://schemas.openxmlformats.org/officeDocument/2006/relationships/queryTable" Target="../queryTables/queryTable2103.xml"/><Relationship Id="rId1133" Type="http://schemas.openxmlformats.org/officeDocument/2006/relationships/queryTable" Target="../queryTables/queryTable2288.xml"/><Relationship Id="rId77" Type="http://schemas.openxmlformats.org/officeDocument/2006/relationships/queryTable" Target="../queryTables/queryTable1232.xml"/><Relationship Id="rId282" Type="http://schemas.openxmlformats.org/officeDocument/2006/relationships/queryTable" Target="../queryTables/queryTable1437.xml"/><Relationship Id="rId503" Type="http://schemas.openxmlformats.org/officeDocument/2006/relationships/queryTable" Target="../queryTables/queryTable1658.xml"/><Relationship Id="rId587" Type="http://schemas.openxmlformats.org/officeDocument/2006/relationships/queryTable" Target="../queryTables/queryTable1742.xml"/><Relationship Id="rId710" Type="http://schemas.openxmlformats.org/officeDocument/2006/relationships/queryTable" Target="../queryTables/queryTable1865.xml"/><Relationship Id="rId808" Type="http://schemas.openxmlformats.org/officeDocument/2006/relationships/queryTable" Target="../queryTables/queryTable1963.xml"/><Relationship Id="rId1340" Type="http://schemas.openxmlformats.org/officeDocument/2006/relationships/queryTable" Target="../queryTables/queryTable2495.xml"/><Relationship Id="rId1438" Type="http://schemas.openxmlformats.org/officeDocument/2006/relationships/queryTable" Target="../queryTables/queryTable2593.xml"/><Relationship Id="rId8" Type="http://schemas.openxmlformats.org/officeDocument/2006/relationships/queryTable" Target="../queryTables/queryTable1163.xml"/><Relationship Id="rId142" Type="http://schemas.openxmlformats.org/officeDocument/2006/relationships/queryTable" Target="../queryTables/queryTable1297.xml"/><Relationship Id="rId447" Type="http://schemas.openxmlformats.org/officeDocument/2006/relationships/queryTable" Target="../queryTables/queryTable1602.xml"/><Relationship Id="rId794" Type="http://schemas.openxmlformats.org/officeDocument/2006/relationships/queryTable" Target="../queryTables/queryTable1949.xml"/><Relationship Id="rId1077" Type="http://schemas.openxmlformats.org/officeDocument/2006/relationships/queryTable" Target="../queryTables/queryTable2232.xml"/><Relationship Id="rId1200" Type="http://schemas.openxmlformats.org/officeDocument/2006/relationships/queryTable" Target="../queryTables/queryTable2355.xml"/><Relationship Id="rId654" Type="http://schemas.openxmlformats.org/officeDocument/2006/relationships/queryTable" Target="../queryTables/queryTable1809.xml"/><Relationship Id="rId861" Type="http://schemas.openxmlformats.org/officeDocument/2006/relationships/queryTable" Target="../queryTables/queryTable2016.xml"/><Relationship Id="rId959" Type="http://schemas.openxmlformats.org/officeDocument/2006/relationships/queryTable" Target="../queryTables/queryTable2114.xml"/><Relationship Id="rId1284" Type="http://schemas.openxmlformats.org/officeDocument/2006/relationships/queryTable" Target="../queryTables/queryTable2439.xml"/><Relationship Id="rId293" Type="http://schemas.openxmlformats.org/officeDocument/2006/relationships/queryTable" Target="../queryTables/queryTable1448.xml"/><Relationship Id="rId307" Type="http://schemas.openxmlformats.org/officeDocument/2006/relationships/queryTable" Target="../queryTables/queryTable1462.xml"/><Relationship Id="rId514" Type="http://schemas.openxmlformats.org/officeDocument/2006/relationships/queryTable" Target="../queryTables/queryTable1669.xml"/><Relationship Id="rId721" Type="http://schemas.openxmlformats.org/officeDocument/2006/relationships/queryTable" Target="../queryTables/queryTable1876.xml"/><Relationship Id="rId1144" Type="http://schemas.openxmlformats.org/officeDocument/2006/relationships/queryTable" Target="../queryTables/queryTable2299.xml"/><Relationship Id="rId1351" Type="http://schemas.openxmlformats.org/officeDocument/2006/relationships/queryTable" Target="../queryTables/queryTable2506.xml"/><Relationship Id="rId1449" Type="http://schemas.openxmlformats.org/officeDocument/2006/relationships/queryTable" Target="../queryTables/queryTable2604.xml"/><Relationship Id="rId88" Type="http://schemas.openxmlformats.org/officeDocument/2006/relationships/queryTable" Target="../queryTables/queryTable1243.xml"/><Relationship Id="rId153" Type="http://schemas.openxmlformats.org/officeDocument/2006/relationships/queryTable" Target="../queryTables/queryTable1308.xml"/><Relationship Id="rId360" Type="http://schemas.openxmlformats.org/officeDocument/2006/relationships/queryTable" Target="../queryTables/queryTable1515.xml"/><Relationship Id="rId598" Type="http://schemas.openxmlformats.org/officeDocument/2006/relationships/queryTable" Target="../queryTables/queryTable1753.xml"/><Relationship Id="rId819" Type="http://schemas.openxmlformats.org/officeDocument/2006/relationships/queryTable" Target="../queryTables/queryTable1974.xml"/><Relationship Id="rId1004" Type="http://schemas.openxmlformats.org/officeDocument/2006/relationships/queryTable" Target="../queryTables/queryTable2159.xml"/><Relationship Id="rId1211" Type="http://schemas.openxmlformats.org/officeDocument/2006/relationships/queryTable" Target="../queryTables/queryTable2366.xml"/><Relationship Id="rId220" Type="http://schemas.openxmlformats.org/officeDocument/2006/relationships/queryTable" Target="../queryTables/queryTable1375.xml"/><Relationship Id="rId458" Type="http://schemas.openxmlformats.org/officeDocument/2006/relationships/queryTable" Target="../queryTables/queryTable1613.xml"/><Relationship Id="rId665" Type="http://schemas.openxmlformats.org/officeDocument/2006/relationships/queryTable" Target="../queryTables/queryTable1820.xml"/><Relationship Id="rId872" Type="http://schemas.openxmlformats.org/officeDocument/2006/relationships/queryTable" Target="../queryTables/queryTable2027.xml"/><Relationship Id="rId1088" Type="http://schemas.openxmlformats.org/officeDocument/2006/relationships/queryTable" Target="../queryTables/queryTable2243.xml"/><Relationship Id="rId1295" Type="http://schemas.openxmlformats.org/officeDocument/2006/relationships/queryTable" Target="../queryTables/queryTable2450.xml"/><Relationship Id="rId1309" Type="http://schemas.openxmlformats.org/officeDocument/2006/relationships/queryTable" Target="../queryTables/queryTable2464.xml"/><Relationship Id="rId15" Type="http://schemas.openxmlformats.org/officeDocument/2006/relationships/queryTable" Target="../queryTables/queryTable1170.xml"/><Relationship Id="rId318" Type="http://schemas.openxmlformats.org/officeDocument/2006/relationships/queryTable" Target="../queryTables/queryTable1473.xml"/><Relationship Id="rId525" Type="http://schemas.openxmlformats.org/officeDocument/2006/relationships/queryTable" Target="../queryTables/queryTable1680.xml"/><Relationship Id="rId732" Type="http://schemas.openxmlformats.org/officeDocument/2006/relationships/queryTable" Target="../queryTables/queryTable1887.xml"/><Relationship Id="rId1155" Type="http://schemas.openxmlformats.org/officeDocument/2006/relationships/queryTable" Target="../queryTables/queryTable2310.xml"/><Relationship Id="rId1362" Type="http://schemas.openxmlformats.org/officeDocument/2006/relationships/queryTable" Target="../queryTables/queryTable2517.xml"/><Relationship Id="rId99" Type="http://schemas.openxmlformats.org/officeDocument/2006/relationships/queryTable" Target="../queryTables/queryTable1254.xml"/><Relationship Id="rId164" Type="http://schemas.openxmlformats.org/officeDocument/2006/relationships/queryTable" Target="../queryTables/queryTable1319.xml"/><Relationship Id="rId371" Type="http://schemas.openxmlformats.org/officeDocument/2006/relationships/queryTable" Target="../queryTables/queryTable1526.xml"/><Relationship Id="rId1015" Type="http://schemas.openxmlformats.org/officeDocument/2006/relationships/queryTable" Target="../queryTables/queryTable2170.xml"/><Relationship Id="rId1222" Type="http://schemas.openxmlformats.org/officeDocument/2006/relationships/queryTable" Target="../queryTables/queryTable2377.xml"/><Relationship Id="rId469" Type="http://schemas.openxmlformats.org/officeDocument/2006/relationships/queryTable" Target="../queryTables/queryTable1624.xml"/><Relationship Id="rId676" Type="http://schemas.openxmlformats.org/officeDocument/2006/relationships/queryTable" Target="../queryTables/queryTable1831.xml"/><Relationship Id="rId883" Type="http://schemas.openxmlformats.org/officeDocument/2006/relationships/queryTable" Target="../queryTables/queryTable2038.xml"/><Relationship Id="rId1099" Type="http://schemas.openxmlformats.org/officeDocument/2006/relationships/queryTable" Target="../queryTables/queryTable2254.xml"/><Relationship Id="rId26" Type="http://schemas.openxmlformats.org/officeDocument/2006/relationships/queryTable" Target="../queryTables/queryTable1181.xml"/><Relationship Id="rId231" Type="http://schemas.openxmlformats.org/officeDocument/2006/relationships/queryTable" Target="../queryTables/queryTable1386.xml"/><Relationship Id="rId329" Type="http://schemas.openxmlformats.org/officeDocument/2006/relationships/queryTable" Target="../queryTables/queryTable1484.xml"/><Relationship Id="rId536" Type="http://schemas.openxmlformats.org/officeDocument/2006/relationships/queryTable" Target="../queryTables/queryTable1691.xml"/><Relationship Id="rId1166" Type="http://schemas.openxmlformats.org/officeDocument/2006/relationships/queryTable" Target="../queryTables/queryTable2321.xml"/><Relationship Id="rId1373" Type="http://schemas.openxmlformats.org/officeDocument/2006/relationships/queryTable" Target="../queryTables/queryTable2528.xml"/><Relationship Id="rId175" Type="http://schemas.openxmlformats.org/officeDocument/2006/relationships/queryTable" Target="../queryTables/queryTable1330.xml"/><Relationship Id="rId743" Type="http://schemas.openxmlformats.org/officeDocument/2006/relationships/queryTable" Target="../queryTables/queryTable1898.xml"/><Relationship Id="rId950" Type="http://schemas.openxmlformats.org/officeDocument/2006/relationships/queryTable" Target="../queryTables/queryTable2105.xml"/><Relationship Id="rId1026" Type="http://schemas.openxmlformats.org/officeDocument/2006/relationships/queryTable" Target="../queryTables/queryTable2181.xml"/><Relationship Id="rId382" Type="http://schemas.openxmlformats.org/officeDocument/2006/relationships/queryTable" Target="../queryTables/queryTable1537.xml"/><Relationship Id="rId603" Type="http://schemas.openxmlformats.org/officeDocument/2006/relationships/queryTable" Target="../queryTables/queryTable1758.xml"/><Relationship Id="rId687" Type="http://schemas.openxmlformats.org/officeDocument/2006/relationships/queryTable" Target="../queryTables/queryTable1842.xml"/><Relationship Id="rId810" Type="http://schemas.openxmlformats.org/officeDocument/2006/relationships/queryTable" Target="../queryTables/queryTable1965.xml"/><Relationship Id="rId908" Type="http://schemas.openxmlformats.org/officeDocument/2006/relationships/queryTable" Target="../queryTables/queryTable2063.xml"/><Relationship Id="rId1233" Type="http://schemas.openxmlformats.org/officeDocument/2006/relationships/queryTable" Target="../queryTables/queryTable2388.xml"/><Relationship Id="rId1440" Type="http://schemas.openxmlformats.org/officeDocument/2006/relationships/queryTable" Target="../queryTables/queryTable2595.xml"/><Relationship Id="rId242" Type="http://schemas.openxmlformats.org/officeDocument/2006/relationships/queryTable" Target="../queryTables/queryTable1397.xml"/><Relationship Id="rId894" Type="http://schemas.openxmlformats.org/officeDocument/2006/relationships/queryTable" Target="../queryTables/queryTable2049.xml"/><Relationship Id="rId1177" Type="http://schemas.openxmlformats.org/officeDocument/2006/relationships/queryTable" Target="../queryTables/queryTable2332.xml"/><Relationship Id="rId1300" Type="http://schemas.openxmlformats.org/officeDocument/2006/relationships/queryTable" Target="../queryTables/queryTable2455.xml"/><Relationship Id="rId37" Type="http://schemas.openxmlformats.org/officeDocument/2006/relationships/queryTable" Target="../queryTables/queryTable1192.xml"/><Relationship Id="rId102" Type="http://schemas.openxmlformats.org/officeDocument/2006/relationships/queryTable" Target="../queryTables/queryTable1257.xml"/><Relationship Id="rId547" Type="http://schemas.openxmlformats.org/officeDocument/2006/relationships/queryTable" Target="../queryTables/queryTable1702.xml"/><Relationship Id="rId754" Type="http://schemas.openxmlformats.org/officeDocument/2006/relationships/queryTable" Target="../queryTables/queryTable1909.xml"/><Relationship Id="rId961" Type="http://schemas.openxmlformats.org/officeDocument/2006/relationships/queryTable" Target="../queryTables/queryTable2116.xml"/><Relationship Id="rId1384" Type="http://schemas.openxmlformats.org/officeDocument/2006/relationships/queryTable" Target="../queryTables/queryTable2539.xml"/><Relationship Id="rId90" Type="http://schemas.openxmlformats.org/officeDocument/2006/relationships/queryTable" Target="../queryTables/queryTable1245.xml"/><Relationship Id="rId186" Type="http://schemas.openxmlformats.org/officeDocument/2006/relationships/queryTable" Target="../queryTables/queryTable1341.xml"/><Relationship Id="rId393" Type="http://schemas.openxmlformats.org/officeDocument/2006/relationships/queryTable" Target="../queryTables/queryTable1548.xml"/><Relationship Id="rId407" Type="http://schemas.openxmlformats.org/officeDocument/2006/relationships/queryTable" Target="../queryTables/queryTable1562.xml"/><Relationship Id="rId614" Type="http://schemas.openxmlformats.org/officeDocument/2006/relationships/queryTable" Target="../queryTables/queryTable1769.xml"/><Relationship Id="rId821" Type="http://schemas.openxmlformats.org/officeDocument/2006/relationships/queryTable" Target="../queryTables/queryTable1976.xml"/><Relationship Id="rId1037" Type="http://schemas.openxmlformats.org/officeDocument/2006/relationships/queryTable" Target="../queryTables/queryTable2192.xml"/><Relationship Id="rId1244" Type="http://schemas.openxmlformats.org/officeDocument/2006/relationships/queryTable" Target="../queryTables/queryTable2399.xml"/><Relationship Id="rId1451" Type="http://schemas.openxmlformats.org/officeDocument/2006/relationships/queryTable" Target="../queryTables/queryTable2606.xml"/><Relationship Id="rId253" Type="http://schemas.openxmlformats.org/officeDocument/2006/relationships/queryTable" Target="../queryTables/queryTable1408.xml"/><Relationship Id="rId460" Type="http://schemas.openxmlformats.org/officeDocument/2006/relationships/queryTable" Target="../queryTables/queryTable1615.xml"/><Relationship Id="rId698" Type="http://schemas.openxmlformats.org/officeDocument/2006/relationships/queryTable" Target="../queryTables/queryTable1853.xml"/><Relationship Id="rId919" Type="http://schemas.openxmlformats.org/officeDocument/2006/relationships/queryTable" Target="../queryTables/queryTable2074.xml"/><Relationship Id="rId1090" Type="http://schemas.openxmlformats.org/officeDocument/2006/relationships/queryTable" Target="../queryTables/queryTable2245.xml"/><Relationship Id="rId1104" Type="http://schemas.openxmlformats.org/officeDocument/2006/relationships/queryTable" Target="../queryTables/queryTable2259.xml"/><Relationship Id="rId1311" Type="http://schemas.openxmlformats.org/officeDocument/2006/relationships/queryTable" Target="../queryTables/queryTable2466.xml"/><Relationship Id="rId48" Type="http://schemas.openxmlformats.org/officeDocument/2006/relationships/queryTable" Target="../queryTables/queryTable1203.xml"/><Relationship Id="rId113" Type="http://schemas.openxmlformats.org/officeDocument/2006/relationships/queryTable" Target="../queryTables/queryTable1268.xml"/><Relationship Id="rId320" Type="http://schemas.openxmlformats.org/officeDocument/2006/relationships/queryTable" Target="../queryTables/queryTable1475.xml"/><Relationship Id="rId558" Type="http://schemas.openxmlformats.org/officeDocument/2006/relationships/queryTable" Target="../queryTables/queryTable1713.xml"/><Relationship Id="rId765" Type="http://schemas.openxmlformats.org/officeDocument/2006/relationships/queryTable" Target="../queryTables/queryTable1920.xml"/><Relationship Id="rId972" Type="http://schemas.openxmlformats.org/officeDocument/2006/relationships/queryTable" Target="../queryTables/queryTable2127.xml"/><Relationship Id="rId1188" Type="http://schemas.openxmlformats.org/officeDocument/2006/relationships/queryTable" Target="../queryTables/queryTable2343.xml"/><Relationship Id="rId1395" Type="http://schemas.openxmlformats.org/officeDocument/2006/relationships/queryTable" Target="../queryTables/queryTable2550.xml"/><Relationship Id="rId1409" Type="http://schemas.openxmlformats.org/officeDocument/2006/relationships/queryTable" Target="../queryTables/queryTable2564.xml"/><Relationship Id="rId197" Type="http://schemas.openxmlformats.org/officeDocument/2006/relationships/queryTable" Target="../queryTables/queryTable1352.xml"/><Relationship Id="rId418" Type="http://schemas.openxmlformats.org/officeDocument/2006/relationships/queryTable" Target="../queryTables/queryTable1573.xml"/><Relationship Id="rId625" Type="http://schemas.openxmlformats.org/officeDocument/2006/relationships/queryTable" Target="../queryTables/queryTable1780.xml"/><Relationship Id="rId832" Type="http://schemas.openxmlformats.org/officeDocument/2006/relationships/queryTable" Target="../queryTables/queryTable1987.xml"/><Relationship Id="rId1048" Type="http://schemas.openxmlformats.org/officeDocument/2006/relationships/queryTable" Target="../queryTables/queryTable2203.xml"/><Relationship Id="rId1255" Type="http://schemas.openxmlformats.org/officeDocument/2006/relationships/queryTable" Target="../queryTables/queryTable2410.xml"/><Relationship Id="rId1462" Type="http://schemas.openxmlformats.org/officeDocument/2006/relationships/queryTable" Target="../queryTables/queryTable2617.xml"/><Relationship Id="rId264" Type="http://schemas.openxmlformats.org/officeDocument/2006/relationships/queryTable" Target="../queryTables/queryTable1419.xml"/><Relationship Id="rId471" Type="http://schemas.openxmlformats.org/officeDocument/2006/relationships/queryTable" Target="../queryTables/queryTable1626.xml"/><Relationship Id="rId1115" Type="http://schemas.openxmlformats.org/officeDocument/2006/relationships/queryTable" Target="../queryTables/queryTable2270.xml"/><Relationship Id="rId1322" Type="http://schemas.openxmlformats.org/officeDocument/2006/relationships/queryTable" Target="../queryTables/queryTable2477.xml"/><Relationship Id="rId59" Type="http://schemas.openxmlformats.org/officeDocument/2006/relationships/queryTable" Target="../queryTables/queryTable1214.xml"/><Relationship Id="rId124" Type="http://schemas.openxmlformats.org/officeDocument/2006/relationships/queryTable" Target="../queryTables/queryTable1279.xml"/><Relationship Id="rId569" Type="http://schemas.openxmlformats.org/officeDocument/2006/relationships/queryTable" Target="../queryTables/queryTable1724.xml"/><Relationship Id="rId776" Type="http://schemas.openxmlformats.org/officeDocument/2006/relationships/queryTable" Target="../queryTables/queryTable1931.xml"/><Relationship Id="rId983" Type="http://schemas.openxmlformats.org/officeDocument/2006/relationships/queryTable" Target="../queryTables/queryTable2138.xml"/><Relationship Id="rId1199" Type="http://schemas.openxmlformats.org/officeDocument/2006/relationships/queryTable" Target="../queryTables/queryTable2354.xml"/><Relationship Id="rId331" Type="http://schemas.openxmlformats.org/officeDocument/2006/relationships/queryTable" Target="../queryTables/queryTable1486.xml"/><Relationship Id="rId429" Type="http://schemas.openxmlformats.org/officeDocument/2006/relationships/queryTable" Target="../queryTables/queryTable1584.xml"/><Relationship Id="rId636" Type="http://schemas.openxmlformats.org/officeDocument/2006/relationships/queryTable" Target="../queryTables/queryTable1791.xml"/><Relationship Id="rId1059" Type="http://schemas.openxmlformats.org/officeDocument/2006/relationships/queryTable" Target="../queryTables/queryTable2214.xml"/><Relationship Id="rId1266" Type="http://schemas.openxmlformats.org/officeDocument/2006/relationships/queryTable" Target="../queryTables/queryTable2421.xml"/><Relationship Id="rId1473" Type="http://schemas.openxmlformats.org/officeDocument/2006/relationships/queryTable" Target="../queryTables/queryTable2628.xml"/><Relationship Id="rId843" Type="http://schemas.openxmlformats.org/officeDocument/2006/relationships/queryTable" Target="../queryTables/queryTable1998.xml"/><Relationship Id="rId1126" Type="http://schemas.openxmlformats.org/officeDocument/2006/relationships/queryTable" Target="../queryTables/queryTable2281.xml"/><Relationship Id="rId275" Type="http://schemas.openxmlformats.org/officeDocument/2006/relationships/queryTable" Target="../queryTables/queryTable1430.xml"/><Relationship Id="rId482" Type="http://schemas.openxmlformats.org/officeDocument/2006/relationships/queryTable" Target="../queryTables/queryTable1637.xml"/><Relationship Id="rId703" Type="http://schemas.openxmlformats.org/officeDocument/2006/relationships/queryTable" Target="../queryTables/queryTable1858.xml"/><Relationship Id="rId910" Type="http://schemas.openxmlformats.org/officeDocument/2006/relationships/queryTable" Target="../queryTables/queryTable2065.xml"/><Relationship Id="rId1333" Type="http://schemas.openxmlformats.org/officeDocument/2006/relationships/queryTable" Target="../queryTables/queryTable2488.xml"/><Relationship Id="rId135" Type="http://schemas.openxmlformats.org/officeDocument/2006/relationships/queryTable" Target="../queryTables/queryTable1290.xml"/><Relationship Id="rId342" Type="http://schemas.openxmlformats.org/officeDocument/2006/relationships/queryTable" Target="../queryTables/queryTable1497.xml"/><Relationship Id="rId787" Type="http://schemas.openxmlformats.org/officeDocument/2006/relationships/queryTable" Target="../queryTables/queryTable1942.xml"/><Relationship Id="rId994" Type="http://schemas.openxmlformats.org/officeDocument/2006/relationships/queryTable" Target="../queryTables/queryTable2149.xml"/><Relationship Id="rId1400" Type="http://schemas.openxmlformats.org/officeDocument/2006/relationships/queryTable" Target="../queryTables/queryTable2555.xml"/><Relationship Id="rId202" Type="http://schemas.openxmlformats.org/officeDocument/2006/relationships/queryTable" Target="../queryTables/queryTable1357.xml"/><Relationship Id="rId647" Type="http://schemas.openxmlformats.org/officeDocument/2006/relationships/queryTable" Target="../queryTables/queryTable1802.xml"/><Relationship Id="rId854" Type="http://schemas.openxmlformats.org/officeDocument/2006/relationships/queryTable" Target="../queryTables/queryTable2009.xml"/><Relationship Id="rId1277" Type="http://schemas.openxmlformats.org/officeDocument/2006/relationships/queryTable" Target="../queryTables/queryTable2432.xml"/><Relationship Id="rId1484" Type="http://schemas.openxmlformats.org/officeDocument/2006/relationships/queryTable" Target="../queryTables/queryTable2639.xml"/><Relationship Id="rId286" Type="http://schemas.openxmlformats.org/officeDocument/2006/relationships/queryTable" Target="../queryTables/queryTable1441.xml"/><Relationship Id="rId493" Type="http://schemas.openxmlformats.org/officeDocument/2006/relationships/queryTable" Target="../queryTables/queryTable1648.xml"/><Relationship Id="rId507" Type="http://schemas.openxmlformats.org/officeDocument/2006/relationships/queryTable" Target="../queryTables/queryTable1662.xml"/><Relationship Id="rId714" Type="http://schemas.openxmlformats.org/officeDocument/2006/relationships/queryTable" Target="../queryTables/queryTable1869.xml"/><Relationship Id="rId921" Type="http://schemas.openxmlformats.org/officeDocument/2006/relationships/queryTable" Target="../queryTables/queryTable2076.xml"/><Relationship Id="rId1137" Type="http://schemas.openxmlformats.org/officeDocument/2006/relationships/queryTable" Target="../queryTables/queryTable2292.xml"/><Relationship Id="rId1344" Type="http://schemas.openxmlformats.org/officeDocument/2006/relationships/queryTable" Target="../queryTables/queryTable2499.xml"/><Relationship Id="rId50" Type="http://schemas.openxmlformats.org/officeDocument/2006/relationships/queryTable" Target="../queryTables/queryTable1205.xml"/><Relationship Id="rId146" Type="http://schemas.openxmlformats.org/officeDocument/2006/relationships/queryTable" Target="../queryTables/queryTable1301.xml"/><Relationship Id="rId353" Type="http://schemas.openxmlformats.org/officeDocument/2006/relationships/queryTable" Target="../queryTables/queryTable1508.xml"/><Relationship Id="rId560" Type="http://schemas.openxmlformats.org/officeDocument/2006/relationships/queryTable" Target="../queryTables/queryTable1715.xml"/><Relationship Id="rId798" Type="http://schemas.openxmlformats.org/officeDocument/2006/relationships/queryTable" Target="../queryTables/queryTable1953.xml"/><Relationship Id="rId1190" Type="http://schemas.openxmlformats.org/officeDocument/2006/relationships/queryTable" Target="../queryTables/queryTable2345.xml"/><Relationship Id="rId1204" Type="http://schemas.openxmlformats.org/officeDocument/2006/relationships/queryTable" Target="../queryTables/queryTable2359.xml"/><Relationship Id="rId1411" Type="http://schemas.openxmlformats.org/officeDocument/2006/relationships/queryTable" Target="../queryTables/queryTable2566.xml"/><Relationship Id="rId213" Type="http://schemas.openxmlformats.org/officeDocument/2006/relationships/queryTable" Target="../queryTables/queryTable1368.xml"/><Relationship Id="rId420" Type="http://schemas.openxmlformats.org/officeDocument/2006/relationships/queryTable" Target="../queryTables/queryTable1575.xml"/><Relationship Id="rId658" Type="http://schemas.openxmlformats.org/officeDocument/2006/relationships/queryTable" Target="../queryTables/queryTable1813.xml"/><Relationship Id="rId865" Type="http://schemas.openxmlformats.org/officeDocument/2006/relationships/queryTable" Target="../queryTables/queryTable2020.xml"/><Relationship Id="rId1050" Type="http://schemas.openxmlformats.org/officeDocument/2006/relationships/queryTable" Target="../queryTables/queryTable2205.xml"/><Relationship Id="rId1288" Type="http://schemas.openxmlformats.org/officeDocument/2006/relationships/queryTable" Target="../queryTables/queryTable2443.xml"/><Relationship Id="rId297" Type="http://schemas.openxmlformats.org/officeDocument/2006/relationships/queryTable" Target="../queryTables/queryTable1452.xml"/><Relationship Id="rId518" Type="http://schemas.openxmlformats.org/officeDocument/2006/relationships/queryTable" Target="../queryTables/queryTable1673.xml"/><Relationship Id="rId725" Type="http://schemas.openxmlformats.org/officeDocument/2006/relationships/queryTable" Target="../queryTables/queryTable1880.xml"/><Relationship Id="rId932" Type="http://schemas.openxmlformats.org/officeDocument/2006/relationships/queryTable" Target="../queryTables/queryTable2087.xml"/><Relationship Id="rId1148" Type="http://schemas.openxmlformats.org/officeDocument/2006/relationships/queryTable" Target="../queryTables/queryTable2303.xml"/><Relationship Id="rId1355" Type="http://schemas.openxmlformats.org/officeDocument/2006/relationships/queryTable" Target="../queryTables/queryTable2510.xml"/><Relationship Id="rId157" Type="http://schemas.openxmlformats.org/officeDocument/2006/relationships/queryTable" Target="../queryTables/queryTable1312.xml"/><Relationship Id="rId364" Type="http://schemas.openxmlformats.org/officeDocument/2006/relationships/queryTable" Target="../queryTables/queryTable1519.xml"/><Relationship Id="rId1008" Type="http://schemas.openxmlformats.org/officeDocument/2006/relationships/queryTable" Target="../queryTables/queryTable2163.xml"/><Relationship Id="rId1215" Type="http://schemas.openxmlformats.org/officeDocument/2006/relationships/queryTable" Target="../queryTables/queryTable2370.xml"/><Relationship Id="rId1422" Type="http://schemas.openxmlformats.org/officeDocument/2006/relationships/queryTable" Target="../queryTables/queryTable2577.xml"/><Relationship Id="rId61" Type="http://schemas.openxmlformats.org/officeDocument/2006/relationships/queryTable" Target="../queryTables/queryTable1216.xml"/><Relationship Id="rId571" Type="http://schemas.openxmlformats.org/officeDocument/2006/relationships/queryTable" Target="../queryTables/queryTable1726.xml"/><Relationship Id="rId669" Type="http://schemas.openxmlformats.org/officeDocument/2006/relationships/queryTable" Target="../queryTables/queryTable1824.xml"/><Relationship Id="rId876" Type="http://schemas.openxmlformats.org/officeDocument/2006/relationships/queryTable" Target="../queryTables/queryTable2031.xml"/><Relationship Id="rId1299" Type="http://schemas.openxmlformats.org/officeDocument/2006/relationships/queryTable" Target="../queryTables/queryTable2454.xml"/><Relationship Id="rId19" Type="http://schemas.openxmlformats.org/officeDocument/2006/relationships/queryTable" Target="../queryTables/queryTable1174.xml"/><Relationship Id="rId224" Type="http://schemas.openxmlformats.org/officeDocument/2006/relationships/queryTable" Target="../queryTables/queryTable1379.xml"/><Relationship Id="rId431" Type="http://schemas.openxmlformats.org/officeDocument/2006/relationships/queryTable" Target="../queryTables/queryTable1586.xml"/><Relationship Id="rId529" Type="http://schemas.openxmlformats.org/officeDocument/2006/relationships/queryTable" Target="../queryTables/queryTable1684.xml"/><Relationship Id="rId736" Type="http://schemas.openxmlformats.org/officeDocument/2006/relationships/queryTable" Target="../queryTables/queryTable1891.xml"/><Relationship Id="rId1061" Type="http://schemas.openxmlformats.org/officeDocument/2006/relationships/queryTable" Target="../queryTables/queryTable2216.xml"/><Relationship Id="rId1159" Type="http://schemas.openxmlformats.org/officeDocument/2006/relationships/queryTable" Target="../queryTables/queryTable2314.xml"/><Relationship Id="rId1366" Type="http://schemas.openxmlformats.org/officeDocument/2006/relationships/queryTable" Target="../queryTables/queryTable2521.xml"/><Relationship Id="rId168" Type="http://schemas.openxmlformats.org/officeDocument/2006/relationships/queryTable" Target="../queryTables/queryTable1323.xml"/><Relationship Id="rId943" Type="http://schemas.openxmlformats.org/officeDocument/2006/relationships/queryTable" Target="../queryTables/queryTable2098.xml"/><Relationship Id="rId1019" Type="http://schemas.openxmlformats.org/officeDocument/2006/relationships/queryTable" Target="../queryTables/queryTable2174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759.xml"/><Relationship Id="rId21" Type="http://schemas.openxmlformats.org/officeDocument/2006/relationships/queryTable" Target="../queryTables/queryTable2663.xml"/><Relationship Id="rId42" Type="http://schemas.openxmlformats.org/officeDocument/2006/relationships/queryTable" Target="../queryTables/queryTable2684.xml"/><Relationship Id="rId63" Type="http://schemas.openxmlformats.org/officeDocument/2006/relationships/queryTable" Target="../queryTables/queryTable2705.xml"/><Relationship Id="rId84" Type="http://schemas.openxmlformats.org/officeDocument/2006/relationships/queryTable" Target="../queryTables/queryTable2726.xml"/><Relationship Id="rId138" Type="http://schemas.openxmlformats.org/officeDocument/2006/relationships/queryTable" Target="../queryTables/queryTable2780.xml"/><Relationship Id="rId159" Type="http://schemas.openxmlformats.org/officeDocument/2006/relationships/queryTable" Target="../queryTables/queryTable2801.xml"/><Relationship Id="rId170" Type="http://schemas.openxmlformats.org/officeDocument/2006/relationships/queryTable" Target="../queryTables/queryTable2812.xml"/><Relationship Id="rId191" Type="http://schemas.openxmlformats.org/officeDocument/2006/relationships/queryTable" Target="../queryTables/queryTable2833.xml"/><Relationship Id="rId205" Type="http://schemas.openxmlformats.org/officeDocument/2006/relationships/queryTable" Target="../queryTables/queryTable2847.xml"/><Relationship Id="rId16" Type="http://schemas.openxmlformats.org/officeDocument/2006/relationships/queryTable" Target="../queryTables/queryTable2658.xml"/><Relationship Id="rId107" Type="http://schemas.openxmlformats.org/officeDocument/2006/relationships/queryTable" Target="../queryTables/queryTable2749.xml"/><Relationship Id="rId11" Type="http://schemas.openxmlformats.org/officeDocument/2006/relationships/queryTable" Target="../queryTables/queryTable2653.xml"/><Relationship Id="rId32" Type="http://schemas.openxmlformats.org/officeDocument/2006/relationships/queryTable" Target="../queryTables/queryTable2674.xml"/><Relationship Id="rId37" Type="http://schemas.openxmlformats.org/officeDocument/2006/relationships/queryTable" Target="../queryTables/queryTable2679.xml"/><Relationship Id="rId53" Type="http://schemas.openxmlformats.org/officeDocument/2006/relationships/queryTable" Target="../queryTables/queryTable2695.xml"/><Relationship Id="rId58" Type="http://schemas.openxmlformats.org/officeDocument/2006/relationships/queryTable" Target="../queryTables/queryTable2700.xml"/><Relationship Id="rId74" Type="http://schemas.openxmlformats.org/officeDocument/2006/relationships/queryTable" Target="../queryTables/queryTable2716.xml"/><Relationship Id="rId79" Type="http://schemas.openxmlformats.org/officeDocument/2006/relationships/queryTable" Target="../queryTables/queryTable2721.xml"/><Relationship Id="rId102" Type="http://schemas.openxmlformats.org/officeDocument/2006/relationships/queryTable" Target="../queryTables/queryTable2744.xml"/><Relationship Id="rId123" Type="http://schemas.openxmlformats.org/officeDocument/2006/relationships/queryTable" Target="../queryTables/queryTable2765.xml"/><Relationship Id="rId128" Type="http://schemas.openxmlformats.org/officeDocument/2006/relationships/queryTable" Target="../queryTables/queryTable2770.xml"/><Relationship Id="rId144" Type="http://schemas.openxmlformats.org/officeDocument/2006/relationships/queryTable" Target="../queryTables/queryTable2786.xml"/><Relationship Id="rId149" Type="http://schemas.openxmlformats.org/officeDocument/2006/relationships/queryTable" Target="../queryTables/queryTable2791.xml"/><Relationship Id="rId5" Type="http://schemas.openxmlformats.org/officeDocument/2006/relationships/queryTable" Target="../queryTables/queryTable2647.xml"/><Relationship Id="rId90" Type="http://schemas.openxmlformats.org/officeDocument/2006/relationships/queryTable" Target="../queryTables/queryTable2732.xml"/><Relationship Id="rId95" Type="http://schemas.openxmlformats.org/officeDocument/2006/relationships/queryTable" Target="../queryTables/queryTable2737.xml"/><Relationship Id="rId160" Type="http://schemas.openxmlformats.org/officeDocument/2006/relationships/queryTable" Target="../queryTables/queryTable2802.xml"/><Relationship Id="rId165" Type="http://schemas.openxmlformats.org/officeDocument/2006/relationships/queryTable" Target="../queryTables/queryTable2807.xml"/><Relationship Id="rId181" Type="http://schemas.openxmlformats.org/officeDocument/2006/relationships/queryTable" Target="../queryTables/queryTable2823.xml"/><Relationship Id="rId186" Type="http://schemas.openxmlformats.org/officeDocument/2006/relationships/queryTable" Target="../queryTables/queryTable2828.xml"/><Relationship Id="rId22" Type="http://schemas.openxmlformats.org/officeDocument/2006/relationships/queryTable" Target="../queryTables/queryTable2664.xml"/><Relationship Id="rId27" Type="http://schemas.openxmlformats.org/officeDocument/2006/relationships/queryTable" Target="../queryTables/queryTable2669.xml"/><Relationship Id="rId43" Type="http://schemas.openxmlformats.org/officeDocument/2006/relationships/queryTable" Target="../queryTables/queryTable2685.xml"/><Relationship Id="rId48" Type="http://schemas.openxmlformats.org/officeDocument/2006/relationships/queryTable" Target="../queryTables/queryTable2690.xml"/><Relationship Id="rId64" Type="http://schemas.openxmlformats.org/officeDocument/2006/relationships/queryTable" Target="../queryTables/queryTable2706.xml"/><Relationship Id="rId69" Type="http://schemas.openxmlformats.org/officeDocument/2006/relationships/queryTable" Target="../queryTables/queryTable2711.xml"/><Relationship Id="rId113" Type="http://schemas.openxmlformats.org/officeDocument/2006/relationships/queryTable" Target="../queryTables/queryTable2755.xml"/><Relationship Id="rId118" Type="http://schemas.openxmlformats.org/officeDocument/2006/relationships/queryTable" Target="../queryTables/queryTable2760.xml"/><Relationship Id="rId134" Type="http://schemas.openxmlformats.org/officeDocument/2006/relationships/queryTable" Target="../queryTables/queryTable2776.xml"/><Relationship Id="rId139" Type="http://schemas.openxmlformats.org/officeDocument/2006/relationships/queryTable" Target="../queryTables/queryTable2781.xml"/><Relationship Id="rId80" Type="http://schemas.openxmlformats.org/officeDocument/2006/relationships/queryTable" Target="../queryTables/queryTable2722.xml"/><Relationship Id="rId85" Type="http://schemas.openxmlformats.org/officeDocument/2006/relationships/queryTable" Target="../queryTables/queryTable2727.xml"/><Relationship Id="rId150" Type="http://schemas.openxmlformats.org/officeDocument/2006/relationships/queryTable" Target="../queryTables/queryTable2792.xml"/><Relationship Id="rId155" Type="http://schemas.openxmlformats.org/officeDocument/2006/relationships/queryTable" Target="../queryTables/queryTable2797.xml"/><Relationship Id="rId171" Type="http://schemas.openxmlformats.org/officeDocument/2006/relationships/queryTable" Target="../queryTables/queryTable2813.xml"/><Relationship Id="rId176" Type="http://schemas.openxmlformats.org/officeDocument/2006/relationships/queryTable" Target="../queryTables/queryTable2818.xml"/><Relationship Id="rId192" Type="http://schemas.openxmlformats.org/officeDocument/2006/relationships/queryTable" Target="../queryTables/queryTable2834.xml"/><Relationship Id="rId197" Type="http://schemas.openxmlformats.org/officeDocument/2006/relationships/queryTable" Target="../queryTables/queryTable2839.xml"/><Relationship Id="rId206" Type="http://schemas.openxmlformats.org/officeDocument/2006/relationships/queryTable" Target="../queryTables/queryTable2848.xml"/><Relationship Id="rId201" Type="http://schemas.openxmlformats.org/officeDocument/2006/relationships/queryTable" Target="../queryTables/queryTable2843.xml"/><Relationship Id="rId12" Type="http://schemas.openxmlformats.org/officeDocument/2006/relationships/queryTable" Target="../queryTables/queryTable2654.xml"/><Relationship Id="rId17" Type="http://schemas.openxmlformats.org/officeDocument/2006/relationships/queryTable" Target="../queryTables/queryTable2659.xml"/><Relationship Id="rId33" Type="http://schemas.openxmlformats.org/officeDocument/2006/relationships/queryTable" Target="../queryTables/queryTable2675.xml"/><Relationship Id="rId38" Type="http://schemas.openxmlformats.org/officeDocument/2006/relationships/queryTable" Target="../queryTables/queryTable2680.xml"/><Relationship Id="rId59" Type="http://schemas.openxmlformats.org/officeDocument/2006/relationships/queryTable" Target="../queryTables/queryTable2701.xml"/><Relationship Id="rId103" Type="http://schemas.openxmlformats.org/officeDocument/2006/relationships/queryTable" Target="../queryTables/queryTable2745.xml"/><Relationship Id="rId108" Type="http://schemas.openxmlformats.org/officeDocument/2006/relationships/queryTable" Target="../queryTables/queryTable2750.xml"/><Relationship Id="rId124" Type="http://schemas.openxmlformats.org/officeDocument/2006/relationships/queryTable" Target="../queryTables/queryTable2766.xml"/><Relationship Id="rId129" Type="http://schemas.openxmlformats.org/officeDocument/2006/relationships/queryTable" Target="../queryTables/queryTable2771.xml"/><Relationship Id="rId54" Type="http://schemas.openxmlformats.org/officeDocument/2006/relationships/queryTable" Target="../queryTables/queryTable2696.xml"/><Relationship Id="rId70" Type="http://schemas.openxmlformats.org/officeDocument/2006/relationships/queryTable" Target="../queryTables/queryTable2712.xml"/><Relationship Id="rId75" Type="http://schemas.openxmlformats.org/officeDocument/2006/relationships/queryTable" Target="../queryTables/queryTable2717.xml"/><Relationship Id="rId91" Type="http://schemas.openxmlformats.org/officeDocument/2006/relationships/queryTable" Target="../queryTables/queryTable2733.xml"/><Relationship Id="rId96" Type="http://schemas.openxmlformats.org/officeDocument/2006/relationships/queryTable" Target="../queryTables/queryTable2738.xml"/><Relationship Id="rId140" Type="http://schemas.openxmlformats.org/officeDocument/2006/relationships/queryTable" Target="../queryTables/queryTable2782.xml"/><Relationship Id="rId145" Type="http://schemas.openxmlformats.org/officeDocument/2006/relationships/queryTable" Target="../queryTables/queryTable2787.xml"/><Relationship Id="rId161" Type="http://schemas.openxmlformats.org/officeDocument/2006/relationships/queryTable" Target="../queryTables/queryTable2803.xml"/><Relationship Id="rId166" Type="http://schemas.openxmlformats.org/officeDocument/2006/relationships/queryTable" Target="../queryTables/queryTable2808.xml"/><Relationship Id="rId182" Type="http://schemas.openxmlformats.org/officeDocument/2006/relationships/queryTable" Target="../queryTables/queryTable2824.xml"/><Relationship Id="rId187" Type="http://schemas.openxmlformats.org/officeDocument/2006/relationships/queryTable" Target="../queryTables/queryTable2829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2648.xml"/><Relationship Id="rId23" Type="http://schemas.openxmlformats.org/officeDocument/2006/relationships/queryTable" Target="../queryTables/queryTable2665.xml"/><Relationship Id="rId28" Type="http://schemas.openxmlformats.org/officeDocument/2006/relationships/queryTable" Target="../queryTables/queryTable2670.xml"/><Relationship Id="rId49" Type="http://schemas.openxmlformats.org/officeDocument/2006/relationships/queryTable" Target="../queryTables/queryTable2691.xml"/><Relationship Id="rId114" Type="http://schemas.openxmlformats.org/officeDocument/2006/relationships/queryTable" Target="../queryTables/queryTable2756.xml"/><Relationship Id="rId119" Type="http://schemas.openxmlformats.org/officeDocument/2006/relationships/queryTable" Target="../queryTables/queryTable2761.xml"/><Relationship Id="rId44" Type="http://schemas.openxmlformats.org/officeDocument/2006/relationships/queryTable" Target="../queryTables/queryTable2686.xml"/><Relationship Id="rId60" Type="http://schemas.openxmlformats.org/officeDocument/2006/relationships/queryTable" Target="../queryTables/queryTable2702.xml"/><Relationship Id="rId65" Type="http://schemas.openxmlformats.org/officeDocument/2006/relationships/queryTable" Target="../queryTables/queryTable2707.xml"/><Relationship Id="rId81" Type="http://schemas.openxmlformats.org/officeDocument/2006/relationships/queryTable" Target="../queryTables/queryTable2723.xml"/><Relationship Id="rId86" Type="http://schemas.openxmlformats.org/officeDocument/2006/relationships/queryTable" Target="../queryTables/queryTable2728.xml"/><Relationship Id="rId130" Type="http://schemas.openxmlformats.org/officeDocument/2006/relationships/queryTable" Target="../queryTables/queryTable2772.xml"/><Relationship Id="rId135" Type="http://schemas.openxmlformats.org/officeDocument/2006/relationships/queryTable" Target="../queryTables/queryTable2777.xml"/><Relationship Id="rId151" Type="http://schemas.openxmlformats.org/officeDocument/2006/relationships/queryTable" Target="../queryTables/queryTable2793.xml"/><Relationship Id="rId156" Type="http://schemas.openxmlformats.org/officeDocument/2006/relationships/queryTable" Target="../queryTables/queryTable2798.xml"/><Relationship Id="rId177" Type="http://schemas.openxmlformats.org/officeDocument/2006/relationships/queryTable" Target="../queryTables/queryTable2819.xml"/><Relationship Id="rId198" Type="http://schemas.openxmlformats.org/officeDocument/2006/relationships/queryTable" Target="../queryTables/queryTable2840.xml"/><Relationship Id="rId172" Type="http://schemas.openxmlformats.org/officeDocument/2006/relationships/queryTable" Target="../queryTables/queryTable2814.xml"/><Relationship Id="rId193" Type="http://schemas.openxmlformats.org/officeDocument/2006/relationships/queryTable" Target="../queryTables/queryTable2835.xml"/><Relationship Id="rId202" Type="http://schemas.openxmlformats.org/officeDocument/2006/relationships/queryTable" Target="../queryTables/queryTable2844.xml"/><Relationship Id="rId13" Type="http://schemas.openxmlformats.org/officeDocument/2006/relationships/queryTable" Target="../queryTables/queryTable2655.xml"/><Relationship Id="rId18" Type="http://schemas.openxmlformats.org/officeDocument/2006/relationships/queryTable" Target="../queryTables/queryTable2660.xml"/><Relationship Id="rId39" Type="http://schemas.openxmlformats.org/officeDocument/2006/relationships/queryTable" Target="../queryTables/queryTable2681.xml"/><Relationship Id="rId109" Type="http://schemas.openxmlformats.org/officeDocument/2006/relationships/queryTable" Target="../queryTables/queryTable2751.xml"/><Relationship Id="rId34" Type="http://schemas.openxmlformats.org/officeDocument/2006/relationships/queryTable" Target="../queryTables/queryTable2676.xml"/><Relationship Id="rId50" Type="http://schemas.openxmlformats.org/officeDocument/2006/relationships/queryTable" Target="../queryTables/queryTable2692.xml"/><Relationship Id="rId55" Type="http://schemas.openxmlformats.org/officeDocument/2006/relationships/queryTable" Target="../queryTables/queryTable2697.xml"/><Relationship Id="rId76" Type="http://schemas.openxmlformats.org/officeDocument/2006/relationships/queryTable" Target="../queryTables/queryTable2718.xml"/><Relationship Id="rId97" Type="http://schemas.openxmlformats.org/officeDocument/2006/relationships/queryTable" Target="../queryTables/queryTable2739.xml"/><Relationship Id="rId104" Type="http://schemas.openxmlformats.org/officeDocument/2006/relationships/queryTable" Target="../queryTables/queryTable2746.xml"/><Relationship Id="rId120" Type="http://schemas.openxmlformats.org/officeDocument/2006/relationships/queryTable" Target="../queryTables/queryTable2762.xml"/><Relationship Id="rId125" Type="http://schemas.openxmlformats.org/officeDocument/2006/relationships/queryTable" Target="../queryTables/queryTable2767.xml"/><Relationship Id="rId141" Type="http://schemas.openxmlformats.org/officeDocument/2006/relationships/queryTable" Target="../queryTables/queryTable2783.xml"/><Relationship Id="rId146" Type="http://schemas.openxmlformats.org/officeDocument/2006/relationships/queryTable" Target="../queryTables/queryTable2788.xml"/><Relationship Id="rId167" Type="http://schemas.openxmlformats.org/officeDocument/2006/relationships/queryTable" Target="../queryTables/queryTable2809.xml"/><Relationship Id="rId188" Type="http://schemas.openxmlformats.org/officeDocument/2006/relationships/queryTable" Target="../queryTables/queryTable2830.xml"/><Relationship Id="rId7" Type="http://schemas.openxmlformats.org/officeDocument/2006/relationships/queryTable" Target="../queryTables/queryTable2649.xml"/><Relationship Id="rId71" Type="http://schemas.openxmlformats.org/officeDocument/2006/relationships/queryTable" Target="../queryTables/queryTable2713.xml"/><Relationship Id="rId92" Type="http://schemas.openxmlformats.org/officeDocument/2006/relationships/queryTable" Target="../queryTables/queryTable2734.xml"/><Relationship Id="rId162" Type="http://schemas.openxmlformats.org/officeDocument/2006/relationships/queryTable" Target="../queryTables/queryTable2804.xml"/><Relationship Id="rId183" Type="http://schemas.openxmlformats.org/officeDocument/2006/relationships/queryTable" Target="../queryTables/queryTable2825.xml"/><Relationship Id="rId2" Type="http://schemas.openxmlformats.org/officeDocument/2006/relationships/queryTable" Target="../queryTables/queryTable2644.xml"/><Relationship Id="rId29" Type="http://schemas.openxmlformats.org/officeDocument/2006/relationships/queryTable" Target="../queryTables/queryTable2671.xml"/><Relationship Id="rId24" Type="http://schemas.openxmlformats.org/officeDocument/2006/relationships/queryTable" Target="../queryTables/queryTable2666.xml"/><Relationship Id="rId40" Type="http://schemas.openxmlformats.org/officeDocument/2006/relationships/queryTable" Target="../queryTables/queryTable2682.xml"/><Relationship Id="rId45" Type="http://schemas.openxmlformats.org/officeDocument/2006/relationships/queryTable" Target="../queryTables/queryTable2687.xml"/><Relationship Id="rId66" Type="http://schemas.openxmlformats.org/officeDocument/2006/relationships/queryTable" Target="../queryTables/queryTable2708.xml"/><Relationship Id="rId87" Type="http://schemas.openxmlformats.org/officeDocument/2006/relationships/queryTable" Target="../queryTables/queryTable2729.xml"/><Relationship Id="rId110" Type="http://schemas.openxmlformats.org/officeDocument/2006/relationships/queryTable" Target="../queryTables/queryTable2752.xml"/><Relationship Id="rId115" Type="http://schemas.openxmlformats.org/officeDocument/2006/relationships/queryTable" Target="../queryTables/queryTable2757.xml"/><Relationship Id="rId131" Type="http://schemas.openxmlformats.org/officeDocument/2006/relationships/queryTable" Target="../queryTables/queryTable2773.xml"/><Relationship Id="rId136" Type="http://schemas.openxmlformats.org/officeDocument/2006/relationships/queryTable" Target="../queryTables/queryTable2778.xml"/><Relationship Id="rId157" Type="http://schemas.openxmlformats.org/officeDocument/2006/relationships/queryTable" Target="../queryTables/queryTable2799.xml"/><Relationship Id="rId178" Type="http://schemas.openxmlformats.org/officeDocument/2006/relationships/queryTable" Target="../queryTables/queryTable2820.xml"/><Relationship Id="rId61" Type="http://schemas.openxmlformats.org/officeDocument/2006/relationships/queryTable" Target="../queryTables/queryTable2703.xml"/><Relationship Id="rId82" Type="http://schemas.openxmlformats.org/officeDocument/2006/relationships/queryTable" Target="../queryTables/queryTable2724.xml"/><Relationship Id="rId152" Type="http://schemas.openxmlformats.org/officeDocument/2006/relationships/queryTable" Target="../queryTables/queryTable2794.xml"/><Relationship Id="rId173" Type="http://schemas.openxmlformats.org/officeDocument/2006/relationships/queryTable" Target="../queryTables/queryTable2815.xml"/><Relationship Id="rId194" Type="http://schemas.openxmlformats.org/officeDocument/2006/relationships/queryTable" Target="../queryTables/queryTable2836.xml"/><Relationship Id="rId199" Type="http://schemas.openxmlformats.org/officeDocument/2006/relationships/queryTable" Target="../queryTables/queryTable2841.xml"/><Relationship Id="rId203" Type="http://schemas.openxmlformats.org/officeDocument/2006/relationships/queryTable" Target="../queryTables/queryTable2845.xml"/><Relationship Id="rId19" Type="http://schemas.openxmlformats.org/officeDocument/2006/relationships/queryTable" Target="../queryTables/queryTable2661.xml"/><Relationship Id="rId14" Type="http://schemas.openxmlformats.org/officeDocument/2006/relationships/queryTable" Target="../queryTables/queryTable2656.xml"/><Relationship Id="rId30" Type="http://schemas.openxmlformats.org/officeDocument/2006/relationships/queryTable" Target="../queryTables/queryTable2672.xml"/><Relationship Id="rId35" Type="http://schemas.openxmlformats.org/officeDocument/2006/relationships/queryTable" Target="../queryTables/queryTable2677.xml"/><Relationship Id="rId56" Type="http://schemas.openxmlformats.org/officeDocument/2006/relationships/queryTable" Target="../queryTables/queryTable2698.xml"/><Relationship Id="rId77" Type="http://schemas.openxmlformats.org/officeDocument/2006/relationships/queryTable" Target="../queryTables/queryTable2719.xml"/><Relationship Id="rId100" Type="http://schemas.openxmlformats.org/officeDocument/2006/relationships/queryTable" Target="../queryTables/queryTable2742.xml"/><Relationship Id="rId105" Type="http://schemas.openxmlformats.org/officeDocument/2006/relationships/queryTable" Target="../queryTables/queryTable2747.xml"/><Relationship Id="rId126" Type="http://schemas.openxmlformats.org/officeDocument/2006/relationships/queryTable" Target="../queryTables/queryTable2768.xml"/><Relationship Id="rId147" Type="http://schemas.openxmlformats.org/officeDocument/2006/relationships/queryTable" Target="../queryTables/queryTable2789.xml"/><Relationship Id="rId168" Type="http://schemas.openxmlformats.org/officeDocument/2006/relationships/queryTable" Target="../queryTables/queryTable2810.xml"/><Relationship Id="rId8" Type="http://schemas.openxmlformats.org/officeDocument/2006/relationships/queryTable" Target="../queryTables/queryTable2650.xml"/><Relationship Id="rId51" Type="http://schemas.openxmlformats.org/officeDocument/2006/relationships/queryTable" Target="../queryTables/queryTable2693.xml"/><Relationship Id="rId72" Type="http://schemas.openxmlformats.org/officeDocument/2006/relationships/queryTable" Target="../queryTables/queryTable2714.xml"/><Relationship Id="rId93" Type="http://schemas.openxmlformats.org/officeDocument/2006/relationships/queryTable" Target="../queryTables/queryTable2735.xml"/><Relationship Id="rId98" Type="http://schemas.openxmlformats.org/officeDocument/2006/relationships/queryTable" Target="../queryTables/queryTable2740.xml"/><Relationship Id="rId121" Type="http://schemas.openxmlformats.org/officeDocument/2006/relationships/queryTable" Target="../queryTables/queryTable2763.xml"/><Relationship Id="rId142" Type="http://schemas.openxmlformats.org/officeDocument/2006/relationships/queryTable" Target="../queryTables/queryTable2784.xml"/><Relationship Id="rId163" Type="http://schemas.openxmlformats.org/officeDocument/2006/relationships/queryTable" Target="../queryTables/queryTable2805.xml"/><Relationship Id="rId184" Type="http://schemas.openxmlformats.org/officeDocument/2006/relationships/queryTable" Target="../queryTables/queryTable2826.xml"/><Relationship Id="rId189" Type="http://schemas.openxmlformats.org/officeDocument/2006/relationships/queryTable" Target="../queryTables/queryTable2831.xml"/><Relationship Id="rId3" Type="http://schemas.openxmlformats.org/officeDocument/2006/relationships/queryTable" Target="../queryTables/queryTable2645.xml"/><Relationship Id="rId25" Type="http://schemas.openxmlformats.org/officeDocument/2006/relationships/queryTable" Target="../queryTables/queryTable2667.xml"/><Relationship Id="rId46" Type="http://schemas.openxmlformats.org/officeDocument/2006/relationships/queryTable" Target="../queryTables/queryTable2688.xml"/><Relationship Id="rId67" Type="http://schemas.openxmlformats.org/officeDocument/2006/relationships/queryTable" Target="../queryTables/queryTable2709.xml"/><Relationship Id="rId116" Type="http://schemas.openxmlformats.org/officeDocument/2006/relationships/queryTable" Target="../queryTables/queryTable2758.xml"/><Relationship Id="rId137" Type="http://schemas.openxmlformats.org/officeDocument/2006/relationships/queryTable" Target="../queryTables/queryTable2779.xml"/><Relationship Id="rId158" Type="http://schemas.openxmlformats.org/officeDocument/2006/relationships/queryTable" Target="../queryTables/queryTable2800.xml"/><Relationship Id="rId20" Type="http://schemas.openxmlformats.org/officeDocument/2006/relationships/queryTable" Target="../queryTables/queryTable2662.xml"/><Relationship Id="rId41" Type="http://schemas.openxmlformats.org/officeDocument/2006/relationships/queryTable" Target="../queryTables/queryTable2683.xml"/><Relationship Id="rId62" Type="http://schemas.openxmlformats.org/officeDocument/2006/relationships/queryTable" Target="../queryTables/queryTable2704.xml"/><Relationship Id="rId83" Type="http://schemas.openxmlformats.org/officeDocument/2006/relationships/queryTable" Target="../queryTables/queryTable2725.xml"/><Relationship Id="rId88" Type="http://schemas.openxmlformats.org/officeDocument/2006/relationships/queryTable" Target="../queryTables/queryTable2730.xml"/><Relationship Id="rId111" Type="http://schemas.openxmlformats.org/officeDocument/2006/relationships/queryTable" Target="../queryTables/queryTable2753.xml"/><Relationship Id="rId132" Type="http://schemas.openxmlformats.org/officeDocument/2006/relationships/queryTable" Target="../queryTables/queryTable2774.xml"/><Relationship Id="rId153" Type="http://schemas.openxmlformats.org/officeDocument/2006/relationships/queryTable" Target="../queryTables/queryTable2795.xml"/><Relationship Id="rId174" Type="http://schemas.openxmlformats.org/officeDocument/2006/relationships/queryTable" Target="../queryTables/queryTable2816.xml"/><Relationship Id="rId179" Type="http://schemas.openxmlformats.org/officeDocument/2006/relationships/queryTable" Target="../queryTables/queryTable2821.xml"/><Relationship Id="rId195" Type="http://schemas.openxmlformats.org/officeDocument/2006/relationships/queryTable" Target="../queryTables/queryTable2837.xml"/><Relationship Id="rId190" Type="http://schemas.openxmlformats.org/officeDocument/2006/relationships/queryTable" Target="../queryTables/queryTable2832.xml"/><Relationship Id="rId204" Type="http://schemas.openxmlformats.org/officeDocument/2006/relationships/queryTable" Target="../queryTables/queryTable2846.xml"/><Relationship Id="rId15" Type="http://schemas.openxmlformats.org/officeDocument/2006/relationships/queryTable" Target="../queryTables/queryTable2657.xml"/><Relationship Id="rId36" Type="http://schemas.openxmlformats.org/officeDocument/2006/relationships/queryTable" Target="../queryTables/queryTable2678.xml"/><Relationship Id="rId57" Type="http://schemas.openxmlformats.org/officeDocument/2006/relationships/queryTable" Target="../queryTables/queryTable2699.xml"/><Relationship Id="rId106" Type="http://schemas.openxmlformats.org/officeDocument/2006/relationships/queryTable" Target="../queryTables/queryTable2748.xml"/><Relationship Id="rId127" Type="http://schemas.openxmlformats.org/officeDocument/2006/relationships/queryTable" Target="../queryTables/queryTable2769.xml"/><Relationship Id="rId10" Type="http://schemas.openxmlformats.org/officeDocument/2006/relationships/queryTable" Target="../queryTables/queryTable2652.xml"/><Relationship Id="rId31" Type="http://schemas.openxmlformats.org/officeDocument/2006/relationships/queryTable" Target="../queryTables/queryTable2673.xml"/><Relationship Id="rId52" Type="http://schemas.openxmlformats.org/officeDocument/2006/relationships/queryTable" Target="../queryTables/queryTable2694.xml"/><Relationship Id="rId73" Type="http://schemas.openxmlformats.org/officeDocument/2006/relationships/queryTable" Target="../queryTables/queryTable2715.xml"/><Relationship Id="rId78" Type="http://schemas.openxmlformats.org/officeDocument/2006/relationships/queryTable" Target="../queryTables/queryTable2720.xml"/><Relationship Id="rId94" Type="http://schemas.openxmlformats.org/officeDocument/2006/relationships/queryTable" Target="../queryTables/queryTable2736.xml"/><Relationship Id="rId99" Type="http://schemas.openxmlformats.org/officeDocument/2006/relationships/queryTable" Target="../queryTables/queryTable2741.xml"/><Relationship Id="rId101" Type="http://schemas.openxmlformats.org/officeDocument/2006/relationships/queryTable" Target="../queryTables/queryTable2743.xml"/><Relationship Id="rId122" Type="http://schemas.openxmlformats.org/officeDocument/2006/relationships/queryTable" Target="../queryTables/queryTable2764.xml"/><Relationship Id="rId143" Type="http://schemas.openxmlformats.org/officeDocument/2006/relationships/queryTable" Target="../queryTables/queryTable2785.xml"/><Relationship Id="rId148" Type="http://schemas.openxmlformats.org/officeDocument/2006/relationships/queryTable" Target="../queryTables/queryTable2790.xml"/><Relationship Id="rId164" Type="http://schemas.openxmlformats.org/officeDocument/2006/relationships/queryTable" Target="../queryTables/queryTable2806.xml"/><Relationship Id="rId169" Type="http://schemas.openxmlformats.org/officeDocument/2006/relationships/queryTable" Target="../queryTables/queryTable2811.xml"/><Relationship Id="rId185" Type="http://schemas.openxmlformats.org/officeDocument/2006/relationships/queryTable" Target="../queryTables/queryTable2827.xml"/><Relationship Id="rId4" Type="http://schemas.openxmlformats.org/officeDocument/2006/relationships/queryTable" Target="../queryTables/queryTable2646.xml"/><Relationship Id="rId9" Type="http://schemas.openxmlformats.org/officeDocument/2006/relationships/queryTable" Target="../queryTables/queryTable2651.xml"/><Relationship Id="rId180" Type="http://schemas.openxmlformats.org/officeDocument/2006/relationships/queryTable" Target="../queryTables/queryTable2822.xml"/><Relationship Id="rId26" Type="http://schemas.openxmlformats.org/officeDocument/2006/relationships/queryTable" Target="../queryTables/queryTable2668.xml"/><Relationship Id="rId47" Type="http://schemas.openxmlformats.org/officeDocument/2006/relationships/queryTable" Target="../queryTables/queryTable2689.xml"/><Relationship Id="rId68" Type="http://schemas.openxmlformats.org/officeDocument/2006/relationships/queryTable" Target="../queryTables/queryTable2710.xml"/><Relationship Id="rId89" Type="http://schemas.openxmlformats.org/officeDocument/2006/relationships/queryTable" Target="../queryTables/queryTable2731.xml"/><Relationship Id="rId112" Type="http://schemas.openxmlformats.org/officeDocument/2006/relationships/queryTable" Target="../queryTables/queryTable2754.xml"/><Relationship Id="rId133" Type="http://schemas.openxmlformats.org/officeDocument/2006/relationships/queryTable" Target="../queryTables/queryTable2775.xml"/><Relationship Id="rId154" Type="http://schemas.openxmlformats.org/officeDocument/2006/relationships/queryTable" Target="../queryTables/queryTable2796.xml"/><Relationship Id="rId175" Type="http://schemas.openxmlformats.org/officeDocument/2006/relationships/queryTable" Target="../queryTables/queryTable2817.xml"/><Relationship Id="rId196" Type="http://schemas.openxmlformats.org/officeDocument/2006/relationships/queryTable" Target="../queryTables/queryTable2838.xml"/><Relationship Id="rId200" Type="http://schemas.openxmlformats.org/officeDocument/2006/relationships/queryTable" Target="../queryTables/queryTable28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51.xml"/><Relationship Id="rId2" Type="http://schemas.openxmlformats.org/officeDocument/2006/relationships/queryTable" Target="../queryTables/queryTable2850.xml"/><Relationship Id="rId1" Type="http://schemas.openxmlformats.org/officeDocument/2006/relationships/queryTable" Target="../queryTables/queryTable28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1"/>
  <dimension ref="B2:D28"/>
  <sheetViews>
    <sheetView workbookViewId="0">
      <selection activeCell="B37" sqref="B37"/>
    </sheetView>
  </sheetViews>
  <sheetFormatPr defaultRowHeight="14.25"/>
  <cols>
    <col min="1" max="1" width="13.125" customWidth="1"/>
    <col min="2" max="2" width="69.5" customWidth="1"/>
    <col min="3" max="3" width="30.625" customWidth="1"/>
    <col min="4" max="4" width="12.625" style="98" customWidth="1"/>
  </cols>
  <sheetData>
    <row r="2" spans="2:4">
      <c r="B2" s="271" t="s">
        <v>426</v>
      </c>
      <c r="C2" s="271"/>
      <c r="D2" s="271"/>
    </row>
    <row r="3" spans="2:4">
      <c r="B3" t="s">
        <v>413</v>
      </c>
      <c r="C3" t="s">
        <v>419</v>
      </c>
      <c r="D3" s="98" t="s">
        <v>420</v>
      </c>
    </row>
    <row r="4" spans="2:4">
      <c r="B4" t="s">
        <v>414</v>
      </c>
      <c r="C4" t="s">
        <v>418</v>
      </c>
      <c r="D4" s="98">
        <v>2</v>
      </c>
    </row>
    <row r="5" spans="2:4">
      <c r="B5" t="s">
        <v>415</v>
      </c>
      <c r="C5" t="s">
        <v>418</v>
      </c>
      <c r="D5" s="98">
        <v>16</v>
      </c>
    </row>
    <row r="6" spans="2:4">
      <c r="B6" t="s">
        <v>416</v>
      </c>
      <c r="C6" t="s">
        <v>418</v>
      </c>
      <c r="D6" s="98">
        <v>27</v>
      </c>
    </row>
    <row r="7" spans="2:4">
      <c r="B7" t="s">
        <v>417</v>
      </c>
      <c r="C7" t="s">
        <v>418</v>
      </c>
      <c r="D7" s="98">
        <v>38</v>
      </c>
    </row>
    <row r="8" spans="2:4">
      <c r="B8" t="s">
        <v>421</v>
      </c>
      <c r="C8" t="s">
        <v>418</v>
      </c>
      <c r="D8" s="98">
        <v>48</v>
      </c>
    </row>
    <row r="9" spans="2:4">
      <c r="B9" t="s">
        <v>422</v>
      </c>
      <c r="C9" t="s">
        <v>431</v>
      </c>
      <c r="D9" s="98">
        <v>2</v>
      </c>
    </row>
    <row r="10" spans="2:4">
      <c r="B10" t="s">
        <v>423</v>
      </c>
      <c r="C10" t="s">
        <v>431</v>
      </c>
      <c r="D10" s="98">
        <v>9</v>
      </c>
    </row>
    <row r="11" spans="2:4">
      <c r="B11" t="s">
        <v>424</v>
      </c>
      <c r="C11" t="s">
        <v>431</v>
      </c>
      <c r="D11" s="98">
        <v>16</v>
      </c>
    </row>
    <row r="12" spans="2:4">
      <c r="B12" t="s">
        <v>425</v>
      </c>
      <c r="C12" t="s">
        <v>431</v>
      </c>
      <c r="D12" s="98">
        <v>23</v>
      </c>
    </row>
    <row r="13" spans="2:4">
      <c r="B13" t="s">
        <v>735</v>
      </c>
      <c r="C13" t="s">
        <v>736</v>
      </c>
      <c r="D13" s="98">
        <v>2</v>
      </c>
    </row>
    <row r="14" spans="2:4">
      <c r="B14" t="s">
        <v>734</v>
      </c>
      <c r="C14" t="s">
        <v>736</v>
      </c>
      <c r="D14" s="98">
        <v>6</v>
      </c>
    </row>
    <row r="15" spans="2:4">
      <c r="B15" t="s">
        <v>733</v>
      </c>
      <c r="C15" t="s">
        <v>736</v>
      </c>
      <c r="D15" s="98">
        <v>10</v>
      </c>
    </row>
    <row r="16" spans="2:4">
      <c r="B16" t="s">
        <v>732</v>
      </c>
      <c r="C16" t="s">
        <v>736</v>
      </c>
      <c r="D16" s="98">
        <v>14</v>
      </c>
    </row>
    <row r="25" spans="2:4">
      <c r="B25" s="271" t="s">
        <v>427</v>
      </c>
      <c r="C25" s="271"/>
      <c r="D25" s="271"/>
    </row>
    <row r="26" spans="2:4">
      <c r="B26" t="s">
        <v>428</v>
      </c>
      <c r="C26" t="s">
        <v>5</v>
      </c>
      <c r="D26" s="98">
        <v>2</v>
      </c>
    </row>
    <row r="27" spans="2:4">
      <c r="B27" t="s">
        <v>429</v>
      </c>
      <c r="C27" t="s">
        <v>5</v>
      </c>
      <c r="D27" s="98">
        <v>16</v>
      </c>
    </row>
    <row r="28" spans="2:4">
      <c r="B28" t="s">
        <v>430</v>
      </c>
      <c r="C28" t="s">
        <v>5</v>
      </c>
      <c r="D28" s="98">
        <v>27</v>
      </c>
    </row>
  </sheetData>
  <mergeCells count="2">
    <mergeCell ref="B2:D2"/>
    <mergeCell ref="B25:D2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8">
    <pageSetUpPr fitToPage="1"/>
  </sheetPr>
  <dimension ref="A1:V307"/>
  <sheetViews>
    <sheetView tabSelected="1" workbookViewId="0">
      <selection activeCell="N2" sqref="N2:V11"/>
    </sheetView>
  </sheetViews>
  <sheetFormatPr defaultRowHeight="15.75"/>
  <cols>
    <col min="1" max="1" width="13.125" style="5" customWidth="1"/>
    <col min="2" max="2" width="10.625" style="26" customWidth="1"/>
    <col min="3" max="3" width="10.125" style="29" customWidth="1"/>
    <col min="4" max="4" width="10.625" style="29" customWidth="1"/>
    <col min="5" max="5" width="10.125" style="7" customWidth="1"/>
    <col min="6" max="6" width="10.25" style="5" customWidth="1"/>
    <col min="7" max="7" width="10.125" style="5" customWidth="1"/>
    <col min="8" max="8" width="12" style="5" customWidth="1"/>
    <col min="9" max="9" width="11.25" style="5" customWidth="1"/>
    <col min="10" max="10" width="9.375" style="5" customWidth="1"/>
    <col min="11" max="11" width="14.375" style="7" customWidth="1"/>
    <col min="12" max="12" width="6.75" style="5" customWidth="1"/>
    <col min="13" max="13" width="4.625" style="5" customWidth="1"/>
    <col min="14" max="14" width="14.75" style="5" customWidth="1"/>
    <col min="15" max="15" width="9.875" style="5" customWidth="1"/>
    <col min="16" max="16" width="10.625" style="5" customWidth="1"/>
    <col min="17" max="17" width="11" style="5" customWidth="1"/>
    <col min="18" max="18" width="12.125" style="5" customWidth="1"/>
    <col min="19" max="19" width="7.625" style="5" customWidth="1"/>
    <col min="20" max="20" width="7" style="5" customWidth="1"/>
    <col min="21" max="21" width="8.625" style="5" customWidth="1"/>
    <col min="22" max="22" width="8.375" style="5" customWidth="1"/>
    <col min="23" max="23" width="10.375" style="5" customWidth="1"/>
    <col min="24" max="25" width="9" style="5"/>
    <col min="26" max="26" width="11" style="5" customWidth="1"/>
    <col min="27" max="16384" width="9" style="5"/>
  </cols>
  <sheetData>
    <row r="1" spans="1:22" s="19" customFormat="1" ht="15">
      <c r="B1" s="26"/>
      <c r="C1" s="26"/>
      <c r="D1" s="26"/>
    </row>
    <row r="2" spans="1:22" s="19" customFormat="1" ht="24" customHeight="1">
      <c r="A2" s="298" t="s">
        <v>254</v>
      </c>
      <c r="B2" s="299"/>
      <c r="C2" s="299"/>
      <c r="D2" s="299"/>
      <c r="E2" s="299"/>
      <c r="F2" s="299"/>
      <c r="G2" s="299"/>
      <c r="H2" s="299"/>
      <c r="I2" s="299"/>
      <c r="J2" s="299"/>
      <c r="K2" s="300"/>
      <c r="N2" s="39" t="s">
        <v>294</v>
      </c>
      <c r="O2" s="307">
        <v>42704</v>
      </c>
      <c r="P2" s="308"/>
      <c r="Q2" s="308"/>
      <c r="R2" s="308"/>
      <c r="S2" s="308"/>
      <c r="T2" s="308"/>
      <c r="U2" s="308"/>
      <c r="V2" s="309"/>
    </row>
    <row r="3" spans="1:22" s="19" customFormat="1" ht="15">
      <c r="A3" s="21" t="s">
        <v>255</v>
      </c>
      <c r="B3" s="301">
        <v>47</v>
      </c>
      <c r="C3" s="302"/>
      <c r="D3" s="302"/>
      <c r="E3" s="303"/>
      <c r="F3" s="21" t="s">
        <v>265</v>
      </c>
      <c r="G3" s="25">
        <v>42702</v>
      </c>
      <c r="H3" s="25" t="s">
        <v>266</v>
      </c>
      <c r="I3" s="30">
        <v>42706</v>
      </c>
      <c r="J3" s="30"/>
      <c r="K3" s="31"/>
      <c r="N3" s="296" t="s">
        <v>301</v>
      </c>
      <c r="O3" s="320" t="s">
        <v>398</v>
      </c>
      <c r="P3" s="321"/>
      <c r="Q3" s="322"/>
      <c r="R3" s="331" t="s">
        <v>399</v>
      </c>
      <c r="S3" s="299"/>
      <c r="T3" s="299"/>
      <c r="U3" s="298" t="s">
        <v>743</v>
      </c>
      <c r="V3" s="300"/>
    </row>
    <row r="4" spans="1:22" s="19" customFormat="1" ht="45">
      <c r="A4" s="20" t="s">
        <v>256</v>
      </c>
      <c r="B4" s="20" t="s">
        <v>261</v>
      </c>
      <c r="C4" s="20" t="s">
        <v>263</v>
      </c>
      <c r="D4" s="20" t="s">
        <v>279</v>
      </c>
      <c r="E4" s="20" t="s">
        <v>759</v>
      </c>
      <c r="F4" s="20" t="s">
        <v>760</v>
      </c>
      <c r="G4" s="20" t="s">
        <v>761</v>
      </c>
      <c r="H4" s="20" t="s">
        <v>247</v>
      </c>
      <c r="I4" s="20" t="s">
        <v>259</v>
      </c>
      <c r="J4" s="20" t="s">
        <v>508</v>
      </c>
      <c r="K4" s="20" t="s">
        <v>726</v>
      </c>
      <c r="N4" s="297"/>
      <c r="O4" s="44" t="s">
        <v>259</v>
      </c>
      <c r="P4" s="43" t="s">
        <v>277</v>
      </c>
      <c r="Q4" s="47" t="s">
        <v>344</v>
      </c>
      <c r="R4" s="50" t="s">
        <v>400</v>
      </c>
      <c r="S4" s="42" t="s">
        <v>277</v>
      </c>
      <c r="T4" s="49" t="s">
        <v>344</v>
      </c>
      <c r="U4" s="49" t="s">
        <v>727</v>
      </c>
      <c r="V4" s="49" t="s">
        <v>728</v>
      </c>
    </row>
    <row r="5" spans="1:22" ht="21" customHeight="1">
      <c r="A5" s="274" t="s">
        <v>226</v>
      </c>
      <c r="B5" s="275"/>
      <c r="C5" s="275"/>
      <c r="D5" s="275"/>
      <c r="E5" s="275"/>
      <c r="F5" s="275"/>
      <c r="G5" s="275"/>
      <c r="H5" s="275"/>
      <c r="I5" s="275"/>
      <c r="J5" s="275"/>
      <c r="K5" s="276"/>
      <c r="N5" s="36" t="s">
        <v>52</v>
      </c>
      <c r="O5" s="36" t="s">
        <v>264</v>
      </c>
      <c r="P5" s="48">
        <f>ESGapEdge!Z33</f>
        <v>0.39719861806099216</v>
      </c>
      <c r="Q5" s="45"/>
      <c r="R5" s="317" t="s">
        <v>401</v>
      </c>
      <c r="S5" s="314">
        <f>ESDailyEdge!E14</f>
        <v>0.58890765381676968</v>
      </c>
      <c r="T5" s="314"/>
      <c r="U5" s="323" t="s">
        <v>729</v>
      </c>
      <c r="V5" s="314">
        <f>BrkOutEdge!B6</f>
        <v>0.74060082431527319</v>
      </c>
    </row>
    <row r="6" spans="1:22" ht="15.75" customHeight="1">
      <c r="A6" s="274" t="s">
        <v>227</v>
      </c>
      <c r="B6" s="275"/>
      <c r="C6" s="276"/>
      <c r="D6" s="64"/>
      <c r="E6" s="34">
        <v>0.43</v>
      </c>
      <c r="F6" s="34">
        <v>0.26</v>
      </c>
      <c r="G6" s="35"/>
      <c r="H6" s="284" t="s">
        <v>228</v>
      </c>
      <c r="I6" s="65"/>
      <c r="J6" s="65"/>
      <c r="K6" s="304"/>
      <c r="N6" s="40" t="s">
        <v>291</v>
      </c>
      <c r="O6" s="311">
        <v>2209.5</v>
      </c>
      <c r="P6" s="311"/>
      <c r="Q6" s="312"/>
      <c r="R6" s="318"/>
      <c r="S6" s="315"/>
      <c r="T6" s="315"/>
      <c r="U6" s="330"/>
      <c r="V6" s="315"/>
    </row>
    <row r="7" spans="1:22" ht="15.75" customHeight="1">
      <c r="A7" s="272" t="s">
        <v>282</v>
      </c>
      <c r="B7" s="273"/>
      <c r="C7" s="273"/>
      <c r="D7" s="66"/>
      <c r="E7" s="277">
        <v>0.64583333333333337</v>
      </c>
      <c r="F7" s="277"/>
      <c r="G7" s="278"/>
      <c r="H7" s="285"/>
      <c r="I7" s="279"/>
      <c r="J7" s="280"/>
      <c r="K7" s="305"/>
      <c r="N7" s="36" t="s">
        <v>54</v>
      </c>
      <c r="O7" s="36" t="s">
        <v>264</v>
      </c>
      <c r="P7" s="37">
        <f>ESGapEdge!Z34</f>
        <v>0.66150051328800197</v>
      </c>
      <c r="Q7" s="46"/>
      <c r="R7" s="319"/>
      <c r="S7" s="316"/>
      <c r="T7" s="316"/>
      <c r="U7" s="234">
        <f>O6</f>
        <v>2209.5</v>
      </c>
      <c r="V7" s="316"/>
    </row>
    <row r="8" spans="1:22" ht="15.75" customHeight="1">
      <c r="A8" s="67" t="s">
        <v>280</v>
      </c>
      <c r="B8" s="69">
        <v>3</v>
      </c>
      <c r="C8" s="70" t="s">
        <v>296</v>
      </c>
      <c r="D8" s="71" t="s">
        <v>40</v>
      </c>
      <c r="E8" s="34">
        <v>0.96</v>
      </c>
      <c r="F8" s="34"/>
      <c r="G8" s="35"/>
      <c r="H8" s="285"/>
      <c r="I8" s="65" t="s">
        <v>314</v>
      </c>
      <c r="J8" s="65">
        <v>-7</v>
      </c>
      <c r="K8" s="305"/>
      <c r="N8" s="38" t="s">
        <v>292</v>
      </c>
      <c r="O8" s="313">
        <v>2203.75</v>
      </c>
      <c r="P8" s="313"/>
      <c r="Q8" s="313"/>
      <c r="R8" s="313"/>
      <c r="S8" s="313"/>
      <c r="T8" s="313"/>
      <c r="U8" s="313"/>
      <c r="V8" s="313"/>
    </row>
    <row r="9" spans="1:22" ht="15.75" customHeight="1">
      <c r="A9" s="67" t="s">
        <v>541</v>
      </c>
      <c r="B9" s="69" t="s">
        <v>309</v>
      </c>
      <c r="C9" s="71" t="s">
        <v>295</v>
      </c>
      <c r="D9" s="71" t="s">
        <v>40</v>
      </c>
      <c r="E9" s="34">
        <v>0.63</v>
      </c>
      <c r="F9" s="34"/>
      <c r="G9" s="35"/>
      <c r="H9" s="285"/>
      <c r="I9" s="65"/>
      <c r="J9" s="65"/>
      <c r="K9" s="305"/>
      <c r="N9" s="36" t="s">
        <v>53</v>
      </c>
      <c r="O9" s="36" t="s">
        <v>286</v>
      </c>
      <c r="P9" s="37">
        <f>ESGapEdge!Z35</f>
        <v>0.41203072533756679</v>
      </c>
      <c r="Q9" s="55"/>
      <c r="R9" s="325" t="s">
        <v>402</v>
      </c>
      <c r="S9" s="314">
        <f>ESDailyEdge!E15</f>
        <v>0.54071639809720839</v>
      </c>
      <c r="T9" s="314"/>
      <c r="U9" s="233">
        <f>O10</f>
        <v>2196.25</v>
      </c>
      <c r="V9" s="314">
        <f>BrkOutEdge!B5</f>
        <v>0.43557358729627343</v>
      </c>
    </row>
    <row r="10" spans="1:22" ht="15.75" customHeight="1">
      <c r="A10" s="218" t="s">
        <v>741</v>
      </c>
      <c r="B10" s="219"/>
      <c r="C10" s="71" t="s">
        <v>731</v>
      </c>
      <c r="D10" s="71" t="s">
        <v>40</v>
      </c>
      <c r="E10" s="34">
        <v>0.4</v>
      </c>
      <c r="F10" s="236"/>
      <c r="G10" s="236"/>
      <c r="H10" s="285"/>
      <c r="I10" s="65"/>
      <c r="J10" s="217"/>
      <c r="K10" s="305"/>
      <c r="N10" s="51" t="s">
        <v>293</v>
      </c>
      <c r="O10" s="329">
        <v>2196.25</v>
      </c>
      <c r="P10" s="329"/>
      <c r="Q10" s="329"/>
      <c r="R10" s="326"/>
      <c r="S10" s="315"/>
      <c r="T10" s="315"/>
      <c r="U10" s="323" t="s">
        <v>730</v>
      </c>
      <c r="V10" s="315"/>
    </row>
    <row r="11" spans="1:22" ht="17.25" customHeight="1" thickBot="1">
      <c r="A11" s="215" t="s">
        <v>742</v>
      </c>
      <c r="B11" s="216"/>
      <c r="C11" s="71" t="s">
        <v>731</v>
      </c>
      <c r="D11" s="71" t="s">
        <v>41</v>
      </c>
      <c r="E11" s="34">
        <v>0.55000000000000004</v>
      </c>
      <c r="F11" s="236"/>
      <c r="G11" s="236"/>
      <c r="H11" s="286"/>
      <c r="I11" s="65"/>
      <c r="J11" s="217"/>
      <c r="K11" s="306"/>
      <c r="N11" s="220" t="s">
        <v>55</v>
      </c>
      <c r="O11" s="220" t="s">
        <v>286</v>
      </c>
      <c r="P11" s="221">
        <f>ESGapEdge!Z36</f>
        <v>0.46951227233778936</v>
      </c>
      <c r="Q11" s="222"/>
      <c r="R11" s="327"/>
      <c r="S11" s="328"/>
      <c r="T11" s="328"/>
      <c r="U11" s="324"/>
      <c r="V11" s="328"/>
    </row>
    <row r="12" spans="1:22" ht="16.5" customHeight="1">
      <c r="A12" s="274" t="s">
        <v>281</v>
      </c>
      <c r="B12" s="275"/>
      <c r="C12" s="275"/>
      <c r="D12" s="275"/>
      <c r="E12" s="275"/>
      <c r="F12" s="275"/>
      <c r="G12" s="275"/>
      <c r="H12" s="275"/>
      <c r="I12" s="275"/>
      <c r="J12" s="275"/>
      <c r="K12" s="276"/>
      <c r="N12" s="224"/>
      <c r="O12" s="310"/>
      <c r="P12" s="310"/>
      <c r="Q12" s="310"/>
      <c r="R12" s="225"/>
      <c r="S12" s="226"/>
      <c r="T12" s="227"/>
      <c r="U12" s="242"/>
      <c r="V12" s="228"/>
    </row>
    <row r="13" spans="1:22" ht="17.25" customHeight="1">
      <c r="A13" s="274" t="s">
        <v>227</v>
      </c>
      <c r="B13" s="275"/>
      <c r="C13" s="276"/>
      <c r="D13" s="64"/>
      <c r="E13" s="34">
        <v>0.55000000000000004</v>
      </c>
      <c r="F13" s="34">
        <v>0.6</v>
      </c>
      <c r="G13" s="35"/>
      <c r="H13" s="284">
        <v>0.92</v>
      </c>
      <c r="I13" s="65"/>
      <c r="J13" s="65"/>
      <c r="K13" s="304" t="s">
        <v>792</v>
      </c>
      <c r="N13" s="57"/>
      <c r="O13" s="57"/>
      <c r="P13" s="229"/>
      <c r="Q13" s="229"/>
      <c r="R13" s="230"/>
      <c r="S13" s="231"/>
      <c r="T13" s="232"/>
      <c r="U13" s="241"/>
      <c r="V13" s="59"/>
    </row>
    <row r="14" spans="1:22" ht="15.75" customHeight="1">
      <c r="A14" s="272" t="s">
        <v>299</v>
      </c>
      <c r="B14" s="273"/>
      <c r="C14" s="273"/>
      <c r="D14" s="66"/>
      <c r="E14" s="277">
        <v>0.64583333333333337</v>
      </c>
      <c r="F14" s="277"/>
      <c r="G14" s="278"/>
      <c r="H14" s="285"/>
      <c r="I14" s="279"/>
      <c r="J14" s="280"/>
      <c r="K14" s="305"/>
      <c r="M14" s="57"/>
      <c r="N14" s="223"/>
      <c r="O14" s="223"/>
      <c r="P14" s="223"/>
      <c r="Q14" s="223"/>
      <c r="R14" s="223"/>
      <c r="S14" s="223"/>
      <c r="T14" s="223"/>
      <c r="U14" s="223"/>
      <c r="V14" s="223"/>
    </row>
    <row r="15" spans="1:22" ht="15.75" customHeight="1">
      <c r="A15" s="67" t="s">
        <v>280</v>
      </c>
      <c r="B15" s="69">
        <v>3</v>
      </c>
      <c r="C15" s="70" t="s">
        <v>296</v>
      </c>
      <c r="D15" s="71" t="s">
        <v>40</v>
      </c>
      <c r="E15" s="34">
        <v>0.87</v>
      </c>
      <c r="F15" s="34"/>
      <c r="G15" s="35"/>
      <c r="H15" s="285"/>
      <c r="I15" s="65"/>
      <c r="J15" s="65"/>
      <c r="K15" s="305"/>
      <c r="M15" s="57"/>
      <c r="N15" s="223"/>
      <c r="O15" s="223"/>
      <c r="P15" s="223"/>
      <c r="Q15" s="223"/>
      <c r="R15" s="223"/>
      <c r="S15" s="223"/>
      <c r="T15" s="223"/>
      <c r="U15" s="223"/>
      <c r="V15" s="223"/>
    </row>
    <row r="16" spans="1:22" ht="15.75" customHeight="1">
      <c r="A16" s="67" t="s">
        <v>541</v>
      </c>
      <c r="B16" s="69" t="s">
        <v>309</v>
      </c>
      <c r="C16" s="71" t="s">
        <v>295</v>
      </c>
      <c r="D16" s="71" t="s">
        <v>40</v>
      </c>
      <c r="E16" s="34">
        <v>0.85</v>
      </c>
      <c r="F16" s="34"/>
      <c r="G16" s="35"/>
      <c r="H16" s="285"/>
      <c r="I16" s="65" t="s">
        <v>314</v>
      </c>
      <c r="J16" s="65">
        <v>3</v>
      </c>
      <c r="K16" s="305"/>
      <c r="M16" s="57"/>
      <c r="N16" s="223"/>
      <c r="O16" s="223"/>
      <c r="P16" s="223"/>
      <c r="Q16" s="223"/>
      <c r="R16" s="223"/>
      <c r="S16" s="223"/>
      <c r="T16" s="223"/>
      <c r="U16" s="223"/>
      <c r="V16" s="223"/>
    </row>
    <row r="17" spans="1:22" ht="15.75" customHeight="1">
      <c r="A17" s="218" t="s">
        <v>741</v>
      </c>
      <c r="B17" s="219"/>
      <c r="C17" s="71" t="s">
        <v>731</v>
      </c>
      <c r="D17" s="71" t="s">
        <v>40</v>
      </c>
      <c r="E17" s="34">
        <v>0.49</v>
      </c>
      <c r="F17" s="236"/>
      <c r="G17" s="236"/>
      <c r="H17" s="285"/>
      <c r="I17" s="65"/>
      <c r="J17" s="217"/>
      <c r="K17" s="305"/>
      <c r="M17" s="57"/>
      <c r="N17" s="235"/>
      <c r="O17" s="240"/>
      <c r="P17" s="240"/>
      <c r="Q17" s="240"/>
      <c r="R17" s="223"/>
      <c r="S17" s="223"/>
      <c r="T17" s="223"/>
      <c r="U17" s="241"/>
      <c r="V17" s="223"/>
    </row>
    <row r="18" spans="1:22" ht="17.25" customHeight="1">
      <c r="A18" s="215" t="s">
        <v>742</v>
      </c>
      <c r="B18" s="216"/>
      <c r="C18" s="71" t="s">
        <v>731</v>
      </c>
      <c r="D18" s="71" t="s">
        <v>41</v>
      </c>
      <c r="E18" s="34">
        <v>0.3</v>
      </c>
      <c r="F18" s="236"/>
      <c r="G18" s="236"/>
      <c r="H18" s="286"/>
      <c r="I18" s="65"/>
      <c r="J18" s="217"/>
      <c r="K18" s="306"/>
      <c r="M18" s="57"/>
      <c r="N18" s="57"/>
      <c r="O18" s="57"/>
      <c r="P18" s="229"/>
      <c r="Q18" s="229"/>
      <c r="R18" s="223"/>
      <c r="S18" s="223"/>
      <c r="T18" s="223"/>
      <c r="U18" s="241"/>
      <c r="V18" s="223"/>
    </row>
    <row r="19" spans="1:22" ht="21" customHeight="1">
      <c r="A19" s="274" t="s">
        <v>229</v>
      </c>
      <c r="B19" s="275"/>
      <c r="C19" s="275"/>
      <c r="D19" s="275"/>
      <c r="E19" s="275"/>
      <c r="F19" s="275"/>
      <c r="G19" s="275"/>
      <c r="H19" s="275"/>
      <c r="I19" s="275"/>
      <c r="J19" s="275"/>
      <c r="K19" s="276"/>
      <c r="M19" s="57"/>
      <c r="N19" s="223"/>
      <c r="O19" s="223"/>
      <c r="P19" s="223"/>
      <c r="Q19" s="223"/>
      <c r="R19" s="223"/>
      <c r="S19" s="223"/>
      <c r="T19" s="223"/>
      <c r="U19" s="223"/>
      <c r="V19" s="223"/>
    </row>
    <row r="20" spans="1:22" ht="15.75" customHeight="1">
      <c r="A20" s="274" t="s">
        <v>227</v>
      </c>
      <c r="B20" s="275"/>
      <c r="C20" s="276"/>
      <c r="D20" s="64"/>
      <c r="E20" s="34">
        <v>0.48</v>
      </c>
      <c r="F20" s="34">
        <v>0.33</v>
      </c>
      <c r="G20" s="35"/>
      <c r="H20" s="284">
        <v>1.24</v>
      </c>
      <c r="I20" s="65"/>
      <c r="J20" s="65"/>
      <c r="K20" s="304"/>
      <c r="M20" s="57"/>
      <c r="N20" s="223"/>
      <c r="O20" s="223"/>
      <c r="P20" s="223"/>
      <c r="Q20" s="223"/>
      <c r="R20" s="223"/>
      <c r="S20" s="223"/>
      <c r="T20" s="223"/>
      <c r="U20" s="223"/>
      <c r="V20" s="223"/>
    </row>
    <row r="21" spans="1:22" ht="15.75" customHeight="1">
      <c r="A21" s="272" t="s">
        <v>283</v>
      </c>
      <c r="B21" s="273"/>
      <c r="C21" s="273"/>
      <c r="D21" s="66"/>
      <c r="E21" s="277">
        <v>0.64583333333333337</v>
      </c>
      <c r="F21" s="277"/>
      <c r="G21" s="278"/>
      <c r="H21" s="285"/>
      <c r="I21" s="279"/>
      <c r="J21" s="280"/>
      <c r="K21" s="305"/>
      <c r="M21" s="57"/>
      <c r="N21" s="223"/>
      <c r="O21" s="223"/>
      <c r="P21" s="223"/>
      <c r="Q21" s="223"/>
      <c r="R21" s="223"/>
      <c r="S21" s="223"/>
      <c r="T21" s="223"/>
      <c r="U21" s="223"/>
      <c r="V21" s="223"/>
    </row>
    <row r="22" spans="1:22" ht="15.75" customHeight="1">
      <c r="A22" s="67" t="s">
        <v>280</v>
      </c>
      <c r="B22" s="69"/>
      <c r="C22" s="70" t="s">
        <v>296</v>
      </c>
      <c r="D22" s="71"/>
      <c r="E22" s="34"/>
      <c r="F22" s="34"/>
      <c r="G22" s="35"/>
      <c r="H22" s="285"/>
      <c r="I22" s="65"/>
      <c r="J22" s="65"/>
      <c r="K22" s="305"/>
      <c r="M22" s="57"/>
      <c r="N22" s="223"/>
      <c r="O22" s="223"/>
      <c r="P22" s="223"/>
      <c r="Q22" s="223"/>
      <c r="R22" s="223"/>
      <c r="S22" s="223"/>
      <c r="T22" s="223"/>
      <c r="U22" s="223"/>
      <c r="V22" s="223"/>
    </row>
    <row r="23" spans="1:22" ht="15.75" customHeight="1">
      <c r="A23" s="67" t="s">
        <v>541</v>
      </c>
      <c r="B23" s="69"/>
      <c r="C23" s="71" t="s">
        <v>295</v>
      </c>
      <c r="D23" s="71"/>
      <c r="E23" s="34"/>
      <c r="F23" s="34"/>
      <c r="G23" s="35"/>
      <c r="H23" s="285"/>
      <c r="I23" s="65"/>
      <c r="J23" s="65"/>
      <c r="K23" s="305"/>
      <c r="M23" s="57"/>
      <c r="N23" s="223"/>
      <c r="O23" s="223"/>
      <c r="P23" s="223"/>
      <c r="Q23" s="223"/>
      <c r="R23" s="223"/>
      <c r="S23" s="223"/>
      <c r="T23" s="223"/>
      <c r="U23" s="223"/>
      <c r="V23" s="223"/>
    </row>
    <row r="24" spans="1:22" ht="15.75" customHeight="1">
      <c r="A24" s="218" t="s">
        <v>741</v>
      </c>
      <c r="B24" s="219"/>
      <c r="C24" s="71" t="s">
        <v>731</v>
      </c>
      <c r="D24" s="71" t="s">
        <v>40</v>
      </c>
      <c r="E24" s="34"/>
      <c r="F24" s="236"/>
      <c r="G24" s="236"/>
      <c r="H24" s="285"/>
      <c r="I24" s="65"/>
      <c r="J24" s="217"/>
      <c r="K24" s="305"/>
      <c r="M24" s="57"/>
      <c r="N24" s="235"/>
      <c r="O24" s="335"/>
      <c r="P24" s="335"/>
      <c r="Q24" s="335"/>
      <c r="R24" s="223"/>
      <c r="S24" s="223"/>
      <c r="T24" s="223"/>
      <c r="U24" s="336"/>
      <c r="V24" s="223"/>
    </row>
    <row r="25" spans="1:22" ht="17.25" customHeight="1">
      <c r="A25" s="215" t="s">
        <v>742</v>
      </c>
      <c r="B25" s="216"/>
      <c r="C25" s="71" t="s">
        <v>731</v>
      </c>
      <c r="D25" s="71" t="s">
        <v>41</v>
      </c>
      <c r="E25" s="34"/>
      <c r="F25" s="236"/>
      <c r="G25" s="236"/>
      <c r="H25" s="286"/>
      <c r="I25" s="65"/>
      <c r="J25" s="217"/>
      <c r="K25" s="306"/>
      <c r="M25" s="57"/>
      <c r="N25" s="57"/>
      <c r="O25" s="57"/>
      <c r="P25" s="229"/>
      <c r="Q25" s="229"/>
      <c r="R25" s="223"/>
      <c r="S25" s="223"/>
      <c r="T25" s="223"/>
      <c r="U25" s="336"/>
      <c r="V25" s="223"/>
    </row>
    <row r="26" spans="1:22" ht="21" customHeight="1">
      <c r="A26" s="274" t="s">
        <v>231</v>
      </c>
      <c r="B26" s="275"/>
      <c r="C26" s="275"/>
      <c r="D26" s="275"/>
      <c r="E26" s="275"/>
      <c r="F26" s="275"/>
      <c r="G26" s="275"/>
      <c r="H26" s="275"/>
      <c r="I26" s="275"/>
      <c r="J26" s="275"/>
      <c r="K26" s="276"/>
      <c r="M26" s="57"/>
      <c r="N26" s="223"/>
      <c r="O26" s="223"/>
      <c r="P26" s="223"/>
      <c r="Q26" s="223"/>
      <c r="R26" s="223"/>
      <c r="S26" s="223"/>
      <c r="T26" s="223"/>
      <c r="U26" s="223"/>
      <c r="V26" s="223"/>
    </row>
    <row r="27" spans="1:22" ht="15.75" customHeight="1">
      <c r="A27" s="274" t="s">
        <v>227</v>
      </c>
      <c r="B27" s="275"/>
      <c r="C27" s="276"/>
      <c r="D27" s="64"/>
      <c r="E27" s="34"/>
      <c r="F27" s="34"/>
      <c r="G27" s="35"/>
      <c r="H27" s="284">
        <v>0.16</v>
      </c>
      <c r="I27" s="65"/>
      <c r="J27" s="65"/>
      <c r="K27" s="332"/>
      <c r="M27" s="57"/>
      <c r="N27" s="223"/>
      <c r="O27" s="223"/>
      <c r="P27" s="223"/>
      <c r="Q27" s="223"/>
      <c r="R27" s="223"/>
      <c r="S27" s="223"/>
      <c r="T27" s="223"/>
      <c r="U27" s="223"/>
      <c r="V27" s="223"/>
    </row>
    <row r="28" spans="1:22" ht="15.75" customHeight="1">
      <c r="A28" s="272" t="s">
        <v>284</v>
      </c>
      <c r="B28" s="273"/>
      <c r="C28" s="273"/>
      <c r="D28" s="66"/>
      <c r="E28" s="277">
        <v>0.64583333333333337</v>
      </c>
      <c r="F28" s="277"/>
      <c r="G28" s="278"/>
      <c r="H28" s="285"/>
      <c r="I28" s="279"/>
      <c r="J28" s="280"/>
      <c r="K28" s="333"/>
      <c r="M28" s="57"/>
      <c r="N28" s="223"/>
      <c r="O28" s="223"/>
      <c r="P28" s="223"/>
      <c r="Q28" s="223"/>
      <c r="R28" s="223"/>
      <c r="S28" s="223"/>
      <c r="T28" s="223"/>
      <c r="U28" s="223"/>
      <c r="V28" s="223"/>
    </row>
    <row r="29" spans="1:22" ht="15.75" customHeight="1">
      <c r="A29" s="67" t="s">
        <v>280</v>
      </c>
      <c r="B29" s="69" t="s">
        <v>776</v>
      </c>
      <c r="C29" s="70" t="s">
        <v>296</v>
      </c>
      <c r="D29" s="71"/>
      <c r="E29" s="34"/>
      <c r="F29" s="34"/>
      <c r="G29" s="35"/>
      <c r="H29" s="285"/>
      <c r="I29" s="65"/>
      <c r="J29" s="65"/>
      <c r="K29" s="333"/>
      <c r="M29" s="57"/>
      <c r="N29" s="223"/>
      <c r="O29" s="223"/>
      <c r="P29" s="223"/>
      <c r="Q29" s="223"/>
      <c r="R29" s="223"/>
      <c r="S29" s="223"/>
      <c r="T29" s="223"/>
      <c r="U29" s="223"/>
      <c r="V29" s="223"/>
    </row>
    <row r="30" spans="1:22" ht="15.75" customHeight="1">
      <c r="A30" s="67" t="s">
        <v>541</v>
      </c>
      <c r="B30" s="69"/>
      <c r="C30" s="71" t="s">
        <v>295</v>
      </c>
      <c r="D30" s="71"/>
      <c r="E30" s="34"/>
      <c r="F30" s="34"/>
      <c r="G30" s="35"/>
      <c r="H30" s="285"/>
      <c r="I30" s="65"/>
      <c r="J30" s="65"/>
      <c r="K30" s="333"/>
      <c r="M30" s="57"/>
      <c r="N30" s="223"/>
      <c r="O30" s="223"/>
      <c r="P30" s="223"/>
      <c r="Q30" s="223"/>
      <c r="R30" s="223"/>
      <c r="S30" s="223"/>
      <c r="T30" s="223"/>
      <c r="U30" s="223"/>
      <c r="V30" s="223"/>
    </row>
    <row r="31" spans="1:22" ht="15.75" customHeight="1">
      <c r="A31" s="218" t="s">
        <v>741</v>
      </c>
      <c r="B31" s="219"/>
      <c r="C31" s="71" t="s">
        <v>731</v>
      </c>
      <c r="D31" s="71" t="s">
        <v>40</v>
      </c>
      <c r="E31" s="34"/>
      <c r="F31" s="34"/>
      <c r="G31" s="236"/>
      <c r="H31" s="285"/>
      <c r="I31" s="65"/>
      <c r="J31" s="217"/>
      <c r="K31" s="333"/>
      <c r="M31" s="57"/>
      <c r="N31" s="235"/>
      <c r="O31" s="335"/>
      <c r="P31" s="335"/>
      <c r="Q31" s="335"/>
      <c r="R31" s="223"/>
      <c r="S31" s="223"/>
      <c r="T31" s="223"/>
      <c r="U31" s="336"/>
      <c r="V31" s="223"/>
    </row>
    <row r="32" spans="1:22" ht="17.25" customHeight="1">
      <c r="A32" s="215" t="s">
        <v>742</v>
      </c>
      <c r="B32" s="216"/>
      <c r="C32" s="71" t="s">
        <v>731</v>
      </c>
      <c r="D32" s="71" t="s">
        <v>41</v>
      </c>
      <c r="E32" s="34"/>
      <c r="F32" s="34"/>
      <c r="G32" s="236"/>
      <c r="H32" s="286"/>
      <c r="I32" s="65"/>
      <c r="J32" s="217"/>
      <c r="K32" s="334"/>
      <c r="M32" s="57"/>
      <c r="N32" s="57"/>
      <c r="O32" s="57"/>
      <c r="P32" s="229"/>
      <c r="Q32" s="229"/>
      <c r="R32" s="223"/>
      <c r="S32" s="223"/>
      <c r="T32" s="223"/>
      <c r="U32" s="336"/>
      <c r="V32" s="223"/>
    </row>
    <row r="33" spans="1:22" ht="21" customHeight="1">
      <c r="A33" s="274" t="s">
        <v>232</v>
      </c>
      <c r="B33" s="275"/>
      <c r="C33" s="275"/>
      <c r="D33" s="275"/>
      <c r="E33" s="275"/>
      <c r="F33" s="275"/>
      <c r="G33" s="275"/>
      <c r="H33" s="275"/>
      <c r="I33" s="275"/>
      <c r="J33" s="275"/>
      <c r="K33" s="276"/>
      <c r="M33" s="57"/>
      <c r="N33" s="223"/>
      <c r="O33" s="223"/>
      <c r="P33" s="223"/>
      <c r="Q33" s="223"/>
      <c r="R33" s="223"/>
      <c r="S33" s="223"/>
      <c r="T33" s="223"/>
      <c r="U33" s="223"/>
      <c r="V33" s="223"/>
    </row>
    <row r="34" spans="1:22" ht="15.75" customHeight="1">
      <c r="A34" s="274" t="s">
        <v>227</v>
      </c>
      <c r="B34" s="275"/>
      <c r="C34" s="276"/>
      <c r="D34" s="64"/>
      <c r="E34" s="34"/>
      <c r="F34" s="34"/>
      <c r="G34" s="35"/>
      <c r="H34" s="284">
        <v>9.0299999999999994</v>
      </c>
      <c r="I34" s="65"/>
      <c r="J34" s="65"/>
      <c r="K34" s="290"/>
      <c r="M34" s="57"/>
      <c r="N34" s="223"/>
      <c r="O34" s="223"/>
      <c r="P34" s="223"/>
      <c r="Q34" s="223"/>
      <c r="R34" s="223"/>
      <c r="S34" s="223"/>
      <c r="T34" s="223"/>
      <c r="U34" s="223"/>
      <c r="V34" s="223"/>
    </row>
    <row r="35" spans="1:22">
      <c r="A35" s="272" t="s">
        <v>285</v>
      </c>
      <c r="B35" s="273"/>
      <c r="C35" s="273"/>
      <c r="D35" s="66"/>
      <c r="E35" s="277">
        <v>0.64583333333333337</v>
      </c>
      <c r="F35" s="277"/>
      <c r="G35" s="278"/>
      <c r="H35" s="285"/>
      <c r="I35" s="279"/>
      <c r="J35" s="280"/>
      <c r="K35" s="291"/>
      <c r="M35" s="57"/>
      <c r="N35" s="223"/>
      <c r="O35" s="223"/>
      <c r="P35" s="223"/>
      <c r="Q35" s="223"/>
      <c r="R35" s="223"/>
      <c r="S35" s="223"/>
      <c r="T35" s="223"/>
      <c r="U35" s="223"/>
      <c r="V35" s="223"/>
    </row>
    <row r="36" spans="1:22">
      <c r="A36" s="67" t="s">
        <v>280</v>
      </c>
      <c r="B36" s="69"/>
      <c r="C36" s="70" t="s">
        <v>296</v>
      </c>
      <c r="D36" s="71"/>
      <c r="E36" s="34"/>
      <c r="F36" s="34"/>
      <c r="G36" s="35"/>
      <c r="H36" s="285"/>
      <c r="I36" s="65"/>
      <c r="J36" s="65"/>
      <c r="K36" s="291"/>
      <c r="M36" s="57"/>
      <c r="N36" s="223"/>
      <c r="O36" s="223"/>
      <c r="P36" s="223"/>
      <c r="Q36" s="223"/>
      <c r="R36" s="223"/>
      <c r="S36" s="223"/>
      <c r="T36" s="223"/>
      <c r="U36" s="223"/>
      <c r="V36" s="223"/>
    </row>
    <row r="37" spans="1:22">
      <c r="A37" s="67" t="s">
        <v>541</v>
      </c>
      <c r="B37" s="69"/>
      <c r="C37" s="70" t="s">
        <v>740</v>
      </c>
      <c r="D37" s="71"/>
      <c r="E37" s="34"/>
      <c r="F37" s="34"/>
      <c r="G37" s="35"/>
      <c r="H37" s="285"/>
      <c r="I37" s="65"/>
      <c r="J37" s="65"/>
      <c r="K37" s="291"/>
      <c r="M37" s="57"/>
      <c r="N37" s="223"/>
      <c r="O37" s="223"/>
      <c r="P37" s="223"/>
      <c r="Q37" s="223"/>
      <c r="R37" s="223"/>
      <c r="S37" s="223"/>
      <c r="T37" s="223"/>
      <c r="U37" s="223"/>
      <c r="V37" s="223"/>
    </row>
    <row r="38" spans="1:22" ht="15.75" customHeight="1">
      <c r="A38" s="218" t="s">
        <v>741</v>
      </c>
      <c r="B38" s="219"/>
      <c r="C38" s="71" t="s">
        <v>731</v>
      </c>
      <c r="D38" s="71" t="s">
        <v>40</v>
      </c>
      <c r="E38" s="34"/>
      <c r="F38" s="236"/>
      <c r="G38" s="236"/>
      <c r="H38" s="285"/>
      <c r="I38" s="65"/>
      <c r="J38" s="217"/>
      <c r="K38" s="291"/>
      <c r="M38" s="57"/>
      <c r="N38" s="235"/>
      <c r="O38" s="335"/>
      <c r="P38" s="335"/>
      <c r="Q38" s="335"/>
      <c r="R38" s="223"/>
      <c r="S38" s="223"/>
      <c r="T38" s="223"/>
      <c r="U38" s="336"/>
      <c r="V38" s="223"/>
    </row>
    <row r="39" spans="1:22" ht="17.25" customHeight="1">
      <c r="A39" s="215" t="s">
        <v>742</v>
      </c>
      <c r="B39" s="216"/>
      <c r="C39" s="71" t="s">
        <v>731</v>
      </c>
      <c r="D39" s="71" t="s">
        <v>41</v>
      </c>
      <c r="E39" s="34"/>
      <c r="F39" s="236"/>
      <c r="G39" s="236"/>
      <c r="H39" s="286"/>
      <c r="I39" s="65"/>
      <c r="J39" s="217"/>
      <c r="K39" s="292"/>
      <c r="M39" s="57"/>
      <c r="N39" s="57"/>
      <c r="O39" s="57"/>
      <c r="P39" s="229"/>
      <c r="Q39" s="229"/>
      <c r="R39" s="223"/>
      <c r="S39" s="223"/>
      <c r="T39" s="223"/>
      <c r="U39" s="336"/>
      <c r="V39" s="223"/>
    </row>
    <row r="40" spans="1:22">
      <c r="A40" s="287"/>
      <c r="B40" s="288"/>
      <c r="C40" s="288"/>
      <c r="D40" s="288"/>
      <c r="E40" s="288"/>
      <c r="F40" s="288"/>
      <c r="G40" s="288"/>
      <c r="H40" s="288"/>
      <c r="I40" s="289"/>
      <c r="J40" s="63">
        <f>J6+J8+J9+J13+J15+J16+J20+J22+J23+J27+J29+J30+J34+J36+J39</f>
        <v>-4</v>
      </c>
      <c r="K40" s="63"/>
      <c r="M40" s="57"/>
      <c r="N40" s="223"/>
      <c r="O40" s="223"/>
      <c r="P40" s="223"/>
      <c r="Q40" s="223"/>
      <c r="R40" s="223"/>
      <c r="S40" s="223"/>
      <c r="T40" s="223"/>
      <c r="U40" s="223"/>
      <c r="V40" s="223"/>
    </row>
    <row r="41" spans="1:22">
      <c r="A41" s="22"/>
      <c r="B41" s="22"/>
      <c r="C41" s="22"/>
      <c r="D41" s="24"/>
      <c r="E41" s="23"/>
      <c r="F41" s="24"/>
      <c r="G41" s="24"/>
      <c r="H41" s="23"/>
      <c r="I41" s="23"/>
      <c r="J41" s="23"/>
      <c r="K41" s="23"/>
      <c r="M41" s="57"/>
      <c r="N41" s="223"/>
      <c r="O41" s="223"/>
      <c r="P41" s="223"/>
      <c r="Q41" s="223"/>
      <c r="R41" s="223"/>
      <c r="S41" s="223"/>
      <c r="T41" s="223"/>
      <c r="U41" s="223"/>
      <c r="V41" s="223"/>
    </row>
    <row r="42" spans="1:22">
      <c r="A42" s="281" t="s">
        <v>234</v>
      </c>
      <c r="B42" s="282"/>
      <c r="C42" s="282"/>
      <c r="D42" s="282"/>
      <c r="E42" s="283"/>
      <c r="F42" s="282" t="s">
        <v>235</v>
      </c>
      <c r="G42" s="282"/>
      <c r="H42" s="282"/>
      <c r="I42" s="282"/>
      <c r="J42" s="282"/>
      <c r="K42" s="283"/>
      <c r="N42" s="223"/>
      <c r="O42" s="223"/>
      <c r="P42" s="223"/>
      <c r="Q42" s="223"/>
      <c r="R42" s="223"/>
      <c r="S42" s="223"/>
      <c r="T42" s="223"/>
      <c r="U42" s="223"/>
      <c r="V42" s="223"/>
    </row>
    <row r="43" spans="1:22">
      <c r="A43" s="281" t="s">
        <v>230</v>
      </c>
      <c r="B43" s="282"/>
      <c r="C43" s="282"/>
      <c r="D43" s="282"/>
      <c r="E43" s="283"/>
      <c r="F43" s="281" t="s">
        <v>236</v>
      </c>
      <c r="G43" s="282"/>
      <c r="H43" s="282"/>
      <c r="I43" s="282"/>
      <c r="J43" s="282"/>
      <c r="K43" s="283"/>
      <c r="N43" s="223"/>
      <c r="O43" s="223"/>
      <c r="P43" s="223"/>
      <c r="Q43" s="223"/>
      <c r="R43" s="223"/>
      <c r="S43" s="223"/>
      <c r="T43" s="223"/>
      <c r="U43" s="223"/>
      <c r="V43" s="223"/>
    </row>
    <row r="44" spans="1:22">
      <c r="A44" s="281" t="s">
        <v>237</v>
      </c>
      <c r="B44" s="282"/>
      <c r="C44" s="282"/>
      <c r="D44" s="282"/>
      <c r="E44" s="283"/>
      <c r="F44" s="281" t="s">
        <v>238</v>
      </c>
      <c r="G44" s="282"/>
      <c r="H44" s="282"/>
      <c r="I44" s="282"/>
      <c r="J44" s="282"/>
      <c r="K44" s="283"/>
      <c r="N44" s="59"/>
      <c r="O44" s="59"/>
      <c r="P44" s="59"/>
      <c r="Q44" s="57"/>
      <c r="R44" s="57"/>
      <c r="S44" s="57"/>
      <c r="T44" s="57"/>
      <c r="U44" s="57"/>
      <c r="V44" s="57"/>
    </row>
    <row r="45" spans="1:22">
      <c r="A45" s="281" t="s">
        <v>239</v>
      </c>
      <c r="B45" s="282"/>
      <c r="C45" s="282"/>
      <c r="D45" s="282"/>
      <c r="E45" s="283"/>
      <c r="F45" s="281" t="s">
        <v>240</v>
      </c>
      <c r="G45" s="282"/>
      <c r="H45" s="282"/>
      <c r="I45" s="282"/>
      <c r="J45" s="282"/>
      <c r="K45" s="283"/>
      <c r="N45" s="59"/>
      <c r="O45" s="59"/>
      <c r="P45" s="59"/>
      <c r="Q45" s="57"/>
      <c r="R45" s="57"/>
      <c r="S45" s="57"/>
      <c r="T45" s="57"/>
      <c r="U45" s="57"/>
      <c r="V45" s="57"/>
    </row>
    <row r="46" spans="1:22">
      <c r="A46" s="281" t="s">
        <v>241</v>
      </c>
      <c r="B46" s="282"/>
      <c r="C46" s="282"/>
      <c r="D46" s="282"/>
      <c r="E46" s="283"/>
      <c r="F46" s="281" t="s">
        <v>242</v>
      </c>
      <c r="G46" s="282"/>
      <c r="H46" s="282"/>
      <c r="I46" s="282"/>
      <c r="J46" s="282"/>
      <c r="K46" s="283"/>
      <c r="N46" s="59"/>
      <c r="O46" s="59"/>
      <c r="P46" s="59"/>
      <c r="Q46" s="57"/>
      <c r="R46" s="57"/>
      <c r="S46" s="57"/>
      <c r="T46" s="57"/>
      <c r="U46" s="57"/>
      <c r="V46" s="57"/>
    </row>
    <row r="47" spans="1:22" ht="15.75" customHeight="1">
      <c r="A47" s="281" t="s">
        <v>243</v>
      </c>
      <c r="B47" s="282"/>
      <c r="C47" s="282"/>
      <c r="D47" s="282"/>
      <c r="E47" s="283"/>
      <c r="F47" s="281" t="s">
        <v>244</v>
      </c>
      <c r="G47" s="282"/>
      <c r="H47" s="282"/>
      <c r="I47" s="282"/>
      <c r="J47" s="282"/>
      <c r="K47" s="283"/>
      <c r="N47" s="60"/>
      <c r="O47" s="60"/>
      <c r="P47" s="60"/>
      <c r="Q47" s="15"/>
      <c r="R47" s="57"/>
      <c r="S47" s="57"/>
      <c r="T47" s="57"/>
      <c r="U47" s="57"/>
      <c r="V47" s="57"/>
    </row>
    <row r="48" spans="1:22" ht="16.5" customHeight="1">
      <c r="A48" s="281" t="s">
        <v>245</v>
      </c>
      <c r="B48" s="282"/>
      <c r="C48" s="282"/>
      <c r="D48" s="282"/>
      <c r="E48" s="283"/>
      <c r="F48" s="281" t="s">
        <v>246</v>
      </c>
      <c r="G48" s="282"/>
      <c r="H48" s="282"/>
      <c r="I48" s="282"/>
      <c r="J48" s="282"/>
      <c r="K48" s="283"/>
      <c r="N48" s="15"/>
      <c r="O48" s="15"/>
      <c r="P48" s="15"/>
      <c r="Q48" s="15"/>
      <c r="R48" s="15"/>
      <c r="S48" s="15"/>
      <c r="T48" s="15"/>
      <c r="U48" s="15"/>
      <c r="V48" s="57"/>
    </row>
    <row r="49" spans="1:22" ht="15.75" customHeight="1">
      <c r="A49" s="281" t="s">
        <v>247</v>
      </c>
      <c r="B49" s="282"/>
      <c r="C49" s="282"/>
      <c r="D49" s="282"/>
      <c r="E49" s="283"/>
      <c r="F49" s="281" t="s">
        <v>248</v>
      </c>
      <c r="G49" s="282"/>
      <c r="H49" s="282"/>
      <c r="I49" s="282"/>
      <c r="J49" s="282"/>
      <c r="K49" s="283"/>
      <c r="N49" s="15"/>
      <c r="O49" s="15"/>
      <c r="P49" s="15"/>
      <c r="Q49" s="15"/>
      <c r="R49" s="15"/>
      <c r="S49" s="15"/>
      <c r="T49" s="15"/>
      <c r="U49" s="15"/>
      <c r="V49" s="57"/>
    </row>
    <row r="50" spans="1:22">
      <c r="A50" s="281" t="s">
        <v>249</v>
      </c>
      <c r="B50" s="282"/>
      <c r="C50" s="282"/>
      <c r="D50" s="282"/>
      <c r="E50" s="283"/>
      <c r="F50" s="282" t="s">
        <v>250</v>
      </c>
      <c r="G50" s="282"/>
      <c r="H50" s="282"/>
      <c r="I50" s="282"/>
      <c r="J50" s="282"/>
      <c r="K50" s="283"/>
      <c r="N50" s="15"/>
      <c r="O50" s="15"/>
      <c r="P50" s="15"/>
      <c r="Q50" s="15"/>
      <c r="R50" s="15"/>
      <c r="S50" s="15"/>
      <c r="T50" s="15"/>
      <c r="U50" s="15"/>
      <c r="V50" s="57"/>
    </row>
    <row r="51" spans="1:22">
      <c r="A51" s="281" t="s">
        <v>251</v>
      </c>
      <c r="B51" s="282"/>
      <c r="C51" s="282"/>
      <c r="D51" s="282"/>
      <c r="E51" s="283"/>
      <c r="F51" s="282" t="s">
        <v>252</v>
      </c>
      <c r="G51" s="282"/>
      <c r="H51" s="282"/>
      <c r="I51" s="282"/>
      <c r="J51" s="282"/>
      <c r="K51" s="283"/>
      <c r="N51" s="15"/>
      <c r="O51" s="15"/>
      <c r="P51" s="15"/>
      <c r="Q51" s="15"/>
      <c r="R51" s="15"/>
      <c r="S51" s="15"/>
      <c r="T51" s="15"/>
      <c r="U51" s="15"/>
      <c r="V51" s="214"/>
    </row>
    <row r="52" spans="1:22">
      <c r="A52" s="293" t="s">
        <v>253</v>
      </c>
      <c r="B52" s="294"/>
      <c r="C52" s="294"/>
      <c r="D52" s="294"/>
      <c r="E52" s="295"/>
      <c r="F52" s="294" t="s">
        <v>250</v>
      </c>
      <c r="G52" s="294"/>
      <c r="H52" s="294"/>
      <c r="I52" s="294"/>
      <c r="J52" s="294"/>
      <c r="K52" s="295"/>
      <c r="N52" s="15"/>
      <c r="O52" s="15"/>
      <c r="P52" s="15"/>
      <c r="Q52" s="15"/>
      <c r="R52" s="15"/>
      <c r="S52" s="15"/>
      <c r="T52" s="15"/>
      <c r="U52" s="15"/>
      <c r="V52" s="57"/>
    </row>
    <row r="53" spans="1:22">
      <c r="A53" s="8"/>
      <c r="B53" s="32"/>
      <c r="C53" s="62"/>
      <c r="D53" s="27"/>
      <c r="F53" s="6"/>
      <c r="G53" s="6"/>
      <c r="H53" s="6"/>
      <c r="I53" s="6"/>
      <c r="J53" s="6"/>
      <c r="N53" s="56"/>
      <c r="O53" s="56"/>
      <c r="P53" s="56"/>
      <c r="Q53" s="56"/>
      <c r="R53" s="56"/>
      <c r="S53" s="56"/>
      <c r="T53" s="56"/>
      <c r="U53" s="56"/>
      <c r="V53" s="57"/>
    </row>
    <row r="54" spans="1:22">
      <c r="A54" s="8"/>
      <c r="B54" s="32"/>
      <c r="C54" s="62"/>
      <c r="D54" s="27"/>
      <c r="F54" s="6"/>
      <c r="G54" s="6"/>
      <c r="H54" s="6"/>
      <c r="I54" s="6"/>
      <c r="J54" s="6"/>
      <c r="N54" s="56"/>
      <c r="O54" s="56"/>
      <c r="P54" s="56"/>
      <c r="Q54" s="56"/>
      <c r="R54" s="56"/>
      <c r="S54" s="56"/>
      <c r="T54" s="56"/>
      <c r="U54" s="56"/>
      <c r="V54" s="57"/>
    </row>
    <row r="55" spans="1:22">
      <c r="A55" s="61"/>
      <c r="B55" s="56"/>
      <c r="C55" s="62"/>
      <c r="D55" s="27"/>
      <c r="F55" s="6"/>
      <c r="G55" s="6"/>
      <c r="H55" s="6"/>
      <c r="I55" s="6"/>
      <c r="J55" s="6"/>
    </row>
    <row r="56" spans="1:22">
      <c r="A56" s="14"/>
      <c r="B56" s="32"/>
      <c r="C56" s="62"/>
      <c r="D56" s="27"/>
      <c r="F56" s="6"/>
      <c r="G56" s="6"/>
      <c r="H56" s="6"/>
      <c r="I56" s="6"/>
      <c r="J56" s="6"/>
    </row>
    <row r="57" spans="1:22">
      <c r="A57" s="14"/>
      <c r="B57" s="32"/>
      <c r="C57" s="62"/>
      <c r="D57" s="27"/>
      <c r="F57" s="6"/>
      <c r="G57" s="6"/>
      <c r="H57" s="6"/>
      <c r="I57" s="6"/>
      <c r="J57" s="6"/>
    </row>
    <row r="58" spans="1:22">
      <c r="A58" s="14"/>
      <c r="B58" s="32"/>
      <c r="C58" s="62"/>
      <c r="D58" s="27"/>
      <c r="F58" s="6"/>
      <c r="G58" s="6"/>
      <c r="H58" s="6"/>
      <c r="I58" s="6"/>
      <c r="J58" s="6"/>
    </row>
    <row r="59" spans="1:22">
      <c r="A59" s="14"/>
      <c r="B59" s="32"/>
      <c r="C59" s="62"/>
      <c r="D59" s="27"/>
      <c r="F59" s="6"/>
      <c r="G59" s="6"/>
      <c r="H59" s="6"/>
      <c r="I59" s="6"/>
      <c r="J59" s="6"/>
    </row>
    <row r="60" spans="1:22">
      <c r="A60" s="14"/>
      <c r="B60" s="32"/>
      <c r="C60" s="27"/>
      <c r="D60" s="27"/>
      <c r="F60" s="6"/>
      <c r="G60" s="6"/>
      <c r="H60" s="6"/>
      <c r="I60" s="6"/>
      <c r="J60" s="6"/>
    </row>
    <row r="61" spans="1:22">
      <c r="A61" s="14"/>
      <c r="B61" s="32"/>
      <c r="C61" s="27"/>
      <c r="D61" s="27"/>
      <c r="F61" s="6"/>
      <c r="G61" s="6"/>
      <c r="H61" s="6"/>
      <c r="I61" s="6"/>
      <c r="J61" s="6"/>
    </row>
    <row r="62" spans="1:22">
      <c r="A62" s="14"/>
      <c r="B62" s="32"/>
      <c r="C62" s="27"/>
      <c r="D62" s="27"/>
      <c r="F62" s="6"/>
      <c r="G62" s="6"/>
      <c r="H62" s="6"/>
      <c r="I62" s="6"/>
      <c r="J62" s="6"/>
    </row>
    <row r="63" spans="1:22">
      <c r="A63" s="14"/>
      <c r="B63" s="32"/>
      <c r="C63" s="27"/>
      <c r="D63" s="27"/>
      <c r="F63" s="6"/>
      <c r="G63" s="6"/>
      <c r="H63" s="6"/>
      <c r="I63" s="6"/>
      <c r="J63" s="6"/>
    </row>
    <row r="64" spans="1:22">
      <c r="A64" s="14"/>
      <c r="B64" s="32"/>
      <c r="C64" s="27"/>
      <c r="D64" s="27"/>
      <c r="F64" s="6"/>
      <c r="G64" s="6"/>
      <c r="H64" s="6"/>
      <c r="I64" s="6"/>
      <c r="J64" s="6"/>
    </row>
    <row r="65" spans="1:10">
      <c r="A65" s="14"/>
      <c r="B65" s="32"/>
      <c r="C65" s="27"/>
      <c r="D65" s="27"/>
      <c r="F65" s="6"/>
      <c r="G65" s="6"/>
      <c r="H65" s="6"/>
      <c r="I65" s="6"/>
      <c r="J65" s="6"/>
    </row>
    <row r="66" spans="1:10">
      <c r="A66" s="14"/>
      <c r="B66" s="32"/>
      <c r="C66" s="27"/>
      <c r="D66" s="27"/>
      <c r="F66" s="6"/>
      <c r="G66" s="6"/>
      <c r="H66" s="6"/>
      <c r="I66" s="6"/>
      <c r="J66" s="6"/>
    </row>
    <row r="67" spans="1:10">
      <c r="A67" s="14"/>
      <c r="B67" s="32"/>
      <c r="C67" s="27"/>
      <c r="D67" s="27"/>
      <c r="F67" s="6"/>
      <c r="G67" s="6"/>
      <c r="H67" s="6"/>
      <c r="I67" s="6"/>
      <c r="J67" s="6"/>
    </row>
    <row r="68" spans="1:10">
      <c r="A68" s="14"/>
      <c r="B68" s="32"/>
      <c r="C68" s="27"/>
      <c r="D68" s="27"/>
      <c r="F68" s="6"/>
      <c r="G68" s="6"/>
      <c r="H68" s="6"/>
      <c r="I68" s="6"/>
      <c r="J68" s="6"/>
    </row>
    <row r="69" spans="1:10">
      <c r="A69" s="14"/>
      <c r="B69" s="32"/>
      <c r="C69" s="27"/>
      <c r="D69" s="27"/>
      <c r="F69" s="6"/>
      <c r="G69" s="6"/>
      <c r="H69" s="6"/>
      <c r="I69" s="6"/>
      <c r="J69" s="6"/>
    </row>
    <row r="70" spans="1:10">
      <c r="A70" s="14"/>
      <c r="B70" s="32"/>
      <c r="C70" s="27"/>
      <c r="D70" s="27"/>
      <c r="F70" s="6"/>
      <c r="G70" s="6"/>
      <c r="H70" s="6"/>
      <c r="I70" s="6"/>
      <c r="J70" s="6"/>
    </row>
    <row r="71" spans="1:10">
      <c r="A71" s="14"/>
      <c r="B71" s="32"/>
      <c r="C71" s="27"/>
      <c r="D71" s="27"/>
      <c r="F71" s="6"/>
      <c r="G71" s="6"/>
      <c r="H71" s="6"/>
      <c r="I71" s="6"/>
      <c r="J71" s="6"/>
    </row>
    <row r="72" spans="1:10">
      <c r="A72" s="14"/>
      <c r="B72" s="32"/>
      <c r="C72" s="27"/>
      <c r="D72" s="27"/>
      <c r="F72" s="6"/>
      <c r="G72" s="6"/>
      <c r="H72" s="6"/>
      <c r="I72" s="6"/>
      <c r="J72" s="6"/>
    </row>
    <row r="73" spans="1:10">
      <c r="A73" s="14"/>
      <c r="B73" s="32"/>
      <c r="C73" s="27"/>
      <c r="D73" s="27"/>
      <c r="F73" s="6"/>
      <c r="G73" s="6"/>
      <c r="H73" s="6"/>
      <c r="I73" s="6"/>
      <c r="J73" s="6"/>
    </row>
    <row r="74" spans="1:10">
      <c r="A74" s="14"/>
      <c r="B74" s="32"/>
      <c r="C74" s="27"/>
      <c r="D74" s="27"/>
      <c r="F74" s="6"/>
      <c r="G74" s="6"/>
      <c r="H74" s="6"/>
      <c r="I74" s="6"/>
      <c r="J74" s="6"/>
    </row>
    <row r="75" spans="1:10">
      <c r="A75" s="14"/>
      <c r="B75" s="32"/>
      <c r="C75" s="27"/>
      <c r="D75" s="27"/>
      <c r="F75" s="6"/>
      <c r="G75" s="6"/>
      <c r="H75" s="6"/>
      <c r="I75" s="6"/>
      <c r="J75" s="6"/>
    </row>
    <row r="76" spans="1:10">
      <c r="A76" s="14"/>
      <c r="B76" s="32"/>
      <c r="C76" s="27"/>
      <c r="D76" s="27"/>
      <c r="F76" s="6"/>
      <c r="G76" s="6"/>
      <c r="H76" s="6"/>
      <c r="I76" s="6"/>
      <c r="J76" s="6"/>
    </row>
    <row r="77" spans="1:10">
      <c r="A77" s="14"/>
      <c r="B77" s="32"/>
      <c r="C77" s="27"/>
      <c r="D77" s="27"/>
      <c r="F77" s="6"/>
      <c r="G77" s="6"/>
      <c r="H77" s="6"/>
      <c r="I77" s="6"/>
      <c r="J77" s="6"/>
    </row>
    <row r="78" spans="1:10">
      <c r="A78" s="14"/>
      <c r="B78" s="32"/>
      <c r="C78" s="27"/>
      <c r="D78" s="27"/>
      <c r="F78" s="6"/>
      <c r="G78" s="6"/>
      <c r="H78" s="6"/>
      <c r="I78" s="6"/>
      <c r="J78" s="6"/>
    </row>
    <row r="79" spans="1:10">
      <c r="A79" s="14"/>
      <c r="B79" s="32"/>
      <c r="C79" s="27"/>
      <c r="D79" s="27"/>
      <c r="F79" s="6"/>
      <c r="G79" s="6"/>
      <c r="H79" s="6"/>
      <c r="I79" s="6"/>
      <c r="J79" s="6"/>
    </row>
    <row r="80" spans="1:10">
      <c r="A80" s="14"/>
      <c r="B80" s="32"/>
      <c r="C80" s="27"/>
      <c r="D80" s="27"/>
      <c r="F80" s="6"/>
      <c r="G80" s="6"/>
      <c r="H80" s="6"/>
      <c r="I80" s="6"/>
      <c r="J80" s="6"/>
    </row>
    <row r="81" spans="1:10">
      <c r="A81" s="14"/>
      <c r="B81" s="32"/>
      <c r="C81" s="27"/>
      <c r="D81" s="27"/>
      <c r="F81" s="6"/>
      <c r="G81" s="6"/>
      <c r="H81" s="6"/>
      <c r="I81" s="6"/>
      <c r="J81" s="6"/>
    </row>
    <row r="82" spans="1:10">
      <c r="A82" s="14"/>
      <c r="B82" s="32"/>
      <c r="C82" s="27"/>
      <c r="D82" s="27"/>
      <c r="F82" s="6"/>
      <c r="G82" s="6"/>
      <c r="H82" s="6"/>
      <c r="I82" s="6"/>
      <c r="J82" s="6"/>
    </row>
    <row r="83" spans="1:10">
      <c r="A83" s="14"/>
      <c r="B83" s="32"/>
      <c r="C83" s="27"/>
      <c r="D83" s="27"/>
      <c r="F83" s="6"/>
      <c r="G83" s="6"/>
      <c r="H83" s="6"/>
      <c r="I83" s="6"/>
      <c r="J83" s="6"/>
    </row>
    <row r="84" spans="1:10">
      <c r="A84" s="14"/>
      <c r="B84" s="32"/>
      <c r="C84" s="27"/>
      <c r="D84" s="27"/>
      <c r="F84" s="6"/>
      <c r="G84" s="6"/>
      <c r="H84" s="6"/>
      <c r="I84" s="6"/>
      <c r="J84" s="6"/>
    </row>
    <row r="85" spans="1:10">
      <c r="A85" s="14"/>
      <c r="B85" s="32"/>
      <c r="C85" s="27"/>
      <c r="D85" s="27"/>
      <c r="F85" s="6"/>
      <c r="G85" s="6"/>
      <c r="H85" s="6"/>
      <c r="I85" s="6"/>
      <c r="J85" s="6"/>
    </row>
    <row r="86" spans="1:10">
      <c r="A86" s="14"/>
      <c r="B86" s="32"/>
      <c r="C86" s="27"/>
      <c r="D86" s="27"/>
      <c r="F86" s="6"/>
      <c r="G86" s="6"/>
      <c r="H86" s="6"/>
      <c r="I86" s="6"/>
      <c r="J86" s="6"/>
    </row>
    <row r="87" spans="1:10">
      <c r="A87" s="14"/>
      <c r="B87" s="32"/>
      <c r="C87" s="27"/>
      <c r="D87" s="27"/>
      <c r="F87" s="6"/>
      <c r="G87" s="6"/>
      <c r="H87" s="6"/>
      <c r="I87" s="6"/>
      <c r="J87" s="6"/>
    </row>
    <row r="88" spans="1:10">
      <c r="A88" s="14"/>
      <c r="B88" s="32"/>
      <c r="C88" s="27"/>
      <c r="D88" s="27"/>
      <c r="F88" s="6"/>
      <c r="G88" s="6"/>
      <c r="H88" s="6"/>
      <c r="I88" s="6"/>
      <c r="J88" s="6"/>
    </row>
    <row r="89" spans="1:10">
      <c r="A89" s="14"/>
      <c r="B89" s="32"/>
      <c r="C89" s="27"/>
      <c r="D89" s="27"/>
      <c r="F89" s="6"/>
      <c r="G89" s="6"/>
      <c r="H89" s="6"/>
      <c r="I89" s="6"/>
      <c r="J89" s="6"/>
    </row>
    <row r="90" spans="1:10">
      <c r="A90" s="14"/>
      <c r="B90" s="32"/>
      <c r="C90" s="27"/>
      <c r="D90" s="27"/>
      <c r="F90" s="6"/>
      <c r="G90" s="6"/>
      <c r="H90" s="6"/>
      <c r="I90" s="6"/>
      <c r="J90" s="6"/>
    </row>
    <row r="91" spans="1:10">
      <c r="A91" s="14"/>
      <c r="B91" s="32"/>
      <c r="C91" s="27"/>
      <c r="D91" s="27"/>
      <c r="F91" s="6"/>
      <c r="G91" s="6"/>
      <c r="H91" s="6"/>
      <c r="I91" s="6"/>
      <c r="J91" s="6"/>
    </row>
    <row r="92" spans="1:10">
      <c r="A92" s="14"/>
      <c r="B92" s="32"/>
      <c r="C92" s="27"/>
      <c r="D92" s="27"/>
      <c r="F92" s="6"/>
      <c r="G92" s="6"/>
      <c r="H92" s="6"/>
      <c r="I92" s="6"/>
      <c r="J92" s="6"/>
    </row>
    <row r="93" spans="1:10">
      <c r="A93" s="14"/>
      <c r="B93" s="32"/>
      <c r="C93" s="27"/>
      <c r="D93" s="27"/>
      <c r="F93" s="6"/>
      <c r="G93" s="6"/>
      <c r="H93" s="6"/>
      <c r="I93" s="6"/>
      <c r="J93" s="6"/>
    </row>
    <row r="94" spans="1:10">
      <c r="A94" s="14"/>
      <c r="B94" s="32"/>
      <c r="C94" s="27"/>
      <c r="D94" s="27"/>
      <c r="F94" s="6"/>
      <c r="G94" s="6"/>
      <c r="H94" s="6"/>
      <c r="I94" s="6"/>
      <c r="J94" s="6"/>
    </row>
    <row r="95" spans="1:10">
      <c r="A95" s="14"/>
      <c r="B95" s="32"/>
      <c r="C95" s="27"/>
      <c r="D95" s="27"/>
      <c r="F95" s="6"/>
      <c r="G95" s="6"/>
      <c r="H95" s="6"/>
      <c r="I95" s="6"/>
      <c r="J95" s="6"/>
    </row>
    <row r="96" spans="1:10">
      <c r="A96" s="14"/>
      <c r="B96" s="32"/>
      <c r="C96" s="27"/>
      <c r="D96" s="27"/>
      <c r="F96" s="6"/>
      <c r="G96" s="6"/>
      <c r="H96" s="6"/>
      <c r="I96" s="6"/>
      <c r="J96" s="6"/>
    </row>
    <row r="97" spans="1:10">
      <c r="A97" s="14"/>
      <c r="B97" s="32"/>
      <c r="C97" s="27"/>
      <c r="D97" s="27"/>
      <c r="F97" s="6"/>
      <c r="G97" s="6"/>
      <c r="H97" s="6"/>
      <c r="I97" s="6"/>
      <c r="J97" s="6"/>
    </row>
    <row r="98" spans="1:10">
      <c r="A98" s="14"/>
      <c r="B98" s="32"/>
      <c r="C98" s="27"/>
      <c r="D98" s="27"/>
      <c r="F98" s="6"/>
      <c r="G98" s="6"/>
      <c r="H98" s="6"/>
      <c r="I98" s="6"/>
      <c r="J98" s="6"/>
    </row>
    <row r="99" spans="1:10">
      <c r="A99" s="14"/>
      <c r="B99" s="32"/>
      <c r="C99" s="27"/>
      <c r="D99" s="27"/>
      <c r="F99" s="6"/>
      <c r="G99" s="6"/>
      <c r="H99" s="6"/>
      <c r="I99" s="6"/>
      <c r="J99" s="6"/>
    </row>
    <row r="100" spans="1:10">
      <c r="A100" s="14"/>
      <c r="B100" s="32"/>
      <c r="C100" s="27"/>
      <c r="D100" s="27"/>
      <c r="F100" s="6"/>
      <c r="G100" s="6"/>
      <c r="H100" s="6"/>
      <c r="I100" s="6"/>
      <c r="J100" s="6"/>
    </row>
    <row r="101" spans="1:10">
      <c r="A101" s="14"/>
      <c r="B101" s="32"/>
      <c r="C101" s="27"/>
      <c r="D101" s="27"/>
      <c r="F101" s="6"/>
      <c r="G101" s="6"/>
      <c r="H101" s="6"/>
      <c r="I101" s="6"/>
      <c r="J101" s="6"/>
    </row>
    <row r="102" spans="1:10">
      <c r="A102" s="14"/>
      <c r="B102" s="32"/>
      <c r="C102" s="27"/>
      <c r="D102" s="27"/>
      <c r="F102" s="6"/>
      <c r="G102" s="6"/>
      <c r="H102" s="6"/>
      <c r="I102" s="6"/>
      <c r="J102" s="6"/>
    </row>
    <row r="103" spans="1:10">
      <c r="A103" s="14"/>
      <c r="B103" s="32"/>
      <c r="C103" s="27"/>
      <c r="D103" s="27"/>
      <c r="F103" s="6"/>
      <c r="G103" s="6"/>
      <c r="H103" s="6"/>
      <c r="I103" s="6"/>
      <c r="J103" s="6"/>
    </row>
    <row r="104" spans="1:10">
      <c r="A104" s="14"/>
      <c r="B104" s="32"/>
      <c r="C104" s="27"/>
      <c r="D104" s="27"/>
      <c r="F104" s="6"/>
      <c r="G104" s="6"/>
      <c r="H104" s="6"/>
      <c r="I104" s="6"/>
      <c r="J104" s="6"/>
    </row>
    <row r="105" spans="1:10">
      <c r="A105" s="14"/>
      <c r="B105" s="32"/>
      <c r="C105" s="27"/>
      <c r="D105" s="27"/>
      <c r="F105" s="6"/>
      <c r="G105" s="6"/>
      <c r="H105" s="6"/>
      <c r="I105" s="6"/>
      <c r="J105" s="6"/>
    </row>
    <row r="106" spans="1:10">
      <c r="A106" s="14"/>
      <c r="B106" s="32"/>
      <c r="C106" s="27"/>
      <c r="D106" s="27"/>
      <c r="F106" s="6"/>
      <c r="G106" s="6"/>
      <c r="H106" s="6"/>
      <c r="I106" s="6"/>
      <c r="J106" s="6"/>
    </row>
    <row r="107" spans="1:10">
      <c r="A107" s="14"/>
      <c r="B107" s="32"/>
      <c r="C107" s="27"/>
      <c r="D107" s="27"/>
      <c r="F107" s="6"/>
      <c r="G107" s="6"/>
      <c r="H107" s="6"/>
      <c r="I107" s="6"/>
      <c r="J107" s="6"/>
    </row>
    <row r="108" spans="1:10">
      <c r="A108" s="14"/>
      <c r="B108" s="32"/>
      <c r="C108" s="27"/>
      <c r="D108" s="27"/>
      <c r="F108" s="6"/>
      <c r="G108" s="6"/>
      <c r="H108" s="6"/>
      <c r="I108" s="6"/>
      <c r="J108" s="6"/>
    </row>
    <row r="109" spans="1:10">
      <c r="A109" s="14"/>
      <c r="B109" s="32"/>
      <c r="C109" s="27"/>
      <c r="D109" s="27"/>
      <c r="F109" s="6"/>
      <c r="G109" s="6"/>
      <c r="H109" s="6"/>
      <c r="I109" s="6"/>
      <c r="J109" s="6"/>
    </row>
    <row r="110" spans="1:10">
      <c r="A110" s="14"/>
      <c r="B110" s="32"/>
      <c r="C110" s="27"/>
      <c r="D110" s="27"/>
      <c r="F110" s="6"/>
      <c r="G110" s="6"/>
      <c r="H110" s="6"/>
      <c r="I110" s="6"/>
      <c r="J110" s="6"/>
    </row>
    <row r="111" spans="1:10">
      <c r="A111" s="14"/>
      <c r="B111" s="32"/>
      <c r="C111" s="27"/>
      <c r="D111" s="27"/>
      <c r="F111" s="6"/>
      <c r="G111" s="6"/>
      <c r="H111" s="6"/>
      <c r="I111" s="6"/>
      <c r="J111" s="6"/>
    </row>
    <row r="112" spans="1:10">
      <c r="A112" s="14"/>
      <c r="B112" s="32"/>
      <c r="C112" s="27"/>
      <c r="D112" s="27"/>
      <c r="F112" s="6"/>
      <c r="G112" s="6"/>
      <c r="H112" s="6"/>
      <c r="I112" s="6"/>
      <c r="J112" s="6"/>
    </row>
    <row r="113" spans="1:10">
      <c r="A113" s="14"/>
      <c r="B113" s="32"/>
      <c r="C113" s="27"/>
      <c r="D113" s="27"/>
      <c r="F113" s="6"/>
      <c r="G113" s="6"/>
      <c r="H113" s="6"/>
      <c r="I113" s="6"/>
      <c r="J113" s="6"/>
    </row>
    <row r="114" spans="1:10">
      <c r="A114" s="14"/>
      <c r="B114" s="32"/>
      <c r="C114" s="27"/>
      <c r="D114" s="27"/>
      <c r="F114" s="6"/>
      <c r="G114" s="6"/>
      <c r="H114" s="6"/>
      <c r="I114" s="6"/>
      <c r="J114" s="6"/>
    </row>
    <row r="115" spans="1:10">
      <c r="A115" s="14"/>
      <c r="B115" s="32"/>
      <c r="C115" s="27"/>
      <c r="D115" s="27"/>
      <c r="F115" s="6"/>
      <c r="G115" s="6"/>
      <c r="H115" s="6"/>
      <c r="I115" s="6"/>
      <c r="J115" s="6"/>
    </row>
    <row r="116" spans="1:10">
      <c r="A116" s="14"/>
      <c r="B116" s="32"/>
      <c r="C116" s="27"/>
      <c r="D116" s="27"/>
      <c r="F116" s="6"/>
      <c r="G116" s="6"/>
      <c r="H116" s="6"/>
      <c r="I116" s="6"/>
      <c r="J116" s="6"/>
    </row>
    <row r="117" spans="1:10">
      <c r="A117" s="8"/>
      <c r="B117" s="32"/>
      <c r="C117" s="27"/>
      <c r="D117" s="27"/>
      <c r="F117" s="6"/>
      <c r="G117" s="6"/>
      <c r="H117" s="6"/>
      <c r="I117" s="6"/>
      <c r="J117" s="6"/>
    </row>
    <row r="118" spans="1:10">
      <c r="A118" s="8"/>
      <c r="B118" s="32"/>
      <c r="C118" s="27"/>
      <c r="D118" s="27"/>
      <c r="F118" s="6"/>
      <c r="G118" s="6"/>
      <c r="H118" s="6"/>
      <c r="I118" s="6"/>
      <c r="J118" s="6"/>
    </row>
    <row r="119" spans="1:10">
      <c r="A119" s="8"/>
      <c r="B119" s="32"/>
      <c r="C119" s="27"/>
      <c r="D119" s="27"/>
      <c r="F119" s="6"/>
      <c r="G119" s="6"/>
      <c r="H119" s="6"/>
      <c r="I119" s="6"/>
      <c r="J119" s="6"/>
    </row>
    <row r="120" spans="1:10">
      <c r="A120" s="8"/>
      <c r="B120" s="32"/>
      <c r="C120" s="27"/>
      <c r="D120" s="27"/>
      <c r="F120" s="6"/>
      <c r="G120" s="6"/>
      <c r="H120" s="6"/>
      <c r="I120" s="6"/>
      <c r="J120" s="6"/>
    </row>
    <row r="121" spans="1:10">
      <c r="A121" s="8"/>
      <c r="B121" s="32"/>
      <c r="C121" s="27"/>
      <c r="D121" s="27"/>
      <c r="F121" s="6"/>
      <c r="G121" s="6"/>
      <c r="H121" s="6"/>
      <c r="I121" s="6"/>
      <c r="J121" s="6"/>
    </row>
    <row r="122" spans="1:10">
      <c r="A122" s="8"/>
      <c r="B122" s="32"/>
      <c r="C122" s="27"/>
      <c r="D122" s="27"/>
      <c r="F122" s="6"/>
      <c r="G122" s="6"/>
      <c r="H122" s="6"/>
      <c r="I122" s="6"/>
      <c r="J122" s="6"/>
    </row>
    <row r="123" spans="1:10">
      <c r="A123" s="8"/>
      <c r="B123" s="32"/>
      <c r="C123" s="27"/>
      <c r="D123" s="27"/>
      <c r="F123" s="6"/>
      <c r="G123" s="6"/>
      <c r="H123" s="6"/>
      <c r="I123" s="6"/>
      <c r="J123" s="6"/>
    </row>
    <row r="124" spans="1:10">
      <c r="A124" s="8"/>
      <c r="B124" s="32"/>
      <c r="C124" s="27"/>
      <c r="D124" s="27"/>
      <c r="F124" s="6"/>
      <c r="G124" s="6"/>
      <c r="H124" s="6"/>
      <c r="I124" s="6"/>
      <c r="J124" s="6"/>
    </row>
    <row r="125" spans="1:10">
      <c r="A125" s="8"/>
      <c r="B125" s="32"/>
      <c r="C125" s="27"/>
      <c r="D125" s="27"/>
      <c r="F125" s="6"/>
      <c r="G125" s="6"/>
      <c r="H125" s="6"/>
      <c r="I125" s="6"/>
      <c r="J125" s="6"/>
    </row>
    <row r="126" spans="1:10">
      <c r="A126" s="8"/>
      <c r="B126" s="32"/>
      <c r="C126" s="27"/>
      <c r="D126" s="27"/>
      <c r="F126" s="6"/>
      <c r="G126" s="6"/>
      <c r="H126" s="6"/>
      <c r="I126" s="6"/>
      <c r="J126" s="6"/>
    </row>
    <row r="127" spans="1:10">
      <c r="A127" s="8"/>
      <c r="B127" s="32"/>
      <c r="C127" s="27"/>
      <c r="D127" s="27"/>
      <c r="F127" s="6"/>
      <c r="G127" s="6"/>
      <c r="H127" s="6"/>
      <c r="I127" s="6"/>
      <c r="J127" s="6"/>
    </row>
    <row r="128" spans="1:10">
      <c r="A128" s="8"/>
      <c r="B128" s="32"/>
      <c r="C128" s="27"/>
      <c r="D128" s="27"/>
      <c r="F128" s="6"/>
      <c r="G128" s="6"/>
      <c r="H128" s="6"/>
      <c r="I128" s="6"/>
      <c r="J128" s="6"/>
    </row>
    <row r="129" spans="1:10">
      <c r="A129" s="8"/>
      <c r="B129" s="32"/>
      <c r="C129" s="27"/>
      <c r="D129" s="27"/>
      <c r="F129" s="6"/>
      <c r="G129" s="6"/>
      <c r="H129" s="6"/>
      <c r="I129" s="6"/>
      <c r="J129" s="6"/>
    </row>
    <row r="130" spans="1:10">
      <c r="A130" s="8"/>
      <c r="B130" s="32"/>
      <c r="C130" s="27"/>
      <c r="D130" s="27"/>
      <c r="F130" s="6"/>
      <c r="G130" s="6"/>
      <c r="H130" s="6"/>
      <c r="I130" s="6"/>
      <c r="J130" s="6"/>
    </row>
    <row r="131" spans="1:10">
      <c r="A131" s="8"/>
      <c r="B131" s="32"/>
      <c r="C131" s="27"/>
      <c r="D131" s="27"/>
      <c r="F131" s="6"/>
      <c r="G131" s="6"/>
      <c r="H131" s="6"/>
      <c r="I131" s="6"/>
      <c r="J131" s="6"/>
    </row>
    <row r="132" spans="1:10">
      <c r="A132" s="8"/>
      <c r="B132" s="32"/>
      <c r="C132" s="27"/>
      <c r="D132" s="27"/>
      <c r="F132" s="6"/>
      <c r="G132" s="6"/>
      <c r="H132" s="6"/>
      <c r="I132" s="6"/>
      <c r="J132" s="6"/>
    </row>
    <row r="133" spans="1:10">
      <c r="A133" s="8"/>
      <c r="B133" s="32"/>
      <c r="C133" s="27"/>
      <c r="D133" s="27"/>
      <c r="F133" s="6"/>
      <c r="G133" s="6"/>
      <c r="H133" s="6"/>
      <c r="I133" s="6"/>
      <c r="J133" s="6"/>
    </row>
    <row r="134" spans="1:10">
      <c r="A134" s="8"/>
      <c r="B134" s="32"/>
      <c r="C134" s="27"/>
      <c r="D134" s="27"/>
      <c r="F134" s="6"/>
      <c r="G134" s="6"/>
      <c r="H134" s="6"/>
      <c r="I134" s="6"/>
      <c r="J134" s="6"/>
    </row>
    <row r="135" spans="1:10">
      <c r="A135" s="8"/>
      <c r="B135" s="32"/>
      <c r="C135" s="27"/>
      <c r="D135" s="27"/>
      <c r="F135" s="6"/>
      <c r="G135" s="6"/>
      <c r="H135" s="6"/>
      <c r="I135" s="6"/>
      <c r="J135" s="6"/>
    </row>
    <row r="136" spans="1:10">
      <c r="A136" s="8"/>
      <c r="B136" s="32"/>
      <c r="C136" s="27"/>
      <c r="D136" s="27"/>
      <c r="F136" s="6"/>
      <c r="G136" s="6"/>
      <c r="H136" s="6"/>
      <c r="I136" s="6"/>
      <c r="J136" s="6"/>
    </row>
    <row r="137" spans="1:10">
      <c r="A137" s="8"/>
      <c r="B137" s="32"/>
      <c r="C137" s="27"/>
      <c r="D137" s="27"/>
      <c r="F137" s="6"/>
      <c r="G137" s="6"/>
      <c r="H137" s="6"/>
      <c r="I137" s="6"/>
      <c r="J137" s="6"/>
    </row>
    <row r="138" spans="1:10">
      <c r="A138" s="8"/>
      <c r="B138" s="32"/>
      <c r="C138" s="27"/>
      <c r="D138" s="27"/>
      <c r="F138" s="6"/>
      <c r="G138" s="6"/>
      <c r="H138" s="6"/>
      <c r="I138" s="6"/>
      <c r="J138" s="6"/>
    </row>
    <row r="139" spans="1:10">
      <c r="A139" s="8"/>
      <c r="B139" s="32"/>
      <c r="C139" s="27"/>
      <c r="D139" s="27"/>
      <c r="F139" s="6"/>
      <c r="G139" s="6"/>
      <c r="H139" s="6"/>
      <c r="I139" s="6"/>
      <c r="J139" s="6"/>
    </row>
    <row r="140" spans="1:10">
      <c r="A140" s="8"/>
      <c r="B140" s="32"/>
      <c r="C140" s="27"/>
      <c r="D140" s="27"/>
      <c r="F140" s="6"/>
      <c r="G140" s="6"/>
      <c r="H140" s="6"/>
      <c r="I140" s="6"/>
      <c r="J140" s="6"/>
    </row>
    <row r="141" spans="1:10">
      <c r="A141" s="8"/>
      <c r="B141" s="32"/>
      <c r="C141" s="27"/>
      <c r="D141" s="27"/>
      <c r="F141" s="6"/>
      <c r="G141" s="6"/>
      <c r="H141" s="6"/>
      <c r="I141" s="6"/>
      <c r="J141" s="6"/>
    </row>
    <row r="142" spans="1:10">
      <c r="A142" s="8"/>
      <c r="B142" s="32"/>
      <c r="C142" s="27"/>
      <c r="D142" s="27"/>
      <c r="F142" s="6"/>
      <c r="G142" s="6"/>
      <c r="H142" s="6"/>
      <c r="I142" s="6"/>
      <c r="J142" s="6"/>
    </row>
    <row r="143" spans="1:10">
      <c r="A143" s="8"/>
      <c r="B143" s="32"/>
      <c r="C143" s="27"/>
      <c r="D143" s="27"/>
      <c r="F143" s="6"/>
      <c r="G143" s="6"/>
      <c r="H143" s="6"/>
      <c r="I143" s="6"/>
      <c r="J143" s="6"/>
    </row>
    <row r="144" spans="1:10">
      <c r="A144" s="8"/>
      <c r="B144" s="32"/>
      <c r="C144" s="27"/>
      <c r="D144" s="27"/>
      <c r="F144" s="6"/>
      <c r="G144" s="6"/>
      <c r="H144" s="6"/>
      <c r="I144" s="6"/>
      <c r="J144" s="6"/>
    </row>
    <row r="145" spans="1:10">
      <c r="A145" s="8"/>
      <c r="B145" s="32"/>
      <c r="C145" s="27"/>
      <c r="D145" s="27"/>
      <c r="F145" s="6"/>
      <c r="G145" s="6"/>
      <c r="H145" s="6"/>
      <c r="I145" s="6"/>
      <c r="J145" s="6"/>
    </row>
    <row r="146" spans="1:10">
      <c r="A146" s="8"/>
      <c r="B146" s="32"/>
      <c r="C146" s="27"/>
      <c r="D146" s="27"/>
      <c r="F146" s="6"/>
      <c r="G146" s="6"/>
      <c r="H146" s="6"/>
      <c r="I146" s="6"/>
      <c r="J146" s="6"/>
    </row>
    <row r="147" spans="1:10">
      <c r="A147" s="8"/>
      <c r="B147" s="32"/>
      <c r="C147" s="27"/>
      <c r="D147" s="27"/>
      <c r="F147" s="6"/>
      <c r="G147" s="6"/>
      <c r="H147" s="6"/>
      <c r="I147" s="6"/>
      <c r="J147" s="6"/>
    </row>
    <row r="148" spans="1:10">
      <c r="A148" s="8"/>
      <c r="B148" s="32"/>
      <c r="C148" s="27"/>
      <c r="D148" s="27"/>
      <c r="F148" s="6"/>
      <c r="G148" s="6"/>
      <c r="H148" s="6"/>
      <c r="I148" s="6"/>
      <c r="J148" s="6"/>
    </row>
    <row r="149" spans="1:10">
      <c r="A149" s="8"/>
      <c r="B149" s="32"/>
      <c r="C149" s="27"/>
      <c r="D149" s="27"/>
      <c r="F149" s="6"/>
      <c r="G149" s="6"/>
      <c r="H149" s="6"/>
      <c r="I149" s="6"/>
      <c r="J149" s="6"/>
    </row>
    <row r="150" spans="1:10">
      <c r="A150" s="8"/>
      <c r="B150" s="32"/>
      <c r="C150" s="27"/>
      <c r="D150" s="27"/>
      <c r="F150" s="6"/>
      <c r="G150" s="6"/>
      <c r="H150" s="6"/>
      <c r="I150" s="6"/>
      <c r="J150" s="6"/>
    </row>
    <row r="151" spans="1:10">
      <c r="A151" s="8"/>
      <c r="B151" s="32"/>
      <c r="C151" s="27"/>
      <c r="D151" s="27"/>
      <c r="F151" s="6"/>
      <c r="G151" s="6"/>
      <c r="H151" s="6"/>
      <c r="I151" s="6"/>
      <c r="J151" s="6"/>
    </row>
    <row r="152" spans="1:10">
      <c r="A152" s="8"/>
      <c r="B152" s="32"/>
      <c r="C152" s="27"/>
      <c r="D152" s="27"/>
      <c r="F152" s="6"/>
      <c r="G152" s="6"/>
      <c r="H152" s="6"/>
      <c r="I152" s="6"/>
      <c r="J152" s="6"/>
    </row>
    <row r="153" spans="1:10">
      <c r="A153" s="8"/>
      <c r="B153" s="32"/>
      <c r="C153" s="27"/>
      <c r="D153" s="27"/>
      <c r="F153" s="6"/>
      <c r="G153" s="6"/>
      <c r="H153" s="6"/>
      <c r="I153" s="6"/>
      <c r="J153" s="6"/>
    </row>
    <row r="154" spans="1:10">
      <c r="A154" s="8"/>
      <c r="B154" s="32"/>
      <c r="C154" s="27"/>
      <c r="D154" s="27"/>
      <c r="F154" s="6"/>
      <c r="G154" s="6"/>
      <c r="H154" s="6"/>
      <c r="I154" s="6"/>
      <c r="J154" s="6"/>
    </row>
    <row r="155" spans="1:10">
      <c r="A155" s="8"/>
      <c r="B155" s="32"/>
      <c r="C155" s="27"/>
      <c r="D155" s="27"/>
      <c r="F155" s="6"/>
      <c r="G155" s="6"/>
      <c r="H155" s="6"/>
      <c r="I155" s="6"/>
      <c r="J155" s="6"/>
    </row>
    <row r="156" spans="1:10">
      <c r="A156" s="8"/>
      <c r="B156" s="32"/>
      <c r="C156" s="27"/>
      <c r="D156" s="27"/>
      <c r="F156" s="6"/>
      <c r="G156" s="6"/>
      <c r="H156" s="6"/>
      <c r="I156" s="6"/>
      <c r="J156" s="6"/>
    </row>
    <row r="157" spans="1:10">
      <c r="A157" s="8"/>
      <c r="B157" s="32"/>
      <c r="C157" s="27"/>
      <c r="D157" s="27"/>
      <c r="F157" s="6"/>
      <c r="G157" s="6"/>
      <c r="H157" s="6"/>
      <c r="I157" s="6"/>
      <c r="J157" s="6"/>
    </row>
    <row r="158" spans="1:10">
      <c r="A158" s="8"/>
      <c r="B158" s="32"/>
      <c r="C158" s="27"/>
      <c r="D158" s="27"/>
      <c r="F158" s="6"/>
      <c r="G158" s="6"/>
      <c r="H158" s="6"/>
      <c r="I158" s="6"/>
      <c r="J158" s="6"/>
    </row>
    <row r="159" spans="1:10">
      <c r="A159" s="8"/>
      <c r="B159" s="32"/>
      <c r="C159" s="27"/>
      <c r="D159" s="27"/>
      <c r="F159" s="6"/>
      <c r="G159" s="6"/>
      <c r="H159" s="6"/>
      <c r="I159" s="6"/>
      <c r="J159" s="6"/>
    </row>
    <row r="160" spans="1:10">
      <c r="A160" s="8"/>
      <c r="B160" s="32"/>
      <c r="C160" s="27"/>
      <c r="D160" s="27"/>
      <c r="F160" s="6"/>
      <c r="G160" s="6"/>
      <c r="H160" s="6"/>
      <c r="I160" s="6"/>
      <c r="J160" s="6"/>
    </row>
    <row r="161" spans="1:12">
      <c r="A161" s="8"/>
      <c r="B161" s="32"/>
      <c r="C161" s="27"/>
      <c r="D161" s="27"/>
      <c r="F161" s="6"/>
      <c r="G161" s="6"/>
      <c r="H161" s="6"/>
      <c r="I161" s="6"/>
      <c r="J161" s="6"/>
    </row>
    <row r="162" spans="1:12" s="9" customFormat="1">
      <c r="A162" s="8"/>
      <c r="B162" s="32"/>
      <c r="C162" s="27"/>
      <c r="D162" s="27"/>
      <c r="E162" s="7"/>
      <c r="F162" s="6"/>
      <c r="G162" s="6"/>
      <c r="H162" s="6"/>
      <c r="I162" s="6"/>
      <c r="J162" s="6"/>
      <c r="K162" s="7"/>
      <c r="L162" s="5"/>
    </row>
    <row r="163" spans="1:12" s="9" customFormat="1">
      <c r="A163" s="10"/>
      <c r="B163" s="33"/>
      <c r="C163" s="28"/>
      <c r="D163" s="28"/>
      <c r="E163" s="11"/>
      <c r="F163" s="12"/>
      <c r="G163" s="12"/>
      <c r="H163" s="12"/>
      <c r="I163" s="12"/>
      <c r="J163" s="12"/>
      <c r="K163" s="11"/>
      <c r="L163" s="5"/>
    </row>
    <row r="164" spans="1:12">
      <c r="A164" s="8"/>
      <c r="B164" s="32"/>
      <c r="C164" s="27"/>
      <c r="D164" s="27"/>
      <c r="F164" s="6"/>
      <c r="G164" s="6"/>
      <c r="H164" s="6"/>
      <c r="I164" s="6"/>
      <c r="J164" s="6"/>
    </row>
    <row r="165" spans="1:12">
      <c r="A165" s="8"/>
      <c r="B165" s="32"/>
      <c r="C165" s="27"/>
      <c r="D165" s="27"/>
      <c r="F165" s="6"/>
      <c r="G165" s="6"/>
      <c r="H165" s="6"/>
      <c r="I165" s="6"/>
      <c r="J165" s="6"/>
    </row>
    <row r="166" spans="1:12">
      <c r="A166" s="8"/>
      <c r="B166" s="32"/>
      <c r="C166" s="27"/>
      <c r="D166" s="27"/>
      <c r="F166" s="6"/>
      <c r="G166" s="6"/>
      <c r="H166" s="6"/>
      <c r="I166" s="6"/>
      <c r="J166" s="6"/>
    </row>
    <row r="167" spans="1:12">
      <c r="A167" s="8"/>
      <c r="B167" s="32"/>
      <c r="C167" s="27"/>
      <c r="D167" s="27"/>
      <c r="F167" s="6"/>
      <c r="G167" s="6"/>
      <c r="H167" s="6"/>
      <c r="I167" s="6"/>
      <c r="J167" s="6"/>
    </row>
    <row r="168" spans="1:12">
      <c r="A168" s="8"/>
      <c r="B168" s="32"/>
      <c r="C168" s="27"/>
      <c r="D168" s="27"/>
      <c r="F168" s="6"/>
      <c r="G168" s="6"/>
      <c r="H168" s="6"/>
      <c r="I168" s="6"/>
      <c r="J168" s="6"/>
    </row>
    <row r="169" spans="1:12">
      <c r="A169" s="8"/>
      <c r="B169" s="32"/>
      <c r="C169" s="27"/>
      <c r="D169" s="27"/>
      <c r="F169" s="6"/>
      <c r="G169" s="6"/>
      <c r="H169" s="6"/>
      <c r="I169" s="6"/>
      <c r="J169" s="6"/>
    </row>
    <row r="170" spans="1:12">
      <c r="A170" s="8"/>
      <c r="B170" s="32"/>
      <c r="C170" s="27"/>
      <c r="D170" s="27"/>
      <c r="F170" s="6"/>
      <c r="G170" s="6"/>
      <c r="H170" s="6"/>
      <c r="I170" s="6"/>
      <c r="J170" s="6"/>
    </row>
    <row r="171" spans="1:12">
      <c r="A171" s="8"/>
      <c r="B171" s="32"/>
      <c r="C171" s="27"/>
      <c r="D171" s="27"/>
      <c r="F171" s="6"/>
      <c r="G171" s="6"/>
      <c r="H171" s="6"/>
      <c r="I171" s="6"/>
      <c r="J171" s="6"/>
    </row>
    <row r="172" spans="1:12">
      <c r="A172" s="8"/>
      <c r="B172" s="32"/>
      <c r="C172" s="27"/>
      <c r="D172" s="27"/>
      <c r="F172" s="6"/>
      <c r="G172" s="6"/>
      <c r="H172" s="6"/>
      <c r="I172" s="6"/>
      <c r="J172" s="6"/>
    </row>
    <row r="173" spans="1:12">
      <c r="A173" s="8"/>
      <c r="B173" s="32"/>
      <c r="C173" s="27"/>
      <c r="D173" s="27"/>
      <c r="F173" s="6"/>
      <c r="G173" s="6"/>
      <c r="H173" s="6"/>
      <c r="I173" s="6"/>
      <c r="J173" s="6"/>
    </row>
    <row r="174" spans="1:12">
      <c r="A174" s="8"/>
      <c r="B174" s="32"/>
      <c r="C174" s="27"/>
      <c r="D174" s="27"/>
      <c r="F174" s="6"/>
      <c r="G174" s="6"/>
      <c r="H174" s="6"/>
      <c r="I174" s="6"/>
      <c r="J174" s="6"/>
    </row>
    <row r="175" spans="1:12">
      <c r="A175" s="8"/>
      <c r="B175" s="32"/>
      <c r="C175" s="27"/>
      <c r="D175" s="27"/>
      <c r="F175" s="6"/>
      <c r="G175" s="6"/>
      <c r="H175" s="6"/>
      <c r="I175" s="6"/>
      <c r="J175" s="6"/>
    </row>
    <row r="176" spans="1:12">
      <c r="A176" s="8"/>
      <c r="B176" s="32"/>
      <c r="C176" s="27"/>
      <c r="D176" s="27"/>
      <c r="F176" s="6"/>
      <c r="G176" s="6"/>
      <c r="H176" s="6"/>
      <c r="I176" s="6"/>
      <c r="J176" s="6"/>
    </row>
    <row r="177" spans="1:10">
      <c r="A177" s="8"/>
      <c r="B177" s="32"/>
      <c r="C177" s="27"/>
      <c r="D177" s="27"/>
      <c r="F177" s="6"/>
      <c r="G177" s="6"/>
      <c r="H177" s="6"/>
      <c r="I177" s="6"/>
      <c r="J177" s="6"/>
    </row>
    <row r="178" spans="1:10">
      <c r="A178" s="8"/>
      <c r="B178" s="32"/>
      <c r="C178" s="27"/>
      <c r="D178" s="27"/>
      <c r="F178" s="6"/>
      <c r="G178" s="6"/>
      <c r="H178" s="6"/>
      <c r="I178" s="6"/>
      <c r="J178" s="6"/>
    </row>
    <row r="179" spans="1:10">
      <c r="A179" s="8"/>
      <c r="B179" s="32"/>
      <c r="C179" s="27"/>
      <c r="D179" s="27"/>
      <c r="F179" s="6"/>
      <c r="G179" s="6"/>
      <c r="H179" s="6"/>
      <c r="I179" s="6"/>
      <c r="J179" s="6"/>
    </row>
    <row r="180" spans="1:10">
      <c r="A180" s="8"/>
      <c r="B180" s="32"/>
      <c r="C180" s="27"/>
      <c r="D180" s="27"/>
      <c r="F180" s="6"/>
      <c r="G180" s="6"/>
      <c r="H180" s="6"/>
      <c r="I180" s="6"/>
      <c r="J180" s="6"/>
    </row>
    <row r="181" spans="1:10">
      <c r="A181" s="8"/>
      <c r="B181" s="32"/>
      <c r="C181" s="27"/>
      <c r="D181" s="27"/>
      <c r="F181" s="6"/>
      <c r="G181" s="6"/>
      <c r="H181" s="6"/>
      <c r="I181" s="6"/>
      <c r="J181" s="6"/>
    </row>
    <row r="182" spans="1:10">
      <c r="A182" s="8"/>
      <c r="B182" s="32"/>
      <c r="C182" s="27"/>
      <c r="D182" s="27"/>
      <c r="F182" s="6"/>
      <c r="G182" s="6"/>
      <c r="H182" s="6"/>
      <c r="I182" s="6"/>
      <c r="J182" s="6"/>
    </row>
    <row r="183" spans="1:10">
      <c r="A183" s="8"/>
      <c r="B183" s="32"/>
      <c r="C183" s="27"/>
      <c r="D183" s="27"/>
      <c r="F183" s="6"/>
      <c r="G183" s="6"/>
      <c r="H183" s="6"/>
      <c r="I183" s="6"/>
      <c r="J183" s="6"/>
    </row>
    <row r="184" spans="1:10">
      <c r="A184" s="8"/>
      <c r="B184" s="32"/>
      <c r="C184" s="27"/>
      <c r="D184" s="27"/>
      <c r="F184" s="6"/>
      <c r="G184" s="6"/>
      <c r="H184" s="6"/>
      <c r="I184" s="6"/>
      <c r="J184" s="6"/>
    </row>
    <row r="185" spans="1:10">
      <c r="A185" s="8"/>
      <c r="B185" s="32"/>
      <c r="C185" s="27"/>
      <c r="D185" s="27"/>
      <c r="F185" s="6"/>
      <c r="G185" s="6"/>
      <c r="H185" s="6"/>
      <c r="I185" s="6"/>
      <c r="J185" s="6"/>
    </row>
    <row r="186" spans="1:10">
      <c r="A186" s="8"/>
      <c r="B186" s="32"/>
      <c r="C186" s="27"/>
      <c r="D186" s="27"/>
      <c r="F186" s="6"/>
      <c r="G186" s="6"/>
      <c r="H186" s="6"/>
      <c r="I186" s="6"/>
      <c r="J186" s="6"/>
    </row>
    <row r="187" spans="1:10">
      <c r="A187" s="8"/>
      <c r="B187" s="32"/>
      <c r="C187" s="27"/>
      <c r="D187" s="27"/>
      <c r="F187" s="6"/>
      <c r="G187" s="6"/>
      <c r="H187" s="6"/>
      <c r="I187" s="6"/>
      <c r="J187" s="6"/>
    </row>
    <row r="188" spans="1:10">
      <c r="A188" s="8"/>
      <c r="B188" s="32"/>
      <c r="C188" s="27"/>
      <c r="D188" s="27"/>
      <c r="F188" s="6"/>
      <c r="G188" s="6"/>
      <c r="H188" s="6"/>
      <c r="I188" s="6"/>
      <c r="J188" s="6"/>
    </row>
    <row r="189" spans="1:10">
      <c r="A189" s="8"/>
      <c r="B189" s="32"/>
      <c r="C189" s="27"/>
      <c r="D189" s="27"/>
      <c r="F189" s="6"/>
      <c r="G189" s="6"/>
      <c r="H189" s="6"/>
      <c r="I189" s="6"/>
      <c r="J189" s="6"/>
    </row>
    <row r="190" spans="1:10">
      <c r="A190" s="8"/>
      <c r="B190" s="32"/>
      <c r="C190" s="27"/>
      <c r="D190" s="27"/>
      <c r="F190" s="6"/>
      <c r="G190" s="6"/>
      <c r="H190" s="6"/>
      <c r="I190" s="6"/>
      <c r="J190" s="6"/>
    </row>
    <row r="191" spans="1:10">
      <c r="A191" s="8"/>
      <c r="B191" s="32"/>
      <c r="C191" s="27"/>
      <c r="D191" s="27"/>
      <c r="F191" s="6"/>
      <c r="G191" s="6"/>
      <c r="H191" s="6"/>
      <c r="I191" s="6"/>
      <c r="J191" s="6"/>
    </row>
    <row r="192" spans="1:10">
      <c r="A192" s="8"/>
      <c r="B192" s="32"/>
      <c r="C192" s="27"/>
      <c r="D192" s="27"/>
      <c r="F192" s="6"/>
      <c r="G192" s="6"/>
      <c r="H192" s="6"/>
      <c r="I192" s="6"/>
      <c r="J192" s="6"/>
    </row>
    <row r="193" spans="1:10">
      <c r="A193" s="8"/>
      <c r="B193" s="32"/>
      <c r="C193" s="27"/>
      <c r="D193" s="27"/>
      <c r="F193" s="6"/>
      <c r="G193" s="6"/>
      <c r="H193" s="6"/>
      <c r="I193" s="6"/>
      <c r="J193" s="6"/>
    </row>
    <row r="194" spans="1:10">
      <c r="A194" s="8"/>
      <c r="B194" s="32"/>
      <c r="C194" s="27"/>
      <c r="D194" s="27"/>
      <c r="F194" s="6"/>
      <c r="G194" s="6"/>
      <c r="H194" s="6"/>
      <c r="I194" s="6"/>
      <c r="J194" s="6"/>
    </row>
    <row r="195" spans="1:10">
      <c r="A195" s="8"/>
      <c r="B195" s="32"/>
      <c r="C195" s="27"/>
      <c r="D195" s="27"/>
      <c r="F195" s="6"/>
      <c r="G195" s="6"/>
      <c r="H195" s="6"/>
      <c r="I195" s="6"/>
      <c r="J195" s="6"/>
    </row>
    <row r="196" spans="1:10">
      <c r="A196" s="8"/>
      <c r="B196" s="32"/>
      <c r="C196" s="27"/>
      <c r="D196" s="27"/>
      <c r="F196" s="6"/>
      <c r="G196" s="6"/>
      <c r="H196" s="6"/>
      <c r="I196" s="6"/>
      <c r="J196" s="6"/>
    </row>
    <row r="197" spans="1:10">
      <c r="A197" s="8"/>
      <c r="B197" s="32"/>
      <c r="C197" s="27"/>
      <c r="D197" s="27"/>
      <c r="F197" s="6"/>
      <c r="G197" s="6"/>
      <c r="H197" s="6"/>
      <c r="I197" s="6"/>
      <c r="J197" s="6"/>
    </row>
    <row r="198" spans="1:10">
      <c r="A198" s="8"/>
      <c r="B198" s="32"/>
      <c r="C198" s="27"/>
      <c r="D198" s="27"/>
      <c r="F198" s="6"/>
      <c r="G198" s="6"/>
      <c r="H198" s="6"/>
      <c r="I198" s="6"/>
      <c r="J198" s="6"/>
    </row>
    <row r="199" spans="1:10">
      <c r="A199" s="8"/>
      <c r="B199" s="32"/>
      <c r="C199" s="27"/>
      <c r="D199" s="27"/>
      <c r="F199" s="6"/>
      <c r="G199" s="6"/>
      <c r="H199" s="6"/>
      <c r="I199" s="6"/>
      <c r="J199" s="6"/>
    </row>
    <row r="200" spans="1:10">
      <c r="A200" s="8"/>
      <c r="B200" s="32"/>
      <c r="C200" s="27"/>
      <c r="D200" s="27"/>
      <c r="F200" s="6"/>
      <c r="G200" s="6"/>
      <c r="H200" s="6"/>
      <c r="I200" s="6"/>
      <c r="J200" s="6"/>
    </row>
    <row r="201" spans="1:10">
      <c r="A201" s="8"/>
      <c r="B201" s="32"/>
      <c r="C201" s="27"/>
      <c r="D201" s="27"/>
      <c r="F201" s="6"/>
      <c r="G201" s="6"/>
      <c r="H201" s="6"/>
      <c r="I201" s="6"/>
      <c r="J201" s="6"/>
    </row>
    <row r="202" spans="1:10">
      <c r="A202" s="8"/>
      <c r="B202" s="32"/>
      <c r="C202" s="27"/>
      <c r="D202" s="27"/>
      <c r="F202" s="6"/>
      <c r="G202" s="6"/>
      <c r="H202" s="6"/>
      <c r="I202" s="6"/>
      <c r="J202" s="6"/>
    </row>
    <row r="203" spans="1:10">
      <c r="A203" s="8"/>
      <c r="B203" s="32"/>
      <c r="C203" s="27"/>
      <c r="D203" s="27"/>
      <c r="F203" s="6"/>
      <c r="G203" s="6"/>
      <c r="H203" s="6"/>
      <c r="I203" s="6"/>
      <c r="J203" s="6"/>
    </row>
    <row r="204" spans="1:10">
      <c r="A204" s="8"/>
      <c r="B204" s="32"/>
      <c r="C204" s="27"/>
      <c r="D204" s="27"/>
      <c r="F204" s="6"/>
      <c r="G204" s="6"/>
      <c r="H204" s="6"/>
      <c r="I204" s="6"/>
      <c r="J204" s="6"/>
    </row>
    <row r="205" spans="1:10">
      <c r="A205" s="8"/>
      <c r="B205" s="32"/>
      <c r="C205" s="27"/>
      <c r="D205" s="27"/>
      <c r="F205" s="6"/>
      <c r="G205" s="6"/>
      <c r="H205" s="6"/>
      <c r="I205" s="6"/>
      <c r="J205" s="6"/>
    </row>
    <row r="206" spans="1:10">
      <c r="A206" s="8"/>
      <c r="B206" s="32"/>
      <c r="C206" s="27"/>
      <c r="D206" s="27"/>
      <c r="F206" s="6"/>
      <c r="G206" s="6"/>
      <c r="H206" s="6"/>
      <c r="I206" s="6"/>
      <c r="J206" s="6"/>
    </row>
    <row r="207" spans="1:10">
      <c r="A207" s="8"/>
      <c r="B207" s="32"/>
      <c r="C207" s="27"/>
      <c r="D207" s="27"/>
      <c r="F207" s="6"/>
      <c r="G207" s="6"/>
      <c r="H207" s="6"/>
      <c r="I207" s="6"/>
      <c r="J207" s="6"/>
    </row>
    <row r="208" spans="1:10">
      <c r="A208" s="8"/>
      <c r="B208" s="32"/>
      <c r="C208" s="27"/>
      <c r="D208" s="27"/>
      <c r="F208" s="6"/>
      <c r="G208" s="6"/>
      <c r="H208" s="6"/>
      <c r="I208" s="6"/>
      <c r="J208" s="6"/>
    </row>
    <row r="209" spans="1:10">
      <c r="A209" s="8"/>
      <c r="B209" s="32"/>
      <c r="C209" s="27"/>
      <c r="D209" s="27"/>
      <c r="F209" s="6"/>
      <c r="G209" s="6"/>
      <c r="H209" s="6"/>
      <c r="I209" s="6"/>
      <c r="J209" s="6"/>
    </row>
    <row r="210" spans="1:10">
      <c r="A210" s="8"/>
      <c r="B210" s="32"/>
      <c r="C210" s="27"/>
      <c r="D210" s="27"/>
      <c r="F210" s="6"/>
      <c r="G210" s="6"/>
      <c r="H210" s="6"/>
      <c r="I210" s="6"/>
      <c r="J210" s="6"/>
    </row>
    <row r="211" spans="1:10">
      <c r="A211" s="8"/>
      <c r="B211" s="32"/>
      <c r="C211" s="27"/>
      <c r="D211" s="27"/>
      <c r="F211" s="6"/>
      <c r="G211" s="6"/>
      <c r="H211" s="6"/>
      <c r="I211" s="6"/>
      <c r="J211" s="6"/>
    </row>
    <row r="212" spans="1:10">
      <c r="A212" s="8"/>
      <c r="B212" s="32"/>
      <c r="C212" s="27"/>
      <c r="D212" s="27"/>
      <c r="F212" s="6"/>
      <c r="G212" s="6"/>
      <c r="H212" s="6"/>
      <c r="I212" s="6"/>
      <c r="J212" s="6"/>
    </row>
    <row r="213" spans="1:10">
      <c r="A213" s="8"/>
      <c r="B213" s="32"/>
      <c r="C213" s="27"/>
      <c r="D213" s="27"/>
      <c r="F213" s="6"/>
      <c r="G213" s="6"/>
      <c r="H213" s="6"/>
      <c r="I213" s="6"/>
      <c r="J213" s="6"/>
    </row>
    <row r="214" spans="1:10">
      <c r="A214" s="8"/>
      <c r="B214" s="32"/>
      <c r="C214" s="27"/>
      <c r="D214" s="27"/>
      <c r="F214" s="6"/>
      <c r="G214" s="6"/>
      <c r="H214" s="6"/>
      <c r="I214" s="6"/>
      <c r="J214" s="6"/>
    </row>
    <row r="215" spans="1:10">
      <c r="A215" s="8"/>
      <c r="B215" s="32"/>
      <c r="C215" s="27"/>
      <c r="D215" s="27"/>
      <c r="F215" s="6"/>
      <c r="G215" s="6"/>
      <c r="H215" s="6"/>
      <c r="I215" s="6"/>
      <c r="J215" s="6"/>
    </row>
    <row r="216" spans="1:10">
      <c r="A216" s="8"/>
      <c r="B216" s="32"/>
      <c r="C216" s="27"/>
      <c r="D216" s="27"/>
      <c r="F216" s="6"/>
      <c r="G216" s="6"/>
      <c r="H216" s="6"/>
      <c r="I216" s="6"/>
      <c r="J216" s="6"/>
    </row>
    <row r="217" spans="1:10">
      <c r="A217" s="8"/>
      <c r="B217" s="32"/>
      <c r="C217" s="27"/>
      <c r="D217" s="27"/>
      <c r="F217" s="6"/>
      <c r="G217" s="6"/>
      <c r="H217" s="6"/>
      <c r="I217" s="6"/>
      <c r="J217" s="6"/>
    </row>
    <row r="218" spans="1:10">
      <c r="A218" s="8"/>
      <c r="B218" s="32"/>
      <c r="C218" s="27"/>
      <c r="D218" s="27"/>
      <c r="F218" s="6"/>
      <c r="G218" s="6"/>
      <c r="H218" s="6"/>
      <c r="I218" s="6"/>
      <c r="J218" s="6"/>
    </row>
    <row r="219" spans="1:10">
      <c r="A219" s="8"/>
      <c r="B219" s="32"/>
      <c r="C219" s="27"/>
      <c r="D219" s="27"/>
      <c r="F219" s="6"/>
      <c r="G219" s="6"/>
      <c r="H219" s="6"/>
      <c r="I219" s="6"/>
      <c r="J219" s="6"/>
    </row>
    <row r="220" spans="1:10">
      <c r="A220" s="8"/>
      <c r="B220" s="32"/>
      <c r="C220" s="27"/>
      <c r="D220" s="27"/>
      <c r="F220" s="6"/>
      <c r="G220" s="6"/>
      <c r="H220" s="6"/>
      <c r="I220" s="6"/>
      <c r="J220" s="6"/>
    </row>
    <row r="221" spans="1:10">
      <c r="A221" s="8"/>
      <c r="B221" s="32"/>
      <c r="C221" s="27"/>
      <c r="D221" s="27"/>
      <c r="F221" s="6"/>
      <c r="G221" s="6"/>
      <c r="H221" s="6"/>
      <c r="I221" s="6"/>
      <c r="J221" s="6"/>
    </row>
    <row r="222" spans="1:10">
      <c r="A222" s="8"/>
      <c r="B222" s="32"/>
      <c r="C222" s="27"/>
      <c r="D222" s="27"/>
      <c r="F222" s="6"/>
      <c r="G222" s="6"/>
      <c r="H222" s="6"/>
      <c r="I222" s="6"/>
      <c r="J222" s="6"/>
    </row>
    <row r="223" spans="1:10">
      <c r="A223" s="8"/>
      <c r="B223" s="32"/>
      <c r="C223" s="27"/>
      <c r="D223" s="27"/>
      <c r="F223" s="6"/>
      <c r="G223" s="6"/>
      <c r="H223" s="6"/>
      <c r="I223" s="6"/>
      <c r="J223" s="6"/>
    </row>
    <row r="224" spans="1:10">
      <c r="A224" s="8"/>
      <c r="B224" s="32"/>
      <c r="C224" s="27"/>
      <c r="D224" s="27"/>
      <c r="F224" s="6"/>
      <c r="G224" s="6"/>
      <c r="H224" s="6"/>
      <c r="I224" s="6"/>
      <c r="J224" s="6"/>
    </row>
    <row r="225" spans="1:10">
      <c r="A225" s="8"/>
      <c r="B225" s="32"/>
      <c r="C225" s="27"/>
      <c r="D225" s="27"/>
      <c r="F225" s="6"/>
      <c r="G225" s="6"/>
      <c r="H225" s="6"/>
      <c r="I225" s="6"/>
      <c r="J225" s="6"/>
    </row>
    <row r="226" spans="1:10">
      <c r="A226" s="8"/>
      <c r="B226" s="32"/>
      <c r="C226" s="27"/>
      <c r="D226" s="27"/>
      <c r="F226" s="6"/>
      <c r="G226" s="6"/>
      <c r="H226" s="6"/>
      <c r="I226" s="6"/>
      <c r="J226" s="6"/>
    </row>
    <row r="227" spans="1:10">
      <c r="A227" s="8"/>
      <c r="B227" s="32"/>
      <c r="C227" s="27"/>
      <c r="D227" s="27"/>
      <c r="F227" s="6"/>
      <c r="G227" s="6"/>
      <c r="H227" s="6"/>
      <c r="I227" s="6"/>
      <c r="J227" s="6"/>
    </row>
    <row r="228" spans="1:10">
      <c r="A228" s="8"/>
      <c r="B228" s="32"/>
      <c r="C228" s="27"/>
      <c r="D228" s="27"/>
      <c r="F228" s="6"/>
      <c r="G228" s="6"/>
      <c r="H228" s="6"/>
      <c r="I228" s="6"/>
      <c r="J228" s="6"/>
    </row>
    <row r="229" spans="1:10">
      <c r="A229" s="8"/>
      <c r="B229" s="32"/>
      <c r="C229" s="27"/>
      <c r="D229" s="27"/>
      <c r="F229" s="6"/>
      <c r="G229" s="6"/>
      <c r="H229" s="6"/>
      <c r="I229" s="6"/>
      <c r="J229" s="6"/>
    </row>
    <row r="230" spans="1:10">
      <c r="A230" s="8"/>
      <c r="B230" s="32"/>
      <c r="C230" s="27"/>
      <c r="D230" s="27"/>
      <c r="F230" s="6"/>
      <c r="G230" s="6"/>
      <c r="H230" s="6"/>
      <c r="I230" s="6"/>
      <c r="J230" s="6"/>
    </row>
    <row r="231" spans="1:10">
      <c r="A231" s="8"/>
      <c r="B231" s="32"/>
      <c r="C231" s="27"/>
      <c r="D231" s="27"/>
      <c r="F231" s="6"/>
      <c r="G231" s="6"/>
      <c r="H231" s="6"/>
      <c r="I231" s="6"/>
      <c r="J231" s="6"/>
    </row>
    <row r="232" spans="1:10">
      <c r="A232" s="8"/>
      <c r="B232" s="32"/>
      <c r="C232" s="27"/>
      <c r="D232" s="27"/>
      <c r="F232" s="6"/>
      <c r="G232" s="6"/>
      <c r="H232" s="6"/>
      <c r="I232" s="6"/>
      <c r="J232" s="6"/>
    </row>
    <row r="233" spans="1:10">
      <c r="A233" s="8"/>
      <c r="B233" s="32"/>
      <c r="C233" s="27"/>
      <c r="D233" s="27"/>
      <c r="F233" s="6"/>
      <c r="G233" s="6"/>
      <c r="H233" s="6"/>
      <c r="I233" s="6"/>
      <c r="J233" s="6"/>
    </row>
    <row r="234" spans="1:10">
      <c r="A234" s="8"/>
      <c r="B234" s="32"/>
      <c r="C234" s="27"/>
      <c r="D234" s="27"/>
      <c r="F234" s="6"/>
      <c r="G234" s="6"/>
      <c r="H234" s="6"/>
      <c r="I234" s="6"/>
      <c r="J234" s="6"/>
    </row>
    <row r="235" spans="1:10">
      <c r="A235" s="8"/>
      <c r="B235" s="32"/>
      <c r="C235" s="27"/>
      <c r="D235" s="27"/>
      <c r="F235" s="6"/>
      <c r="G235" s="6"/>
      <c r="H235" s="6"/>
      <c r="I235" s="6"/>
      <c r="J235" s="6"/>
    </row>
    <row r="236" spans="1:10">
      <c r="A236" s="8"/>
      <c r="B236" s="32"/>
      <c r="C236" s="27"/>
      <c r="D236" s="27"/>
      <c r="F236" s="6"/>
      <c r="G236" s="6"/>
      <c r="H236" s="6"/>
      <c r="I236" s="6"/>
      <c r="J236" s="6"/>
    </row>
    <row r="237" spans="1:10">
      <c r="A237" s="8"/>
      <c r="B237" s="32"/>
      <c r="C237" s="27"/>
      <c r="D237" s="27"/>
      <c r="F237" s="6"/>
      <c r="G237" s="6"/>
      <c r="H237" s="6"/>
      <c r="I237" s="6"/>
      <c r="J237" s="6"/>
    </row>
    <row r="238" spans="1:10">
      <c r="A238" s="8"/>
      <c r="B238" s="32"/>
      <c r="C238" s="27"/>
      <c r="D238" s="27"/>
      <c r="F238" s="6"/>
      <c r="G238" s="6"/>
      <c r="H238" s="6"/>
      <c r="I238" s="6"/>
      <c r="J238" s="6"/>
    </row>
    <row r="239" spans="1:10">
      <c r="A239" s="8"/>
      <c r="B239" s="32"/>
      <c r="C239" s="27"/>
      <c r="D239" s="27"/>
      <c r="F239" s="6"/>
      <c r="G239" s="6"/>
      <c r="H239" s="6"/>
      <c r="I239" s="6"/>
      <c r="J239" s="6"/>
    </row>
    <row r="240" spans="1:10">
      <c r="A240" s="8"/>
      <c r="B240" s="32"/>
      <c r="C240" s="27"/>
      <c r="D240" s="27"/>
      <c r="F240" s="6"/>
      <c r="G240" s="6"/>
      <c r="H240" s="6"/>
      <c r="I240" s="6"/>
      <c r="J240" s="6"/>
    </row>
    <row r="241" spans="1:10">
      <c r="A241" s="8"/>
      <c r="B241" s="32"/>
      <c r="C241" s="27"/>
      <c r="D241" s="27"/>
      <c r="F241" s="6"/>
      <c r="G241" s="6"/>
      <c r="H241" s="6"/>
      <c r="I241" s="6"/>
      <c r="J241" s="6"/>
    </row>
    <row r="242" spans="1:10">
      <c r="A242" s="8"/>
      <c r="B242" s="32"/>
      <c r="C242" s="27"/>
      <c r="D242" s="27"/>
      <c r="F242" s="6"/>
      <c r="G242" s="6"/>
      <c r="H242" s="6"/>
      <c r="I242" s="6"/>
      <c r="J242" s="6"/>
    </row>
    <row r="243" spans="1:10">
      <c r="A243" s="8"/>
      <c r="B243" s="32"/>
      <c r="C243" s="27"/>
      <c r="D243" s="27"/>
      <c r="F243" s="6"/>
      <c r="G243" s="6"/>
      <c r="H243" s="6"/>
      <c r="I243" s="6"/>
      <c r="J243" s="6"/>
    </row>
    <row r="244" spans="1:10">
      <c r="A244" s="8"/>
      <c r="B244" s="32"/>
      <c r="C244" s="27"/>
      <c r="D244" s="27"/>
      <c r="F244" s="6"/>
      <c r="G244" s="6"/>
      <c r="H244" s="6"/>
      <c r="I244" s="6"/>
      <c r="J244" s="6"/>
    </row>
    <row r="245" spans="1:10">
      <c r="A245" s="8"/>
      <c r="B245" s="32"/>
      <c r="C245" s="27"/>
      <c r="D245" s="27"/>
      <c r="F245" s="6"/>
      <c r="G245" s="6"/>
      <c r="H245" s="6"/>
      <c r="I245" s="6"/>
      <c r="J245" s="6"/>
    </row>
    <row r="246" spans="1:10">
      <c r="A246" s="8"/>
      <c r="B246" s="32"/>
      <c r="C246" s="27"/>
      <c r="D246" s="27"/>
      <c r="F246" s="6"/>
      <c r="G246" s="6"/>
      <c r="H246" s="6"/>
      <c r="I246" s="6"/>
      <c r="J246" s="6"/>
    </row>
    <row r="247" spans="1:10">
      <c r="A247" s="8"/>
      <c r="B247" s="32"/>
      <c r="C247" s="27"/>
      <c r="D247" s="27"/>
      <c r="F247" s="6"/>
      <c r="G247" s="6"/>
      <c r="H247" s="6"/>
      <c r="I247" s="6"/>
      <c r="J247" s="6"/>
    </row>
    <row r="248" spans="1:10">
      <c r="A248" s="8"/>
      <c r="B248" s="32"/>
      <c r="C248" s="27"/>
      <c r="D248" s="27"/>
      <c r="F248" s="6"/>
      <c r="G248" s="6"/>
      <c r="H248" s="6"/>
      <c r="I248" s="6"/>
      <c r="J248" s="6"/>
    </row>
    <row r="249" spans="1:10">
      <c r="A249" s="8"/>
      <c r="B249" s="32"/>
      <c r="C249" s="27"/>
      <c r="D249" s="27"/>
      <c r="F249" s="6"/>
      <c r="G249" s="6"/>
      <c r="H249" s="6"/>
      <c r="I249" s="6"/>
      <c r="J249" s="6"/>
    </row>
    <row r="250" spans="1:10">
      <c r="A250" s="8"/>
      <c r="B250" s="32"/>
      <c r="C250" s="27"/>
      <c r="D250" s="27"/>
      <c r="F250" s="6"/>
      <c r="G250" s="6"/>
      <c r="H250" s="6"/>
      <c r="I250" s="6"/>
      <c r="J250" s="6"/>
    </row>
    <row r="251" spans="1:10">
      <c r="A251" s="8"/>
      <c r="B251" s="32"/>
      <c r="C251" s="27"/>
      <c r="D251" s="27"/>
      <c r="F251" s="6"/>
      <c r="G251" s="6"/>
      <c r="H251" s="6"/>
      <c r="I251" s="6"/>
      <c r="J251" s="6"/>
    </row>
    <row r="252" spans="1:10">
      <c r="A252" s="8"/>
      <c r="B252" s="32"/>
      <c r="C252" s="27"/>
      <c r="D252" s="27"/>
      <c r="F252" s="6"/>
      <c r="G252" s="6"/>
      <c r="H252" s="6"/>
      <c r="I252" s="6"/>
      <c r="J252" s="6"/>
    </row>
    <row r="253" spans="1:10">
      <c r="A253" s="8"/>
      <c r="B253" s="32"/>
      <c r="C253" s="27"/>
      <c r="D253" s="27"/>
      <c r="F253" s="6"/>
      <c r="G253" s="6"/>
      <c r="H253" s="6"/>
      <c r="I253" s="6"/>
      <c r="J253" s="6"/>
    </row>
    <row r="254" spans="1:10">
      <c r="A254" s="8"/>
      <c r="B254" s="32"/>
      <c r="C254" s="27"/>
      <c r="D254" s="27"/>
      <c r="F254" s="6"/>
      <c r="G254" s="6"/>
      <c r="H254" s="6"/>
      <c r="I254" s="6"/>
      <c r="J254" s="6"/>
    </row>
    <row r="255" spans="1:10">
      <c r="A255" s="8"/>
      <c r="B255" s="32"/>
      <c r="C255" s="27"/>
      <c r="D255" s="27"/>
      <c r="F255" s="6"/>
      <c r="G255" s="6"/>
      <c r="H255" s="6"/>
      <c r="I255" s="6"/>
      <c r="J255" s="6"/>
    </row>
    <row r="256" spans="1:10">
      <c r="A256" s="8"/>
      <c r="B256" s="32"/>
      <c r="C256" s="27"/>
      <c r="D256" s="27"/>
      <c r="F256" s="6"/>
      <c r="G256" s="6"/>
      <c r="H256" s="6"/>
      <c r="I256" s="6"/>
      <c r="J256" s="6"/>
    </row>
    <row r="257" spans="1:10">
      <c r="A257" s="8"/>
      <c r="B257" s="32"/>
      <c r="C257" s="27"/>
      <c r="D257" s="27"/>
      <c r="F257" s="6"/>
      <c r="G257" s="6"/>
      <c r="H257" s="6"/>
      <c r="I257" s="6"/>
      <c r="J257" s="6"/>
    </row>
    <row r="258" spans="1:10">
      <c r="A258" s="8"/>
      <c r="B258" s="32"/>
      <c r="C258" s="27"/>
      <c r="D258" s="27"/>
      <c r="F258" s="6"/>
      <c r="G258" s="6"/>
      <c r="H258" s="6"/>
      <c r="I258" s="6"/>
      <c r="J258" s="6"/>
    </row>
    <row r="259" spans="1:10">
      <c r="A259" s="8"/>
      <c r="B259" s="32"/>
      <c r="C259" s="27"/>
      <c r="D259" s="27"/>
      <c r="F259" s="6"/>
      <c r="G259" s="6"/>
      <c r="H259" s="6"/>
      <c r="I259" s="6"/>
      <c r="J259" s="6"/>
    </row>
    <row r="260" spans="1:10">
      <c r="A260" s="8"/>
      <c r="B260" s="32"/>
      <c r="C260" s="27"/>
      <c r="D260" s="27"/>
      <c r="F260" s="6"/>
      <c r="G260" s="6"/>
      <c r="H260" s="6"/>
      <c r="I260" s="6"/>
      <c r="J260" s="6"/>
    </row>
    <row r="261" spans="1:10">
      <c r="A261" s="8"/>
      <c r="B261" s="32"/>
      <c r="C261" s="27"/>
      <c r="D261" s="27"/>
      <c r="F261" s="6"/>
      <c r="G261" s="6"/>
      <c r="H261" s="6"/>
      <c r="I261" s="6"/>
      <c r="J261" s="6"/>
    </row>
    <row r="262" spans="1:10">
      <c r="A262" s="8"/>
      <c r="B262" s="32"/>
      <c r="C262" s="27"/>
      <c r="D262" s="27"/>
      <c r="F262" s="6"/>
      <c r="G262" s="6"/>
      <c r="H262" s="6"/>
      <c r="I262" s="6"/>
      <c r="J262" s="6"/>
    </row>
    <row r="263" spans="1:10">
      <c r="A263" s="8"/>
      <c r="B263" s="32"/>
      <c r="C263" s="27"/>
      <c r="D263" s="27"/>
      <c r="F263" s="6"/>
      <c r="G263" s="6"/>
      <c r="H263" s="6"/>
      <c r="I263" s="6"/>
      <c r="J263" s="6"/>
    </row>
    <row r="264" spans="1:10">
      <c r="A264" s="8"/>
      <c r="B264" s="32"/>
      <c r="C264" s="27"/>
      <c r="D264" s="27"/>
      <c r="F264" s="6"/>
      <c r="G264" s="6"/>
      <c r="H264" s="6"/>
      <c r="I264" s="6"/>
      <c r="J264" s="6"/>
    </row>
    <row r="265" spans="1:10">
      <c r="A265" s="8"/>
      <c r="B265" s="32"/>
      <c r="C265" s="27"/>
      <c r="D265" s="27"/>
      <c r="F265" s="6"/>
      <c r="G265" s="6"/>
      <c r="H265" s="6"/>
      <c r="I265" s="6"/>
      <c r="J265" s="6"/>
    </row>
    <row r="266" spans="1:10">
      <c r="A266" s="8"/>
      <c r="B266" s="32"/>
      <c r="C266" s="27"/>
      <c r="D266" s="27"/>
      <c r="F266" s="6"/>
      <c r="G266" s="6"/>
      <c r="H266" s="6"/>
      <c r="I266" s="6"/>
      <c r="J266" s="6"/>
    </row>
    <row r="267" spans="1:10">
      <c r="A267" s="8"/>
      <c r="B267" s="32"/>
      <c r="C267" s="27"/>
      <c r="D267" s="27"/>
      <c r="F267" s="6"/>
      <c r="G267" s="6"/>
      <c r="H267" s="6"/>
      <c r="I267" s="6"/>
      <c r="J267" s="6"/>
    </row>
    <row r="268" spans="1:10">
      <c r="A268" s="8"/>
      <c r="B268" s="32"/>
      <c r="C268" s="27"/>
      <c r="D268" s="27"/>
      <c r="F268" s="6"/>
      <c r="G268" s="6"/>
      <c r="H268" s="6"/>
      <c r="I268" s="6"/>
      <c r="J268" s="6"/>
    </row>
    <row r="269" spans="1:10">
      <c r="A269" s="8"/>
      <c r="B269" s="32"/>
      <c r="C269" s="27"/>
      <c r="D269" s="27"/>
      <c r="F269" s="6"/>
      <c r="G269" s="6"/>
      <c r="H269" s="6"/>
      <c r="I269" s="6"/>
      <c r="J269" s="6"/>
    </row>
    <row r="270" spans="1:10">
      <c r="A270" s="8"/>
      <c r="B270" s="32"/>
      <c r="C270" s="27"/>
      <c r="D270" s="27"/>
      <c r="F270" s="6"/>
      <c r="G270" s="6"/>
      <c r="H270" s="6"/>
      <c r="I270" s="6"/>
      <c r="J270" s="6"/>
    </row>
    <row r="271" spans="1:10">
      <c r="A271" s="8"/>
      <c r="B271" s="32"/>
      <c r="C271" s="27"/>
      <c r="D271" s="27"/>
      <c r="F271" s="6"/>
      <c r="G271" s="6"/>
      <c r="H271" s="6"/>
      <c r="I271" s="6"/>
      <c r="J271" s="6"/>
    </row>
    <row r="272" spans="1:10">
      <c r="A272" s="8"/>
      <c r="B272" s="32"/>
      <c r="C272" s="27"/>
      <c r="D272" s="27"/>
      <c r="F272" s="6"/>
      <c r="G272" s="6"/>
      <c r="H272" s="6"/>
      <c r="I272" s="6"/>
      <c r="J272" s="6"/>
    </row>
    <row r="273" spans="1:10">
      <c r="A273" s="8"/>
      <c r="B273" s="32"/>
      <c r="C273" s="27"/>
      <c r="D273" s="27"/>
      <c r="F273" s="6"/>
      <c r="G273" s="6"/>
      <c r="H273" s="6"/>
      <c r="I273" s="6"/>
      <c r="J273" s="6"/>
    </row>
    <row r="274" spans="1:10">
      <c r="A274" s="8"/>
      <c r="B274" s="32"/>
      <c r="C274" s="27"/>
      <c r="D274" s="27"/>
      <c r="F274" s="6"/>
      <c r="G274" s="6"/>
      <c r="H274" s="6"/>
      <c r="I274" s="6"/>
      <c r="J274" s="6"/>
    </row>
    <row r="275" spans="1:10">
      <c r="A275" s="8"/>
      <c r="B275" s="32"/>
      <c r="C275" s="27"/>
      <c r="D275" s="27"/>
      <c r="F275" s="6"/>
      <c r="G275" s="6"/>
      <c r="H275" s="6"/>
      <c r="I275" s="6"/>
      <c r="J275" s="6"/>
    </row>
    <row r="276" spans="1:10">
      <c r="A276" s="8"/>
      <c r="B276" s="32"/>
      <c r="C276" s="27"/>
      <c r="D276" s="27"/>
      <c r="F276" s="6"/>
      <c r="G276" s="6"/>
      <c r="H276" s="6"/>
      <c r="I276" s="6"/>
      <c r="J276" s="6"/>
    </row>
    <row r="277" spans="1:10">
      <c r="A277" s="8"/>
      <c r="B277" s="32"/>
      <c r="C277" s="27"/>
      <c r="D277" s="27"/>
      <c r="F277" s="6"/>
      <c r="G277" s="6"/>
      <c r="H277" s="6"/>
      <c r="I277" s="6"/>
      <c r="J277" s="6"/>
    </row>
    <row r="278" spans="1:10">
      <c r="A278" s="8"/>
      <c r="B278" s="32"/>
      <c r="C278" s="27"/>
      <c r="D278" s="27"/>
      <c r="F278" s="6"/>
      <c r="G278" s="6"/>
      <c r="H278" s="6"/>
      <c r="I278" s="6"/>
      <c r="J278" s="6"/>
    </row>
    <row r="279" spans="1:10">
      <c r="A279" s="8"/>
      <c r="B279" s="32"/>
      <c r="C279" s="27"/>
      <c r="D279" s="27"/>
      <c r="F279" s="6"/>
      <c r="G279" s="6"/>
      <c r="H279" s="6"/>
      <c r="I279" s="6"/>
      <c r="J279" s="6"/>
    </row>
    <row r="280" spans="1:10">
      <c r="A280" s="8"/>
      <c r="B280" s="32"/>
      <c r="C280" s="27"/>
      <c r="D280" s="27"/>
      <c r="F280" s="6"/>
      <c r="G280" s="6"/>
      <c r="H280" s="6"/>
      <c r="I280" s="6"/>
      <c r="J280" s="6"/>
    </row>
    <row r="281" spans="1:10">
      <c r="A281" s="8"/>
      <c r="B281" s="32"/>
      <c r="C281" s="27"/>
      <c r="D281" s="27"/>
      <c r="F281" s="6"/>
      <c r="G281" s="6"/>
      <c r="H281" s="6"/>
      <c r="I281" s="6"/>
      <c r="J281" s="6"/>
    </row>
    <row r="282" spans="1:10">
      <c r="A282" s="8"/>
      <c r="B282" s="32"/>
      <c r="C282" s="27"/>
      <c r="D282" s="27"/>
      <c r="F282" s="6"/>
      <c r="G282" s="6"/>
      <c r="H282" s="6"/>
      <c r="I282" s="6"/>
      <c r="J282" s="6"/>
    </row>
    <row r="283" spans="1:10">
      <c r="A283" s="8"/>
      <c r="B283" s="32"/>
      <c r="C283" s="27"/>
      <c r="D283" s="27"/>
      <c r="F283" s="6"/>
      <c r="G283" s="6"/>
      <c r="H283" s="6"/>
      <c r="I283" s="6"/>
      <c r="J283" s="6"/>
    </row>
    <row r="284" spans="1:10">
      <c r="A284" s="8"/>
      <c r="B284" s="32"/>
      <c r="C284" s="27"/>
      <c r="D284" s="27"/>
      <c r="F284" s="6"/>
      <c r="G284" s="6"/>
      <c r="H284" s="6"/>
      <c r="I284" s="6"/>
      <c r="J284" s="6"/>
    </row>
    <row r="285" spans="1:10">
      <c r="A285" s="8"/>
      <c r="B285" s="32"/>
      <c r="C285" s="27"/>
      <c r="D285" s="27"/>
      <c r="F285" s="6"/>
      <c r="G285" s="6"/>
      <c r="H285" s="6"/>
      <c r="I285" s="6"/>
      <c r="J285" s="6"/>
    </row>
    <row r="286" spans="1:10">
      <c r="A286" s="8"/>
      <c r="B286" s="32"/>
      <c r="C286" s="27"/>
      <c r="D286" s="27"/>
      <c r="F286" s="6"/>
      <c r="G286" s="6"/>
      <c r="H286" s="6"/>
      <c r="I286" s="6"/>
      <c r="J286" s="6"/>
    </row>
    <row r="287" spans="1:10">
      <c r="A287" s="8"/>
      <c r="B287" s="32"/>
      <c r="C287" s="27"/>
      <c r="D287" s="27"/>
      <c r="F287" s="6"/>
      <c r="G287" s="6"/>
      <c r="H287" s="6"/>
      <c r="I287" s="6"/>
      <c r="J287" s="6"/>
    </row>
    <row r="288" spans="1:10">
      <c r="A288" s="8"/>
      <c r="B288" s="32"/>
      <c r="C288" s="27"/>
      <c r="D288" s="27"/>
      <c r="F288" s="6"/>
      <c r="G288" s="6"/>
      <c r="H288" s="6"/>
      <c r="I288" s="6"/>
      <c r="J288" s="6"/>
    </row>
    <row r="289" spans="1:10">
      <c r="A289" s="8"/>
      <c r="B289" s="32"/>
      <c r="C289" s="27"/>
      <c r="D289" s="27"/>
      <c r="F289" s="6"/>
      <c r="G289" s="6"/>
      <c r="H289" s="6"/>
      <c r="I289" s="6"/>
      <c r="J289" s="6"/>
    </row>
    <row r="290" spans="1:10">
      <c r="A290" s="8"/>
      <c r="B290" s="32"/>
      <c r="C290" s="27"/>
      <c r="D290" s="27"/>
      <c r="F290" s="6"/>
      <c r="G290" s="6"/>
      <c r="H290" s="6"/>
      <c r="I290" s="6"/>
      <c r="J290" s="6"/>
    </row>
    <row r="291" spans="1:10">
      <c r="A291" s="8"/>
      <c r="B291" s="32"/>
      <c r="C291" s="27"/>
      <c r="D291" s="27"/>
      <c r="F291" s="6"/>
      <c r="G291" s="6"/>
      <c r="H291" s="6"/>
      <c r="I291" s="6"/>
      <c r="J291" s="6"/>
    </row>
    <row r="292" spans="1:10">
      <c r="A292" s="8"/>
      <c r="B292" s="32"/>
      <c r="C292" s="27"/>
      <c r="D292" s="27"/>
      <c r="F292" s="6"/>
      <c r="G292" s="6"/>
      <c r="H292" s="6"/>
      <c r="I292" s="6"/>
      <c r="J292" s="6"/>
    </row>
    <row r="293" spans="1:10">
      <c r="A293" s="8"/>
      <c r="B293" s="32"/>
      <c r="C293" s="27"/>
      <c r="D293" s="27"/>
      <c r="F293" s="6"/>
      <c r="G293" s="6"/>
      <c r="H293" s="6"/>
      <c r="I293" s="6"/>
      <c r="J293" s="6"/>
    </row>
    <row r="294" spans="1:10">
      <c r="A294" s="8"/>
      <c r="B294" s="32"/>
      <c r="C294" s="27"/>
      <c r="D294" s="27"/>
      <c r="F294" s="6"/>
      <c r="G294" s="6"/>
      <c r="H294" s="6"/>
      <c r="I294" s="6"/>
      <c r="J294" s="6"/>
    </row>
    <row r="295" spans="1:10">
      <c r="A295" s="8"/>
      <c r="B295" s="32"/>
      <c r="C295" s="27"/>
      <c r="D295" s="27"/>
      <c r="F295" s="6"/>
      <c r="G295" s="6"/>
      <c r="H295" s="6"/>
      <c r="I295" s="6"/>
      <c r="J295" s="6"/>
    </row>
    <row r="296" spans="1:10">
      <c r="A296" s="8"/>
      <c r="B296" s="32"/>
      <c r="C296" s="27"/>
      <c r="D296" s="27"/>
      <c r="F296" s="6"/>
      <c r="G296" s="6"/>
      <c r="H296" s="6"/>
      <c r="I296" s="6"/>
      <c r="J296" s="6"/>
    </row>
    <row r="297" spans="1:10">
      <c r="A297" s="8"/>
      <c r="B297" s="32"/>
      <c r="C297" s="27"/>
      <c r="D297" s="27"/>
      <c r="F297" s="6"/>
      <c r="G297" s="6"/>
      <c r="H297" s="6"/>
      <c r="I297" s="6"/>
      <c r="J297" s="6"/>
    </row>
    <row r="298" spans="1:10">
      <c r="A298" s="8"/>
      <c r="B298" s="32"/>
      <c r="C298" s="27"/>
      <c r="D298" s="27"/>
      <c r="F298" s="6"/>
      <c r="G298" s="6"/>
      <c r="H298" s="6"/>
      <c r="I298" s="6"/>
      <c r="J298" s="6"/>
    </row>
    <row r="299" spans="1:10">
      <c r="A299" s="8"/>
      <c r="B299" s="32"/>
      <c r="C299" s="27"/>
      <c r="D299" s="27"/>
      <c r="F299" s="6"/>
      <c r="G299" s="6"/>
      <c r="H299" s="6"/>
      <c r="I299" s="6"/>
      <c r="J299" s="6"/>
    </row>
    <row r="300" spans="1:10">
      <c r="A300" s="8"/>
      <c r="B300" s="32"/>
      <c r="C300" s="27"/>
      <c r="D300" s="27"/>
      <c r="F300" s="6"/>
      <c r="G300" s="6"/>
      <c r="H300" s="6"/>
      <c r="I300" s="6"/>
      <c r="J300" s="6"/>
    </row>
    <row r="301" spans="1:10">
      <c r="A301" s="8"/>
      <c r="B301" s="32"/>
      <c r="C301" s="27"/>
      <c r="D301" s="27"/>
      <c r="F301" s="6"/>
      <c r="G301" s="6"/>
      <c r="H301" s="6"/>
      <c r="I301" s="6"/>
      <c r="J301" s="6"/>
    </row>
    <row r="302" spans="1:10">
      <c r="A302" s="8"/>
      <c r="B302" s="32"/>
      <c r="C302" s="27"/>
      <c r="D302" s="27"/>
      <c r="F302" s="6"/>
      <c r="G302" s="6"/>
      <c r="H302" s="6"/>
      <c r="I302" s="6"/>
      <c r="J302" s="6"/>
    </row>
    <row r="303" spans="1:10">
      <c r="A303" s="8"/>
      <c r="B303" s="32"/>
      <c r="C303" s="27"/>
      <c r="D303" s="27"/>
      <c r="F303" s="6"/>
      <c r="G303" s="6"/>
      <c r="H303" s="6"/>
      <c r="I303" s="6"/>
      <c r="J303" s="6"/>
    </row>
    <row r="304" spans="1:10">
      <c r="A304" s="8"/>
      <c r="B304" s="32"/>
      <c r="C304" s="27"/>
      <c r="D304" s="27"/>
      <c r="F304" s="6"/>
      <c r="G304" s="6"/>
      <c r="H304" s="6"/>
      <c r="I304" s="6"/>
      <c r="J304" s="6"/>
    </row>
    <row r="305" spans="1:10">
      <c r="A305" s="8"/>
      <c r="B305" s="32"/>
      <c r="C305" s="27"/>
      <c r="D305" s="27"/>
      <c r="F305" s="6"/>
      <c r="G305" s="6"/>
      <c r="H305" s="6"/>
      <c r="I305" s="6"/>
      <c r="J305" s="6"/>
    </row>
    <row r="306" spans="1:10">
      <c r="A306" s="8"/>
      <c r="B306" s="32"/>
      <c r="C306" s="27"/>
      <c r="D306" s="27"/>
      <c r="F306" s="6"/>
      <c r="G306" s="6"/>
      <c r="H306" s="6"/>
      <c r="I306" s="6"/>
      <c r="J306" s="6"/>
    </row>
    <row r="307" spans="1:10">
      <c r="A307" s="8"/>
      <c r="B307" s="32"/>
      <c r="C307" s="27"/>
      <c r="D307" s="27"/>
      <c r="F307" s="6"/>
      <c r="G307" s="6"/>
      <c r="H307" s="6"/>
      <c r="I307" s="6"/>
      <c r="J307" s="6"/>
    </row>
  </sheetData>
  <mergeCells count="85">
    <mergeCell ref="U3:V3"/>
    <mergeCell ref="O31:Q31"/>
    <mergeCell ref="U31:U32"/>
    <mergeCell ref="O38:Q38"/>
    <mergeCell ref="U38:U39"/>
    <mergeCell ref="V9:V11"/>
    <mergeCell ref="H27:H32"/>
    <mergeCell ref="K27:K32"/>
    <mergeCell ref="O24:Q24"/>
    <mergeCell ref="U24:U25"/>
    <mergeCell ref="H13:H18"/>
    <mergeCell ref="H20:H25"/>
    <mergeCell ref="K20:K25"/>
    <mergeCell ref="K13:K18"/>
    <mergeCell ref="O2:V2"/>
    <mergeCell ref="O12:Q12"/>
    <mergeCell ref="O6:Q6"/>
    <mergeCell ref="O8:V8"/>
    <mergeCell ref="V5:V7"/>
    <mergeCell ref="R5:R7"/>
    <mergeCell ref="S5:S7"/>
    <mergeCell ref="O3:Q3"/>
    <mergeCell ref="U10:U11"/>
    <mergeCell ref="R9:R11"/>
    <mergeCell ref="S9:S11"/>
    <mergeCell ref="T9:T11"/>
    <mergeCell ref="O10:Q10"/>
    <mergeCell ref="T5:T7"/>
    <mergeCell ref="U5:U6"/>
    <mergeCell ref="R3:T3"/>
    <mergeCell ref="A14:C14"/>
    <mergeCell ref="A21:C21"/>
    <mergeCell ref="N3:N4"/>
    <mergeCell ref="A2:K2"/>
    <mergeCell ref="A5:K5"/>
    <mergeCell ref="A12:K12"/>
    <mergeCell ref="B3:E3"/>
    <mergeCell ref="A7:C7"/>
    <mergeCell ref="E7:G7"/>
    <mergeCell ref="E21:G21"/>
    <mergeCell ref="A20:C20"/>
    <mergeCell ref="H6:H11"/>
    <mergeCell ref="K6:K11"/>
    <mergeCell ref="A52:E52"/>
    <mergeCell ref="F52:K52"/>
    <mergeCell ref="A47:E47"/>
    <mergeCell ref="F47:K47"/>
    <mergeCell ref="A48:E48"/>
    <mergeCell ref="F48:K48"/>
    <mergeCell ref="A49:E49"/>
    <mergeCell ref="F49:K49"/>
    <mergeCell ref="A50:E50"/>
    <mergeCell ref="F50:K50"/>
    <mergeCell ref="A51:E51"/>
    <mergeCell ref="F51:K51"/>
    <mergeCell ref="A45:E45"/>
    <mergeCell ref="H34:H39"/>
    <mergeCell ref="F45:K45"/>
    <mergeCell ref="A46:E46"/>
    <mergeCell ref="F46:K46"/>
    <mergeCell ref="A40:I40"/>
    <mergeCell ref="A42:E42"/>
    <mergeCell ref="F42:K42"/>
    <mergeCell ref="A43:E43"/>
    <mergeCell ref="F43:K43"/>
    <mergeCell ref="A44:E44"/>
    <mergeCell ref="F44:K44"/>
    <mergeCell ref="I35:J35"/>
    <mergeCell ref="K34:K39"/>
    <mergeCell ref="A28:C28"/>
    <mergeCell ref="A35:C35"/>
    <mergeCell ref="A6:C6"/>
    <mergeCell ref="E28:G28"/>
    <mergeCell ref="A26:K26"/>
    <mergeCell ref="A33:K33"/>
    <mergeCell ref="A34:C34"/>
    <mergeCell ref="E35:G35"/>
    <mergeCell ref="A27:C27"/>
    <mergeCell ref="E14:G14"/>
    <mergeCell ref="A13:C13"/>
    <mergeCell ref="A19:K19"/>
    <mergeCell ref="I7:J7"/>
    <mergeCell ref="I14:J14"/>
    <mergeCell ref="I21:J21"/>
    <mergeCell ref="I28:J28"/>
  </mergeCells>
  <conditionalFormatting sqref="S5:S7 V12:V13 T5 S9:T9">
    <cfRule type="cellIs" dxfId="554" priority="37" operator="greaterThan">
      <formula>0.7</formula>
    </cfRule>
    <cfRule type="cellIs" dxfId="553" priority="38" operator="between">
      <formula>0.001</formula>
      <formula>0.3</formula>
    </cfRule>
  </conditionalFormatting>
  <conditionalFormatting sqref="F39:G39 E34:G34 E6:G6 H34:H39 E20:H20 E13:H13 E27:H27 F16:G18 F9:G9 F23:G25 G30:G32 F30:F31">
    <cfRule type="cellIs" dxfId="552" priority="33" operator="between">
      <formula>0.001</formula>
      <formula>0.3</formula>
    </cfRule>
    <cfRule type="cellIs" dxfId="551" priority="34" operator="greaterThan">
      <formula>0.7</formula>
    </cfRule>
  </conditionalFormatting>
  <conditionalFormatting sqref="V9:V11">
    <cfRule type="cellIs" dxfId="550" priority="2" operator="greaterThan">
      <formula>0.7</formula>
    </cfRule>
  </conditionalFormatting>
  <conditionalFormatting sqref="V5:V7">
    <cfRule type="cellIs" dxfId="549" priority="1" operator="greaterThan">
      <formula>0.7</formula>
    </cfRule>
  </conditionalFormatting>
  <pageMargins left="0.7" right="0.7" top="0.75" bottom="0.75" header="0.3" footer="0.3"/>
  <pageSetup paperSize="9" scale="4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6"/>
  <dimension ref="A2:BD1182"/>
  <sheetViews>
    <sheetView topLeftCell="A355" workbookViewId="0">
      <selection activeCell="AD390" sqref="AD390"/>
    </sheetView>
  </sheetViews>
  <sheetFormatPr defaultRowHeight="12.75"/>
  <cols>
    <col min="1" max="1" width="7.125" style="105" customWidth="1"/>
    <col min="2" max="2" width="9" style="14" customWidth="1"/>
    <col min="3" max="3" width="9.75" style="105" customWidth="1"/>
    <col min="4" max="4" width="7.25" style="105" customWidth="1"/>
    <col min="5" max="5" width="6.125" style="105" customWidth="1"/>
    <col min="6" max="6" width="5.875" style="105" customWidth="1"/>
    <col min="7" max="7" width="7.625" style="1" customWidth="1"/>
    <col min="8" max="8" width="6" style="105" customWidth="1"/>
    <col min="9" max="9" width="8.75" style="105" customWidth="1"/>
    <col min="10" max="10" width="5.375" style="105" customWidth="1"/>
    <col min="11" max="11" width="5.5" style="105" customWidth="1"/>
    <col min="12" max="12" width="5.875" style="105" customWidth="1"/>
    <col min="13" max="13" width="6.125" style="105" customWidth="1"/>
    <col min="14" max="14" width="8" style="105" customWidth="1"/>
    <col min="15" max="15" width="6.125" style="105" customWidth="1"/>
    <col min="16" max="16" width="18.25" style="105" customWidth="1"/>
    <col min="17" max="17" width="6.25" style="105" customWidth="1"/>
    <col min="18" max="18" width="3.5" style="105" customWidth="1"/>
    <col min="19" max="19" width="5.875" style="105" customWidth="1"/>
    <col min="20" max="20" width="5.75" style="105" customWidth="1"/>
    <col min="21" max="21" width="7.5" style="105" customWidth="1"/>
    <col min="22" max="22" width="6.375" style="105" customWidth="1"/>
    <col min="23" max="23" width="8.375" style="105" customWidth="1"/>
    <col min="24" max="24" width="7.375" style="105" customWidth="1"/>
    <col min="25" max="25" width="6" style="105" customWidth="1"/>
    <col min="26" max="26" width="7" style="105" customWidth="1"/>
    <col min="27" max="27" width="6.75" style="105" customWidth="1"/>
    <col min="28" max="28" width="7.5" style="105" customWidth="1"/>
    <col min="29" max="29" width="6.375" style="105" customWidth="1"/>
    <col min="30" max="30" width="7.75" style="105" customWidth="1"/>
    <col min="31" max="31" width="6.875" style="105" customWidth="1"/>
    <col min="32" max="33" width="6" style="105" customWidth="1"/>
    <col min="34" max="34" width="5.625" style="105" customWidth="1"/>
    <col min="35" max="35" width="7.5" style="105" customWidth="1"/>
    <col min="36" max="36" width="6.375" style="105" customWidth="1"/>
    <col min="37" max="37" width="8.25" style="105" customWidth="1"/>
    <col min="38" max="38" width="15.75" style="105" customWidth="1"/>
    <col min="39" max="39" width="5.5" style="105" customWidth="1"/>
    <col min="40" max="40" width="6" style="105" customWidth="1"/>
    <col min="41" max="41" width="5.625" style="105" customWidth="1"/>
    <col min="42" max="42" width="7.5" style="105" customWidth="1"/>
    <col min="43" max="43" width="6.375" style="105" customWidth="1"/>
    <col min="44" max="44" width="8.25" style="105" customWidth="1"/>
    <col min="45" max="45" width="5.125" style="105" customWidth="1"/>
    <col min="46" max="46" width="6.75" style="105" customWidth="1"/>
    <col min="47" max="47" width="6.5" style="105" customWidth="1"/>
    <col min="48" max="48" width="9" style="161"/>
    <col min="49" max="16384" width="9" style="105"/>
  </cols>
  <sheetData>
    <row r="2" spans="1:56">
      <c r="V2" s="338" t="s">
        <v>158</v>
      </c>
      <c r="W2" s="338"/>
      <c r="X2" s="338"/>
    </row>
    <row r="3" spans="1:56">
      <c r="B3" s="352" t="s">
        <v>63</v>
      </c>
      <c r="C3" s="352"/>
      <c r="D3" s="352"/>
      <c r="E3" s="107"/>
      <c r="F3" s="346" t="s">
        <v>1</v>
      </c>
      <c r="G3" s="346"/>
      <c r="H3" s="347" t="s">
        <v>2</v>
      </c>
      <c r="I3" s="347"/>
      <c r="J3" s="347"/>
      <c r="L3" s="107"/>
      <c r="M3" s="346" t="s">
        <v>1</v>
      </c>
      <c r="N3" s="346"/>
      <c r="O3" s="347" t="s">
        <v>3</v>
      </c>
      <c r="P3" s="347"/>
      <c r="Q3" s="347"/>
      <c r="S3" s="107"/>
      <c r="T3" s="346" t="s">
        <v>1</v>
      </c>
      <c r="U3" s="346"/>
      <c r="V3" s="347" t="s">
        <v>4</v>
      </c>
      <c r="W3" s="347"/>
      <c r="X3" s="347"/>
      <c r="Z3" s="107"/>
      <c r="AA3" s="346" t="s">
        <v>1</v>
      </c>
      <c r="AB3" s="346"/>
      <c r="AC3" s="347" t="s">
        <v>42</v>
      </c>
      <c r="AD3" s="347"/>
      <c r="AE3" s="347"/>
      <c r="AG3" s="107"/>
      <c r="AH3" s="346" t="s">
        <v>1</v>
      </c>
      <c r="AI3" s="346"/>
      <c r="AJ3" s="347" t="s">
        <v>68</v>
      </c>
      <c r="AK3" s="347"/>
      <c r="AL3" s="347"/>
      <c r="AN3" s="107"/>
      <c r="AO3" s="346" t="s">
        <v>1</v>
      </c>
      <c r="AP3" s="346"/>
      <c r="AQ3" s="347" t="s">
        <v>94</v>
      </c>
      <c r="AR3" s="347"/>
      <c r="AS3" s="347"/>
    </row>
    <row r="4" spans="1:56" s="111" customFormat="1" ht="38.25">
      <c r="B4" s="167" t="s">
        <v>56</v>
      </c>
      <c r="C4" s="108"/>
      <c r="D4" s="109" t="s">
        <v>51</v>
      </c>
      <c r="E4" s="109" t="s">
        <v>36</v>
      </c>
      <c r="F4" s="109" t="s">
        <v>38</v>
      </c>
      <c r="G4" s="16" t="s">
        <v>39</v>
      </c>
      <c r="H4" s="109" t="s">
        <v>0</v>
      </c>
      <c r="I4" s="109" t="s">
        <v>37</v>
      </c>
      <c r="J4" s="110" t="s">
        <v>34</v>
      </c>
      <c r="L4" s="109" t="s">
        <v>36</v>
      </c>
      <c r="M4" s="109" t="s">
        <v>38</v>
      </c>
      <c r="N4" s="109" t="s">
        <v>39</v>
      </c>
      <c r="O4" s="109" t="s">
        <v>0</v>
      </c>
      <c r="P4" s="109" t="s">
        <v>37</v>
      </c>
      <c r="Q4" s="110" t="s">
        <v>33</v>
      </c>
      <c r="S4" s="109" t="s">
        <v>36</v>
      </c>
      <c r="T4" s="109" t="s">
        <v>38</v>
      </c>
      <c r="U4" s="109" t="s">
        <v>39</v>
      </c>
      <c r="V4" s="109" t="s">
        <v>0</v>
      </c>
      <c r="W4" s="109" t="s">
        <v>37</v>
      </c>
      <c r="X4" s="110" t="s">
        <v>33</v>
      </c>
      <c r="Z4" s="109" t="s">
        <v>36</v>
      </c>
      <c r="AA4" s="109" t="s">
        <v>38</v>
      </c>
      <c r="AB4" s="109" t="s">
        <v>39</v>
      </c>
      <c r="AC4" s="109" t="s">
        <v>0</v>
      </c>
      <c r="AD4" s="109" t="s">
        <v>37</v>
      </c>
      <c r="AE4" s="110" t="s">
        <v>33</v>
      </c>
      <c r="AG4" s="109" t="s">
        <v>36</v>
      </c>
      <c r="AH4" s="109" t="s">
        <v>38</v>
      </c>
      <c r="AI4" s="109" t="s">
        <v>39</v>
      </c>
      <c r="AJ4" s="109" t="s">
        <v>0</v>
      </c>
      <c r="AK4" s="109" t="s">
        <v>37</v>
      </c>
      <c r="AL4" s="110" t="s">
        <v>33</v>
      </c>
      <c r="AN4" s="109" t="s">
        <v>36</v>
      </c>
      <c r="AO4" s="109" t="s">
        <v>38</v>
      </c>
      <c r="AP4" s="109" t="s">
        <v>39</v>
      </c>
      <c r="AQ4" s="109" t="s">
        <v>0</v>
      </c>
      <c r="AR4" s="109" t="s">
        <v>37</v>
      </c>
      <c r="AS4" s="110" t="s">
        <v>33</v>
      </c>
      <c r="AV4" s="162"/>
    </row>
    <row r="5" spans="1:56" ht="12.75" customHeight="1">
      <c r="B5" s="168" t="e">
        <f>IF(E5=1,"Long","Short")</f>
        <v>#REF!</v>
      </c>
      <c r="C5" s="112"/>
      <c r="D5" s="113" t="e">
        <f>(J5+Q5+X5)/3</f>
        <v>#REF!</v>
      </c>
      <c r="E5" s="105" t="e">
        <f>'ES3'!#REF!</f>
        <v>#REF!</v>
      </c>
      <c r="F5" s="105" t="e">
        <f>'ES3'!#REF!</f>
        <v>#REF!</v>
      </c>
      <c r="G5" s="1" t="e">
        <f>'ES3'!#REF!</f>
        <v>#REF!</v>
      </c>
      <c r="H5" s="105" t="e">
        <f>'ES3'!#REF!</f>
        <v>#REF!</v>
      </c>
      <c r="I5" s="105" t="e">
        <f>'ES3'!#REF!</f>
        <v>#REF!</v>
      </c>
      <c r="J5" s="114" t="e">
        <f>G5*H5/100</f>
        <v>#REF!</v>
      </c>
      <c r="L5" s="105" t="e">
        <f>'ES3'!#REF!</f>
        <v>#REF!</v>
      </c>
      <c r="M5" s="105" t="e">
        <f>'ES3'!#REF!</f>
        <v>#REF!</v>
      </c>
      <c r="N5" s="105" t="e">
        <f>'ES3'!#REF!</f>
        <v>#REF!</v>
      </c>
      <c r="O5" s="105" t="e">
        <f>'ES3'!#REF!</f>
        <v>#REF!</v>
      </c>
      <c r="P5" s="105" t="e">
        <f>'ES3'!#REF!</f>
        <v>#REF!</v>
      </c>
      <c r="Q5" s="114" t="e">
        <f>N5*O5/100</f>
        <v>#REF!</v>
      </c>
      <c r="S5" s="105" t="e">
        <f>'ES3'!#REF!</f>
        <v>#REF!</v>
      </c>
      <c r="T5" s="105" t="e">
        <f>'ES3'!#REF!</f>
        <v>#REF!</v>
      </c>
      <c r="U5" s="105" t="e">
        <f>'ES3'!#REF!</f>
        <v>#REF!</v>
      </c>
      <c r="V5" s="105" t="e">
        <f>'ES3'!#REF!</f>
        <v>#REF!</v>
      </c>
      <c r="W5" s="105" t="e">
        <f>'ES3'!#REF!</f>
        <v>#REF!</v>
      </c>
      <c r="X5" s="114" t="e">
        <f>U5*V5/100</f>
        <v>#REF!</v>
      </c>
      <c r="Z5" s="105" t="e">
        <f>'ES3'!#REF!</f>
        <v>#REF!</v>
      </c>
      <c r="AA5" s="105" t="e">
        <f>'ES3'!#REF!</f>
        <v>#REF!</v>
      </c>
      <c r="AB5" s="105" t="e">
        <f>'ES3'!#REF!</f>
        <v>#REF!</v>
      </c>
      <c r="AC5" s="105" t="e">
        <f>'ES3'!#REF!</f>
        <v>#REF!</v>
      </c>
      <c r="AD5" s="105" t="e">
        <f>'ES3'!#REF!</f>
        <v>#REF!</v>
      </c>
      <c r="AE5" s="114" t="e">
        <f>AB5*AC5/100</f>
        <v>#REF!</v>
      </c>
      <c r="AG5" s="105" t="e">
        <f>'ES3'!#REF!</f>
        <v>#REF!</v>
      </c>
      <c r="AH5" s="105" t="e">
        <f>'ES3'!#REF!</f>
        <v>#REF!</v>
      </c>
      <c r="AI5" s="105" t="e">
        <f>'ES3'!#REF!</f>
        <v>#REF!</v>
      </c>
      <c r="AJ5" s="105" t="e">
        <f>'ES3'!#REF!</f>
        <v>#REF!</v>
      </c>
      <c r="AK5" s="105" t="e">
        <f>'ES3'!#REF!</f>
        <v>#REF!</v>
      </c>
      <c r="AL5" s="114" t="e">
        <f>AI5*AJ5/100</f>
        <v>#REF!</v>
      </c>
      <c r="AN5" s="105" t="e">
        <f>'ES3'!#REF!</f>
        <v>#REF!</v>
      </c>
      <c r="AO5" s="105" t="e">
        <f>'ES3'!#REF!</f>
        <v>#REF!</v>
      </c>
      <c r="AP5" s="105" t="e">
        <f>'ES3'!#REF!</f>
        <v>#REF!</v>
      </c>
      <c r="AQ5" s="105" t="e">
        <f>'ES3'!#REF!</f>
        <v>#REF!</v>
      </c>
      <c r="AR5" s="105" t="e">
        <f>'ES3'!#REF!</f>
        <v>#REF!</v>
      </c>
      <c r="AS5" s="114" t="e">
        <f>AP5*AQ5/100</f>
        <v>#REF!</v>
      </c>
    </row>
    <row r="6" spans="1:56">
      <c r="B6" s="168" t="e">
        <f>IF(E6=1,"Long","Short")</f>
        <v>#REF!</v>
      </c>
      <c r="C6" s="112"/>
      <c r="D6" s="113" t="e">
        <f>(J6+Q6+X6)/4</f>
        <v>#REF!</v>
      </c>
      <c r="E6" s="105" t="e">
        <f>'ES3'!#REF!</f>
        <v>#REF!</v>
      </c>
      <c r="F6" s="105" t="e">
        <f>'ES3'!#REF!</f>
        <v>#REF!</v>
      </c>
      <c r="G6" s="1" t="e">
        <f>'ES3'!#REF!</f>
        <v>#REF!</v>
      </c>
      <c r="H6" s="105" t="e">
        <f>'ES3'!#REF!</f>
        <v>#REF!</v>
      </c>
      <c r="I6" s="105" t="e">
        <f>'ES3'!#REF!</f>
        <v>#REF!</v>
      </c>
      <c r="J6" s="114" t="e">
        <f t="shared" ref="J6" si="0">G6*H6/100</f>
        <v>#REF!</v>
      </c>
      <c r="L6" s="105" t="e">
        <f>'ES3'!#REF!</f>
        <v>#REF!</v>
      </c>
      <c r="M6" s="105" t="e">
        <f>'ES3'!#REF!</f>
        <v>#REF!</v>
      </c>
      <c r="N6" s="105" t="e">
        <f>'ES3'!#REF!</f>
        <v>#REF!</v>
      </c>
      <c r="O6" s="105" t="e">
        <f>'ES3'!#REF!</f>
        <v>#REF!</v>
      </c>
      <c r="P6" s="105" t="e">
        <f>'ES3'!#REF!</f>
        <v>#REF!</v>
      </c>
      <c r="Q6" s="114" t="e">
        <f t="shared" ref="Q6" si="1">N6*O6/100</f>
        <v>#REF!</v>
      </c>
      <c r="S6" s="105" t="e">
        <f>'ES3'!#REF!</f>
        <v>#REF!</v>
      </c>
      <c r="T6" s="105" t="e">
        <f>'ES3'!#REF!</f>
        <v>#REF!</v>
      </c>
      <c r="U6" s="105" t="e">
        <f>'ES3'!#REF!</f>
        <v>#REF!</v>
      </c>
      <c r="V6" s="105" t="e">
        <f>'ES3'!#REF!</f>
        <v>#REF!</v>
      </c>
      <c r="W6" s="105" t="e">
        <f>'ES3'!#REF!</f>
        <v>#REF!</v>
      </c>
      <c r="X6" s="114" t="e">
        <f t="shared" ref="X6" si="2">U6*V6/100</f>
        <v>#REF!</v>
      </c>
      <c r="Z6" s="105" t="e">
        <f>'ES3'!#REF!</f>
        <v>#REF!</v>
      </c>
      <c r="AA6" s="105" t="e">
        <f>'ES3'!#REF!</f>
        <v>#REF!</v>
      </c>
      <c r="AB6" s="105" t="e">
        <f>'ES3'!#REF!</f>
        <v>#REF!</v>
      </c>
      <c r="AC6" s="105" t="e">
        <f>'ES3'!#REF!</f>
        <v>#REF!</v>
      </c>
      <c r="AD6" s="105" t="e">
        <f>'ES3'!#REF!</f>
        <v>#REF!</v>
      </c>
      <c r="AE6" s="114" t="e">
        <f>AB6*AC6/100</f>
        <v>#REF!</v>
      </c>
      <c r="AG6" s="105" t="e">
        <f>'ES3'!#REF!</f>
        <v>#REF!</v>
      </c>
      <c r="AH6" s="105" t="e">
        <f>'ES3'!#REF!</f>
        <v>#REF!</v>
      </c>
      <c r="AI6" s="105" t="e">
        <f>'ES3'!#REF!</f>
        <v>#REF!</v>
      </c>
      <c r="AJ6" s="105" t="e">
        <f>'ES3'!#REF!</f>
        <v>#REF!</v>
      </c>
      <c r="AK6" s="105" t="e">
        <f>'ES3'!#REF!</f>
        <v>#REF!</v>
      </c>
      <c r="AL6" s="114" t="e">
        <f>AI6*AJ6/100</f>
        <v>#REF!</v>
      </c>
      <c r="AN6" s="105">
        <f>'ES3'!BCU1</f>
        <v>0</v>
      </c>
      <c r="AO6" s="105">
        <f>'ES3'!BCZ1</f>
        <v>0</v>
      </c>
      <c r="AP6" s="105">
        <f>'ES3'!BDA1</f>
        <v>0</v>
      </c>
      <c r="AQ6" s="105">
        <f>'ES3'!BDO1</f>
        <v>0</v>
      </c>
      <c r="AR6" s="105">
        <f>'ES3'!BCW1</f>
        <v>0</v>
      </c>
      <c r="AS6" s="114">
        <f>AP6*AQ6/100</f>
        <v>0</v>
      </c>
    </row>
    <row r="7" spans="1:56">
      <c r="B7" s="169"/>
      <c r="C7" s="115"/>
    </row>
    <row r="8" spans="1:56">
      <c r="B8" s="169"/>
      <c r="C8" s="115"/>
    </row>
    <row r="9" spans="1:56">
      <c r="B9" s="169"/>
      <c r="C9" s="115"/>
      <c r="AV9" s="161" t="s">
        <v>491</v>
      </c>
    </row>
    <row r="10" spans="1:56" s="115" customFormat="1">
      <c r="B10" s="169"/>
      <c r="G10" s="3" t="s">
        <v>163</v>
      </c>
      <c r="AV10" s="163">
        <f>COUNTIF(G14:G511,"&lt;0.3")</f>
        <v>9</v>
      </c>
    </row>
    <row r="11" spans="1:56" s="115" customFormat="1">
      <c r="B11" s="171"/>
      <c r="C11" s="116"/>
      <c r="D11" s="116"/>
      <c r="E11" s="116"/>
      <c r="F11" s="116"/>
      <c r="G11" s="13">
        <f>COUNTIF(G14:G599,"&gt;0.7")</f>
        <v>103</v>
      </c>
      <c r="H11" s="116"/>
      <c r="I11" s="116"/>
      <c r="J11" s="116"/>
      <c r="K11" s="116"/>
      <c r="L11" s="116"/>
      <c r="M11" s="116"/>
      <c r="N11" s="116"/>
      <c r="O11" s="116"/>
      <c r="AE11" s="115" t="s">
        <v>163</v>
      </c>
      <c r="AG11" s="115">
        <f>COUNTIF(AG18:AG599,"&gt;=0.7")</f>
        <v>131</v>
      </c>
      <c r="AM11" s="348" t="s">
        <v>310</v>
      </c>
      <c r="AN11" s="348"/>
      <c r="AO11" s="348"/>
      <c r="AP11" s="348"/>
      <c r="AQ11" s="348"/>
      <c r="AR11" s="348"/>
      <c r="AS11" s="348"/>
      <c r="AT11" s="348"/>
      <c r="AU11" s="348"/>
      <c r="AV11" s="342" t="s">
        <v>300</v>
      </c>
      <c r="AW11" s="342"/>
      <c r="AX11" s="342"/>
      <c r="AY11" s="342"/>
      <c r="AZ11" s="342"/>
      <c r="BA11" s="342"/>
      <c r="BB11" s="342"/>
      <c r="BC11" s="342"/>
      <c r="BD11" s="342"/>
    </row>
    <row r="12" spans="1:56" ht="15" customHeight="1">
      <c r="B12" s="353" t="s">
        <v>64</v>
      </c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117"/>
      <c r="N12" s="117"/>
      <c r="O12" s="117"/>
      <c r="P12" s="118"/>
      <c r="Q12" s="343" t="s">
        <v>272</v>
      </c>
      <c r="R12" s="343"/>
      <c r="S12" s="343"/>
      <c r="T12" s="343"/>
      <c r="U12" s="343"/>
      <c r="Y12" s="338" t="s">
        <v>165</v>
      </c>
      <c r="Z12" s="338"/>
      <c r="AA12" s="338"/>
      <c r="AB12" s="119"/>
      <c r="AC12" s="338" t="s">
        <v>271</v>
      </c>
      <c r="AD12" s="338"/>
      <c r="AE12" s="338"/>
      <c r="AF12" s="338"/>
      <c r="AM12" s="338" t="s">
        <v>67</v>
      </c>
      <c r="AN12" s="338"/>
      <c r="AO12" s="338"/>
      <c r="AP12" s="338" t="s">
        <v>60</v>
      </c>
      <c r="AQ12" s="338"/>
      <c r="AR12" s="338"/>
      <c r="AS12" s="338" t="s">
        <v>62</v>
      </c>
      <c r="AT12" s="338"/>
      <c r="AU12" s="338"/>
      <c r="AV12" s="341" t="s">
        <v>165</v>
      </c>
      <c r="AW12" s="341"/>
      <c r="AX12" s="341"/>
      <c r="AY12" s="341" t="s">
        <v>489</v>
      </c>
      <c r="AZ12" s="341"/>
      <c r="BA12" s="341"/>
      <c r="BB12" s="338" t="s">
        <v>62</v>
      </c>
      <c r="BC12" s="338"/>
      <c r="BD12" s="338"/>
    </row>
    <row r="13" spans="1:56" s="111" customFormat="1" ht="41.25" customHeight="1">
      <c r="A13" s="111" t="s">
        <v>453</v>
      </c>
      <c r="B13" s="170" t="s">
        <v>58</v>
      </c>
      <c r="C13" s="120" t="s">
        <v>207</v>
      </c>
      <c r="D13" s="120" t="s">
        <v>59</v>
      </c>
      <c r="E13" s="120" t="s">
        <v>60</v>
      </c>
      <c r="F13" s="120" t="s">
        <v>61</v>
      </c>
      <c r="G13" s="17" t="s">
        <v>67</v>
      </c>
      <c r="H13" s="120" t="s">
        <v>69</v>
      </c>
      <c r="I13" s="351" t="s">
        <v>75</v>
      </c>
      <c r="J13" s="351"/>
      <c r="K13" s="351"/>
      <c r="L13" s="351"/>
      <c r="M13" s="120" t="s">
        <v>70</v>
      </c>
      <c r="N13" s="351" t="s">
        <v>77</v>
      </c>
      <c r="O13" s="351"/>
      <c r="P13" s="351"/>
      <c r="Q13" s="351" t="s">
        <v>65</v>
      </c>
      <c r="R13" s="351"/>
      <c r="S13" s="120" t="s">
        <v>161</v>
      </c>
      <c r="T13" s="120" t="s">
        <v>73</v>
      </c>
      <c r="W13" s="337" t="s">
        <v>71</v>
      </c>
      <c r="X13" s="337"/>
      <c r="Y13" s="111" t="s">
        <v>72</v>
      </c>
      <c r="Z13" s="111" t="s">
        <v>161</v>
      </c>
      <c r="AA13" s="111" t="s">
        <v>73</v>
      </c>
      <c r="AC13" s="121" t="s">
        <v>65</v>
      </c>
      <c r="AD13" s="121" t="s">
        <v>161</v>
      </c>
      <c r="AE13" s="121" t="s">
        <v>269</v>
      </c>
      <c r="AF13" s="121" t="s">
        <v>270</v>
      </c>
      <c r="AG13" s="111" t="s">
        <v>60</v>
      </c>
      <c r="AH13" s="337"/>
      <c r="AI13" s="337"/>
      <c r="AJ13" s="337"/>
      <c r="AK13" s="337"/>
      <c r="AL13" s="337"/>
      <c r="AM13" s="111" t="s">
        <v>72</v>
      </c>
      <c r="AN13" s="111" t="s">
        <v>161</v>
      </c>
      <c r="AO13" s="102" t="s">
        <v>162</v>
      </c>
      <c r="AP13" s="111" t="s">
        <v>72</v>
      </c>
      <c r="AQ13" s="111" t="s">
        <v>161</v>
      </c>
      <c r="AR13" s="102" t="s">
        <v>162</v>
      </c>
      <c r="AS13" s="111" t="s">
        <v>72</v>
      </c>
      <c r="AT13" s="111" t="s">
        <v>161</v>
      </c>
      <c r="AU13" s="102" t="s">
        <v>162</v>
      </c>
      <c r="AV13" s="162" t="s">
        <v>72</v>
      </c>
      <c r="AW13" s="111" t="s">
        <v>161</v>
      </c>
      <c r="AX13" s="111" t="s">
        <v>162</v>
      </c>
      <c r="AY13" s="111" t="s">
        <v>72</v>
      </c>
      <c r="AZ13" s="111" t="s">
        <v>161</v>
      </c>
      <c r="BA13" s="111" t="s">
        <v>162</v>
      </c>
    </row>
    <row r="14" spans="1:56">
      <c r="A14" s="105" t="str">
        <f>TEXT(WEEKDAY(B14),"ddd")</f>
        <v>Mon</v>
      </c>
      <c r="B14" s="171">
        <v>42184</v>
      </c>
      <c r="C14" s="116"/>
      <c r="D14" s="116">
        <v>6.39</v>
      </c>
      <c r="E14" s="116">
        <v>0.86</v>
      </c>
      <c r="F14" s="116">
        <v>1.0900000000000001</v>
      </c>
      <c r="G14" s="18">
        <v>2.78</v>
      </c>
      <c r="H14" s="116">
        <v>0.45</v>
      </c>
      <c r="I14" s="350" t="s">
        <v>76</v>
      </c>
      <c r="J14" s="350"/>
      <c r="K14" s="350"/>
      <c r="L14" s="350"/>
      <c r="M14" s="116"/>
      <c r="N14" s="349"/>
      <c r="O14" s="349"/>
      <c r="P14" s="349"/>
      <c r="Q14" s="349" t="s">
        <v>66</v>
      </c>
      <c r="R14" s="349"/>
      <c r="S14" s="116" t="s">
        <v>74</v>
      </c>
      <c r="T14" s="116" t="s">
        <v>66</v>
      </c>
      <c r="U14" s="105">
        <v>11.5</v>
      </c>
      <c r="W14" s="338">
        <v>0.2</v>
      </c>
      <c r="X14" s="338"/>
      <c r="Y14" s="105">
        <f t="array" ref="Y14:Y23">FREQUENCY(AM14:AM599,W14:X23)</f>
        <v>0</v>
      </c>
      <c r="Z14" s="105">
        <f t="array" ref="Z14:Z23">FREQUENCY(AN14:AN599,W14:X23)</f>
        <v>0</v>
      </c>
      <c r="AA14" s="105">
        <f t="array" ref="AA14:AA23">FREQUENCY(AO14:AO599,W14:X23)</f>
        <v>0</v>
      </c>
      <c r="AH14" s="337"/>
      <c r="AI14" s="337"/>
      <c r="AJ14" s="337"/>
      <c r="AK14" s="337"/>
      <c r="AL14" s="337"/>
      <c r="AM14" s="105">
        <f>IF(Q14="Y",G14,"")</f>
        <v>2.78</v>
      </c>
      <c r="AN14" s="105" t="str">
        <f>IF(S14="Y",G14,"")</f>
        <v/>
      </c>
      <c r="AO14" s="102">
        <f>IF(T14="Y",G14,"")</f>
        <v>2.78</v>
      </c>
      <c r="AP14" s="102"/>
      <c r="AQ14" s="102" t="str">
        <f>IF(S14="Y",AG14,"")</f>
        <v/>
      </c>
      <c r="AR14" s="102"/>
      <c r="AS14" s="102"/>
      <c r="AV14" s="161" t="str">
        <f>IF(AC14="Y",G14,"")</f>
        <v/>
      </c>
      <c r="AW14" s="105" t="str">
        <f>IF(AD14="Y",G14,"")</f>
        <v/>
      </c>
      <c r="AX14" s="105" t="str">
        <f>IF(AE14="Y",G14,"")</f>
        <v/>
      </c>
    </row>
    <row r="15" spans="1:56">
      <c r="A15" s="105" t="str">
        <f t="shared" ref="A15:A78" si="3">TEXT(WEEKDAY(B15),"ddd")</f>
        <v>Tue</v>
      </c>
      <c r="B15" s="171">
        <v>42185</v>
      </c>
      <c r="C15" s="116"/>
      <c r="D15" s="116">
        <v>0.57999999999999996</v>
      </c>
      <c r="E15" s="116">
        <v>0.19</v>
      </c>
      <c r="F15" s="116">
        <v>3.3</v>
      </c>
      <c r="G15" s="18">
        <v>1.36</v>
      </c>
      <c r="H15" s="116">
        <v>0.25</v>
      </c>
      <c r="I15" s="350" t="s">
        <v>80</v>
      </c>
      <c r="J15" s="350"/>
      <c r="K15" s="350"/>
      <c r="L15" s="350"/>
      <c r="M15" s="116">
        <v>2.7</v>
      </c>
      <c r="N15" s="349" t="s">
        <v>105</v>
      </c>
      <c r="O15" s="349"/>
      <c r="P15" s="349"/>
      <c r="Q15" s="338" t="s">
        <v>66</v>
      </c>
      <c r="R15" s="338"/>
      <c r="S15" s="105" t="s">
        <v>74</v>
      </c>
      <c r="T15" s="105" t="s">
        <v>66</v>
      </c>
      <c r="U15" s="105">
        <v>17.25</v>
      </c>
      <c r="W15" s="338">
        <v>0.4</v>
      </c>
      <c r="X15" s="338"/>
      <c r="Y15" s="105">
        <v>20</v>
      </c>
      <c r="Z15" s="105">
        <v>12</v>
      </c>
      <c r="AA15" s="105">
        <v>10</v>
      </c>
      <c r="AH15" s="337"/>
      <c r="AI15" s="337"/>
      <c r="AJ15" s="337"/>
      <c r="AK15" s="337"/>
      <c r="AL15" s="337"/>
      <c r="AM15" s="105">
        <f t="shared" ref="AM15:AM78" si="4">IF(Q15="Y",G15,"")</f>
        <v>1.36</v>
      </c>
      <c r="AN15" s="105" t="str">
        <f t="shared" ref="AN15:AN78" si="5">IF(S15="Y",G15,"")</f>
        <v/>
      </c>
      <c r="AO15" s="102">
        <f t="shared" ref="AO15:AO78" si="6">IF(T15="Y",G15,"")</f>
        <v>1.36</v>
      </c>
      <c r="AP15" s="102"/>
      <c r="AQ15" s="102" t="str">
        <f t="shared" ref="AQ15:AQ78" si="7">IF(S15="Y",AG15,"")</f>
        <v/>
      </c>
      <c r="AR15" s="102"/>
      <c r="AS15" s="102"/>
      <c r="AV15" s="161" t="str">
        <f t="shared" ref="AV15:AV78" si="8">IF(AC15="Y",G15,"")</f>
        <v/>
      </c>
      <c r="AW15" s="105" t="str">
        <f t="shared" ref="AW15:AW78" si="9">IF(AD15="Y",G15,"")</f>
        <v/>
      </c>
      <c r="AX15" s="105" t="str">
        <f t="shared" ref="AX15:AX78" si="10">IF(AE15="Y",G15,"")</f>
        <v/>
      </c>
    </row>
    <row r="16" spans="1:56">
      <c r="A16" s="105" t="str">
        <f t="shared" si="3"/>
        <v>Wed</v>
      </c>
      <c r="B16" s="171">
        <v>42186</v>
      </c>
      <c r="C16" s="116"/>
      <c r="D16" s="116">
        <v>0.57999999999999996</v>
      </c>
      <c r="E16" s="116">
        <v>0.2</v>
      </c>
      <c r="F16" s="116">
        <v>3.34</v>
      </c>
      <c r="G16" s="18">
        <v>1.37</v>
      </c>
      <c r="H16" s="116">
        <v>0.16</v>
      </c>
      <c r="I16" s="350" t="s">
        <v>80</v>
      </c>
      <c r="J16" s="350"/>
      <c r="K16" s="350"/>
      <c r="L16" s="350"/>
      <c r="M16" s="116">
        <v>0.59</v>
      </c>
      <c r="N16" s="349" t="s">
        <v>78</v>
      </c>
      <c r="O16" s="349"/>
      <c r="P16" s="349"/>
      <c r="Q16" s="338" t="s">
        <v>66</v>
      </c>
      <c r="R16" s="338"/>
      <c r="S16" s="105" t="s">
        <v>74</v>
      </c>
      <c r="T16" s="105" t="s">
        <v>74</v>
      </c>
      <c r="U16" s="105">
        <v>3.75</v>
      </c>
      <c r="W16" s="340">
        <v>0.7</v>
      </c>
      <c r="X16" s="340"/>
      <c r="Y16" s="101">
        <v>118</v>
      </c>
      <c r="Z16" s="101">
        <v>67</v>
      </c>
      <c r="AA16" s="101">
        <v>56</v>
      </c>
      <c r="AB16" s="101"/>
      <c r="AC16" s="101"/>
      <c r="AD16" s="101"/>
      <c r="AH16" s="337"/>
      <c r="AI16" s="337"/>
      <c r="AJ16" s="337"/>
      <c r="AK16" s="337"/>
      <c r="AL16" s="337"/>
      <c r="AM16" s="105">
        <f t="shared" si="4"/>
        <v>1.37</v>
      </c>
      <c r="AN16" s="105" t="str">
        <f t="shared" si="5"/>
        <v/>
      </c>
      <c r="AO16" s="102" t="str">
        <f t="shared" si="6"/>
        <v/>
      </c>
      <c r="AP16" s="102"/>
      <c r="AQ16" s="102" t="str">
        <f t="shared" si="7"/>
        <v/>
      </c>
      <c r="AR16" s="102" t="str">
        <f t="shared" ref="AR16:AR78" si="11">IF(T16="Y",AG16,"")</f>
        <v/>
      </c>
      <c r="AS16" s="102"/>
      <c r="AV16" s="161" t="str">
        <f t="shared" si="8"/>
        <v/>
      </c>
      <c r="AW16" s="105" t="str">
        <f t="shared" si="9"/>
        <v/>
      </c>
      <c r="AX16" s="105" t="str">
        <f t="shared" si="10"/>
        <v/>
      </c>
    </row>
    <row r="17" spans="1:50">
      <c r="A17" s="105" t="str">
        <f t="shared" si="3"/>
        <v>Mon</v>
      </c>
      <c r="B17" s="171">
        <v>42191</v>
      </c>
      <c r="C17" s="116"/>
      <c r="D17" s="116">
        <v>0.57999999999999996</v>
      </c>
      <c r="E17" s="116">
        <v>1.94</v>
      </c>
      <c r="F17" s="116">
        <v>0.08</v>
      </c>
      <c r="G17" s="18">
        <v>0.87</v>
      </c>
      <c r="H17" s="116">
        <v>1.01</v>
      </c>
      <c r="I17" s="350" t="s">
        <v>79</v>
      </c>
      <c r="J17" s="350"/>
      <c r="K17" s="350"/>
      <c r="L17" s="350"/>
      <c r="M17" s="116"/>
      <c r="N17" s="349"/>
      <c r="O17" s="349"/>
      <c r="P17" s="349"/>
      <c r="Q17" s="338" t="s">
        <v>66</v>
      </c>
      <c r="R17" s="338"/>
      <c r="S17" s="105" t="s">
        <v>74</v>
      </c>
      <c r="T17" s="105" t="s">
        <v>74</v>
      </c>
      <c r="U17" s="105">
        <v>-1</v>
      </c>
      <c r="W17" s="338">
        <v>0.9</v>
      </c>
      <c r="X17" s="338"/>
      <c r="Y17" s="105">
        <v>23</v>
      </c>
      <c r="Z17" s="105">
        <v>8</v>
      </c>
      <c r="AA17" s="105">
        <v>11</v>
      </c>
      <c r="AH17" s="337"/>
      <c r="AI17" s="337"/>
      <c r="AJ17" s="337"/>
      <c r="AK17" s="337"/>
      <c r="AL17" s="337"/>
      <c r="AM17" s="105">
        <f t="shared" si="4"/>
        <v>0.87</v>
      </c>
      <c r="AN17" s="105" t="str">
        <f t="shared" si="5"/>
        <v/>
      </c>
      <c r="AO17" s="102" t="str">
        <f t="shared" si="6"/>
        <v/>
      </c>
      <c r="AP17" s="102"/>
      <c r="AQ17" s="102" t="str">
        <f t="shared" si="7"/>
        <v/>
      </c>
      <c r="AR17" s="102" t="str">
        <f t="shared" si="11"/>
        <v/>
      </c>
      <c r="AS17" s="102"/>
      <c r="AV17" s="161" t="str">
        <f t="shared" si="8"/>
        <v/>
      </c>
      <c r="AW17" s="105" t="str">
        <f t="shared" si="9"/>
        <v/>
      </c>
      <c r="AX17" s="105" t="str">
        <f t="shared" si="10"/>
        <v/>
      </c>
    </row>
    <row r="18" spans="1:50">
      <c r="A18" s="105" t="str">
        <f t="shared" si="3"/>
        <v>Tue</v>
      </c>
      <c r="B18" s="171">
        <v>42192</v>
      </c>
      <c r="C18" s="116"/>
      <c r="D18" s="116">
        <v>0.57999999999999996</v>
      </c>
      <c r="E18" s="116">
        <v>0.47</v>
      </c>
      <c r="F18" s="116">
        <v>0.09</v>
      </c>
      <c r="G18" s="18">
        <v>0.38</v>
      </c>
      <c r="H18" s="116">
        <v>11.11</v>
      </c>
      <c r="I18" s="350" t="s">
        <v>81</v>
      </c>
      <c r="J18" s="350"/>
      <c r="K18" s="350"/>
      <c r="L18" s="350"/>
      <c r="M18" s="116"/>
      <c r="N18" s="349"/>
      <c r="O18" s="349"/>
      <c r="P18" s="349"/>
      <c r="Q18" s="338" t="s">
        <v>74</v>
      </c>
      <c r="R18" s="338"/>
      <c r="S18" s="119" t="s">
        <v>66</v>
      </c>
      <c r="T18" s="105" t="s">
        <v>74</v>
      </c>
      <c r="U18" s="105">
        <v>15.5</v>
      </c>
      <c r="W18" s="338">
        <v>1</v>
      </c>
      <c r="X18" s="338"/>
      <c r="Y18" s="105">
        <v>6</v>
      </c>
      <c r="Z18" s="105">
        <v>2</v>
      </c>
      <c r="AA18" s="105">
        <v>3</v>
      </c>
      <c r="AG18" s="105">
        <v>0.16</v>
      </c>
      <c r="AH18" s="337" t="s">
        <v>98</v>
      </c>
      <c r="AI18" s="337"/>
      <c r="AJ18" s="337"/>
      <c r="AK18" s="337"/>
      <c r="AL18" s="337"/>
      <c r="AM18" s="105" t="str">
        <f t="shared" si="4"/>
        <v/>
      </c>
      <c r="AN18" s="105">
        <f t="shared" si="5"/>
        <v>0.38</v>
      </c>
      <c r="AO18" s="102" t="str">
        <f t="shared" si="6"/>
        <v/>
      </c>
      <c r="AP18" s="102" t="str">
        <f t="shared" ref="AP18:AP78" si="12">IF(Q18="Y",AG18,"")</f>
        <v/>
      </c>
      <c r="AQ18" s="102">
        <f t="shared" si="7"/>
        <v>0.16</v>
      </c>
      <c r="AR18" s="102" t="str">
        <f t="shared" si="11"/>
        <v/>
      </c>
      <c r="AS18" s="102"/>
      <c r="AV18" s="161" t="str">
        <f t="shared" si="8"/>
        <v/>
      </c>
      <c r="AW18" s="105" t="str">
        <f t="shared" si="9"/>
        <v/>
      </c>
      <c r="AX18" s="105" t="str">
        <f t="shared" si="10"/>
        <v/>
      </c>
    </row>
    <row r="19" spans="1:50">
      <c r="A19" s="105" t="str">
        <f t="shared" si="3"/>
        <v>Wed</v>
      </c>
      <c r="B19" s="171">
        <v>42193</v>
      </c>
      <c r="C19" s="116"/>
      <c r="D19" s="116">
        <v>0.57999999999999996</v>
      </c>
      <c r="E19" s="116">
        <v>0.53</v>
      </c>
      <c r="F19" s="116">
        <v>0.98</v>
      </c>
      <c r="G19" s="18">
        <v>0.7</v>
      </c>
      <c r="H19" s="116">
        <v>0.56999999999999995</v>
      </c>
      <c r="I19" s="350" t="s">
        <v>150</v>
      </c>
      <c r="J19" s="350"/>
      <c r="K19" s="350"/>
      <c r="L19" s="350"/>
      <c r="M19" s="116"/>
      <c r="N19" s="349"/>
      <c r="O19" s="349"/>
      <c r="P19" s="349"/>
      <c r="Q19" s="338" t="s">
        <v>66</v>
      </c>
      <c r="R19" s="338"/>
      <c r="S19" s="119" t="s">
        <v>74</v>
      </c>
      <c r="T19" s="105" t="s">
        <v>66</v>
      </c>
      <c r="U19" s="105">
        <v>25.5</v>
      </c>
      <c r="W19" s="338">
        <v>1.2</v>
      </c>
      <c r="X19" s="338"/>
      <c r="Y19" s="105">
        <v>8</v>
      </c>
      <c r="Z19" s="105">
        <v>8</v>
      </c>
      <c r="AA19" s="105">
        <v>4</v>
      </c>
      <c r="AG19" s="105">
        <v>0.92</v>
      </c>
      <c r="AH19" s="337" t="s">
        <v>97</v>
      </c>
      <c r="AI19" s="337"/>
      <c r="AJ19" s="337"/>
      <c r="AK19" s="337"/>
      <c r="AL19" s="337"/>
      <c r="AM19" s="105">
        <f t="shared" si="4"/>
        <v>0.7</v>
      </c>
      <c r="AN19" s="105" t="str">
        <f t="shared" si="5"/>
        <v/>
      </c>
      <c r="AO19" s="102">
        <f t="shared" si="6"/>
        <v>0.7</v>
      </c>
      <c r="AP19" s="102">
        <f t="shared" si="12"/>
        <v>0.92</v>
      </c>
      <c r="AQ19" s="102" t="str">
        <f t="shared" si="7"/>
        <v/>
      </c>
      <c r="AR19" s="102">
        <f t="shared" si="11"/>
        <v>0.92</v>
      </c>
      <c r="AS19" s="102"/>
      <c r="AV19" s="161" t="str">
        <f t="shared" si="8"/>
        <v/>
      </c>
      <c r="AW19" s="105" t="str">
        <f t="shared" si="9"/>
        <v/>
      </c>
      <c r="AX19" s="105" t="str">
        <f t="shared" si="10"/>
        <v/>
      </c>
    </row>
    <row r="20" spans="1:50">
      <c r="A20" s="105" t="str">
        <f t="shared" si="3"/>
        <v>Thu</v>
      </c>
      <c r="B20" s="171">
        <v>42194</v>
      </c>
      <c r="C20" s="116"/>
      <c r="D20" s="116">
        <v>0.56000000000000005</v>
      </c>
      <c r="E20" s="116">
        <v>0.33</v>
      </c>
      <c r="F20" s="116">
        <v>0.82</v>
      </c>
      <c r="G20" s="18">
        <v>0.56999999999999995</v>
      </c>
      <c r="H20" s="116">
        <v>100</v>
      </c>
      <c r="I20" s="350" t="s">
        <v>82</v>
      </c>
      <c r="J20" s="350"/>
      <c r="K20" s="350"/>
      <c r="L20" s="350"/>
      <c r="M20" s="116"/>
      <c r="N20" s="349"/>
      <c r="O20" s="349"/>
      <c r="P20" s="349"/>
      <c r="Q20" s="338" t="s">
        <v>66</v>
      </c>
      <c r="R20" s="338"/>
      <c r="S20" s="119" t="s">
        <v>74</v>
      </c>
      <c r="T20" s="105" t="s">
        <v>66</v>
      </c>
      <c r="U20" s="105">
        <v>26.5</v>
      </c>
      <c r="W20" s="338">
        <v>1.5</v>
      </c>
      <c r="X20" s="338"/>
      <c r="Y20" s="105">
        <v>8</v>
      </c>
      <c r="Z20" s="105">
        <v>5</v>
      </c>
      <c r="AA20" s="105">
        <v>5</v>
      </c>
      <c r="AG20" s="105">
        <v>0.36</v>
      </c>
      <c r="AH20" s="337" t="s">
        <v>96</v>
      </c>
      <c r="AI20" s="337"/>
      <c r="AJ20" s="337"/>
      <c r="AK20" s="337"/>
      <c r="AL20" s="337"/>
      <c r="AM20" s="105">
        <f t="shared" si="4"/>
        <v>0.56999999999999995</v>
      </c>
      <c r="AN20" s="105" t="str">
        <f t="shared" si="5"/>
        <v/>
      </c>
      <c r="AO20" s="102">
        <f t="shared" si="6"/>
        <v>0.56999999999999995</v>
      </c>
      <c r="AP20" s="102">
        <f t="shared" si="12"/>
        <v>0.36</v>
      </c>
      <c r="AQ20" s="102" t="str">
        <f t="shared" si="7"/>
        <v/>
      </c>
      <c r="AR20" s="102">
        <f t="shared" si="11"/>
        <v>0.36</v>
      </c>
      <c r="AS20" s="102"/>
      <c r="AV20" s="161" t="str">
        <f t="shared" si="8"/>
        <v/>
      </c>
      <c r="AW20" s="105" t="str">
        <f t="shared" si="9"/>
        <v/>
      </c>
      <c r="AX20" s="105" t="str">
        <f t="shared" si="10"/>
        <v/>
      </c>
    </row>
    <row r="21" spans="1:50">
      <c r="A21" s="105" t="str">
        <f t="shared" si="3"/>
        <v>Fri</v>
      </c>
      <c r="B21" s="171">
        <v>42195</v>
      </c>
      <c r="C21" s="116"/>
      <c r="D21" s="116">
        <v>0.69</v>
      </c>
      <c r="E21" s="116">
        <v>0.41</v>
      </c>
      <c r="F21" s="116">
        <v>1.1599999999999999</v>
      </c>
      <c r="G21" s="18">
        <v>0.75</v>
      </c>
      <c r="H21" s="116">
        <v>1.95</v>
      </c>
      <c r="I21" s="350" t="s">
        <v>83</v>
      </c>
      <c r="J21" s="350"/>
      <c r="K21" s="350"/>
      <c r="L21" s="350"/>
      <c r="M21" s="116"/>
      <c r="N21" s="349"/>
      <c r="O21" s="349"/>
      <c r="P21" s="349"/>
      <c r="Q21" s="338" t="s">
        <v>66</v>
      </c>
      <c r="R21" s="338"/>
      <c r="S21" s="105" t="s">
        <v>74</v>
      </c>
      <c r="T21" s="105" t="s">
        <v>66</v>
      </c>
      <c r="U21" s="105">
        <v>14.25</v>
      </c>
      <c r="W21" s="338">
        <v>2</v>
      </c>
      <c r="X21" s="338"/>
      <c r="Y21" s="105">
        <v>5</v>
      </c>
      <c r="Z21" s="105">
        <v>2</v>
      </c>
      <c r="AA21" s="105">
        <v>4</v>
      </c>
      <c r="AG21" s="105">
        <v>3.33</v>
      </c>
      <c r="AH21" s="337" t="s">
        <v>95</v>
      </c>
      <c r="AI21" s="337"/>
      <c r="AJ21" s="337"/>
      <c r="AK21" s="337"/>
      <c r="AL21" s="337"/>
      <c r="AM21" s="105">
        <f t="shared" si="4"/>
        <v>0.75</v>
      </c>
      <c r="AN21" s="105" t="str">
        <f t="shared" si="5"/>
        <v/>
      </c>
      <c r="AO21" s="102">
        <f t="shared" si="6"/>
        <v>0.75</v>
      </c>
      <c r="AP21" s="102">
        <f t="shared" si="12"/>
        <v>3.33</v>
      </c>
      <c r="AQ21" s="102" t="str">
        <f t="shared" si="7"/>
        <v/>
      </c>
      <c r="AR21" s="102">
        <f t="shared" si="11"/>
        <v>3.33</v>
      </c>
      <c r="AS21" s="102"/>
      <c r="AV21" s="161" t="str">
        <f t="shared" si="8"/>
        <v/>
      </c>
      <c r="AW21" s="105" t="str">
        <f t="shared" si="9"/>
        <v/>
      </c>
      <c r="AX21" s="105" t="str">
        <f t="shared" si="10"/>
        <v/>
      </c>
    </row>
    <row r="22" spans="1:50">
      <c r="A22" s="105" t="str">
        <f t="shared" si="3"/>
        <v>Mon</v>
      </c>
      <c r="B22" s="171">
        <v>42198</v>
      </c>
      <c r="C22" s="116"/>
      <c r="D22" s="116">
        <v>0.56999999999999995</v>
      </c>
      <c r="E22" s="116">
        <v>0.41</v>
      </c>
      <c r="F22" s="116">
        <v>0.5</v>
      </c>
      <c r="G22" s="18">
        <v>0.53</v>
      </c>
      <c r="H22" s="116">
        <v>0.15</v>
      </c>
      <c r="I22" s="350" t="s">
        <v>89</v>
      </c>
      <c r="J22" s="350"/>
      <c r="K22" s="350"/>
      <c r="L22" s="350"/>
      <c r="M22" s="116"/>
      <c r="N22" s="349"/>
      <c r="O22" s="349"/>
      <c r="P22" s="349"/>
      <c r="Q22" s="338" t="s">
        <v>74</v>
      </c>
      <c r="R22" s="338"/>
      <c r="S22" s="105" t="s">
        <v>66</v>
      </c>
      <c r="T22" s="105" t="s">
        <v>74</v>
      </c>
      <c r="U22" s="105">
        <v>-2.5</v>
      </c>
      <c r="W22" s="338">
        <v>3</v>
      </c>
      <c r="X22" s="338"/>
      <c r="Y22" s="105">
        <v>9</v>
      </c>
      <c r="Z22" s="105">
        <v>2</v>
      </c>
      <c r="AA22" s="105">
        <v>7</v>
      </c>
      <c r="AG22" s="105">
        <v>1.05</v>
      </c>
      <c r="AH22" s="337" t="s">
        <v>93</v>
      </c>
      <c r="AI22" s="337"/>
      <c r="AJ22" s="337"/>
      <c r="AK22" s="337"/>
      <c r="AL22" s="337"/>
      <c r="AM22" s="105" t="str">
        <f t="shared" si="4"/>
        <v/>
      </c>
      <c r="AN22" s="105">
        <f t="shared" si="5"/>
        <v>0.53</v>
      </c>
      <c r="AO22" s="102" t="str">
        <f t="shared" si="6"/>
        <v/>
      </c>
      <c r="AP22" s="102" t="str">
        <f t="shared" si="12"/>
        <v/>
      </c>
      <c r="AQ22" s="102">
        <f t="shared" si="7"/>
        <v>1.05</v>
      </c>
      <c r="AR22" s="102" t="str">
        <f t="shared" si="11"/>
        <v/>
      </c>
      <c r="AS22" s="102"/>
      <c r="AV22" s="161" t="str">
        <f t="shared" si="8"/>
        <v/>
      </c>
      <c r="AW22" s="105" t="str">
        <f t="shared" si="9"/>
        <v/>
      </c>
      <c r="AX22" s="105" t="str">
        <f t="shared" si="10"/>
        <v/>
      </c>
    </row>
    <row r="23" spans="1:50">
      <c r="A23" s="105" t="str">
        <f t="shared" si="3"/>
        <v>Tue</v>
      </c>
      <c r="B23" s="171">
        <v>42199</v>
      </c>
      <c r="C23" s="116"/>
      <c r="D23" s="116">
        <v>0.31</v>
      </c>
      <c r="E23" s="116">
        <v>0.41</v>
      </c>
      <c r="F23" s="116">
        <v>1.82</v>
      </c>
      <c r="G23" s="18">
        <v>0.85</v>
      </c>
      <c r="H23" s="116">
        <v>0.33</v>
      </c>
      <c r="I23" s="350" t="s">
        <v>87</v>
      </c>
      <c r="J23" s="350"/>
      <c r="K23" s="350"/>
      <c r="L23" s="350"/>
      <c r="M23" s="116"/>
      <c r="N23" s="349"/>
      <c r="O23" s="349"/>
      <c r="P23" s="349"/>
      <c r="Q23" s="338" t="s">
        <v>66</v>
      </c>
      <c r="R23" s="338"/>
      <c r="S23" s="105" t="s">
        <v>74</v>
      </c>
      <c r="T23" s="105" t="s">
        <v>74</v>
      </c>
      <c r="U23" s="105">
        <v>0</v>
      </c>
      <c r="W23" s="338">
        <v>5</v>
      </c>
      <c r="X23" s="338"/>
      <c r="Y23" s="105">
        <v>1</v>
      </c>
      <c r="Z23" s="105">
        <v>1</v>
      </c>
      <c r="AA23" s="105">
        <v>1</v>
      </c>
      <c r="AG23" s="105">
        <v>0.7</v>
      </c>
      <c r="AH23" s="337" t="s">
        <v>92</v>
      </c>
      <c r="AI23" s="337"/>
      <c r="AJ23" s="337"/>
      <c r="AK23" s="337"/>
      <c r="AL23" s="337"/>
      <c r="AM23" s="105">
        <f t="shared" si="4"/>
        <v>0.85</v>
      </c>
      <c r="AN23" s="105" t="str">
        <f t="shared" si="5"/>
        <v/>
      </c>
      <c r="AO23" s="102" t="str">
        <f t="shared" si="6"/>
        <v/>
      </c>
      <c r="AP23" s="102">
        <f t="shared" si="12"/>
        <v>0.7</v>
      </c>
      <c r="AQ23" s="102" t="str">
        <f t="shared" si="7"/>
        <v/>
      </c>
      <c r="AR23" s="102" t="str">
        <f t="shared" si="11"/>
        <v/>
      </c>
      <c r="AS23" s="102"/>
      <c r="AV23" s="161" t="str">
        <f t="shared" si="8"/>
        <v/>
      </c>
      <c r="AW23" s="105" t="str">
        <f t="shared" si="9"/>
        <v/>
      </c>
      <c r="AX23" s="105" t="str">
        <f t="shared" si="10"/>
        <v/>
      </c>
    </row>
    <row r="24" spans="1:50">
      <c r="A24" s="105" t="str">
        <f t="shared" si="3"/>
        <v>Wed</v>
      </c>
      <c r="B24" s="171">
        <v>42200</v>
      </c>
      <c r="C24" s="116"/>
      <c r="D24" s="116">
        <v>0.31</v>
      </c>
      <c r="E24" s="116">
        <v>0.41</v>
      </c>
      <c r="F24" s="116">
        <v>6.02</v>
      </c>
      <c r="G24" s="18">
        <v>2.4500000000000002</v>
      </c>
      <c r="H24" s="116">
        <v>0.38</v>
      </c>
      <c r="I24" s="350" t="s">
        <v>86</v>
      </c>
      <c r="J24" s="350"/>
      <c r="K24" s="350"/>
      <c r="L24" s="350"/>
      <c r="M24" s="116"/>
      <c r="N24" s="349"/>
      <c r="O24" s="349"/>
      <c r="P24" s="349"/>
      <c r="Q24" s="338" t="s">
        <v>66</v>
      </c>
      <c r="R24" s="338"/>
      <c r="S24" s="105" t="s">
        <v>74</v>
      </c>
      <c r="T24" s="105" t="s">
        <v>66</v>
      </c>
      <c r="U24" s="105">
        <v>9.5</v>
      </c>
      <c r="W24" s="338"/>
      <c r="X24" s="338"/>
      <c r="AG24" s="105">
        <v>0.41</v>
      </c>
      <c r="AH24" s="337" t="s">
        <v>91</v>
      </c>
      <c r="AI24" s="337"/>
      <c r="AJ24" s="337"/>
      <c r="AK24" s="337"/>
      <c r="AL24" s="337"/>
      <c r="AM24" s="105">
        <f t="shared" si="4"/>
        <v>2.4500000000000002</v>
      </c>
      <c r="AN24" s="105" t="str">
        <f t="shared" si="5"/>
        <v/>
      </c>
      <c r="AO24" s="102">
        <f t="shared" si="6"/>
        <v>2.4500000000000002</v>
      </c>
      <c r="AP24" s="102">
        <f t="shared" si="12"/>
        <v>0.41</v>
      </c>
      <c r="AQ24" s="102" t="str">
        <f t="shared" si="7"/>
        <v/>
      </c>
      <c r="AR24" s="102">
        <f t="shared" si="11"/>
        <v>0.41</v>
      </c>
      <c r="AS24" s="102"/>
      <c r="AV24" s="161" t="str">
        <f t="shared" si="8"/>
        <v/>
      </c>
      <c r="AW24" s="105" t="str">
        <f t="shared" si="9"/>
        <v/>
      </c>
      <c r="AX24" s="105" t="str">
        <f t="shared" si="10"/>
        <v/>
      </c>
    </row>
    <row r="25" spans="1:50">
      <c r="A25" s="105" t="str">
        <f t="shared" si="3"/>
        <v>Thu</v>
      </c>
      <c r="B25" s="171">
        <v>42201</v>
      </c>
      <c r="C25" s="116"/>
      <c r="D25" s="116">
        <v>0.31</v>
      </c>
      <c r="E25" s="116">
        <v>0.42</v>
      </c>
      <c r="F25" s="116">
        <v>0.65</v>
      </c>
      <c r="G25" s="18">
        <v>0.46</v>
      </c>
      <c r="H25" s="116">
        <v>0.79</v>
      </c>
      <c r="I25" s="350" t="s">
        <v>88</v>
      </c>
      <c r="J25" s="350"/>
      <c r="K25" s="350"/>
      <c r="L25" s="350"/>
      <c r="M25" s="116">
        <v>1.61</v>
      </c>
      <c r="N25" s="349" t="s">
        <v>85</v>
      </c>
      <c r="O25" s="349"/>
      <c r="P25" s="349"/>
      <c r="Q25" s="338" t="s">
        <v>74</v>
      </c>
      <c r="R25" s="338"/>
      <c r="S25" s="105" t="s">
        <v>74</v>
      </c>
      <c r="T25" s="105" t="s">
        <v>74</v>
      </c>
      <c r="U25" s="105">
        <v>0.75</v>
      </c>
      <c r="W25" s="123" t="s">
        <v>164</v>
      </c>
      <c r="X25" s="124">
        <f>W16</f>
        <v>0.7</v>
      </c>
      <c r="Y25" s="178">
        <f>SUM(Y17:Y23)/G11</f>
        <v>0.58252427184466016</v>
      </c>
      <c r="Z25" s="178">
        <f>SUM(Z17:Z23)/G11</f>
        <v>0.27184466019417475</v>
      </c>
      <c r="AA25" s="178">
        <f>SUM(AA17:AA23)/G11</f>
        <v>0.33980582524271846</v>
      </c>
      <c r="AG25" s="105">
        <v>0.86</v>
      </c>
      <c r="AH25" s="337" t="s">
        <v>90</v>
      </c>
      <c r="AI25" s="337"/>
      <c r="AJ25" s="337"/>
      <c r="AK25" s="337"/>
      <c r="AL25" s="337"/>
      <c r="AM25" s="105" t="str">
        <f t="shared" si="4"/>
        <v/>
      </c>
      <c r="AN25" s="105" t="str">
        <f t="shared" si="5"/>
        <v/>
      </c>
      <c r="AO25" s="102" t="str">
        <f t="shared" si="6"/>
        <v/>
      </c>
      <c r="AP25" s="102" t="str">
        <f t="shared" si="12"/>
        <v/>
      </c>
      <c r="AQ25" s="102" t="str">
        <f t="shared" si="7"/>
        <v/>
      </c>
      <c r="AR25" s="102" t="str">
        <f t="shared" si="11"/>
        <v/>
      </c>
      <c r="AS25" s="102"/>
      <c r="AV25" s="161" t="str">
        <f t="shared" si="8"/>
        <v/>
      </c>
      <c r="AW25" s="105" t="str">
        <f t="shared" si="9"/>
        <v/>
      </c>
      <c r="AX25" s="105" t="str">
        <f t="shared" si="10"/>
        <v/>
      </c>
    </row>
    <row r="26" spans="1:50">
      <c r="A26" s="105" t="str">
        <f t="shared" si="3"/>
        <v>Fri</v>
      </c>
      <c r="B26" s="171">
        <v>42202</v>
      </c>
      <c r="C26" s="116"/>
      <c r="D26" s="116">
        <v>0.32</v>
      </c>
      <c r="E26" s="116">
        <v>0.42</v>
      </c>
      <c r="F26" s="116">
        <v>0.49</v>
      </c>
      <c r="G26" s="18">
        <v>0.55000000000000004</v>
      </c>
      <c r="H26" s="116">
        <v>0.79</v>
      </c>
      <c r="I26" s="350" t="s">
        <v>88</v>
      </c>
      <c r="J26" s="350"/>
      <c r="K26" s="350"/>
      <c r="L26" s="350"/>
      <c r="M26" s="116">
        <v>0.53</v>
      </c>
      <c r="N26" s="349" t="s">
        <v>84</v>
      </c>
      <c r="O26" s="349"/>
      <c r="P26" s="349"/>
      <c r="Q26" s="338" t="s">
        <v>74</v>
      </c>
      <c r="R26" s="338"/>
      <c r="S26" s="105" t="s">
        <v>74</v>
      </c>
      <c r="T26" s="105" t="s">
        <v>74</v>
      </c>
      <c r="U26" s="105">
        <v>3</v>
      </c>
      <c r="AG26" s="105">
        <v>0.86</v>
      </c>
      <c r="AH26" s="337" t="s">
        <v>90</v>
      </c>
      <c r="AI26" s="337"/>
      <c r="AJ26" s="337"/>
      <c r="AK26" s="337"/>
      <c r="AL26" s="337"/>
      <c r="AM26" s="105" t="str">
        <f t="shared" si="4"/>
        <v/>
      </c>
      <c r="AN26" s="105" t="str">
        <f t="shared" si="5"/>
        <v/>
      </c>
      <c r="AO26" s="102" t="str">
        <f t="shared" si="6"/>
        <v/>
      </c>
      <c r="AP26" s="102" t="str">
        <f t="shared" si="12"/>
        <v/>
      </c>
      <c r="AQ26" s="102" t="str">
        <f t="shared" si="7"/>
        <v/>
      </c>
      <c r="AR26" s="102" t="str">
        <f t="shared" si="11"/>
        <v/>
      </c>
      <c r="AS26" s="102"/>
      <c r="AV26" s="161" t="str">
        <f t="shared" si="8"/>
        <v/>
      </c>
      <c r="AW26" s="105" t="str">
        <f t="shared" si="9"/>
        <v/>
      </c>
      <c r="AX26" s="105" t="str">
        <f t="shared" si="10"/>
        <v/>
      </c>
    </row>
    <row r="27" spans="1:50" ht="14.25" customHeight="1">
      <c r="A27" s="105" t="str">
        <f t="shared" si="3"/>
        <v>Mon</v>
      </c>
      <c r="B27" s="171">
        <v>42205</v>
      </c>
      <c r="C27" s="116"/>
      <c r="D27" s="116">
        <v>0.32</v>
      </c>
      <c r="E27" s="116">
        <v>0.41</v>
      </c>
      <c r="F27" s="116">
        <v>0.95</v>
      </c>
      <c r="G27" s="18">
        <v>0.56000000000000005</v>
      </c>
      <c r="H27" s="116">
        <v>0.18</v>
      </c>
      <c r="I27" s="350" t="s">
        <v>99</v>
      </c>
      <c r="J27" s="350"/>
      <c r="K27" s="350"/>
      <c r="L27" s="350"/>
      <c r="M27" s="116"/>
      <c r="N27" s="349"/>
      <c r="O27" s="349"/>
      <c r="P27" s="349"/>
      <c r="Q27" s="338" t="s">
        <v>74</v>
      </c>
      <c r="R27" s="338"/>
      <c r="S27" s="105" t="s">
        <v>74</v>
      </c>
      <c r="T27" s="105" t="s">
        <v>74</v>
      </c>
      <c r="U27" s="105">
        <v>-3</v>
      </c>
      <c r="W27" s="337" t="s">
        <v>176</v>
      </c>
      <c r="X27" s="337"/>
      <c r="Y27" s="337" t="s">
        <v>72</v>
      </c>
      <c r="Z27" s="337" t="s">
        <v>161</v>
      </c>
      <c r="AA27" s="337" t="s">
        <v>73</v>
      </c>
      <c r="AG27" s="105">
        <v>0.16</v>
      </c>
      <c r="AH27" s="337" t="s">
        <v>100</v>
      </c>
      <c r="AI27" s="337"/>
      <c r="AJ27" s="337"/>
      <c r="AK27" s="337"/>
      <c r="AL27" s="337"/>
      <c r="AM27" s="105" t="str">
        <f t="shared" si="4"/>
        <v/>
      </c>
      <c r="AN27" s="105" t="str">
        <f t="shared" si="5"/>
        <v/>
      </c>
      <c r="AO27" s="102" t="str">
        <f t="shared" si="6"/>
        <v/>
      </c>
      <c r="AP27" s="102" t="str">
        <f t="shared" si="12"/>
        <v/>
      </c>
      <c r="AQ27" s="102" t="str">
        <f t="shared" si="7"/>
        <v/>
      </c>
      <c r="AR27" s="102" t="str">
        <f t="shared" si="11"/>
        <v/>
      </c>
      <c r="AS27" s="102"/>
      <c r="AV27" s="161" t="str">
        <f t="shared" si="8"/>
        <v/>
      </c>
      <c r="AW27" s="105" t="str">
        <f t="shared" si="9"/>
        <v/>
      </c>
      <c r="AX27" s="105" t="str">
        <f t="shared" si="10"/>
        <v/>
      </c>
    </row>
    <row r="28" spans="1:50">
      <c r="A28" s="105" t="str">
        <f t="shared" si="3"/>
        <v>Tue</v>
      </c>
      <c r="B28" s="171">
        <v>42206</v>
      </c>
      <c r="C28" s="116"/>
      <c r="D28" s="116">
        <v>0.56999999999999995</v>
      </c>
      <c r="E28" s="116">
        <v>0.25</v>
      </c>
      <c r="F28" s="116">
        <v>0.6</v>
      </c>
      <c r="G28" s="18">
        <v>0.47</v>
      </c>
      <c r="H28" s="116">
        <v>0</v>
      </c>
      <c r="I28" s="350" t="s">
        <v>202</v>
      </c>
      <c r="J28" s="350"/>
      <c r="K28" s="350"/>
      <c r="L28" s="350"/>
      <c r="M28" s="116"/>
      <c r="N28" s="349"/>
      <c r="O28" s="349"/>
      <c r="P28" s="349"/>
      <c r="Q28" s="338" t="s">
        <v>74</v>
      </c>
      <c r="R28" s="338"/>
      <c r="S28" s="105" t="s">
        <v>66</v>
      </c>
      <c r="T28" s="105" t="s">
        <v>74</v>
      </c>
      <c r="U28" s="105">
        <v>-9</v>
      </c>
      <c r="W28" s="337"/>
      <c r="X28" s="337"/>
      <c r="Y28" s="337"/>
      <c r="Z28" s="337"/>
      <c r="AA28" s="337"/>
      <c r="AG28" s="105">
        <v>0.52</v>
      </c>
      <c r="AH28" s="337" t="s">
        <v>101</v>
      </c>
      <c r="AI28" s="337"/>
      <c r="AJ28" s="337"/>
      <c r="AK28" s="337"/>
      <c r="AL28" s="337"/>
      <c r="AM28" s="105" t="str">
        <f t="shared" si="4"/>
        <v/>
      </c>
      <c r="AN28" s="105">
        <f t="shared" si="5"/>
        <v>0.47</v>
      </c>
      <c r="AO28" s="102" t="str">
        <f t="shared" si="6"/>
        <v/>
      </c>
      <c r="AP28" s="102" t="str">
        <f t="shared" si="12"/>
        <v/>
      </c>
      <c r="AQ28" s="102">
        <f t="shared" si="7"/>
        <v>0.52</v>
      </c>
      <c r="AR28" s="102" t="str">
        <f t="shared" si="11"/>
        <v/>
      </c>
      <c r="AS28" s="102"/>
      <c r="AV28" s="161" t="str">
        <f t="shared" si="8"/>
        <v/>
      </c>
      <c r="AW28" s="105" t="str">
        <f t="shared" si="9"/>
        <v/>
      </c>
      <c r="AX28" s="105" t="str">
        <f t="shared" si="10"/>
        <v/>
      </c>
    </row>
    <row r="29" spans="1:50">
      <c r="A29" s="105" t="str">
        <f t="shared" si="3"/>
        <v>Wed</v>
      </c>
      <c r="B29" s="171">
        <v>42207</v>
      </c>
      <c r="C29" s="116"/>
      <c r="D29" s="116">
        <v>0.56999999999999995</v>
      </c>
      <c r="E29" s="116">
        <v>1.88</v>
      </c>
      <c r="F29" s="116">
        <v>0.89</v>
      </c>
      <c r="G29" s="18">
        <v>1.1200000000000001</v>
      </c>
      <c r="H29" s="116">
        <v>1.02</v>
      </c>
      <c r="I29" s="350" t="s">
        <v>104</v>
      </c>
      <c r="J29" s="350"/>
      <c r="K29" s="350"/>
      <c r="L29" s="350"/>
      <c r="M29" s="116"/>
      <c r="N29" s="349"/>
      <c r="O29" s="349"/>
      <c r="P29" s="349"/>
      <c r="Q29" s="338" t="s">
        <v>66</v>
      </c>
      <c r="R29" s="338"/>
      <c r="S29" s="105" t="s">
        <v>74</v>
      </c>
      <c r="T29" s="105" t="s">
        <v>74</v>
      </c>
      <c r="U29" s="105">
        <v>0.75</v>
      </c>
      <c r="W29" s="338">
        <v>0.2</v>
      </c>
      <c r="X29" s="338"/>
      <c r="Y29" s="105" t="e">
        <f t="array" ref="Y29:Y38">FREQUENCY(AP18:AP599,W29:X38)</f>
        <v>#REF!</v>
      </c>
      <c r="Z29" s="105" t="e">
        <f t="array" ref="Z29:Z38">FREQUENCY(AQ18:AQ599,W29:X38)</f>
        <v>#REF!</v>
      </c>
      <c r="AA29" s="105">
        <f t="array" ref="AA29:AA38">FREQUENCY(AR18:AR599,W29:X38)</f>
        <v>12</v>
      </c>
      <c r="AG29" s="105">
        <v>0.94</v>
      </c>
      <c r="AH29" s="337" t="s">
        <v>103</v>
      </c>
      <c r="AI29" s="337"/>
      <c r="AJ29" s="337"/>
      <c r="AK29" s="337"/>
      <c r="AL29" s="337"/>
      <c r="AM29" s="105">
        <f t="shared" si="4"/>
        <v>1.1200000000000001</v>
      </c>
      <c r="AN29" s="105" t="str">
        <f t="shared" si="5"/>
        <v/>
      </c>
      <c r="AO29" s="102" t="str">
        <f t="shared" si="6"/>
        <v/>
      </c>
      <c r="AP29" s="102">
        <f t="shared" si="12"/>
        <v>0.94</v>
      </c>
      <c r="AQ29" s="102" t="str">
        <f t="shared" si="7"/>
        <v/>
      </c>
      <c r="AR29" s="102" t="str">
        <f t="shared" si="11"/>
        <v/>
      </c>
      <c r="AS29" s="102"/>
      <c r="AV29" s="161" t="str">
        <f t="shared" si="8"/>
        <v/>
      </c>
      <c r="AW29" s="105" t="str">
        <f t="shared" si="9"/>
        <v/>
      </c>
      <c r="AX29" s="105" t="str">
        <f t="shared" si="10"/>
        <v/>
      </c>
    </row>
    <row r="30" spans="1:50">
      <c r="A30" s="105" t="str">
        <f t="shared" si="3"/>
        <v>Thu</v>
      </c>
      <c r="B30" s="171">
        <v>42208</v>
      </c>
      <c r="C30" s="116"/>
      <c r="D30" s="116">
        <v>0.75</v>
      </c>
      <c r="E30" s="116">
        <v>0.82</v>
      </c>
      <c r="F30" s="116">
        <v>0.18</v>
      </c>
      <c r="G30" s="18">
        <v>0.57999999999999996</v>
      </c>
      <c r="H30" s="116">
        <v>0.25</v>
      </c>
      <c r="I30" s="350" t="s">
        <v>107</v>
      </c>
      <c r="J30" s="350"/>
      <c r="K30" s="350"/>
      <c r="L30" s="350"/>
      <c r="M30" s="116"/>
      <c r="N30" s="349"/>
      <c r="O30" s="349"/>
      <c r="P30" s="349"/>
      <c r="Q30" s="338" t="s">
        <v>66</v>
      </c>
      <c r="R30" s="338"/>
      <c r="S30" s="105" t="s">
        <v>74</v>
      </c>
      <c r="T30" s="105" t="s">
        <v>74</v>
      </c>
      <c r="U30" s="105">
        <v>-1.75</v>
      </c>
      <c r="W30" s="338">
        <v>0.4</v>
      </c>
      <c r="X30" s="338"/>
      <c r="Y30" s="105" t="e">
        <v>#REF!</v>
      </c>
      <c r="Z30" s="105" t="e">
        <v>#REF!</v>
      </c>
      <c r="AA30" s="105">
        <v>21</v>
      </c>
      <c r="AG30" s="105">
        <v>0.69</v>
      </c>
      <c r="AH30" s="337" t="s">
        <v>106</v>
      </c>
      <c r="AI30" s="337"/>
      <c r="AJ30" s="337"/>
      <c r="AK30" s="337"/>
      <c r="AL30" s="337"/>
      <c r="AM30" s="105">
        <f t="shared" si="4"/>
        <v>0.57999999999999996</v>
      </c>
      <c r="AN30" s="105" t="str">
        <f t="shared" si="5"/>
        <v/>
      </c>
      <c r="AO30" s="102" t="str">
        <f t="shared" si="6"/>
        <v/>
      </c>
      <c r="AP30" s="102">
        <f t="shared" si="12"/>
        <v>0.69</v>
      </c>
      <c r="AQ30" s="102" t="str">
        <f t="shared" si="7"/>
        <v/>
      </c>
      <c r="AR30" s="102" t="str">
        <f t="shared" si="11"/>
        <v/>
      </c>
      <c r="AS30" s="102"/>
      <c r="AV30" s="161" t="str">
        <f t="shared" si="8"/>
        <v/>
      </c>
      <c r="AW30" s="105" t="str">
        <f t="shared" si="9"/>
        <v/>
      </c>
      <c r="AX30" s="105" t="str">
        <f t="shared" si="10"/>
        <v/>
      </c>
    </row>
    <row r="31" spans="1:50">
      <c r="A31" s="105" t="str">
        <f t="shared" si="3"/>
        <v>Fri</v>
      </c>
      <c r="B31" s="171">
        <v>42209</v>
      </c>
      <c r="C31" s="116"/>
      <c r="D31" s="116">
        <v>0.59</v>
      </c>
      <c r="E31" s="116">
        <v>0.82</v>
      </c>
      <c r="F31" s="116">
        <v>1.1100000000000001</v>
      </c>
      <c r="G31" s="18">
        <v>0.77</v>
      </c>
      <c r="H31" s="116">
        <v>0.25</v>
      </c>
      <c r="I31" s="350" t="s">
        <v>107</v>
      </c>
      <c r="J31" s="350"/>
      <c r="K31" s="350"/>
      <c r="L31" s="350"/>
      <c r="M31" s="116"/>
      <c r="N31" s="349"/>
      <c r="O31" s="349"/>
      <c r="P31" s="349"/>
      <c r="Q31" s="338" t="s">
        <v>74</v>
      </c>
      <c r="R31" s="338"/>
      <c r="S31" s="105" t="s">
        <v>66</v>
      </c>
      <c r="T31" s="105" t="s">
        <v>74</v>
      </c>
      <c r="U31" s="105">
        <v>-15</v>
      </c>
      <c r="W31" s="340">
        <v>0.7</v>
      </c>
      <c r="X31" s="340"/>
      <c r="Y31" s="101" t="e">
        <v>#REF!</v>
      </c>
      <c r="Z31" s="101" t="e">
        <v>#REF!</v>
      </c>
      <c r="AA31" s="101">
        <v>21</v>
      </c>
      <c r="AG31" s="105">
        <v>0.53</v>
      </c>
      <c r="AH31" s="337" t="s">
        <v>106</v>
      </c>
      <c r="AI31" s="337"/>
      <c r="AJ31" s="337"/>
      <c r="AK31" s="337"/>
      <c r="AL31" s="337"/>
      <c r="AM31" s="105" t="str">
        <f t="shared" si="4"/>
        <v/>
      </c>
      <c r="AN31" s="105">
        <f t="shared" si="5"/>
        <v>0.77</v>
      </c>
      <c r="AO31" s="102" t="str">
        <f t="shared" si="6"/>
        <v/>
      </c>
      <c r="AP31" s="102" t="str">
        <f t="shared" si="12"/>
        <v/>
      </c>
      <c r="AQ31" s="102">
        <f t="shared" si="7"/>
        <v>0.53</v>
      </c>
      <c r="AR31" s="102" t="str">
        <f t="shared" si="11"/>
        <v/>
      </c>
      <c r="AS31" s="102"/>
      <c r="AV31" s="161" t="str">
        <f t="shared" si="8"/>
        <v/>
      </c>
      <c r="AW31" s="105" t="str">
        <f t="shared" si="9"/>
        <v/>
      </c>
      <c r="AX31" s="105" t="str">
        <f t="shared" si="10"/>
        <v/>
      </c>
    </row>
    <row r="32" spans="1:50">
      <c r="A32" s="105" t="str">
        <f t="shared" si="3"/>
        <v>Mon</v>
      </c>
      <c r="B32" s="171">
        <v>42212</v>
      </c>
      <c r="C32" s="116"/>
      <c r="D32" s="116">
        <v>6.39</v>
      </c>
      <c r="E32" s="116">
        <v>1.91</v>
      </c>
      <c r="F32" s="116">
        <v>0.68</v>
      </c>
      <c r="G32" s="18">
        <v>2.99</v>
      </c>
      <c r="H32" s="116">
        <v>2.77</v>
      </c>
      <c r="I32" s="350" t="s">
        <v>108</v>
      </c>
      <c r="J32" s="350"/>
      <c r="K32" s="350"/>
      <c r="L32" s="350"/>
      <c r="M32" s="116"/>
      <c r="N32" s="349"/>
      <c r="O32" s="349"/>
      <c r="P32" s="349"/>
      <c r="Q32" s="338" t="s">
        <v>66</v>
      </c>
      <c r="R32" s="338"/>
      <c r="S32" s="105" t="s">
        <v>74</v>
      </c>
      <c r="T32" s="105" t="s">
        <v>66</v>
      </c>
      <c r="U32" s="105">
        <v>7.5</v>
      </c>
      <c r="W32" s="338">
        <v>0.9</v>
      </c>
      <c r="X32" s="338"/>
      <c r="Y32" s="105" t="e">
        <v>#REF!</v>
      </c>
      <c r="Z32" s="105" t="e">
        <v>#REF!</v>
      </c>
      <c r="AA32" s="105">
        <v>11</v>
      </c>
      <c r="AG32" s="105">
        <v>8.7200000000000006</v>
      </c>
      <c r="AH32" s="337" t="s">
        <v>109</v>
      </c>
      <c r="AI32" s="337"/>
      <c r="AJ32" s="337"/>
      <c r="AK32" s="337"/>
      <c r="AL32" s="337"/>
      <c r="AM32" s="105">
        <f t="shared" si="4"/>
        <v>2.99</v>
      </c>
      <c r="AN32" s="105" t="str">
        <f t="shared" si="5"/>
        <v/>
      </c>
      <c r="AO32" s="102">
        <f t="shared" si="6"/>
        <v>2.99</v>
      </c>
      <c r="AP32" s="102">
        <f t="shared" si="12"/>
        <v>8.7200000000000006</v>
      </c>
      <c r="AQ32" s="102" t="str">
        <f t="shared" si="7"/>
        <v/>
      </c>
      <c r="AR32" s="102">
        <f t="shared" si="11"/>
        <v>8.7200000000000006</v>
      </c>
      <c r="AS32" s="102"/>
      <c r="AV32" s="161" t="str">
        <f t="shared" si="8"/>
        <v/>
      </c>
      <c r="AW32" s="105" t="str">
        <f t="shared" si="9"/>
        <v/>
      </c>
      <c r="AX32" s="105" t="str">
        <f t="shared" si="10"/>
        <v/>
      </c>
    </row>
    <row r="33" spans="1:50">
      <c r="A33" s="105" t="str">
        <f t="shared" si="3"/>
        <v>Tue</v>
      </c>
      <c r="B33" s="171">
        <v>42213</v>
      </c>
      <c r="C33" s="116"/>
      <c r="D33" s="116">
        <v>0.59</v>
      </c>
      <c r="E33" s="116">
        <v>0.56999999999999995</v>
      </c>
      <c r="F33" s="116">
        <v>1.68</v>
      </c>
      <c r="G33" s="18">
        <v>0.95</v>
      </c>
      <c r="H33" s="116"/>
      <c r="I33" s="350" t="s">
        <v>202</v>
      </c>
      <c r="J33" s="350"/>
      <c r="K33" s="350"/>
      <c r="L33" s="350"/>
      <c r="M33" s="116">
        <v>0.93</v>
      </c>
      <c r="N33" s="349" t="s">
        <v>114</v>
      </c>
      <c r="O33" s="349"/>
      <c r="P33" s="349"/>
      <c r="Q33" s="338" t="s">
        <v>74</v>
      </c>
      <c r="R33" s="338"/>
      <c r="S33" s="105" t="s">
        <v>74</v>
      </c>
      <c r="T33" s="105" t="s">
        <v>74</v>
      </c>
      <c r="U33" s="105">
        <v>0.75</v>
      </c>
      <c r="W33" s="338">
        <v>1</v>
      </c>
      <c r="X33" s="338"/>
      <c r="Y33" s="105" t="e">
        <v>#REF!</v>
      </c>
      <c r="Z33" s="105" t="e">
        <v>#REF!</v>
      </c>
      <c r="AA33" s="105">
        <v>5</v>
      </c>
      <c r="AG33" s="105">
        <v>0.52</v>
      </c>
      <c r="AH33" s="337" t="s">
        <v>115</v>
      </c>
      <c r="AI33" s="337"/>
      <c r="AJ33" s="337"/>
      <c r="AK33" s="337"/>
      <c r="AL33" s="337"/>
      <c r="AM33" s="105" t="str">
        <f t="shared" si="4"/>
        <v/>
      </c>
      <c r="AN33" s="105" t="str">
        <f t="shared" si="5"/>
        <v/>
      </c>
      <c r="AO33" s="102" t="str">
        <f t="shared" si="6"/>
        <v/>
      </c>
      <c r="AP33" s="102" t="str">
        <f t="shared" si="12"/>
        <v/>
      </c>
      <c r="AQ33" s="102" t="str">
        <f t="shared" si="7"/>
        <v/>
      </c>
      <c r="AR33" s="102" t="str">
        <f t="shared" si="11"/>
        <v/>
      </c>
      <c r="AS33" s="102"/>
      <c r="AV33" s="161" t="str">
        <f t="shared" si="8"/>
        <v/>
      </c>
      <c r="AW33" s="105" t="str">
        <f t="shared" si="9"/>
        <v/>
      </c>
      <c r="AX33" s="105" t="str">
        <f t="shared" si="10"/>
        <v/>
      </c>
    </row>
    <row r="34" spans="1:50">
      <c r="A34" s="105" t="str">
        <f t="shared" si="3"/>
        <v>Wed</v>
      </c>
      <c r="B34" s="171">
        <v>42214</v>
      </c>
      <c r="C34" s="116"/>
      <c r="D34" s="116">
        <v>0.57999999999999996</v>
      </c>
      <c r="E34" s="116">
        <v>0.42</v>
      </c>
      <c r="F34" s="116">
        <v>0.89</v>
      </c>
      <c r="G34" s="18">
        <v>0.63</v>
      </c>
      <c r="H34" s="116"/>
      <c r="I34" s="350" t="s">
        <v>202</v>
      </c>
      <c r="J34" s="350"/>
      <c r="K34" s="350"/>
      <c r="L34" s="350"/>
      <c r="M34" s="116"/>
      <c r="N34" s="349" t="s">
        <v>113</v>
      </c>
      <c r="O34" s="349"/>
      <c r="P34" s="349"/>
      <c r="Q34" s="338" t="s">
        <v>74</v>
      </c>
      <c r="R34" s="338"/>
      <c r="S34" s="105" t="s">
        <v>66</v>
      </c>
      <c r="T34" s="105" t="s">
        <v>74</v>
      </c>
      <c r="U34" s="105">
        <v>-6.25</v>
      </c>
      <c r="W34" s="338">
        <v>1.2</v>
      </c>
      <c r="X34" s="338"/>
      <c r="Y34" s="105" t="e">
        <v>#REF!</v>
      </c>
      <c r="Z34" s="105" t="e">
        <v>#REF!</v>
      </c>
      <c r="AA34" s="105">
        <v>4</v>
      </c>
      <c r="AG34" s="105">
        <v>0.51</v>
      </c>
      <c r="AH34" s="337" t="s">
        <v>115</v>
      </c>
      <c r="AI34" s="337"/>
      <c r="AJ34" s="337"/>
      <c r="AK34" s="337"/>
      <c r="AL34" s="337"/>
      <c r="AM34" s="105" t="str">
        <f t="shared" si="4"/>
        <v/>
      </c>
      <c r="AN34" s="105">
        <f t="shared" si="5"/>
        <v>0.63</v>
      </c>
      <c r="AO34" s="102" t="str">
        <f t="shared" si="6"/>
        <v/>
      </c>
      <c r="AP34" s="102" t="str">
        <f t="shared" si="12"/>
        <v/>
      </c>
      <c r="AQ34" s="102">
        <f t="shared" si="7"/>
        <v>0.51</v>
      </c>
      <c r="AR34" s="102" t="str">
        <f t="shared" si="11"/>
        <v/>
      </c>
      <c r="AS34" s="102"/>
      <c r="AV34" s="161" t="str">
        <f t="shared" si="8"/>
        <v/>
      </c>
      <c r="AW34" s="105" t="str">
        <f t="shared" si="9"/>
        <v/>
      </c>
      <c r="AX34" s="105" t="str">
        <f t="shared" si="10"/>
        <v/>
      </c>
    </row>
    <row r="35" spans="1:50">
      <c r="A35" s="105" t="str">
        <f t="shared" si="3"/>
        <v>Thu</v>
      </c>
      <c r="B35" s="171">
        <v>42215</v>
      </c>
      <c r="C35" s="116"/>
      <c r="D35" s="116">
        <v>0.57999999999999996</v>
      </c>
      <c r="E35" s="116">
        <v>5.72</v>
      </c>
      <c r="F35" s="116">
        <v>0.18</v>
      </c>
      <c r="G35" s="18">
        <v>2.16</v>
      </c>
      <c r="H35" s="116">
        <v>2.66</v>
      </c>
      <c r="I35" s="350" t="s">
        <v>149</v>
      </c>
      <c r="J35" s="350"/>
      <c r="K35" s="350"/>
      <c r="L35" s="350"/>
      <c r="M35" s="116"/>
      <c r="N35" s="349"/>
      <c r="O35" s="349"/>
      <c r="P35" s="349"/>
      <c r="Q35" s="338" t="s">
        <v>66</v>
      </c>
      <c r="R35" s="338"/>
      <c r="S35" s="105" t="s">
        <v>74</v>
      </c>
      <c r="T35" s="105" t="s">
        <v>74</v>
      </c>
      <c r="U35" s="105">
        <v>4.25</v>
      </c>
      <c r="W35" s="338">
        <v>1.5</v>
      </c>
      <c r="X35" s="338"/>
      <c r="Y35" s="105" t="e">
        <v>#REF!</v>
      </c>
      <c r="Z35" s="105" t="e">
        <v>#REF!</v>
      </c>
      <c r="AA35" s="105">
        <v>3</v>
      </c>
      <c r="AG35" s="105">
        <v>2.17</v>
      </c>
      <c r="AH35" s="337" t="s">
        <v>116</v>
      </c>
      <c r="AI35" s="337"/>
      <c r="AJ35" s="337"/>
      <c r="AK35" s="337"/>
      <c r="AL35" s="337"/>
      <c r="AM35" s="105">
        <f t="shared" si="4"/>
        <v>2.16</v>
      </c>
      <c r="AN35" s="105" t="str">
        <f t="shared" si="5"/>
        <v/>
      </c>
      <c r="AO35" s="102" t="str">
        <f t="shared" si="6"/>
        <v/>
      </c>
      <c r="AP35" s="102">
        <f t="shared" si="12"/>
        <v>2.17</v>
      </c>
      <c r="AQ35" s="102" t="str">
        <f t="shared" si="7"/>
        <v/>
      </c>
      <c r="AR35" s="102" t="str">
        <f t="shared" si="11"/>
        <v/>
      </c>
      <c r="AS35" s="102"/>
      <c r="AV35" s="161" t="str">
        <f t="shared" si="8"/>
        <v/>
      </c>
      <c r="AW35" s="105" t="str">
        <f t="shared" si="9"/>
        <v/>
      </c>
      <c r="AX35" s="105" t="str">
        <f t="shared" si="10"/>
        <v/>
      </c>
    </row>
    <row r="36" spans="1:50">
      <c r="A36" s="105" t="str">
        <f t="shared" si="3"/>
        <v>Fri</v>
      </c>
      <c r="B36" s="171">
        <v>42216</v>
      </c>
      <c r="C36" s="116"/>
      <c r="D36" s="116">
        <v>0.56000000000000005</v>
      </c>
      <c r="E36" s="116">
        <v>0.74</v>
      </c>
      <c r="F36" s="116">
        <v>1.1399999999999999</v>
      </c>
      <c r="G36" s="18">
        <v>0.81</v>
      </c>
      <c r="H36" s="116"/>
      <c r="I36" s="350" t="s">
        <v>202</v>
      </c>
      <c r="J36" s="350"/>
      <c r="K36" s="350"/>
      <c r="L36" s="350"/>
      <c r="M36" s="116">
        <v>3.21</v>
      </c>
      <c r="N36" s="349" t="s">
        <v>105</v>
      </c>
      <c r="O36" s="349"/>
      <c r="P36" s="349"/>
      <c r="Q36" s="338" t="s">
        <v>74</v>
      </c>
      <c r="R36" s="338"/>
      <c r="S36" s="105" t="s">
        <v>74</v>
      </c>
      <c r="T36" s="105" t="s">
        <v>74</v>
      </c>
      <c r="U36" s="105">
        <v>-2</v>
      </c>
      <c r="W36" s="338">
        <v>2</v>
      </c>
      <c r="X36" s="338"/>
      <c r="Y36" s="105" t="e">
        <v>#REF!</v>
      </c>
      <c r="Z36" s="105" t="e">
        <v>#REF!</v>
      </c>
      <c r="AA36" s="105">
        <v>10</v>
      </c>
      <c r="AG36" s="105">
        <v>0.54</v>
      </c>
      <c r="AH36" s="337" t="s">
        <v>141</v>
      </c>
      <c r="AI36" s="337"/>
      <c r="AJ36" s="337"/>
      <c r="AK36" s="337"/>
      <c r="AL36" s="337"/>
      <c r="AM36" s="105" t="str">
        <f t="shared" si="4"/>
        <v/>
      </c>
      <c r="AN36" s="105" t="str">
        <f t="shared" si="5"/>
        <v/>
      </c>
      <c r="AO36" s="102" t="str">
        <f t="shared" si="6"/>
        <v/>
      </c>
      <c r="AP36" s="102" t="str">
        <f t="shared" si="12"/>
        <v/>
      </c>
      <c r="AQ36" s="102" t="str">
        <f t="shared" si="7"/>
        <v/>
      </c>
      <c r="AR36" s="102" t="str">
        <f t="shared" si="11"/>
        <v/>
      </c>
      <c r="AS36" s="102"/>
      <c r="AV36" s="161" t="str">
        <f t="shared" si="8"/>
        <v/>
      </c>
      <c r="AW36" s="105" t="str">
        <f t="shared" si="9"/>
        <v/>
      </c>
      <c r="AX36" s="105" t="str">
        <f t="shared" si="10"/>
        <v/>
      </c>
    </row>
    <row r="37" spans="1:50">
      <c r="A37" s="105" t="str">
        <f t="shared" si="3"/>
        <v>Mon</v>
      </c>
      <c r="B37" s="171">
        <v>42219</v>
      </c>
      <c r="C37" s="116"/>
      <c r="D37" s="116">
        <v>0.57999999999999996</v>
      </c>
      <c r="E37" s="116">
        <v>0.56000000000000005</v>
      </c>
      <c r="F37" s="116">
        <v>0.21</v>
      </c>
      <c r="G37" s="18">
        <v>0.45</v>
      </c>
      <c r="H37" s="116"/>
      <c r="I37" s="350" t="s">
        <v>202</v>
      </c>
      <c r="J37" s="350"/>
      <c r="K37" s="350"/>
      <c r="L37" s="350"/>
      <c r="M37" s="116">
        <v>0.12</v>
      </c>
      <c r="N37" s="349" t="s">
        <v>110</v>
      </c>
      <c r="O37" s="349"/>
      <c r="P37" s="349"/>
      <c r="Q37" s="338" t="s">
        <v>74</v>
      </c>
      <c r="R37" s="338"/>
      <c r="S37" s="105" t="s">
        <v>74</v>
      </c>
      <c r="T37" s="105" t="s">
        <v>74</v>
      </c>
      <c r="U37" s="105">
        <v>-0.25</v>
      </c>
      <c r="W37" s="338">
        <v>3</v>
      </c>
      <c r="X37" s="338"/>
      <c r="Y37" s="105" t="e">
        <v>#REF!</v>
      </c>
      <c r="Z37" s="105" t="e">
        <v>#REF!</v>
      </c>
      <c r="AA37" s="105">
        <v>2</v>
      </c>
      <c r="AG37" s="105">
        <v>0.51</v>
      </c>
      <c r="AH37" s="337" t="s">
        <v>101</v>
      </c>
      <c r="AI37" s="337"/>
      <c r="AJ37" s="337"/>
      <c r="AK37" s="337"/>
      <c r="AL37" s="337"/>
      <c r="AM37" s="105" t="str">
        <f t="shared" si="4"/>
        <v/>
      </c>
      <c r="AN37" s="105" t="str">
        <f t="shared" si="5"/>
        <v/>
      </c>
      <c r="AO37" s="102" t="str">
        <f t="shared" si="6"/>
        <v/>
      </c>
      <c r="AP37" s="102" t="str">
        <f t="shared" si="12"/>
        <v/>
      </c>
      <c r="AQ37" s="102" t="str">
        <f t="shared" si="7"/>
        <v/>
      </c>
      <c r="AR37" s="102" t="str">
        <f t="shared" si="11"/>
        <v/>
      </c>
      <c r="AS37" s="102"/>
      <c r="AV37" s="161" t="str">
        <f t="shared" si="8"/>
        <v/>
      </c>
      <c r="AW37" s="105" t="str">
        <f t="shared" si="9"/>
        <v/>
      </c>
      <c r="AX37" s="105" t="str">
        <f t="shared" si="10"/>
        <v/>
      </c>
    </row>
    <row r="38" spans="1:50">
      <c r="A38" s="105" t="str">
        <f t="shared" si="3"/>
        <v>Tue</v>
      </c>
      <c r="B38" s="171">
        <v>42220</v>
      </c>
      <c r="C38" s="116"/>
      <c r="D38" s="116">
        <v>0.57999999999999996</v>
      </c>
      <c r="E38" s="116">
        <v>1.1100000000000001</v>
      </c>
      <c r="F38" s="116">
        <v>0.26</v>
      </c>
      <c r="G38" s="18">
        <v>0.65</v>
      </c>
      <c r="H38" s="116">
        <v>3.23</v>
      </c>
      <c r="I38" s="350" t="s">
        <v>138</v>
      </c>
      <c r="J38" s="350"/>
      <c r="K38" s="350"/>
      <c r="L38" s="350"/>
      <c r="M38" s="116"/>
      <c r="N38" s="349"/>
      <c r="O38" s="349"/>
      <c r="P38" s="349"/>
      <c r="Q38" s="338" t="s">
        <v>66</v>
      </c>
      <c r="R38" s="338"/>
      <c r="S38" s="105" t="s">
        <v>74</v>
      </c>
      <c r="T38" s="105" t="s">
        <v>66</v>
      </c>
      <c r="U38" s="105">
        <v>15.25</v>
      </c>
      <c r="W38" s="338">
        <v>5</v>
      </c>
      <c r="X38" s="338"/>
      <c r="Y38" s="105" t="e">
        <v>#REF!</v>
      </c>
      <c r="Z38" s="105" t="e">
        <v>#REF!</v>
      </c>
      <c r="AA38" s="105">
        <v>3</v>
      </c>
      <c r="AG38" s="105">
        <v>75</v>
      </c>
      <c r="AH38" s="337" t="s">
        <v>143</v>
      </c>
      <c r="AI38" s="337"/>
      <c r="AJ38" s="337"/>
      <c r="AK38" s="337"/>
      <c r="AL38" s="337"/>
      <c r="AM38" s="105">
        <f t="shared" si="4"/>
        <v>0.65</v>
      </c>
      <c r="AN38" s="105" t="str">
        <f t="shared" si="5"/>
        <v/>
      </c>
      <c r="AO38" s="102">
        <f t="shared" si="6"/>
        <v>0.65</v>
      </c>
      <c r="AP38" s="102">
        <f t="shared" si="12"/>
        <v>75</v>
      </c>
      <c r="AQ38" s="102" t="str">
        <f t="shared" si="7"/>
        <v/>
      </c>
      <c r="AR38" s="102">
        <f t="shared" si="11"/>
        <v>75</v>
      </c>
      <c r="AS38" s="102"/>
      <c r="AV38" s="161" t="str">
        <f t="shared" si="8"/>
        <v/>
      </c>
      <c r="AW38" s="105" t="str">
        <f t="shared" si="9"/>
        <v/>
      </c>
      <c r="AX38" s="105" t="str">
        <f t="shared" si="10"/>
        <v/>
      </c>
    </row>
    <row r="39" spans="1:50">
      <c r="A39" s="105" t="str">
        <f t="shared" si="3"/>
        <v>Wed</v>
      </c>
      <c r="B39" s="171">
        <v>42221</v>
      </c>
      <c r="C39" s="116"/>
      <c r="D39" s="116">
        <v>0.56000000000000005</v>
      </c>
      <c r="E39" s="116">
        <v>0.5</v>
      </c>
      <c r="F39" s="116">
        <v>0.2</v>
      </c>
      <c r="G39" s="18">
        <v>0.42</v>
      </c>
      <c r="H39" s="116">
        <v>0.48</v>
      </c>
      <c r="I39" s="350" t="s">
        <v>139</v>
      </c>
      <c r="J39" s="350"/>
      <c r="K39" s="350"/>
      <c r="L39" s="350"/>
      <c r="M39" s="116"/>
      <c r="N39" s="349"/>
      <c r="O39" s="349"/>
      <c r="P39" s="349"/>
      <c r="Q39" s="338" t="s">
        <v>74</v>
      </c>
      <c r="R39" s="338"/>
      <c r="S39" s="105" t="s">
        <v>74</v>
      </c>
      <c r="T39" s="105" t="s">
        <v>74</v>
      </c>
      <c r="U39" s="105">
        <v>2</v>
      </c>
      <c r="W39" s="338"/>
      <c r="X39" s="338"/>
      <c r="AG39" s="105">
        <v>0.7</v>
      </c>
      <c r="AH39" s="337" t="s">
        <v>142</v>
      </c>
      <c r="AI39" s="337"/>
      <c r="AJ39" s="337"/>
      <c r="AK39" s="337"/>
      <c r="AL39" s="337"/>
      <c r="AM39" s="105" t="str">
        <f t="shared" si="4"/>
        <v/>
      </c>
      <c r="AN39" s="105" t="str">
        <f t="shared" si="5"/>
        <v/>
      </c>
      <c r="AO39" s="102" t="str">
        <f t="shared" si="6"/>
        <v/>
      </c>
      <c r="AP39" s="102" t="str">
        <f t="shared" si="12"/>
        <v/>
      </c>
      <c r="AQ39" s="102" t="str">
        <f t="shared" si="7"/>
        <v/>
      </c>
      <c r="AR39" s="102" t="str">
        <f t="shared" si="11"/>
        <v/>
      </c>
      <c r="AS39" s="102"/>
      <c r="AV39" s="161" t="str">
        <f t="shared" si="8"/>
        <v/>
      </c>
      <c r="AW39" s="105" t="str">
        <f t="shared" si="9"/>
        <v/>
      </c>
      <c r="AX39" s="105" t="str">
        <f t="shared" si="10"/>
        <v/>
      </c>
    </row>
    <row r="40" spans="1:50">
      <c r="A40" s="105" t="str">
        <f t="shared" si="3"/>
        <v>Thu</v>
      </c>
      <c r="B40" s="171">
        <v>42222</v>
      </c>
      <c r="C40" s="116"/>
      <c r="D40" s="116">
        <v>0.57999999999999996</v>
      </c>
      <c r="E40" s="116">
        <v>0.81</v>
      </c>
      <c r="F40" s="116">
        <v>1.31</v>
      </c>
      <c r="G40" s="18">
        <v>0.9</v>
      </c>
      <c r="H40" s="116"/>
      <c r="I40" s="350" t="s">
        <v>202</v>
      </c>
      <c r="J40" s="350"/>
      <c r="K40" s="350"/>
      <c r="L40" s="350"/>
      <c r="M40" s="116">
        <v>1.54</v>
      </c>
      <c r="N40" s="349" t="s">
        <v>112</v>
      </c>
      <c r="O40" s="349"/>
      <c r="P40" s="349"/>
      <c r="Q40" s="338" t="s">
        <v>74</v>
      </c>
      <c r="R40" s="338"/>
      <c r="S40" s="105" t="s">
        <v>74</v>
      </c>
      <c r="T40" s="105" t="s">
        <v>74</v>
      </c>
      <c r="U40" s="105">
        <v>-4.5</v>
      </c>
      <c r="W40" s="123" t="s">
        <v>164</v>
      </c>
      <c r="X40" s="124">
        <f>W31</f>
        <v>0.7</v>
      </c>
      <c r="Y40" s="178" t="e">
        <f>SUM(Y32:Y38)/AG11</f>
        <v>#REF!</v>
      </c>
      <c r="Z40" s="178" t="e">
        <f>SUM(Z32:Z38)/AG11</f>
        <v>#REF!</v>
      </c>
      <c r="AA40" s="178">
        <f>SUM(AA32:AA38)/AG11</f>
        <v>0.29007633587786258</v>
      </c>
      <c r="AG40" s="105">
        <v>1.05</v>
      </c>
      <c r="AH40" s="337" t="s">
        <v>126</v>
      </c>
      <c r="AI40" s="337"/>
      <c r="AJ40" s="337"/>
      <c r="AK40" s="337"/>
      <c r="AL40" s="337"/>
      <c r="AM40" s="105" t="str">
        <f t="shared" si="4"/>
        <v/>
      </c>
      <c r="AN40" s="105" t="str">
        <f t="shared" si="5"/>
        <v/>
      </c>
      <c r="AO40" s="102" t="str">
        <f t="shared" si="6"/>
        <v/>
      </c>
      <c r="AP40" s="102" t="str">
        <f t="shared" si="12"/>
        <v/>
      </c>
      <c r="AQ40" s="102" t="str">
        <f t="shared" si="7"/>
        <v/>
      </c>
      <c r="AR40" s="102" t="str">
        <f t="shared" si="11"/>
        <v/>
      </c>
      <c r="AS40" s="102"/>
      <c r="AV40" s="161" t="str">
        <f t="shared" si="8"/>
        <v/>
      </c>
      <c r="AW40" s="105" t="str">
        <f t="shared" si="9"/>
        <v/>
      </c>
      <c r="AX40" s="105" t="str">
        <f t="shared" si="10"/>
        <v/>
      </c>
    </row>
    <row r="41" spans="1:50">
      <c r="A41" s="105" t="str">
        <f t="shared" si="3"/>
        <v>Fri</v>
      </c>
      <c r="B41" s="171">
        <v>42223</v>
      </c>
      <c r="C41" s="116"/>
      <c r="D41" s="116">
        <v>0.61</v>
      </c>
      <c r="E41" s="116">
        <v>0.56000000000000005</v>
      </c>
      <c r="F41" s="116">
        <v>0.15</v>
      </c>
      <c r="G41" s="18">
        <v>0.44</v>
      </c>
      <c r="H41" s="116">
        <v>0.37</v>
      </c>
      <c r="I41" s="350" t="s">
        <v>117</v>
      </c>
      <c r="J41" s="350"/>
      <c r="K41" s="350"/>
      <c r="L41" s="350"/>
      <c r="M41" s="116">
        <v>0.18</v>
      </c>
      <c r="N41" s="349" t="s">
        <v>111</v>
      </c>
      <c r="O41" s="349"/>
      <c r="P41" s="349"/>
      <c r="Q41" s="338" t="s">
        <v>66</v>
      </c>
      <c r="R41" s="338"/>
      <c r="S41" s="105" t="s">
        <v>74</v>
      </c>
      <c r="T41" s="105" t="s">
        <v>74</v>
      </c>
      <c r="U41" s="105">
        <v>7.5</v>
      </c>
      <c r="AG41" s="105">
        <v>0.27</v>
      </c>
      <c r="AH41" s="337" t="s">
        <v>118</v>
      </c>
      <c r="AI41" s="337"/>
      <c r="AJ41" s="337"/>
      <c r="AK41" s="337"/>
      <c r="AL41" s="337"/>
      <c r="AM41" s="105">
        <f t="shared" si="4"/>
        <v>0.44</v>
      </c>
      <c r="AN41" s="105" t="str">
        <f t="shared" si="5"/>
        <v/>
      </c>
      <c r="AO41" s="102" t="str">
        <f t="shared" si="6"/>
        <v/>
      </c>
      <c r="AP41" s="102">
        <f t="shared" si="12"/>
        <v>0.27</v>
      </c>
      <c r="AQ41" s="102" t="str">
        <f t="shared" si="7"/>
        <v/>
      </c>
      <c r="AR41" s="102" t="str">
        <f t="shared" si="11"/>
        <v/>
      </c>
      <c r="AS41" s="102"/>
      <c r="AV41" s="161" t="str">
        <f t="shared" si="8"/>
        <v/>
      </c>
      <c r="AW41" s="105" t="str">
        <f t="shared" si="9"/>
        <v/>
      </c>
      <c r="AX41" s="105" t="str">
        <f t="shared" si="10"/>
        <v/>
      </c>
    </row>
    <row r="42" spans="1:50" ht="25.5">
      <c r="A42" s="105" t="str">
        <f t="shared" si="3"/>
        <v>Mon</v>
      </c>
      <c r="B42" s="171">
        <v>42226</v>
      </c>
      <c r="C42" s="116"/>
      <c r="D42" s="116">
        <v>0.56999999999999995</v>
      </c>
      <c r="E42" s="116">
        <v>0.56999999999999995</v>
      </c>
      <c r="F42" s="116">
        <v>1.1599999999999999</v>
      </c>
      <c r="G42" s="18">
        <v>0.77</v>
      </c>
      <c r="H42" s="116">
        <v>0.36</v>
      </c>
      <c r="I42" s="350" t="s">
        <v>119</v>
      </c>
      <c r="J42" s="350"/>
      <c r="K42" s="350"/>
      <c r="L42" s="350"/>
      <c r="M42" s="116"/>
      <c r="N42" s="349"/>
      <c r="O42" s="349"/>
      <c r="P42" s="349"/>
      <c r="Q42" s="338" t="s">
        <v>74</v>
      </c>
      <c r="R42" s="338"/>
      <c r="S42" s="105" t="s">
        <v>66</v>
      </c>
      <c r="T42" s="105" t="s">
        <v>74</v>
      </c>
      <c r="U42" s="105">
        <v>-16.25</v>
      </c>
      <c r="W42" s="337" t="s">
        <v>71</v>
      </c>
      <c r="X42" s="337"/>
      <c r="Y42" s="111" t="s">
        <v>72</v>
      </c>
      <c r="Z42" s="111" t="s">
        <v>161</v>
      </c>
      <c r="AA42" s="111" t="s">
        <v>73</v>
      </c>
      <c r="AG42" s="105">
        <v>0.56999999999999995</v>
      </c>
      <c r="AH42" s="337" t="s">
        <v>120</v>
      </c>
      <c r="AI42" s="337"/>
      <c r="AJ42" s="337"/>
      <c r="AK42" s="337"/>
      <c r="AL42" s="337"/>
      <c r="AM42" s="105" t="str">
        <f t="shared" si="4"/>
        <v/>
      </c>
      <c r="AN42" s="105">
        <f t="shared" si="5"/>
        <v>0.77</v>
      </c>
      <c r="AO42" s="102" t="str">
        <f t="shared" si="6"/>
        <v/>
      </c>
      <c r="AP42" s="102" t="str">
        <f t="shared" si="12"/>
        <v/>
      </c>
      <c r="AQ42" s="102">
        <f t="shared" si="7"/>
        <v>0.56999999999999995</v>
      </c>
      <c r="AR42" s="102" t="str">
        <f t="shared" si="11"/>
        <v/>
      </c>
      <c r="AS42" s="102"/>
      <c r="AV42" s="161" t="str">
        <f t="shared" si="8"/>
        <v/>
      </c>
      <c r="AW42" s="105" t="str">
        <f t="shared" si="9"/>
        <v/>
      </c>
      <c r="AX42" s="105" t="str">
        <f t="shared" si="10"/>
        <v/>
      </c>
    </row>
    <row r="43" spans="1:50">
      <c r="A43" s="105" t="str">
        <f t="shared" si="3"/>
        <v>Tue</v>
      </c>
      <c r="B43" s="171">
        <v>42227</v>
      </c>
      <c r="C43" s="116"/>
      <c r="D43" s="116">
        <v>0.6</v>
      </c>
      <c r="E43" s="116">
        <v>0.5</v>
      </c>
      <c r="F43" s="116">
        <v>0.05</v>
      </c>
      <c r="G43" s="18">
        <v>0.38</v>
      </c>
      <c r="H43" s="116"/>
      <c r="I43" s="350" t="s">
        <v>202</v>
      </c>
      <c r="J43" s="350"/>
      <c r="K43" s="350"/>
      <c r="L43" s="350"/>
      <c r="M43" s="116"/>
      <c r="N43" s="349"/>
      <c r="O43" s="349"/>
      <c r="P43" s="349"/>
      <c r="Q43" s="338" t="s">
        <v>74</v>
      </c>
      <c r="R43" s="338"/>
      <c r="S43" s="105" t="s">
        <v>66</v>
      </c>
      <c r="T43" s="105" t="s">
        <v>74</v>
      </c>
      <c r="U43" s="105">
        <v>-15</v>
      </c>
      <c r="W43" s="338">
        <v>10</v>
      </c>
      <c r="X43" s="338"/>
      <c r="Y43" s="105">
        <f t="array" ref="Y43:Y52">FREQUENCY(AV14:AV500,W43:X52)</f>
        <v>1</v>
      </c>
      <c r="Z43" s="105">
        <f t="array" ref="Z43:Z52">FREQUENCY(AW14:AW500,W43:X52)</f>
        <v>0</v>
      </c>
      <c r="AA43" s="105">
        <f t="array" ref="AA43:AA52">FREQUENCY(AX14:AX500,W43:X52)</f>
        <v>1</v>
      </c>
      <c r="AG43" s="105">
        <v>0.51</v>
      </c>
      <c r="AH43" s="337" t="s">
        <v>135</v>
      </c>
      <c r="AI43" s="337"/>
      <c r="AJ43" s="337"/>
      <c r="AK43" s="337"/>
      <c r="AL43" s="337"/>
      <c r="AM43" s="105" t="str">
        <f t="shared" si="4"/>
        <v/>
      </c>
      <c r="AN43" s="105">
        <f t="shared" si="5"/>
        <v>0.38</v>
      </c>
      <c r="AO43" s="102" t="str">
        <f t="shared" si="6"/>
        <v/>
      </c>
      <c r="AP43" s="102" t="str">
        <f t="shared" si="12"/>
        <v/>
      </c>
      <c r="AQ43" s="102">
        <f t="shared" si="7"/>
        <v>0.51</v>
      </c>
      <c r="AR43" s="102" t="str">
        <f t="shared" si="11"/>
        <v/>
      </c>
      <c r="AS43" s="102"/>
      <c r="AV43" s="161" t="str">
        <f t="shared" si="8"/>
        <v/>
      </c>
      <c r="AW43" s="105" t="str">
        <f t="shared" si="9"/>
        <v/>
      </c>
      <c r="AX43" s="105" t="str">
        <f t="shared" si="10"/>
        <v/>
      </c>
    </row>
    <row r="44" spans="1:50">
      <c r="A44" s="105" t="str">
        <f t="shared" si="3"/>
        <v>Wed</v>
      </c>
      <c r="B44" s="171">
        <v>42228</v>
      </c>
      <c r="C44" s="116"/>
      <c r="D44" s="116">
        <v>0.59</v>
      </c>
      <c r="E44" s="116">
        <v>0.57999999999999996</v>
      </c>
      <c r="F44" s="116">
        <v>0.05</v>
      </c>
      <c r="G44" s="18">
        <v>0.41</v>
      </c>
      <c r="H44" s="116">
        <v>0.33</v>
      </c>
      <c r="I44" s="350" t="s">
        <v>5</v>
      </c>
      <c r="J44" s="350"/>
      <c r="K44" s="350"/>
      <c r="L44" s="350"/>
      <c r="M44" s="116"/>
      <c r="N44" s="349"/>
      <c r="O44" s="349"/>
      <c r="P44" s="349"/>
      <c r="Q44" s="338" t="s">
        <v>66</v>
      </c>
      <c r="R44" s="338"/>
      <c r="S44" s="105" t="s">
        <v>74</v>
      </c>
      <c r="T44" s="105" t="s">
        <v>74</v>
      </c>
      <c r="U44" s="105">
        <v>-3.5</v>
      </c>
      <c r="W44" s="338">
        <v>5</v>
      </c>
      <c r="X44" s="338"/>
      <c r="Y44" s="105">
        <v>2</v>
      </c>
      <c r="Z44" s="105">
        <v>1</v>
      </c>
      <c r="AA44" s="105">
        <v>1</v>
      </c>
      <c r="AG44" s="105">
        <v>0.37</v>
      </c>
      <c r="AH44" s="337" t="s">
        <v>124</v>
      </c>
      <c r="AI44" s="337"/>
      <c r="AJ44" s="337"/>
      <c r="AK44" s="337"/>
      <c r="AL44" s="337"/>
      <c r="AM44" s="105">
        <f t="shared" si="4"/>
        <v>0.41</v>
      </c>
      <c r="AN44" s="105" t="str">
        <f t="shared" si="5"/>
        <v/>
      </c>
      <c r="AO44" s="102" t="str">
        <f t="shared" si="6"/>
        <v/>
      </c>
      <c r="AP44" s="102">
        <f t="shared" si="12"/>
        <v>0.37</v>
      </c>
      <c r="AQ44" s="102" t="str">
        <f t="shared" si="7"/>
        <v/>
      </c>
      <c r="AR44" s="102" t="str">
        <f t="shared" si="11"/>
        <v/>
      </c>
      <c r="AS44" s="102"/>
      <c r="AV44" s="161" t="str">
        <f t="shared" si="8"/>
        <v/>
      </c>
      <c r="AW44" s="105" t="str">
        <f t="shared" si="9"/>
        <v/>
      </c>
      <c r="AX44" s="105" t="str">
        <f t="shared" si="10"/>
        <v/>
      </c>
    </row>
    <row r="45" spans="1:50">
      <c r="A45" s="105" t="str">
        <f t="shared" si="3"/>
        <v>Thu</v>
      </c>
      <c r="B45" s="171">
        <v>42229</v>
      </c>
      <c r="C45" s="116"/>
      <c r="D45" s="116">
        <v>0.59</v>
      </c>
      <c r="E45" s="116">
        <v>0.74</v>
      </c>
      <c r="F45" s="116">
        <v>0.19</v>
      </c>
      <c r="G45" s="18">
        <v>0.51</v>
      </c>
      <c r="H45" s="116">
        <v>0.94</v>
      </c>
      <c r="I45" s="350" t="s">
        <v>122</v>
      </c>
      <c r="J45" s="350"/>
      <c r="K45" s="350"/>
      <c r="L45" s="350"/>
      <c r="M45" s="116"/>
      <c r="N45" s="349"/>
      <c r="O45" s="349"/>
      <c r="P45" s="349"/>
      <c r="Q45" s="338" t="s">
        <v>74</v>
      </c>
      <c r="R45" s="338"/>
      <c r="S45" s="105" t="s">
        <v>74</v>
      </c>
      <c r="T45" s="105" t="s">
        <v>74</v>
      </c>
      <c r="U45" s="105">
        <v>-2.75</v>
      </c>
      <c r="W45" s="339">
        <v>2</v>
      </c>
      <c r="X45" s="339"/>
      <c r="Y45" s="132">
        <v>2</v>
      </c>
      <c r="Z45" s="132">
        <v>3</v>
      </c>
      <c r="AA45" s="132">
        <v>1</v>
      </c>
      <c r="AG45" s="105">
        <v>0.47</v>
      </c>
      <c r="AH45" s="337" t="s">
        <v>123</v>
      </c>
      <c r="AI45" s="337"/>
      <c r="AJ45" s="337"/>
      <c r="AK45" s="337"/>
      <c r="AL45" s="337"/>
      <c r="AM45" s="105" t="str">
        <f t="shared" si="4"/>
        <v/>
      </c>
      <c r="AN45" s="105" t="str">
        <f t="shared" si="5"/>
        <v/>
      </c>
      <c r="AO45" s="102" t="str">
        <f t="shared" si="6"/>
        <v/>
      </c>
      <c r="AP45" s="102" t="str">
        <f t="shared" si="12"/>
        <v/>
      </c>
      <c r="AQ45" s="102" t="str">
        <f t="shared" si="7"/>
        <v/>
      </c>
      <c r="AR45" s="102" t="str">
        <f t="shared" si="11"/>
        <v/>
      </c>
      <c r="AS45" s="102"/>
      <c r="AV45" s="161" t="str">
        <f t="shared" si="8"/>
        <v/>
      </c>
      <c r="AW45" s="105" t="str">
        <f t="shared" si="9"/>
        <v/>
      </c>
      <c r="AX45" s="105" t="str">
        <f t="shared" si="10"/>
        <v/>
      </c>
    </row>
    <row r="46" spans="1:50">
      <c r="A46" s="105" t="str">
        <f t="shared" si="3"/>
        <v>Fri</v>
      </c>
      <c r="B46" s="171">
        <v>42230</v>
      </c>
      <c r="C46" s="116"/>
      <c r="D46" s="116">
        <v>0.56999999999999995</v>
      </c>
      <c r="E46" s="116">
        <v>0.56000000000000005</v>
      </c>
      <c r="F46" s="116">
        <v>0.66</v>
      </c>
      <c r="G46" s="18">
        <v>0.6</v>
      </c>
      <c r="H46" s="116">
        <v>0.34</v>
      </c>
      <c r="I46" s="350" t="s">
        <v>119</v>
      </c>
      <c r="J46" s="350"/>
      <c r="K46" s="350"/>
      <c r="L46" s="350"/>
      <c r="M46" s="116"/>
      <c r="N46" s="349"/>
      <c r="O46" s="349"/>
      <c r="P46" s="349"/>
      <c r="Q46" s="338" t="s">
        <v>66</v>
      </c>
      <c r="R46" s="338"/>
      <c r="S46" s="105" t="s">
        <v>66</v>
      </c>
      <c r="T46" s="105" t="s">
        <v>74</v>
      </c>
      <c r="U46" s="105">
        <v>-8.75</v>
      </c>
      <c r="W46" s="339">
        <v>1.5</v>
      </c>
      <c r="X46" s="339"/>
      <c r="Y46" s="132">
        <v>133</v>
      </c>
      <c r="Z46" s="132">
        <v>60</v>
      </c>
      <c r="AA46" s="132">
        <v>65</v>
      </c>
      <c r="AG46" s="105">
        <v>0.5</v>
      </c>
      <c r="AH46" s="337" t="s">
        <v>120</v>
      </c>
      <c r="AI46" s="337"/>
      <c r="AJ46" s="337"/>
      <c r="AK46" s="337"/>
      <c r="AL46" s="337"/>
      <c r="AM46" s="105">
        <f t="shared" si="4"/>
        <v>0.6</v>
      </c>
      <c r="AN46" s="105">
        <f t="shared" si="5"/>
        <v>0.6</v>
      </c>
      <c r="AO46" s="102" t="str">
        <f t="shared" si="6"/>
        <v/>
      </c>
      <c r="AP46" s="102">
        <f t="shared" si="12"/>
        <v>0.5</v>
      </c>
      <c r="AQ46" s="102">
        <f t="shared" si="7"/>
        <v>0.5</v>
      </c>
      <c r="AR46" s="102" t="str">
        <f t="shared" si="11"/>
        <v/>
      </c>
      <c r="AS46" s="102"/>
      <c r="AV46" s="161" t="str">
        <f t="shared" si="8"/>
        <v/>
      </c>
      <c r="AW46" s="105" t="str">
        <f t="shared" si="9"/>
        <v/>
      </c>
      <c r="AX46" s="105" t="str">
        <f t="shared" si="10"/>
        <v/>
      </c>
    </row>
    <row r="47" spans="1:50">
      <c r="A47" s="105" t="str">
        <f t="shared" si="3"/>
        <v>Mon</v>
      </c>
      <c r="B47" s="171">
        <v>42233</v>
      </c>
      <c r="C47" s="116"/>
      <c r="D47" s="116">
        <v>0.56000000000000005</v>
      </c>
      <c r="E47" s="116">
        <v>0.65</v>
      </c>
      <c r="F47" s="116">
        <v>0.51</v>
      </c>
      <c r="G47" s="18">
        <v>0.56999999999999995</v>
      </c>
      <c r="H47" s="116">
        <v>0.68</v>
      </c>
      <c r="I47" s="350" t="s">
        <v>133</v>
      </c>
      <c r="J47" s="350"/>
      <c r="K47" s="350"/>
      <c r="L47" s="350"/>
      <c r="M47" s="116"/>
      <c r="N47" s="349"/>
      <c r="O47" s="349"/>
      <c r="P47" s="349"/>
      <c r="Q47" s="338" t="s">
        <v>66</v>
      </c>
      <c r="R47" s="338"/>
      <c r="S47" s="105" t="s">
        <v>66</v>
      </c>
      <c r="T47" s="105" t="s">
        <v>74</v>
      </c>
      <c r="U47" s="105">
        <v>-2.5</v>
      </c>
      <c r="W47" s="340">
        <v>0.3</v>
      </c>
      <c r="X47" s="340"/>
      <c r="Y47" s="101">
        <v>3</v>
      </c>
      <c r="Z47" s="101">
        <v>3</v>
      </c>
      <c r="AA47" s="101">
        <v>1</v>
      </c>
      <c r="AG47" s="105">
        <v>0.37</v>
      </c>
      <c r="AH47" s="337" t="s">
        <v>134</v>
      </c>
      <c r="AI47" s="337"/>
      <c r="AJ47" s="337"/>
      <c r="AK47" s="337"/>
      <c r="AL47" s="337"/>
      <c r="AM47" s="105">
        <f t="shared" si="4"/>
        <v>0.56999999999999995</v>
      </c>
      <c r="AN47" s="105">
        <f t="shared" si="5"/>
        <v>0.56999999999999995</v>
      </c>
      <c r="AO47" s="102" t="str">
        <f t="shared" si="6"/>
        <v/>
      </c>
      <c r="AP47" s="102">
        <f t="shared" si="12"/>
        <v>0.37</v>
      </c>
      <c r="AQ47" s="102">
        <f t="shared" si="7"/>
        <v>0.37</v>
      </c>
      <c r="AR47" s="102" t="str">
        <f t="shared" si="11"/>
        <v/>
      </c>
      <c r="AS47" s="102"/>
      <c r="AV47" s="161" t="str">
        <f t="shared" si="8"/>
        <v/>
      </c>
      <c r="AW47" s="105" t="str">
        <f t="shared" si="9"/>
        <v/>
      </c>
      <c r="AX47" s="105" t="str">
        <f t="shared" si="10"/>
        <v/>
      </c>
    </row>
    <row r="48" spans="1:50">
      <c r="A48" s="105" t="str">
        <f t="shared" si="3"/>
        <v>Tue</v>
      </c>
      <c r="B48" s="171">
        <v>42234</v>
      </c>
      <c r="C48" s="116"/>
      <c r="D48" s="116">
        <v>0.56000000000000005</v>
      </c>
      <c r="E48" s="116">
        <v>0.64</v>
      </c>
      <c r="F48" s="116">
        <v>0.65</v>
      </c>
      <c r="G48" s="18">
        <v>0.62</v>
      </c>
      <c r="H48" s="116">
        <v>0.43</v>
      </c>
      <c r="I48" s="350" t="s">
        <v>151</v>
      </c>
      <c r="J48" s="350"/>
      <c r="K48" s="350"/>
      <c r="L48" s="350"/>
      <c r="M48" s="116"/>
      <c r="N48" s="349"/>
      <c r="O48" s="349"/>
      <c r="P48" s="349"/>
      <c r="Q48" s="338" t="s">
        <v>74</v>
      </c>
      <c r="R48" s="338"/>
      <c r="S48" s="105" t="s">
        <v>66</v>
      </c>
      <c r="T48" s="105" t="s">
        <v>74</v>
      </c>
      <c r="U48" s="105">
        <v>-11</v>
      </c>
      <c r="W48" s="338">
        <v>0.4</v>
      </c>
      <c r="X48" s="338"/>
      <c r="Y48" s="105">
        <v>16</v>
      </c>
      <c r="Z48" s="105">
        <v>4</v>
      </c>
      <c r="AA48" s="105">
        <v>8</v>
      </c>
      <c r="AG48" s="105">
        <v>2.8</v>
      </c>
      <c r="AH48" s="337" t="s">
        <v>125</v>
      </c>
      <c r="AI48" s="337"/>
      <c r="AJ48" s="337"/>
      <c r="AK48" s="337"/>
      <c r="AL48" s="337"/>
      <c r="AM48" s="105" t="str">
        <f t="shared" si="4"/>
        <v/>
      </c>
      <c r="AN48" s="105">
        <f t="shared" si="5"/>
        <v>0.62</v>
      </c>
      <c r="AO48" s="102" t="str">
        <f t="shared" si="6"/>
        <v/>
      </c>
      <c r="AP48" s="102" t="str">
        <f t="shared" si="12"/>
        <v/>
      </c>
      <c r="AQ48" s="102">
        <f t="shared" si="7"/>
        <v>2.8</v>
      </c>
      <c r="AR48" s="102" t="str">
        <f t="shared" si="11"/>
        <v/>
      </c>
      <c r="AS48" s="102"/>
      <c r="AV48" s="161" t="str">
        <f t="shared" si="8"/>
        <v/>
      </c>
      <c r="AW48" s="105" t="str">
        <f t="shared" si="9"/>
        <v/>
      </c>
      <c r="AX48" s="105" t="str">
        <f t="shared" si="10"/>
        <v/>
      </c>
    </row>
    <row r="49" spans="1:50">
      <c r="A49" s="105" t="str">
        <f t="shared" si="3"/>
        <v>Wed</v>
      </c>
      <c r="B49" s="14">
        <v>42235</v>
      </c>
      <c r="D49" s="105">
        <v>0.57999999999999996</v>
      </c>
      <c r="E49" s="105">
        <v>0.8</v>
      </c>
      <c r="F49" s="105">
        <v>0.06</v>
      </c>
      <c r="G49" s="4">
        <v>0.48</v>
      </c>
      <c r="I49" s="350" t="s">
        <v>202</v>
      </c>
      <c r="J49" s="350"/>
      <c r="K49" s="350"/>
      <c r="L49" s="350"/>
      <c r="N49" s="349"/>
      <c r="O49" s="349"/>
      <c r="P49" s="349"/>
      <c r="Q49" s="338" t="s">
        <v>66</v>
      </c>
      <c r="R49" s="338"/>
      <c r="S49" s="105" t="s">
        <v>66</v>
      </c>
      <c r="T49" s="105" t="s">
        <v>74</v>
      </c>
      <c r="U49" s="105">
        <v>-14.5</v>
      </c>
      <c r="W49" s="338">
        <v>0.3</v>
      </c>
      <c r="X49" s="338"/>
      <c r="Y49" s="105">
        <v>0</v>
      </c>
      <c r="Z49" s="105">
        <v>0</v>
      </c>
      <c r="AA49" s="105">
        <v>0</v>
      </c>
      <c r="AG49" s="105">
        <v>1.1000000000000001</v>
      </c>
      <c r="AH49" s="337" t="s">
        <v>126</v>
      </c>
      <c r="AI49" s="337"/>
      <c r="AJ49" s="337"/>
      <c r="AK49" s="337"/>
      <c r="AL49" s="337"/>
      <c r="AM49" s="105">
        <f t="shared" si="4"/>
        <v>0.48</v>
      </c>
      <c r="AN49" s="105">
        <f t="shared" si="5"/>
        <v>0.48</v>
      </c>
      <c r="AO49" s="102" t="str">
        <f t="shared" si="6"/>
        <v/>
      </c>
      <c r="AP49" s="102">
        <f t="shared" si="12"/>
        <v>1.1000000000000001</v>
      </c>
      <c r="AQ49" s="102">
        <f t="shared" si="7"/>
        <v>1.1000000000000001</v>
      </c>
      <c r="AR49" s="102" t="str">
        <f t="shared" si="11"/>
        <v/>
      </c>
      <c r="AS49" s="102"/>
      <c r="AV49" s="161" t="str">
        <f t="shared" si="8"/>
        <v/>
      </c>
      <c r="AW49" s="105" t="str">
        <f t="shared" si="9"/>
        <v/>
      </c>
      <c r="AX49" s="105" t="str">
        <f t="shared" si="10"/>
        <v/>
      </c>
    </row>
    <row r="50" spans="1:50">
      <c r="A50" s="105" t="str">
        <f t="shared" si="3"/>
        <v>Thu</v>
      </c>
      <c r="B50" s="14">
        <v>42236</v>
      </c>
      <c r="D50" s="105">
        <v>0.93</v>
      </c>
      <c r="E50" s="105">
        <v>0.77</v>
      </c>
      <c r="F50" s="105">
        <v>1.37</v>
      </c>
      <c r="G50" s="4">
        <v>1.02</v>
      </c>
      <c r="H50" s="105">
        <v>0.14000000000000001</v>
      </c>
      <c r="I50" s="350" t="s">
        <v>127</v>
      </c>
      <c r="J50" s="350"/>
      <c r="K50" s="350"/>
      <c r="L50" s="350"/>
      <c r="M50" s="105">
        <v>1.59</v>
      </c>
      <c r="N50" s="349" t="s">
        <v>121</v>
      </c>
      <c r="O50" s="349"/>
      <c r="P50" s="349"/>
      <c r="Q50" s="338" t="s">
        <v>74</v>
      </c>
      <c r="R50" s="338"/>
      <c r="S50" s="105" t="s">
        <v>66</v>
      </c>
      <c r="T50" s="105" t="s">
        <v>74</v>
      </c>
      <c r="U50" s="105">
        <v>-14</v>
      </c>
      <c r="W50" s="338">
        <v>0.2</v>
      </c>
      <c r="X50" s="338"/>
      <c r="Y50" s="105">
        <v>0</v>
      </c>
      <c r="Z50" s="105">
        <v>0</v>
      </c>
      <c r="AA50" s="105">
        <v>0</v>
      </c>
      <c r="AG50" s="105">
        <v>0.17</v>
      </c>
      <c r="AH50" s="337" t="s">
        <v>128</v>
      </c>
      <c r="AI50" s="337"/>
      <c r="AJ50" s="337"/>
      <c r="AK50" s="337"/>
      <c r="AL50" s="337"/>
      <c r="AM50" s="105" t="str">
        <f t="shared" si="4"/>
        <v/>
      </c>
      <c r="AN50" s="105">
        <f t="shared" si="5"/>
        <v>1.02</v>
      </c>
      <c r="AO50" s="102" t="str">
        <f t="shared" si="6"/>
        <v/>
      </c>
      <c r="AP50" s="102" t="str">
        <f t="shared" si="12"/>
        <v/>
      </c>
      <c r="AQ50" s="102">
        <f t="shared" si="7"/>
        <v>0.17</v>
      </c>
      <c r="AR50" s="102" t="str">
        <f t="shared" si="11"/>
        <v/>
      </c>
      <c r="AS50" s="102"/>
      <c r="AV50" s="161" t="str">
        <f t="shared" si="8"/>
        <v/>
      </c>
      <c r="AW50" s="105" t="str">
        <f t="shared" si="9"/>
        <v/>
      </c>
      <c r="AX50" s="105" t="str">
        <f t="shared" si="10"/>
        <v/>
      </c>
    </row>
    <row r="51" spans="1:50">
      <c r="A51" s="105" t="str">
        <f t="shared" si="3"/>
        <v>Fri</v>
      </c>
      <c r="B51" s="14">
        <v>42237</v>
      </c>
      <c r="D51" s="105">
        <v>0.93</v>
      </c>
      <c r="E51" s="105">
        <v>0.75</v>
      </c>
      <c r="F51" s="105">
        <v>5.62</v>
      </c>
      <c r="G51" s="4">
        <v>2.4300000000000002</v>
      </c>
      <c r="H51" s="105">
        <v>0.14000000000000001</v>
      </c>
      <c r="I51" s="350" t="s">
        <v>127</v>
      </c>
      <c r="J51" s="350"/>
      <c r="K51" s="350"/>
      <c r="L51" s="350"/>
      <c r="M51" s="105">
        <v>0.56000000000000005</v>
      </c>
      <c r="N51" s="349" t="s">
        <v>84</v>
      </c>
      <c r="O51" s="349"/>
      <c r="P51" s="349"/>
      <c r="Q51" s="338" t="s">
        <v>74</v>
      </c>
      <c r="R51" s="338"/>
      <c r="S51" s="105" t="s">
        <v>66</v>
      </c>
      <c r="T51" s="105" t="s">
        <v>74</v>
      </c>
      <c r="U51" s="105">
        <v>-101.5</v>
      </c>
      <c r="W51" s="338">
        <v>0.15</v>
      </c>
      <c r="X51" s="338"/>
      <c r="Y51" s="105">
        <v>0</v>
      </c>
      <c r="Z51" s="105">
        <v>0</v>
      </c>
      <c r="AA51" s="105">
        <v>0</v>
      </c>
      <c r="AG51" s="105">
        <v>0.17</v>
      </c>
      <c r="AH51" s="337" t="s">
        <v>128</v>
      </c>
      <c r="AI51" s="337"/>
      <c r="AJ51" s="337"/>
      <c r="AK51" s="337"/>
      <c r="AL51" s="337"/>
      <c r="AM51" s="105" t="str">
        <f t="shared" si="4"/>
        <v/>
      </c>
      <c r="AN51" s="105">
        <f t="shared" si="5"/>
        <v>2.4300000000000002</v>
      </c>
      <c r="AO51" s="102" t="str">
        <f t="shared" si="6"/>
        <v/>
      </c>
      <c r="AP51" s="102" t="str">
        <f t="shared" si="12"/>
        <v/>
      </c>
      <c r="AQ51" s="102">
        <f t="shared" si="7"/>
        <v>0.17</v>
      </c>
      <c r="AR51" s="102" t="str">
        <f t="shared" si="11"/>
        <v/>
      </c>
      <c r="AS51" s="102"/>
      <c r="AV51" s="161" t="str">
        <f t="shared" si="8"/>
        <v/>
      </c>
      <c r="AW51" s="105" t="str">
        <f t="shared" si="9"/>
        <v/>
      </c>
      <c r="AX51" s="105" t="str">
        <f t="shared" si="10"/>
        <v/>
      </c>
    </row>
    <row r="52" spans="1:50">
      <c r="A52" s="105" t="str">
        <f t="shared" si="3"/>
        <v>Mon</v>
      </c>
      <c r="B52" s="14">
        <v>42240</v>
      </c>
      <c r="D52" s="105">
        <v>0.68</v>
      </c>
      <c r="E52" s="105">
        <v>6.13</v>
      </c>
      <c r="F52" s="105">
        <v>7.0000000000000007E-2</v>
      </c>
      <c r="G52" s="4">
        <v>2.29</v>
      </c>
      <c r="H52" s="105">
        <v>3.92</v>
      </c>
      <c r="I52" s="350" t="s">
        <v>130</v>
      </c>
      <c r="J52" s="350"/>
      <c r="K52" s="350"/>
      <c r="L52" s="350"/>
      <c r="N52" s="349"/>
      <c r="O52" s="349"/>
      <c r="P52" s="349"/>
      <c r="Q52" s="338" t="s">
        <v>66</v>
      </c>
      <c r="R52" s="338"/>
      <c r="S52" s="105" t="s">
        <v>74</v>
      </c>
      <c r="T52" s="105" t="s">
        <v>66</v>
      </c>
      <c r="U52" s="105">
        <v>78</v>
      </c>
      <c r="W52" s="338">
        <v>0.1</v>
      </c>
      <c r="X52" s="338"/>
      <c r="Y52" s="105">
        <v>0</v>
      </c>
      <c r="Z52" s="105">
        <v>0</v>
      </c>
      <c r="AA52" s="105">
        <v>0</v>
      </c>
      <c r="AG52" s="105">
        <v>3.84</v>
      </c>
      <c r="AH52" s="337" t="s">
        <v>129</v>
      </c>
      <c r="AI52" s="337"/>
      <c r="AJ52" s="337"/>
      <c r="AK52" s="337"/>
      <c r="AL52" s="337"/>
      <c r="AM52" s="105">
        <f t="shared" si="4"/>
        <v>2.29</v>
      </c>
      <c r="AN52" s="105" t="str">
        <f t="shared" si="5"/>
        <v/>
      </c>
      <c r="AO52" s="102">
        <f t="shared" si="6"/>
        <v>2.29</v>
      </c>
      <c r="AP52" s="102">
        <f t="shared" si="12"/>
        <v>3.84</v>
      </c>
      <c r="AQ52" s="102" t="str">
        <f t="shared" si="7"/>
        <v/>
      </c>
      <c r="AR52" s="102">
        <f t="shared" si="11"/>
        <v>3.84</v>
      </c>
      <c r="AS52" s="102"/>
      <c r="AV52" s="161" t="str">
        <f t="shared" si="8"/>
        <v/>
      </c>
      <c r="AW52" s="105" t="str">
        <f t="shared" si="9"/>
        <v/>
      </c>
      <c r="AX52" s="105" t="str">
        <f t="shared" si="10"/>
        <v/>
      </c>
    </row>
    <row r="53" spans="1:50">
      <c r="A53" s="105" t="str">
        <f t="shared" si="3"/>
        <v>Tue</v>
      </c>
      <c r="B53" s="14">
        <v>42241</v>
      </c>
      <c r="D53" s="105">
        <v>0.56000000000000005</v>
      </c>
      <c r="E53" s="105">
        <v>8.9999999999999993E-3</v>
      </c>
      <c r="F53" s="105">
        <v>1.81</v>
      </c>
      <c r="G53" s="4">
        <v>0.79</v>
      </c>
      <c r="H53" s="105">
        <v>0.39</v>
      </c>
      <c r="I53" s="350" t="s">
        <v>131</v>
      </c>
      <c r="J53" s="350"/>
      <c r="K53" s="350"/>
      <c r="L53" s="350"/>
      <c r="N53" s="349"/>
      <c r="O53" s="349"/>
      <c r="P53" s="349"/>
      <c r="Q53" s="338" t="s">
        <v>66</v>
      </c>
      <c r="R53" s="338"/>
      <c r="S53" s="105" t="s">
        <v>66</v>
      </c>
      <c r="T53" s="105" t="s">
        <v>66</v>
      </c>
      <c r="U53" s="105">
        <v>40.75</v>
      </c>
      <c r="V53" s="125"/>
      <c r="W53" s="338"/>
      <c r="X53" s="338"/>
      <c r="AG53" s="105">
        <v>0</v>
      </c>
      <c r="AH53" s="337" t="s">
        <v>132</v>
      </c>
      <c r="AI53" s="337"/>
      <c r="AJ53" s="337"/>
      <c r="AK53" s="337"/>
      <c r="AL53" s="337"/>
      <c r="AM53" s="105">
        <f t="shared" si="4"/>
        <v>0.79</v>
      </c>
      <c r="AN53" s="105">
        <f t="shared" si="5"/>
        <v>0.79</v>
      </c>
      <c r="AO53" s="102">
        <f t="shared" si="6"/>
        <v>0.79</v>
      </c>
      <c r="AP53" s="102">
        <f>IF(Q53="Y",AG53,"")</f>
        <v>0</v>
      </c>
      <c r="AQ53" s="102">
        <f t="shared" si="7"/>
        <v>0</v>
      </c>
      <c r="AR53" s="102">
        <f t="shared" si="11"/>
        <v>0</v>
      </c>
      <c r="AS53" s="102"/>
      <c r="AV53" s="161" t="str">
        <f t="shared" si="8"/>
        <v/>
      </c>
      <c r="AW53" s="105" t="str">
        <f t="shared" si="9"/>
        <v/>
      </c>
      <c r="AX53" s="105" t="str">
        <f t="shared" si="10"/>
        <v/>
      </c>
    </row>
    <row r="54" spans="1:50">
      <c r="A54" s="105" t="str">
        <f t="shared" si="3"/>
        <v>Wed</v>
      </c>
      <c r="B54" s="14">
        <v>42242</v>
      </c>
      <c r="D54" s="105">
        <v>0.57999999999999996</v>
      </c>
      <c r="E54" s="105">
        <v>5</v>
      </c>
      <c r="F54" s="105">
        <v>0.45</v>
      </c>
      <c r="G54" s="4">
        <v>2.0099999999999998</v>
      </c>
      <c r="H54" s="105">
        <v>2.48</v>
      </c>
      <c r="I54" s="350" t="s">
        <v>136</v>
      </c>
      <c r="J54" s="350"/>
      <c r="K54" s="350"/>
      <c r="L54" s="350"/>
      <c r="N54" s="349"/>
      <c r="O54" s="349"/>
      <c r="P54" s="349"/>
      <c r="Q54" s="338" t="s">
        <v>66</v>
      </c>
      <c r="R54" s="338"/>
      <c r="S54" s="105" t="s">
        <v>74</v>
      </c>
      <c r="T54" s="105" t="s">
        <v>66</v>
      </c>
      <c r="U54" s="105">
        <v>27</v>
      </c>
      <c r="V54" s="125"/>
      <c r="W54" s="123" t="s">
        <v>490</v>
      </c>
      <c r="X54" s="124">
        <f>W47</f>
        <v>0.3</v>
      </c>
      <c r="Y54" s="178">
        <f>SUM(Y48:Y52)/AV10</f>
        <v>1.7777777777777777</v>
      </c>
      <c r="Z54" s="178">
        <f>SUM(Z48:Z52)/G40</f>
        <v>4.4444444444444446</v>
      </c>
      <c r="AA54" s="178">
        <f>SUM(AA48:AA52)/G40</f>
        <v>8.8888888888888893</v>
      </c>
      <c r="AG54" s="105">
        <v>5.17</v>
      </c>
      <c r="AH54" s="337" t="s">
        <v>137</v>
      </c>
      <c r="AI54" s="337"/>
      <c r="AJ54" s="337"/>
      <c r="AK54" s="337"/>
      <c r="AL54" s="337"/>
      <c r="AM54" s="105">
        <f t="shared" si="4"/>
        <v>2.0099999999999998</v>
      </c>
      <c r="AN54" s="105" t="str">
        <f t="shared" si="5"/>
        <v/>
      </c>
      <c r="AO54" s="102">
        <f t="shared" si="6"/>
        <v>2.0099999999999998</v>
      </c>
      <c r="AP54" s="102">
        <f t="shared" si="12"/>
        <v>5.17</v>
      </c>
      <c r="AQ54" s="102" t="str">
        <f t="shared" si="7"/>
        <v/>
      </c>
      <c r="AR54" s="102">
        <f t="shared" si="11"/>
        <v>5.17</v>
      </c>
      <c r="AS54" s="102"/>
      <c r="AV54" s="161" t="str">
        <f t="shared" si="8"/>
        <v/>
      </c>
      <c r="AW54" s="105" t="str">
        <f t="shared" si="9"/>
        <v/>
      </c>
      <c r="AX54" s="105" t="str">
        <f t="shared" si="10"/>
        <v/>
      </c>
    </row>
    <row r="55" spans="1:50">
      <c r="A55" s="105" t="str">
        <f t="shared" si="3"/>
        <v>Thu</v>
      </c>
      <c r="B55" s="14">
        <v>42243</v>
      </c>
      <c r="D55" s="105">
        <v>0.59</v>
      </c>
      <c r="E55" s="105">
        <v>0.41</v>
      </c>
      <c r="F55" s="105">
        <v>2.12</v>
      </c>
      <c r="G55" s="4">
        <v>1.04</v>
      </c>
      <c r="H55" s="105">
        <v>0.39</v>
      </c>
      <c r="I55" s="350" t="s">
        <v>86</v>
      </c>
      <c r="J55" s="350"/>
      <c r="K55" s="350"/>
      <c r="L55" s="350"/>
      <c r="N55" s="349"/>
      <c r="O55" s="349"/>
      <c r="P55" s="349"/>
      <c r="Q55" s="338" t="s">
        <v>74</v>
      </c>
      <c r="R55" s="338"/>
      <c r="S55" s="105" t="s">
        <v>66</v>
      </c>
      <c r="T55" s="105" t="s">
        <v>74</v>
      </c>
      <c r="U55" s="105">
        <v>-11.75</v>
      </c>
      <c r="V55" s="125"/>
      <c r="AG55" s="105">
        <v>0.28000000000000003</v>
      </c>
      <c r="AH55" s="337" t="s">
        <v>148</v>
      </c>
      <c r="AI55" s="337"/>
      <c r="AJ55" s="337"/>
      <c r="AK55" s="337"/>
      <c r="AL55" s="337"/>
      <c r="AM55" s="105" t="str">
        <f t="shared" si="4"/>
        <v/>
      </c>
      <c r="AN55" s="105">
        <f t="shared" si="5"/>
        <v>1.04</v>
      </c>
      <c r="AO55" s="102" t="str">
        <f t="shared" si="6"/>
        <v/>
      </c>
      <c r="AP55" s="102" t="str">
        <f t="shared" si="12"/>
        <v/>
      </c>
      <c r="AQ55" s="102">
        <f t="shared" si="7"/>
        <v>0.28000000000000003</v>
      </c>
      <c r="AR55" s="102" t="str">
        <f t="shared" si="11"/>
        <v/>
      </c>
      <c r="AS55" s="102"/>
      <c r="AV55" s="161" t="str">
        <f t="shared" si="8"/>
        <v/>
      </c>
      <c r="AW55" s="105" t="str">
        <f t="shared" si="9"/>
        <v/>
      </c>
      <c r="AX55" s="105" t="str">
        <f t="shared" si="10"/>
        <v/>
      </c>
    </row>
    <row r="56" spans="1:50" ht="25.5">
      <c r="A56" s="105" t="str">
        <f t="shared" si="3"/>
        <v>Fri</v>
      </c>
      <c r="B56" s="14">
        <v>42244</v>
      </c>
      <c r="D56" s="105">
        <v>0.59</v>
      </c>
      <c r="E56" s="105">
        <v>0.41</v>
      </c>
      <c r="F56" s="105">
        <v>0.97</v>
      </c>
      <c r="G56" s="4">
        <v>0.66</v>
      </c>
      <c r="H56" s="105">
        <v>0.82</v>
      </c>
      <c r="I56" s="350" t="s">
        <v>88</v>
      </c>
      <c r="J56" s="350"/>
      <c r="K56" s="350"/>
      <c r="L56" s="350"/>
      <c r="N56" s="349"/>
      <c r="O56" s="349"/>
      <c r="P56" s="349"/>
      <c r="Q56" s="338" t="s">
        <v>74</v>
      </c>
      <c r="R56" s="338"/>
      <c r="S56" s="105" t="s">
        <v>66</v>
      </c>
      <c r="T56" s="105" t="s">
        <v>74</v>
      </c>
      <c r="U56" s="105">
        <v>-15.25</v>
      </c>
      <c r="W56" s="337" t="s">
        <v>71</v>
      </c>
      <c r="X56" s="337"/>
      <c r="Y56" s="111" t="s">
        <v>72</v>
      </c>
      <c r="Z56" s="111" t="s">
        <v>161</v>
      </c>
      <c r="AA56" s="111" t="s">
        <v>73</v>
      </c>
      <c r="AG56" s="105">
        <v>0</v>
      </c>
      <c r="AH56" s="337" t="s">
        <v>152</v>
      </c>
      <c r="AI56" s="337"/>
      <c r="AJ56" s="337"/>
      <c r="AK56" s="337"/>
      <c r="AL56" s="337"/>
      <c r="AM56" s="105" t="str">
        <f t="shared" si="4"/>
        <v/>
      </c>
      <c r="AN56" s="105">
        <f t="shared" si="5"/>
        <v>0.66</v>
      </c>
      <c r="AO56" s="102" t="str">
        <f t="shared" si="6"/>
        <v/>
      </c>
      <c r="AP56" s="102" t="str">
        <f t="shared" si="12"/>
        <v/>
      </c>
      <c r="AQ56" s="102">
        <f t="shared" si="7"/>
        <v>0</v>
      </c>
      <c r="AR56" s="102" t="str">
        <f t="shared" si="11"/>
        <v/>
      </c>
      <c r="AS56" s="102"/>
      <c r="AV56" s="161" t="str">
        <f t="shared" si="8"/>
        <v/>
      </c>
      <c r="AW56" s="105" t="str">
        <f t="shared" si="9"/>
        <v/>
      </c>
      <c r="AX56" s="105" t="str">
        <f t="shared" si="10"/>
        <v/>
      </c>
    </row>
    <row r="57" spans="1:50">
      <c r="A57" s="105" t="str">
        <f t="shared" si="3"/>
        <v>Mon</v>
      </c>
      <c r="B57" s="14">
        <v>42247</v>
      </c>
      <c r="D57" s="105">
        <v>0.57999999999999996</v>
      </c>
      <c r="E57" s="105">
        <v>0.81</v>
      </c>
      <c r="F57" s="105">
        <v>0.67</v>
      </c>
      <c r="G57" s="4">
        <v>0.69</v>
      </c>
      <c r="H57" s="105">
        <v>0.68</v>
      </c>
      <c r="I57" s="350" t="s">
        <v>153</v>
      </c>
      <c r="J57" s="350"/>
      <c r="K57" s="350"/>
      <c r="L57" s="350"/>
      <c r="M57" s="105">
        <v>1.04</v>
      </c>
      <c r="N57" s="349" t="s">
        <v>144</v>
      </c>
      <c r="O57" s="349"/>
      <c r="P57" s="349"/>
      <c r="Q57" s="338" t="s">
        <v>74</v>
      </c>
      <c r="R57" s="338"/>
      <c r="S57" s="105" t="s">
        <v>66</v>
      </c>
      <c r="T57" s="105" t="s">
        <v>74</v>
      </c>
      <c r="U57" s="105">
        <v>-40.25</v>
      </c>
      <c r="W57" s="338">
        <v>10</v>
      </c>
      <c r="X57" s="338"/>
      <c r="AG57" s="105">
        <v>2</v>
      </c>
      <c r="AH57" s="337" t="s">
        <v>154</v>
      </c>
      <c r="AI57" s="337"/>
      <c r="AJ57" s="337"/>
      <c r="AK57" s="337"/>
      <c r="AL57" s="337"/>
      <c r="AM57" s="105" t="str">
        <f t="shared" si="4"/>
        <v/>
      </c>
      <c r="AN57" s="105">
        <f t="shared" si="5"/>
        <v>0.69</v>
      </c>
      <c r="AO57" s="102" t="str">
        <f t="shared" si="6"/>
        <v/>
      </c>
      <c r="AP57" s="102" t="str">
        <f t="shared" si="12"/>
        <v/>
      </c>
      <c r="AQ57" s="102">
        <f t="shared" si="7"/>
        <v>2</v>
      </c>
      <c r="AR57" s="102" t="str">
        <f t="shared" si="11"/>
        <v/>
      </c>
      <c r="AS57" s="102"/>
      <c r="AV57" s="161" t="str">
        <f t="shared" si="8"/>
        <v/>
      </c>
      <c r="AW57" s="105" t="str">
        <f t="shared" si="9"/>
        <v/>
      </c>
      <c r="AX57" s="105" t="str">
        <f t="shared" si="10"/>
        <v/>
      </c>
    </row>
    <row r="58" spans="1:50">
      <c r="A58" s="105" t="str">
        <f t="shared" si="3"/>
        <v>Tue</v>
      </c>
      <c r="B58" s="14">
        <v>42248</v>
      </c>
      <c r="D58" s="105">
        <v>0.53</v>
      </c>
      <c r="E58" s="105">
        <v>0.63</v>
      </c>
      <c r="F58" s="105">
        <v>0.39</v>
      </c>
      <c r="G58" s="4">
        <v>0.52</v>
      </c>
      <c r="I58" s="350" t="s">
        <v>202</v>
      </c>
      <c r="J58" s="350"/>
      <c r="K58" s="350"/>
      <c r="L58" s="350"/>
      <c r="M58" s="105">
        <v>0.56999999999999995</v>
      </c>
      <c r="N58" s="349" t="s">
        <v>145</v>
      </c>
      <c r="O58" s="349"/>
      <c r="P58" s="349"/>
      <c r="Q58" s="338" t="s">
        <v>66</v>
      </c>
      <c r="R58" s="338"/>
      <c r="S58" s="105" t="s">
        <v>74</v>
      </c>
      <c r="T58" s="105" t="s">
        <v>66</v>
      </c>
      <c r="U58" s="105">
        <v>23</v>
      </c>
      <c r="W58" s="338">
        <v>5</v>
      </c>
      <c r="X58" s="338"/>
      <c r="AG58" s="105">
        <v>0.36</v>
      </c>
      <c r="AH58" s="337" t="s">
        <v>155</v>
      </c>
      <c r="AI58" s="337"/>
      <c r="AJ58" s="337"/>
      <c r="AK58" s="337"/>
      <c r="AL58" s="337"/>
      <c r="AM58" s="105">
        <f t="shared" si="4"/>
        <v>0.52</v>
      </c>
      <c r="AN58" s="105" t="str">
        <f t="shared" si="5"/>
        <v/>
      </c>
      <c r="AO58" s="102">
        <f t="shared" si="6"/>
        <v>0.52</v>
      </c>
      <c r="AP58" s="102">
        <f t="shared" si="12"/>
        <v>0.36</v>
      </c>
      <c r="AQ58" s="102" t="str">
        <f t="shared" si="7"/>
        <v/>
      </c>
      <c r="AR58" s="102">
        <f t="shared" si="11"/>
        <v>0.36</v>
      </c>
      <c r="AS58" s="102"/>
      <c r="AV58" s="161" t="str">
        <f t="shared" si="8"/>
        <v/>
      </c>
      <c r="AW58" s="105" t="str">
        <f t="shared" si="9"/>
        <v/>
      </c>
      <c r="AX58" s="105" t="str">
        <f t="shared" si="10"/>
        <v/>
      </c>
    </row>
    <row r="59" spans="1:50">
      <c r="A59" s="105" t="str">
        <f t="shared" si="3"/>
        <v>Wed</v>
      </c>
      <c r="B59" s="14">
        <v>42249</v>
      </c>
      <c r="D59" s="105">
        <v>0.47</v>
      </c>
      <c r="E59" s="105">
        <v>0.88</v>
      </c>
      <c r="F59" s="105">
        <v>0.32</v>
      </c>
      <c r="G59" s="4">
        <v>0.56999999999999995</v>
      </c>
      <c r="I59" s="350" t="s">
        <v>202</v>
      </c>
      <c r="J59" s="350"/>
      <c r="K59" s="350"/>
      <c r="L59" s="350"/>
      <c r="N59" s="349" t="s">
        <v>140</v>
      </c>
      <c r="O59" s="349"/>
      <c r="P59" s="349"/>
      <c r="Q59" s="338" t="s">
        <v>66</v>
      </c>
      <c r="R59" s="338"/>
      <c r="S59" s="105" t="s">
        <v>74</v>
      </c>
      <c r="T59" s="105" t="s">
        <v>66</v>
      </c>
      <c r="U59" s="105">
        <v>8.25</v>
      </c>
      <c r="W59" s="339">
        <v>2</v>
      </c>
      <c r="X59" s="339"/>
      <c r="Y59" s="132"/>
      <c r="Z59" s="132"/>
      <c r="AA59" s="132"/>
      <c r="AG59" s="105">
        <v>0.44</v>
      </c>
      <c r="AH59" s="337" t="s">
        <v>156</v>
      </c>
      <c r="AI59" s="337"/>
      <c r="AJ59" s="337"/>
      <c r="AK59" s="337"/>
      <c r="AL59" s="337"/>
      <c r="AM59" s="105">
        <f t="shared" si="4"/>
        <v>0.56999999999999995</v>
      </c>
      <c r="AN59" s="105" t="str">
        <f t="shared" si="5"/>
        <v/>
      </c>
      <c r="AO59" s="102">
        <f t="shared" si="6"/>
        <v>0.56999999999999995</v>
      </c>
      <c r="AP59" s="102">
        <f t="shared" si="12"/>
        <v>0.44</v>
      </c>
      <c r="AQ59" s="102" t="str">
        <f t="shared" si="7"/>
        <v/>
      </c>
      <c r="AR59" s="102">
        <f t="shared" si="11"/>
        <v>0.44</v>
      </c>
      <c r="AS59" s="102"/>
      <c r="AV59" s="161" t="str">
        <f t="shared" si="8"/>
        <v/>
      </c>
      <c r="AW59" s="105" t="str">
        <f t="shared" si="9"/>
        <v/>
      </c>
      <c r="AX59" s="105" t="str">
        <f t="shared" si="10"/>
        <v/>
      </c>
    </row>
    <row r="60" spans="1:50">
      <c r="A60" s="105" t="str">
        <f t="shared" si="3"/>
        <v>Thu</v>
      </c>
      <c r="B60" s="14">
        <v>42250</v>
      </c>
      <c r="D60" s="105">
        <v>0.38</v>
      </c>
      <c r="E60" s="105">
        <v>0.16</v>
      </c>
      <c r="F60" s="105">
        <v>0.25</v>
      </c>
      <c r="G60" s="4">
        <v>0.26</v>
      </c>
      <c r="H60" s="105">
        <v>0.83</v>
      </c>
      <c r="I60" s="350" t="s">
        <v>117</v>
      </c>
      <c r="J60" s="350"/>
      <c r="K60" s="350"/>
      <c r="L60" s="350"/>
      <c r="M60" s="105">
        <v>0.59</v>
      </c>
      <c r="N60" s="349" t="s">
        <v>146</v>
      </c>
      <c r="O60" s="349"/>
      <c r="P60" s="349"/>
      <c r="Q60" s="338" t="s">
        <v>74</v>
      </c>
      <c r="R60" s="338"/>
      <c r="S60" s="105" t="s">
        <v>66</v>
      </c>
      <c r="T60" s="105" t="s">
        <v>74</v>
      </c>
      <c r="U60" s="105">
        <v>25.25</v>
      </c>
      <c r="W60" s="339">
        <v>1.5</v>
      </c>
      <c r="X60" s="339"/>
      <c r="Y60" s="132"/>
      <c r="Z60" s="132"/>
      <c r="AA60" s="132"/>
      <c r="AG60" s="105">
        <v>0.98</v>
      </c>
      <c r="AH60" s="337" t="s">
        <v>157</v>
      </c>
      <c r="AI60" s="337"/>
      <c r="AJ60" s="337"/>
      <c r="AK60" s="337"/>
      <c r="AL60" s="337"/>
      <c r="AM60" s="105" t="str">
        <f t="shared" si="4"/>
        <v/>
      </c>
      <c r="AN60" s="105">
        <f t="shared" si="5"/>
        <v>0.26</v>
      </c>
      <c r="AO60" s="102" t="str">
        <f t="shared" si="6"/>
        <v/>
      </c>
      <c r="AP60" s="102" t="str">
        <f t="shared" si="12"/>
        <v/>
      </c>
      <c r="AQ60" s="102">
        <f t="shared" si="7"/>
        <v>0.98</v>
      </c>
      <c r="AR60" s="102" t="str">
        <f t="shared" si="11"/>
        <v/>
      </c>
      <c r="AS60" s="102"/>
      <c r="AV60" s="161" t="str">
        <f t="shared" si="8"/>
        <v/>
      </c>
      <c r="AW60" s="105" t="str">
        <f t="shared" si="9"/>
        <v/>
      </c>
      <c r="AX60" s="105" t="str">
        <f t="shared" si="10"/>
        <v/>
      </c>
    </row>
    <row r="61" spans="1:50">
      <c r="A61" s="105" t="str">
        <f t="shared" si="3"/>
        <v>Fri</v>
      </c>
      <c r="B61" s="14">
        <v>42251</v>
      </c>
      <c r="D61" s="105">
        <v>0.48</v>
      </c>
      <c r="E61" s="105">
        <v>1.61</v>
      </c>
      <c r="F61" s="105">
        <v>0.74</v>
      </c>
      <c r="G61" s="4">
        <v>0.77</v>
      </c>
      <c r="H61" s="105">
        <v>1.1100000000000001</v>
      </c>
      <c r="I61" s="350" t="s">
        <v>104</v>
      </c>
      <c r="J61" s="350"/>
      <c r="K61" s="350"/>
      <c r="L61" s="350"/>
      <c r="M61" s="105">
        <v>0.36</v>
      </c>
      <c r="N61" s="349" t="s">
        <v>147</v>
      </c>
      <c r="O61" s="349"/>
      <c r="P61" s="349"/>
      <c r="Q61" s="338" t="s">
        <v>66</v>
      </c>
      <c r="R61" s="338"/>
      <c r="S61" s="105" t="s">
        <v>74</v>
      </c>
      <c r="T61" s="105" t="s">
        <v>66</v>
      </c>
      <c r="U61" s="105">
        <v>30.25</v>
      </c>
      <c r="W61" s="340">
        <v>0.3</v>
      </c>
      <c r="X61" s="340"/>
      <c r="Y61" s="101"/>
      <c r="Z61" s="101"/>
      <c r="AA61" s="101"/>
      <c r="AG61" s="105">
        <v>2.0299999999999998</v>
      </c>
      <c r="AH61" s="337" t="s">
        <v>159</v>
      </c>
      <c r="AI61" s="337"/>
      <c r="AJ61" s="337"/>
      <c r="AK61" s="337"/>
      <c r="AL61" s="337"/>
      <c r="AM61" s="105">
        <f t="shared" si="4"/>
        <v>0.77</v>
      </c>
      <c r="AN61" s="105" t="str">
        <f t="shared" si="5"/>
        <v/>
      </c>
      <c r="AO61" s="102">
        <f t="shared" si="6"/>
        <v>0.77</v>
      </c>
      <c r="AP61" s="102">
        <f t="shared" si="12"/>
        <v>2.0299999999999998</v>
      </c>
      <c r="AQ61" s="102" t="str">
        <f t="shared" si="7"/>
        <v/>
      </c>
      <c r="AR61" s="102">
        <f t="shared" si="11"/>
        <v>2.0299999999999998</v>
      </c>
      <c r="AS61" s="102"/>
      <c r="AV61" s="161" t="str">
        <f t="shared" si="8"/>
        <v/>
      </c>
      <c r="AW61" s="105" t="str">
        <f t="shared" si="9"/>
        <v/>
      </c>
      <c r="AX61" s="105" t="str">
        <f t="shared" si="10"/>
        <v/>
      </c>
    </row>
    <row r="62" spans="1:50">
      <c r="A62" s="105" t="str">
        <f t="shared" si="3"/>
        <v>Tue</v>
      </c>
      <c r="B62" s="14">
        <v>42255</v>
      </c>
      <c r="D62" s="105">
        <v>0.36</v>
      </c>
      <c r="E62" s="105">
        <v>0.91</v>
      </c>
      <c r="F62" s="105">
        <v>0.76</v>
      </c>
      <c r="G62" s="4">
        <f>(F62+E62+D62)/3</f>
        <v>0.67666666666666664</v>
      </c>
      <c r="I62" s="350" t="s">
        <v>202</v>
      </c>
      <c r="J62" s="350"/>
      <c r="K62" s="350"/>
      <c r="L62" s="350"/>
      <c r="N62" s="349" t="s">
        <v>140</v>
      </c>
      <c r="O62" s="349"/>
      <c r="P62" s="349"/>
      <c r="Q62" s="338" t="s">
        <v>66</v>
      </c>
      <c r="R62" s="338"/>
      <c r="S62" s="105" t="s">
        <v>74</v>
      </c>
      <c r="T62" s="105" t="s">
        <v>66</v>
      </c>
      <c r="U62" s="105">
        <v>20.25</v>
      </c>
      <c r="W62" s="338">
        <v>0.4</v>
      </c>
      <c r="X62" s="338"/>
      <c r="AG62" s="105">
        <v>0.45</v>
      </c>
      <c r="AH62" s="337" t="s">
        <v>160</v>
      </c>
      <c r="AI62" s="337"/>
      <c r="AJ62" s="337"/>
      <c r="AK62" s="337"/>
      <c r="AL62" s="337"/>
      <c r="AM62" s="105">
        <f t="shared" si="4"/>
        <v>0.67666666666666664</v>
      </c>
      <c r="AN62" s="105" t="str">
        <f t="shared" si="5"/>
        <v/>
      </c>
      <c r="AO62" s="102">
        <f t="shared" si="6"/>
        <v>0.67666666666666664</v>
      </c>
      <c r="AP62" s="102">
        <f t="shared" si="12"/>
        <v>0.45</v>
      </c>
      <c r="AQ62" s="102" t="str">
        <f t="shared" si="7"/>
        <v/>
      </c>
      <c r="AR62" s="102">
        <f t="shared" si="11"/>
        <v>0.45</v>
      </c>
      <c r="AS62" s="102"/>
      <c r="AV62" s="161" t="str">
        <f t="shared" si="8"/>
        <v/>
      </c>
      <c r="AW62" s="105" t="str">
        <f t="shared" si="9"/>
        <v/>
      </c>
      <c r="AX62" s="105" t="str">
        <f t="shared" si="10"/>
        <v/>
      </c>
    </row>
    <row r="63" spans="1:50">
      <c r="A63" s="105" t="str">
        <f t="shared" si="3"/>
        <v>Wed</v>
      </c>
      <c r="B63" s="14">
        <v>42256</v>
      </c>
      <c r="D63" s="105">
        <v>0.5</v>
      </c>
      <c r="E63" s="105">
        <v>0.37</v>
      </c>
      <c r="F63" s="105">
        <v>0.56999999999999995</v>
      </c>
      <c r="G63" s="4">
        <f t="shared" ref="G63:G216" si="13">(F63+E63+D63)/3</f>
        <v>0.48</v>
      </c>
      <c r="H63" s="105">
        <v>0.45</v>
      </c>
      <c r="I63" s="350" t="s">
        <v>166</v>
      </c>
      <c r="J63" s="350"/>
      <c r="K63" s="350"/>
      <c r="L63" s="350"/>
      <c r="N63" s="349" t="s">
        <v>140</v>
      </c>
      <c r="O63" s="349"/>
      <c r="P63" s="349"/>
      <c r="Q63" s="338" t="s">
        <v>74</v>
      </c>
      <c r="R63" s="338"/>
      <c r="S63" s="105" t="s">
        <v>66</v>
      </c>
      <c r="T63" s="105" t="s">
        <v>74</v>
      </c>
      <c r="U63" s="105">
        <v>-5.75</v>
      </c>
      <c r="W63" s="338">
        <v>0.3</v>
      </c>
      <c r="X63" s="338"/>
      <c r="AG63" s="105">
        <v>0.14000000000000001</v>
      </c>
      <c r="AH63" s="337" t="s">
        <v>167</v>
      </c>
      <c r="AI63" s="337"/>
      <c r="AJ63" s="337"/>
      <c r="AK63" s="337"/>
      <c r="AL63" s="337"/>
      <c r="AM63" s="105" t="str">
        <f t="shared" si="4"/>
        <v/>
      </c>
      <c r="AN63" s="105">
        <f t="shared" si="5"/>
        <v>0.48</v>
      </c>
      <c r="AO63" s="102" t="str">
        <f t="shared" si="6"/>
        <v/>
      </c>
      <c r="AP63" s="102" t="str">
        <f t="shared" si="12"/>
        <v/>
      </c>
      <c r="AQ63" s="102">
        <f t="shared" si="7"/>
        <v>0.14000000000000001</v>
      </c>
      <c r="AR63" s="102" t="str">
        <f t="shared" si="11"/>
        <v/>
      </c>
      <c r="AS63" s="102"/>
      <c r="AV63" s="161" t="str">
        <f t="shared" si="8"/>
        <v/>
      </c>
      <c r="AW63" s="105" t="str">
        <f t="shared" si="9"/>
        <v/>
      </c>
      <c r="AX63" s="105" t="str">
        <f t="shared" si="10"/>
        <v/>
      </c>
    </row>
    <row r="64" spans="1:50">
      <c r="A64" s="105" t="str">
        <f t="shared" si="3"/>
        <v>Thu</v>
      </c>
      <c r="B64" s="14">
        <v>42257</v>
      </c>
      <c r="D64" s="105">
        <v>0.49</v>
      </c>
      <c r="E64" s="160">
        <v>10</v>
      </c>
      <c r="F64" s="105">
        <v>0.51</v>
      </c>
      <c r="G64" s="4">
        <f t="shared" si="13"/>
        <v>3.6666666666666665</v>
      </c>
      <c r="H64" s="105">
        <v>0.72</v>
      </c>
      <c r="I64" s="350" t="s">
        <v>117</v>
      </c>
      <c r="J64" s="350"/>
      <c r="K64" s="350"/>
      <c r="L64" s="350"/>
      <c r="N64" s="349"/>
      <c r="O64" s="349"/>
      <c r="P64" s="349"/>
      <c r="Q64" s="338" t="s">
        <v>66</v>
      </c>
      <c r="R64" s="338"/>
      <c r="S64" s="105" t="s">
        <v>74</v>
      </c>
      <c r="T64" s="105" t="s">
        <v>66</v>
      </c>
      <c r="U64" s="105">
        <v>-2.25</v>
      </c>
      <c r="W64" s="338">
        <v>0.2</v>
      </c>
      <c r="X64" s="338"/>
      <c r="AG64" s="105">
        <v>0.73</v>
      </c>
      <c r="AH64" s="337" t="s">
        <v>168</v>
      </c>
      <c r="AI64" s="337"/>
      <c r="AJ64" s="337"/>
      <c r="AK64" s="337"/>
      <c r="AL64" s="337"/>
      <c r="AM64" s="105">
        <f t="shared" si="4"/>
        <v>3.6666666666666665</v>
      </c>
      <c r="AN64" s="105" t="str">
        <f t="shared" si="5"/>
        <v/>
      </c>
      <c r="AO64" s="102">
        <f t="shared" si="6"/>
        <v>3.6666666666666665</v>
      </c>
      <c r="AP64" s="102">
        <f t="shared" si="12"/>
        <v>0.73</v>
      </c>
      <c r="AQ64" s="102" t="str">
        <f t="shared" si="7"/>
        <v/>
      </c>
      <c r="AR64" s="102">
        <f t="shared" si="11"/>
        <v>0.73</v>
      </c>
      <c r="AS64" s="102"/>
      <c r="AV64" s="161" t="str">
        <f t="shared" si="8"/>
        <v/>
      </c>
      <c r="AW64" s="105" t="str">
        <f t="shared" si="9"/>
        <v/>
      </c>
      <c r="AX64" s="105" t="str">
        <f t="shared" si="10"/>
        <v/>
      </c>
    </row>
    <row r="65" spans="1:50">
      <c r="A65" s="105" t="str">
        <f t="shared" si="3"/>
        <v>Fri</v>
      </c>
      <c r="B65" s="14">
        <v>42258</v>
      </c>
      <c r="D65" s="105">
        <v>0.38</v>
      </c>
      <c r="E65" s="105">
        <v>6.19</v>
      </c>
      <c r="F65" s="105">
        <v>0.21</v>
      </c>
      <c r="G65" s="4">
        <f t="shared" si="13"/>
        <v>2.2600000000000002</v>
      </c>
      <c r="H65" s="105">
        <v>0.66</v>
      </c>
      <c r="I65" s="350" t="s">
        <v>169</v>
      </c>
      <c r="J65" s="350"/>
      <c r="K65" s="350"/>
      <c r="L65" s="350"/>
      <c r="N65" s="349"/>
      <c r="O65" s="349"/>
      <c r="P65" s="349"/>
      <c r="Q65" s="338" t="s">
        <v>66</v>
      </c>
      <c r="R65" s="338"/>
      <c r="S65" s="105" t="s">
        <v>74</v>
      </c>
      <c r="T65" s="105" t="s">
        <v>74</v>
      </c>
      <c r="U65" s="105">
        <v>1.5</v>
      </c>
      <c r="W65" s="338">
        <v>0.15</v>
      </c>
      <c r="X65" s="338"/>
      <c r="AG65" s="105">
        <v>0.35</v>
      </c>
      <c r="AH65" s="337" t="s">
        <v>173</v>
      </c>
      <c r="AI65" s="337"/>
      <c r="AJ65" s="337"/>
      <c r="AK65" s="337"/>
      <c r="AL65" s="337"/>
      <c r="AM65" s="105">
        <f t="shared" si="4"/>
        <v>2.2600000000000002</v>
      </c>
      <c r="AN65" s="105" t="str">
        <f t="shared" si="5"/>
        <v/>
      </c>
      <c r="AO65" s="102" t="str">
        <f t="shared" si="6"/>
        <v/>
      </c>
      <c r="AP65" s="102">
        <f t="shared" si="12"/>
        <v>0.35</v>
      </c>
      <c r="AQ65" s="102" t="str">
        <f t="shared" si="7"/>
        <v/>
      </c>
      <c r="AR65" s="102" t="str">
        <f t="shared" si="11"/>
        <v/>
      </c>
      <c r="AS65" s="102"/>
      <c r="AV65" s="161" t="str">
        <f t="shared" si="8"/>
        <v/>
      </c>
      <c r="AW65" s="105" t="str">
        <f t="shared" si="9"/>
        <v/>
      </c>
      <c r="AX65" s="105" t="str">
        <f t="shared" si="10"/>
        <v/>
      </c>
    </row>
    <row r="66" spans="1:50">
      <c r="A66" s="105" t="str">
        <f t="shared" si="3"/>
        <v>Mon</v>
      </c>
      <c r="B66" s="14">
        <v>42261</v>
      </c>
      <c r="D66" s="105">
        <v>0.39</v>
      </c>
      <c r="E66" s="105">
        <v>0.52</v>
      </c>
      <c r="F66" s="105">
        <v>3.96</v>
      </c>
      <c r="G66" s="4">
        <f t="shared" si="13"/>
        <v>1.6233333333333333</v>
      </c>
      <c r="H66" s="105">
        <v>0.6</v>
      </c>
      <c r="I66" s="350" t="s">
        <v>174</v>
      </c>
      <c r="J66" s="350"/>
      <c r="K66" s="350"/>
      <c r="L66" s="350"/>
      <c r="N66" s="349"/>
      <c r="O66" s="349"/>
      <c r="P66" s="349"/>
      <c r="Q66" s="338" t="s">
        <v>66</v>
      </c>
      <c r="R66" s="338"/>
      <c r="S66" s="105" t="s">
        <v>74</v>
      </c>
      <c r="T66" s="105" t="s">
        <v>66</v>
      </c>
      <c r="U66" s="105">
        <v>5.5</v>
      </c>
      <c r="W66" s="338">
        <v>0.1</v>
      </c>
      <c r="X66" s="338"/>
      <c r="AG66" s="105">
        <v>10</v>
      </c>
      <c r="AH66" s="337" t="s">
        <v>175</v>
      </c>
      <c r="AI66" s="337"/>
      <c r="AJ66" s="337"/>
      <c r="AK66" s="337"/>
      <c r="AL66" s="337"/>
      <c r="AM66" s="105">
        <f t="shared" si="4"/>
        <v>1.6233333333333333</v>
      </c>
      <c r="AN66" s="105" t="str">
        <f t="shared" si="5"/>
        <v/>
      </c>
      <c r="AO66" s="102">
        <f t="shared" si="6"/>
        <v>1.6233333333333333</v>
      </c>
      <c r="AP66" s="102">
        <f t="shared" si="12"/>
        <v>10</v>
      </c>
      <c r="AQ66" s="102" t="str">
        <f t="shared" si="7"/>
        <v/>
      </c>
      <c r="AR66" s="102">
        <f t="shared" si="11"/>
        <v>10</v>
      </c>
      <c r="AS66" s="102"/>
      <c r="AV66" s="161" t="str">
        <f t="shared" si="8"/>
        <v/>
      </c>
      <c r="AW66" s="105" t="str">
        <f t="shared" si="9"/>
        <v/>
      </c>
      <c r="AX66" s="105" t="str">
        <f t="shared" si="10"/>
        <v/>
      </c>
    </row>
    <row r="67" spans="1:50">
      <c r="A67" s="105" t="str">
        <f t="shared" si="3"/>
        <v>Tue</v>
      </c>
      <c r="B67" s="14">
        <v>42262</v>
      </c>
      <c r="D67" s="105">
        <v>0.39</v>
      </c>
      <c r="E67" s="105">
        <v>0.97</v>
      </c>
      <c r="F67" s="105">
        <v>0.65</v>
      </c>
      <c r="G67" s="4">
        <f t="shared" si="13"/>
        <v>0.67</v>
      </c>
      <c r="I67" s="350" t="s">
        <v>202</v>
      </c>
      <c r="J67" s="350"/>
      <c r="K67" s="350"/>
      <c r="L67" s="350"/>
      <c r="N67" s="349"/>
      <c r="O67" s="349"/>
      <c r="P67" s="349"/>
      <c r="Q67" s="338" t="s">
        <v>74</v>
      </c>
      <c r="R67" s="338"/>
      <c r="S67" s="105" t="s">
        <v>74</v>
      </c>
      <c r="T67" s="105" t="s">
        <v>74</v>
      </c>
      <c r="U67" s="105">
        <v>1.25</v>
      </c>
      <c r="W67" s="338"/>
      <c r="X67" s="338"/>
      <c r="AG67" s="105">
        <v>0.39</v>
      </c>
      <c r="AH67" s="337" t="s">
        <v>177</v>
      </c>
      <c r="AI67" s="337"/>
      <c r="AJ67" s="337"/>
      <c r="AK67" s="337"/>
      <c r="AL67" s="337"/>
      <c r="AM67" s="105" t="str">
        <f t="shared" si="4"/>
        <v/>
      </c>
      <c r="AN67" s="105" t="str">
        <f t="shared" si="5"/>
        <v/>
      </c>
      <c r="AO67" s="102" t="str">
        <f t="shared" si="6"/>
        <v/>
      </c>
      <c r="AP67" s="102" t="str">
        <f t="shared" si="12"/>
        <v/>
      </c>
      <c r="AQ67" s="102" t="str">
        <f t="shared" si="7"/>
        <v/>
      </c>
      <c r="AR67" s="102" t="str">
        <f t="shared" si="11"/>
        <v/>
      </c>
      <c r="AS67" s="102"/>
      <c r="AV67" s="161" t="str">
        <f t="shared" si="8"/>
        <v/>
      </c>
      <c r="AW67" s="105" t="str">
        <f t="shared" si="9"/>
        <v/>
      </c>
      <c r="AX67" s="105" t="str">
        <f t="shared" si="10"/>
        <v/>
      </c>
    </row>
    <row r="68" spans="1:50">
      <c r="A68" s="105" t="str">
        <f t="shared" si="3"/>
        <v>Wed</v>
      </c>
      <c r="B68" s="14">
        <v>42263</v>
      </c>
      <c r="D68" s="105">
        <v>7.0000000000000007E-2</v>
      </c>
      <c r="E68" s="105">
        <v>0.34</v>
      </c>
      <c r="F68" s="105">
        <v>0.28999999999999998</v>
      </c>
      <c r="G68" s="4">
        <f t="shared" si="13"/>
        <v>0.23333333333333331</v>
      </c>
      <c r="H68" s="105">
        <v>0.33</v>
      </c>
      <c r="I68" s="350" t="s">
        <v>119</v>
      </c>
      <c r="J68" s="350"/>
      <c r="K68" s="350"/>
      <c r="L68" s="350"/>
      <c r="M68" s="105">
        <v>0.86</v>
      </c>
      <c r="N68" s="349" t="s">
        <v>172</v>
      </c>
      <c r="O68" s="349"/>
      <c r="P68" s="349"/>
      <c r="Q68" s="338" t="s">
        <v>74</v>
      </c>
      <c r="R68" s="338"/>
      <c r="S68" s="105" t="s">
        <v>74</v>
      </c>
      <c r="T68" s="105" t="s">
        <v>74</v>
      </c>
      <c r="U68" s="105">
        <v>-5</v>
      </c>
      <c r="W68" s="123" t="s">
        <v>490</v>
      </c>
      <c r="X68" s="124">
        <f>W61</f>
        <v>0.3</v>
      </c>
      <c r="Y68" s="105" t="e">
        <f>SUM(Y62:Y66)/AV24</f>
        <v>#VALUE!</v>
      </c>
      <c r="Z68" s="105">
        <f>SUM(Z62:Z66)/G54</f>
        <v>0</v>
      </c>
      <c r="AA68" s="105">
        <f>SUM(AA62:AA66)/G54</f>
        <v>0</v>
      </c>
      <c r="AG68" s="105">
        <v>0.12</v>
      </c>
      <c r="AH68" s="337" t="s">
        <v>178</v>
      </c>
      <c r="AI68" s="337"/>
      <c r="AJ68" s="337"/>
      <c r="AK68" s="337"/>
      <c r="AL68" s="337"/>
      <c r="AM68" s="105" t="str">
        <f t="shared" si="4"/>
        <v/>
      </c>
      <c r="AN68" s="105" t="str">
        <f t="shared" si="5"/>
        <v/>
      </c>
      <c r="AO68" s="102" t="str">
        <f t="shared" si="6"/>
        <v/>
      </c>
      <c r="AP68" s="102" t="str">
        <f t="shared" si="12"/>
        <v/>
      </c>
      <c r="AQ68" s="102" t="str">
        <f t="shared" si="7"/>
        <v/>
      </c>
      <c r="AR68" s="102" t="str">
        <f t="shared" si="11"/>
        <v/>
      </c>
      <c r="AS68" s="102"/>
      <c r="AV68" s="161" t="str">
        <f t="shared" si="8"/>
        <v/>
      </c>
      <c r="AW68" s="105" t="str">
        <f t="shared" si="9"/>
        <v/>
      </c>
      <c r="AX68" s="105" t="str">
        <f t="shared" si="10"/>
        <v/>
      </c>
    </row>
    <row r="69" spans="1:50">
      <c r="A69" s="105" t="str">
        <f t="shared" si="3"/>
        <v>Thu</v>
      </c>
      <c r="B69" s="14">
        <v>42264</v>
      </c>
      <c r="D69" s="105">
        <v>0.4</v>
      </c>
      <c r="E69" s="105">
        <v>1</v>
      </c>
      <c r="F69" s="105">
        <v>44.7</v>
      </c>
      <c r="G69" s="4">
        <f t="shared" si="13"/>
        <v>15.366666666666667</v>
      </c>
      <c r="H69" s="105">
        <v>0.39</v>
      </c>
      <c r="I69" s="350" t="s">
        <v>180</v>
      </c>
      <c r="J69" s="350"/>
      <c r="K69" s="350"/>
      <c r="L69" s="350"/>
      <c r="M69" s="105">
        <v>1.52</v>
      </c>
      <c r="N69" s="349" t="s">
        <v>171</v>
      </c>
      <c r="O69" s="349"/>
      <c r="P69" s="349"/>
      <c r="Q69" s="338" t="s">
        <v>66</v>
      </c>
      <c r="R69" s="338"/>
      <c r="S69" s="105" t="s">
        <v>66</v>
      </c>
      <c r="T69" s="105" t="s">
        <v>74</v>
      </c>
      <c r="U69" s="105">
        <v>-26.25</v>
      </c>
      <c r="AG69" s="105">
        <v>0.65</v>
      </c>
      <c r="AH69" s="337" t="s">
        <v>179</v>
      </c>
      <c r="AI69" s="337"/>
      <c r="AJ69" s="337"/>
      <c r="AK69" s="337"/>
      <c r="AL69" s="337"/>
      <c r="AM69" s="105">
        <f t="shared" si="4"/>
        <v>15.366666666666667</v>
      </c>
      <c r="AN69" s="105">
        <f t="shared" si="5"/>
        <v>15.366666666666667</v>
      </c>
      <c r="AO69" s="102" t="str">
        <f t="shared" si="6"/>
        <v/>
      </c>
      <c r="AP69" s="102">
        <f t="shared" si="12"/>
        <v>0.65</v>
      </c>
      <c r="AQ69" s="102">
        <f t="shared" si="7"/>
        <v>0.65</v>
      </c>
      <c r="AR69" s="102" t="str">
        <f t="shared" si="11"/>
        <v/>
      </c>
      <c r="AS69" s="102"/>
      <c r="AV69" s="161" t="str">
        <f t="shared" si="8"/>
        <v/>
      </c>
      <c r="AW69" s="105" t="str">
        <f t="shared" si="9"/>
        <v/>
      </c>
      <c r="AX69" s="105" t="str">
        <f t="shared" si="10"/>
        <v/>
      </c>
    </row>
    <row r="70" spans="1:50">
      <c r="A70" s="105" t="str">
        <f t="shared" si="3"/>
        <v>Fri</v>
      </c>
      <c r="B70" s="14">
        <v>42265</v>
      </c>
      <c r="D70" s="105">
        <v>0.43</v>
      </c>
      <c r="E70" s="105">
        <v>10</v>
      </c>
      <c r="F70" s="105">
        <v>0.04</v>
      </c>
      <c r="G70" s="4">
        <f t="shared" si="13"/>
        <v>3.4899999999999998</v>
      </c>
      <c r="H70" s="105">
        <v>1.1499999999999999</v>
      </c>
      <c r="I70" s="350" t="s">
        <v>104</v>
      </c>
      <c r="J70" s="350"/>
      <c r="K70" s="350"/>
      <c r="L70" s="350"/>
      <c r="M70" s="105">
        <v>0.42</v>
      </c>
      <c r="N70" s="349" t="s">
        <v>170</v>
      </c>
      <c r="O70" s="349"/>
      <c r="P70" s="349"/>
      <c r="Q70" s="338" t="s">
        <v>74</v>
      </c>
      <c r="R70" s="338"/>
      <c r="S70" s="105" t="s">
        <v>66</v>
      </c>
      <c r="T70" s="105" t="s">
        <v>74</v>
      </c>
      <c r="U70" s="105">
        <v>5.25</v>
      </c>
      <c r="AG70" s="105">
        <v>4.41</v>
      </c>
      <c r="AH70" s="337" t="s">
        <v>181</v>
      </c>
      <c r="AI70" s="337"/>
      <c r="AJ70" s="337"/>
      <c r="AK70" s="337"/>
      <c r="AL70" s="337"/>
      <c r="AM70" s="105" t="str">
        <f t="shared" si="4"/>
        <v/>
      </c>
      <c r="AN70" s="105">
        <f t="shared" si="5"/>
        <v>3.4899999999999998</v>
      </c>
      <c r="AO70" s="102" t="str">
        <f t="shared" si="6"/>
        <v/>
      </c>
      <c r="AP70" s="102" t="str">
        <f t="shared" si="12"/>
        <v/>
      </c>
      <c r="AQ70" s="102">
        <f t="shared" si="7"/>
        <v>4.41</v>
      </c>
      <c r="AR70" s="102" t="str">
        <f t="shared" si="11"/>
        <v/>
      </c>
      <c r="AS70" s="102"/>
      <c r="AV70" s="161" t="str">
        <f t="shared" si="8"/>
        <v/>
      </c>
      <c r="AW70" s="105" t="str">
        <f t="shared" si="9"/>
        <v/>
      </c>
      <c r="AX70" s="105" t="str">
        <f t="shared" si="10"/>
        <v/>
      </c>
    </row>
    <row r="71" spans="1:50">
      <c r="A71" s="105" t="str">
        <f t="shared" si="3"/>
        <v>Mon</v>
      </c>
      <c r="B71" s="14">
        <v>42268</v>
      </c>
      <c r="D71" s="105">
        <v>0.38</v>
      </c>
      <c r="E71" s="105">
        <v>0.97</v>
      </c>
      <c r="F71" s="105">
        <v>0.32</v>
      </c>
      <c r="G71" s="4">
        <f t="shared" si="13"/>
        <v>0.55666666666666664</v>
      </c>
      <c r="I71" s="350" t="s">
        <v>202</v>
      </c>
      <c r="J71" s="350"/>
      <c r="K71" s="350"/>
      <c r="L71" s="350"/>
      <c r="N71" s="349" t="s">
        <v>140</v>
      </c>
      <c r="O71" s="349"/>
      <c r="P71" s="349"/>
      <c r="Q71" s="338" t="s">
        <v>74</v>
      </c>
      <c r="R71" s="338"/>
      <c r="S71" s="105" t="s">
        <v>66</v>
      </c>
      <c r="T71" s="105" t="s">
        <v>74</v>
      </c>
      <c r="U71" s="105">
        <v>-32.5</v>
      </c>
      <c r="AG71" s="105">
        <v>0.39</v>
      </c>
      <c r="AH71" s="337" t="s">
        <v>177</v>
      </c>
      <c r="AI71" s="337"/>
      <c r="AJ71" s="337"/>
      <c r="AK71" s="337"/>
      <c r="AL71" s="337"/>
      <c r="AM71" s="105" t="str">
        <f t="shared" si="4"/>
        <v/>
      </c>
      <c r="AN71" s="105">
        <f t="shared" si="5"/>
        <v>0.55666666666666664</v>
      </c>
      <c r="AO71" s="102" t="str">
        <f t="shared" si="6"/>
        <v/>
      </c>
      <c r="AP71" s="102" t="str">
        <f t="shared" si="12"/>
        <v/>
      </c>
      <c r="AQ71" s="102">
        <f t="shared" si="7"/>
        <v>0.39</v>
      </c>
      <c r="AR71" s="102" t="str">
        <f t="shared" si="11"/>
        <v/>
      </c>
      <c r="AS71" s="102"/>
      <c r="AV71" s="161" t="str">
        <f t="shared" si="8"/>
        <v/>
      </c>
      <c r="AW71" s="105" t="str">
        <f t="shared" si="9"/>
        <v/>
      </c>
      <c r="AX71" s="105" t="str">
        <f t="shared" si="10"/>
        <v/>
      </c>
    </row>
    <row r="72" spans="1:50">
      <c r="A72" s="105" t="str">
        <f t="shared" si="3"/>
        <v>Tue</v>
      </c>
      <c r="B72" s="14">
        <v>42269</v>
      </c>
      <c r="D72" s="105">
        <v>0.49</v>
      </c>
      <c r="E72" s="105">
        <v>0.76</v>
      </c>
      <c r="F72" s="105">
        <v>0.57999999999999996</v>
      </c>
      <c r="G72" s="4">
        <f t="shared" si="13"/>
        <v>0.61</v>
      </c>
      <c r="H72" s="105">
        <v>2.2200000000000002</v>
      </c>
      <c r="I72" s="350" t="s">
        <v>182</v>
      </c>
      <c r="J72" s="350"/>
      <c r="K72" s="350"/>
      <c r="L72" s="350"/>
      <c r="N72" s="349"/>
      <c r="O72" s="349"/>
      <c r="P72" s="349"/>
      <c r="Q72" s="338" t="s">
        <v>74</v>
      </c>
      <c r="R72" s="338"/>
      <c r="S72" s="105" t="s">
        <v>66</v>
      </c>
      <c r="T72" s="105" t="s">
        <v>74</v>
      </c>
      <c r="U72" s="105">
        <v>1.75</v>
      </c>
      <c r="AG72" s="105">
        <v>0.53</v>
      </c>
      <c r="AH72" s="337" t="s">
        <v>183</v>
      </c>
      <c r="AI72" s="337"/>
      <c r="AJ72" s="337"/>
      <c r="AK72" s="337"/>
      <c r="AL72" s="337"/>
      <c r="AM72" s="105" t="str">
        <f t="shared" si="4"/>
        <v/>
      </c>
      <c r="AN72" s="105">
        <f t="shared" si="5"/>
        <v>0.61</v>
      </c>
      <c r="AO72" s="102" t="str">
        <f t="shared" si="6"/>
        <v/>
      </c>
      <c r="AP72" s="102" t="str">
        <f t="shared" si="12"/>
        <v/>
      </c>
      <c r="AQ72" s="102">
        <f t="shared" si="7"/>
        <v>0.53</v>
      </c>
      <c r="AR72" s="102" t="str">
        <f t="shared" si="11"/>
        <v/>
      </c>
      <c r="AS72" s="102"/>
      <c r="AV72" s="161" t="str">
        <f t="shared" si="8"/>
        <v/>
      </c>
      <c r="AW72" s="105" t="str">
        <f t="shared" si="9"/>
        <v/>
      </c>
      <c r="AX72" s="105" t="str">
        <f t="shared" si="10"/>
        <v/>
      </c>
    </row>
    <row r="73" spans="1:50">
      <c r="A73" s="105" t="str">
        <f t="shared" si="3"/>
        <v>Wed</v>
      </c>
      <c r="B73" s="14">
        <v>42270</v>
      </c>
      <c r="D73" s="105">
        <v>0.49</v>
      </c>
      <c r="E73" s="105">
        <v>0.08</v>
      </c>
      <c r="F73" s="105">
        <v>1.46</v>
      </c>
      <c r="G73" s="4">
        <f t="shared" si="13"/>
        <v>0.67666666666666675</v>
      </c>
      <c r="I73" s="350" t="s">
        <v>202</v>
      </c>
      <c r="J73" s="350"/>
      <c r="K73" s="350"/>
      <c r="L73" s="350"/>
      <c r="N73" s="349"/>
      <c r="O73" s="349"/>
      <c r="P73" s="349"/>
      <c r="Q73" s="338" t="s">
        <v>74</v>
      </c>
      <c r="R73" s="338"/>
      <c r="S73" s="105" t="s">
        <v>66</v>
      </c>
      <c r="T73" s="105" t="s">
        <v>74</v>
      </c>
      <c r="U73" s="105">
        <v>-18</v>
      </c>
      <c r="AG73" s="105">
        <v>0.51</v>
      </c>
      <c r="AH73" s="337" t="s">
        <v>184</v>
      </c>
      <c r="AI73" s="337"/>
      <c r="AJ73" s="337"/>
      <c r="AK73" s="337"/>
      <c r="AL73" s="337"/>
      <c r="AM73" s="105" t="str">
        <f t="shared" si="4"/>
        <v/>
      </c>
      <c r="AN73" s="105">
        <f t="shared" si="5"/>
        <v>0.67666666666666675</v>
      </c>
      <c r="AO73" s="102" t="str">
        <f t="shared" si="6"/>
        <v/>
      </c>
      <c r="AP73" s="102" t="str">
        <f t="shared" si="12"/>
        <v/>
      </c>
      <c r="AQ73" s="102">
        <f t="shared" si="7"/>
        <v>0.51</v>
      </c>
      <c r="AR73" s="102" t="str">
        <f t="shared" si="11"/>
        <v/>
      </c>
      <c r="AS73" s="102"/>
      <c r="AV73" s="161" t="str">
        <f t="shared" si="8"/>
        <v/>
      </c>
      <c r="AW73" s="105" t="str">
        <f t="shared" si="9"/>
        <v/>
      </c>
      <c r="AX73" s="105" t="str">
        <f t="shared" si="10"/>
        <v/>
      </c>
    </row>
    <row r="74" spans="1:50">
      <c r="A74" s="105" t="str">
        <f t="shared" si="3"/>
        <v>Thu</v>
      </c>
      <c r="B74" s="14">
        <v>42271</v>
      </c>
      <c r="D74" s="105">
        <v>0.5</v>
      </c>
      <c r="E74" s="105">
        <v>2.2000000000000002</v>
      </c>
      <c r="F74" s="105">
        <v>0.13</v>
      </c>
      <c r="G74" s="4">
        <f t="shared" si="13"/>
        <v>0.94333333333333336</v>
      </c>
      <c r="H74" s="105">
        <v>4.03</v>
      </c>
      <c r="I74" s="350" t="s">
        <v>185</v>
      </c>
      <c r="J74" s="350"/>
      <c r="K74" s="350"/>
      <c r="L74" s="350"/>
      <c r="N74" s="349"/>
      <c r="O74" s="349"/>
      <c r="P74" s="349"/>
      <c r="Q74" s="338" t="s">
        <v>74</v>
      </c>
      <c r="R74" s="338"/>
      <c r="S74" s="105" t="s">
        <v>66</v>
      </c>
      <c r="T74" s="105" t="s">
        <v>74</v>
      </c>
      <c r="U74" s="105">
        <v>-19.25</v>
      </c>
      <c r="AG74" s="105">
        <v>2.4</v>
      </c>
      <c r="AH74" s="337" t="s">
        <v>186</v>
      </c>
      <c r="AI74" s="337"/>
      <c r="AJ74" s="337"/>
      <c r="AK74" s="337"/>
      <c r="AL74" s="337"/>
      <c r="AM74" s="105" t="str">
        <f t="shared" si="4"/>
        <v/>
      </c>
      <c r="AN74" s="105">
        <f t="shared" si="5"/>
        <v>0.94333333333333336</v>
      </c>
      <c r="AO74" s="102" t="str">
        <f t="shared" si="6"/>
        <v/>
      </c>
      <c r="AP74" s="102" t="str">
        <f t="shared" si="12"/>
        <v/>
      </c>
      <c r="AQ74" s="102">
        <f t="shared" si="7"/>
        <v>2.4</v>
      </c>
      <c r="AR74" s="102" t="str">
        <f t="shared" si="11"/>
        <v/>
      </c>
      <c r="AS74" s="102"/>
      <c r="AV74" s="161" t="str">
        <f t="shared" si="8"/>
        <v/>
      </c>
      <c r="AW74" s="105" t="str">
        <f t="shared" si="9"/>
        <v/>
      </c>
      <c r="AX74" s="105" t="str">
        <f t="shared" si="10"/>
        <v/>
      </c>
    </row>
    <row r="75" spans="1:50">
      <c r="A75" s="105" t="str">
        <f t="shared" si="3"/>
        <v>Fri</v>
      </c>
      <c r="B75" s="14">
        <v>42272</v>
      </c>
      <c r="D75" s="105">
        <v>0.5</v>
      </c>
      <c r="E75" s="105">
        <v>0.6</v>
      </c>
      <c r="F75" s="105">
        <v>0.21</v>
      </c>
      <c r="G75" s="4">
        <f t="shared" si="13"/>
        <v>0.4366666666666667</v>
      </c>
      <c r="H75" s="105">
        <v>0.32</v>
      </c>
      <c r="I75" s="350" t="s">
        <v>187</v>
      </c>
      <c r="J75" s="350"/>
      <c r="K75" s="350"/>
      <c r="L75" s="350"/>
      <c r="N75" s="349"/>
      <c r="O75" s="349"/>
      <c r="P75" s="349"/>
      <c r="Q75" s="338" t="s">
        <v>74</v>
      </c>
      <c r="R75" s="338"/>
      <c r="S75" s="105" t="s">
        <v>66</v>
      </c>
      <c r="T75" s="105" t="s">
        <v>74</v>
      </c>
      <c r="U75" s="105">
        <v>-8.5</v>
      </c>
      <c r="AG75" s="105">
        <v>0.2</v>
      </c>
      <c r="AH75" s="337" t="s">
        <v>188</v>
      </c>
      <c r="AI75" s="337"/>
      <c r="AJ75" s="337"/>
      <c r="AK75" s="337"/>
      <c r="AL75" s="337"/>
      <c r="AM75" s="105" t="str">
        <f t="shared" si="4"/>
        <v/>
      </c>
      <c r="AN75" s="105">
        <f t="shared" si="5"/>
        <v>0.4366666666666667</v>
      </c>
      <c r="AO75" s="102" t="str">
        <f t="shared" si="6"/>
        <v/>
      </c>
      <c r="AP75" s="102" t="str">
        <f t="shared" si="12"/>
        <v/>
      </c>
      <c r="AQ75" s="102">
        <f t="shared" si="7"/>
        <v>0.2</v>
      </c>
      <c r="AR75" s="102" t="str">
        <f t="shared" si="11"/>
        <v/>
      </c>
      <c r="AS75" s="102"/>
      <c r="AV75" s="161" t="str">
        <f t="shared" si="8"/>
        <v/>
      </c>
      <c r="AW75" s="105" t="str">
        <f t="shared" si="9"/>
        <v/>
      </c>
      <c r="AX75" s="105" t="str">
        <f t="shared" si="10"/>
        <v/>
      </c>
    </row>
    <row r="76" spans="1:50">
      <c r="A76" s="105" t="str">
        <f t="shared" si="3"/>
        <v>Mon</v>
      </c>
      <c r="B76" s="14">
        <v>42275</v>
      </c>
      <c r="D76" s="105">
        <v>0.81</v>
      </c>
      <c r="E76" s="105">
        <v>0.72</v>
      </c>
      <c r="F76" s="105">
        <v>2.16</v>
      </c>
      <c r="G76" s="4">
        <f t="shared" si="13"/>
        <v>1.23</v>
      </c>
      <c r="I76" s="350" t="s">
        <v>202</v>
      </c>
      <c r="J76" s="350"/>
      <c r="K76" s="350"/>
      <c r="L76" s="350"/>
      <c r="N76" s="349" t="s">
        <v>140</v>
      </c>
      <c r="O76" s="349"/>
      <c r="P76" s="349"/>
      <c r="Q76" s="338" t="s">
        <v>66</v>
      </c>
      <c r="R76" s="338"/>
      <c r="S76" s="105" t="s">
        <v>74</v>
      </c>
      <c r="T76" s="105" t="s">
        <v>66</v>
      </c>
      <c r="U76" s="105">
        <v>3.25</v>
      </c>
      <c r="AG76" s="105">
        <v>0.98</v>
      </c>
      <c r="AH76" s="337" t="s">
        <v>189</v>
      </c>
      <c r="AI76" s="337"/>
      <c r="AJ76" s="337"/>
      <c r="AK76" s="337"/>
      <c r="AL76" s="337"/>
      <c r="AM76" s="105">
        <f t="shared" si="4"/>
        <v>1.23</v>
      </c>
      <c r="AN76" s="105" t="str">
        <f t="shared" si="5"/>
        <v/>
      </c>
      <c r="AO76" s="102">
        <f t="shared" si="6"/>
        <v>1.23</v>
      </c>
      <c r="AP76" s="102">
        <f t="shared" si="12"/>
        <v>0.98</v>
      </c>
      <c r="AQ76" s="102" t="str">
        <f t="shared" si="7"/>
        <v/>
      </c>
      <c r="AR76" s="102">
        <f t="shared" si="11"/>
        <v>0.98</v>
      </c>
      <c r="AS76" s="102"/>
      <c r="AV76" s="161" t="str">
        <f t="shared" si="8"/>
        <v/>
      </c>
      <c r="AW76" s="105" t="str">
        <f t="shared" si="9"/>
        <v/>
      </c>
      <c r="AX76" s="105" t="str">
        <f t="shared" si="10"/>
        <v/>
      </c>
    </row>
    <row r="77" spans="1:50">
      <c r="A77" s="105" t="str">
        <f t="shared" si="3"/>
        <v>Tue</v>
      </c>
      <c r="B77" s="14">
        <v>42276</v>
      </c>
      <c r="D77" s="105">
        <v>0.49</v>
      </c>
      <c r="E77" s="105">
        <v>0.65</v>
      </c>
      <c r="F77" s="105">
        <v>0.65</v>
      </c>
      <c r="G77" s="4">
        <f t="shared" si="13"/>
        <v>0.59666666666666668</v>
      </c>
      <c r="H77" s="105">
        <v>0.47</v>
      </c>
      <c r="I77" s="350" t="s">
        <v>190</v>
      </c>
      <c r="J77" s="350"/>
      <c r="K77" s="350"/>
      <c r="L77" s="350"/>
      <c r="N77" s="349"/>
      <c r="O77" s="349"/>
      <c r="P77" s="349"/>
      <c r="Q77" s="338" t="s">
        <v>66</v>
      </c>
      <c r="R77" s="338"/>
      <c r="S77" s="105" t="s">
        <v>74</v>
      </c>
      <c r="T77" s="105" t="s">
        <v>66</v>
      </c>
      <c r="U77" s="105">
        <v>18.25</v>
      </c>
      <c r="AG77" s="105">
        <v>0.99</v>
      </c>
      <c r="AH77" s="337" t="s">
        <v>189</v>
      </c>
      <c r="AI77" s="337"/>
      <c r="AJ77" s="337"/>
      <c r="AK77" s="337"/>
      <c r="AL77" s="337"/>
      <c r="AM77" s="105">
        <f t="shared" si="4"/>
        <v>0.59666666666666668</v>
      </c>
      <c r="AN77" s="105" t="str">
        <f t="shared" si="5"/>
        <v/>
      </c>
      <c r="AO77" s="102">
        <f t="shared" si="6"/>
        <v>0.59666666666666668</v>
      </c>
      <c r="AP77" s="102">
        <f t="shared" si="12"/>
        <v>0.99</v>
      </c>
      <c r="AQ77" s="102" t="str">
        <f t="shared" si="7"/>
        <v/>
      </c>
      <c r="AR77" s="102">
        <f t="shared" si="11"/>
        <v>0.99</v>
      </c>
      <c r="AS77" s="102"/>
      <c r="AV77" s="161" t="str">
        <f t="shared" si="8"/>
        <v/>
      </c>
      <c r="AW77" s="105" t="str">
        <f t="shared" si="9"/>
        <v/>
      </c>
      <c r="AX77" s="105" t="str">
        <f t="shared" si="10"/>
        <v/>
      </c>
    </row>
    <row r="78" spans="1:50">
      <c r="A78" s="105" t="str">
        <f t="shared" si="3"/>
        <v>Wed</v>
      </c>
      <c r="B78" s="14">
        <v>42277</v>
      </c>
      <c r="D78" s="105">
        <v>0.5</v>
      </c>
      <c r="E78" s="105">
        <v>0.35</v>
      </c>
      <c r="F78" s="105">
        <v>0.74</v>
      </c>
      <c r="G78" s="4">
        <f t="shared" si="13"/>
        <v>0.52999999999999992</v>
      </c>
      <c r="I78" s="350" t="s">
        <v>202</v>
      </c>
      <c r="J78" s="350"/>
      <c r="K78" s="350"/>
      <c r="L78" s="350"/>
      <c r="M78" s="105">
        <v>0.01</v>
      </c>
      <c r="N78" s="349" t="s">
        <v>192</v>
      </c>
      <c r="O78" s="349"/>
      <c r="P78" s="349"/>
      <c r="Q78" s="338" t="s">
        <v>66</v>
      </c>
      <c r="R78" s="338"/>
      <c r="S78" s="105" t="s">
        <v>74</v>
      </c>
      <c r="T78" s="105" t="s">
        <v>66</v>
      </c>
      <c r="U78" s="105">
        <v>10</v>
      </c>
      <c r="AG78" s="105">
        <v>0.37</v>
      </c>
      <c r="AH78" s="337" t="s">
        <v>177</v>
      </c>
      <c r="AI78" s="337"/>
      <c r="AJ78" s="337"/>
      <c r="AK78" s="337"/>
      <c r="AL78" s="337"/>
      <c r="AM78" s="105">
        <f t="shared" si="4"/>
        <v>0.52999999999999992</v>
      </c>
      <c r="AN78" s="105" t="str">
        <f t="shared" si="5"/>
        <v/>
      </c>
      <c r="AO78" s="102">
        <f t="shared" si="6"/>
        <v>0.52999999999999992</v>
      </c>
      <c r="AP78" s="102">
        <f t="shared" si="12"/>
        <v>0.37</v>
      </c>
      <c r="AQ78" s="102" t="str">
        <f t="shared" si="7"/>
        <v/>
      </c>
      <c r="AR78" s="102">
        <f t="shared" si="11"/>
        <v>0.37</v>
      </c>
      <c r="AS78" s="102"/>
      <c r="AV78" s="161" t="str">
        <f t="shared" si="8"/>
        <v/>
      </c>
      <c r="AW78" s="105" t="str">
        <f t="shared" si="9"/>
        <v/>
      </c>
      <c r="AX78" s="105" t="str">
        <f t="shared" si="10"/>
        <v/>
      </c>
    </row>
    <row r="79" spans="1:50">
      <c r="A79" s="105" t="str">
        <f t="shared" ref="A79:A142" si="14">TEXT(WEEKDAY(B79),"ddd")</f>
        <v>Thu</v>
      </c>
      <c r="B79" s="14">
        <v>42278</v>
      </c>
      <c r="D79" s="105">
        <v>0.51</v>
      </c>
      <c r="E79" s="105">
        <v>0.34</v>
      </c>
      <c r="F79" s="105">
        <v>2.35</v>
      </c>
      <c r="G79" s="4">
        <f t="shared" si="13"/>
        <v>1.0666666666666667</v>
      </c>
      <c r="H79" s="105">
        <v>0.37</v>
      </c>
      <c r="I79" s="350" t="s">
        <v>193</v>
      </c>
      <c r="J79" s="350"/>
      <c r="K79" s="350"/>
      <c r="L79" s="350"/>
      <c r="M79" s="105">
        <v>0.28999999999999998</v>
      </c>
      <c r="N79" s="349" t="s">
        <v>191</v>
      </c>
      <c r="O79" s="349"/>
      <c r="P79" s="349"/>
      <c r="Q79" s="338" t="s">
        <v>66</v>
      </c>
      <c r="R79" s="338"/>
      <c r="S79" s="105" t="s">
        <v>66</v>
      </c>
      <c r="T79" s="105" t="s">
        <v>66</v>
      </c>
      <c r="U79" s="105">
        <v>-26.75</v>
      </c>
      <c r="AG79" s="105">
        <v>0.25</v>
      </c>
      <c r="AH79" s="337" t="s">
        <v>194</v>
      </c>
      <c r="AI79" s="337"/>
      <c r="AJ79" s="337"/>
      <c r="AK79" s="337"/>
      <c r="AL79" s="337"/>
      <c r="AM79" s="105">
        <f t="shared" ref="AM79:AM142" si="15">IF(Q79="Y",G79,"")</f>
        <v>1.0666666666666667</v>
      </c>
      <c r="AN79" s="105">
        <f t="shared" ref="AN79:AN142" si="16">IF(S79="Y",G79,"")</f>
        <v>1.0666666666666667</v>
      </c>
      <c r="AO79" s="102">
        <f t="shared" ref="AO79:AO142" si="17">IF(T79="Y",G79,"")</f>
        <v>1.0666666666666667</v>
      </c>
      <c r="AP79" s="102">
        <f t="shared" ref="AP79:AP142" si="18">IF(Q79="Y",AG79,"")</f>
        <v>0.25</v>
      </c>
      <c r="AQ79" s="102">
        <f t="shared" ref="AQ79:AQ142" si="19">IF(S79="Y",AG79,"")</f>
        <v>0.25</v>
      </c>
      <c r="AR79" s="102">
        <f t="shared" ref="AR79:AR142" si="20">IF(T79="Y",AG79,"")</f>
        <v>0.25</v>
      </c>
      <c r="AS79" s="102"/>
      <c r="AV79" s="161" t="str">
        <f t="shared" ref="AV79:AV142" si="21">IF(AC79="Y",G79,"")</f>
        <v/>
      </c>
      <c r="AW79" s="105" t="str">
        <f t="shared" ref="AW79:AW142" si="22">IF(AD79="Y",G79,"")</f>
        <v/>
      </c>
      <c r="AX79" s="105" t="str">
        <f t="shared" ref="AX79:AX142" si="23">IF(AE79="Y",G79,"")</f>
        <v/>
      </c>
    </row>
    <row r="80" spans="1:50">
      <c r="A80" s="105" t="str">
        <f t="shared" si="14"/>
        <v>Fri</v>
      </c>
      <c r="B80" s="14">
        <v>42279</v>
      </c>
      <c r="D80" s="105">
        <v>0.36</v>
      </c>
      <c r="E80" s="105">
        <v>0.44</v>
      </c>
      <c r="F80" s="105">
        <v>0.15</v>
      </c>
      <c r="G80" s="4">
        <f t="shared" si="13"/>
        <v>0.31666666666666665</v>
      </c>
      <c r="H80" s="105">
        <v>0.53</v>
      </c>
      <c r="I80" s="350" t="s">
        <v>195</v>
      </c>
      <c r="J80" s="350"/>
      <c r="K80" s="350"/>
      <c r="L80" s="350"/>
      <c r="M80" s="105">
        <v>0.56999999999999995</v>
      </c>
      <c r="N80" s="349" t="s">
        <v>196</v>
      </c>
      <c r="O80" s="349"/>
      <c r="P80" s="349"/>
      <c r="Q80" s="338" t="s">
        <v>66</v>
      </c>
      <c r="R80" s="338"/>
      <c r="S80" s="105" t="s">
        <v>74</v>
      </c>
      <c r="T80" s="105" t="s">
        <v>66</v>
      </c>
      <c r="U80" s="105">
        <v>14</v>
      </c>
      <c r="AG80" s="105">
        <v>0.2</v>
      </c>
      <c r="AH80" s="337" t="s">
        <v>197</v>
      </c>
      <c r="AI80" s="337"/>
      <c r="AJ80" s="337"/>
      <c r="AK80" s="337"/>
      <c r="AL80" s="337"/>
      <c r="AM80" s="105">
        <f t="shared" si="15"/>
        <v>0.31666666666666665</v>
      </c>
      <c r="AN80" s="105" t="str">
        <f t="shared" si="16"/>
        <v/>
      </c>
      <c r="AO80" s="102">
        <f t="shared" si="17"/>
        <v>0.31666666666666665</v>
      </c>
      <c r="AP80" s="102">
        <f t="shared" si="18"/>
        <v>0.2</v>
      </c>
      <c r="AQ80" s="102" t="str">
        <f t="shared" si="19"/>
        <v/>
      </c>
      <c r="AR80" s="102">
        <f t="shared" si="20"/>
        <v>0.2</v>
      </c>
      <c r="AS80" s="102"/>
      <c r="AV80" s="161" t="str">
        <f t="shared" si="21"/>
        <v/>
      </c>
      <c r="AW80" s="105" t="str">
        <f t="shared" si="22"/>
        <v/>
      </c>
      <c r="AX80" s="105" t="str">
        <f t="shared" si="23"/>
        <v/>
      </c>
    </row>
    <row r="81" spans="1:50">
      <c r="A81" s="105" t="str">
        <f t="shared" si="14"/>
        <v>Mon</v>
      </c>
      <c r="B81" s="14">
        <v>42282</v>
      </c>
      <c r="D81" s="105">
        <v>7.0000000000000007E-2</v>
      </c>
      <c r="E81" s="105">
        <v>0.3</v>
      </c>
      <c r="F81" s="105">
        <v>1.57</v>
      </c>
      <c r="G81" s="4">
        <f t="shared" si="13"/>
        <v>0.64666666666666672</v>
      </c>
      <c r="H81" s="105">
        <v>0.35</v>
      </c>
      <c r="I81" s="350" t="s">
        <v>199</v>
      </c>
      <c r="J81" s="350"/>
      <c r="K81" s="350"/>
      <c r="L81" s="350"/>
      <c r="N81" s="349"/>
      <c r="O81" s="349"/>
      <c r="P81" s="349"/>
      <c r="Q81" s="338" t="s">
        <v>74</v>
      </c>
      <c r="R81" s="338"/>
      <c r="S81" s="105" t="s">
        <v>66</v>
      </c>
      <c r="T81" s="105" t="s">
        <v>74</v>
      </c>
      <c r="U81" s="105">
        <v>0.25</v>
      </c>
      <c r="AG81" s="105">
        <v>0.06</v>
      </c>
      <c r="AH81" s="337" t="s">
        <v>198</v>
      </c>
      <c r="AI81" s="337"/>
      <c r="AJ81" s="337"/>
      <c r="AK81" s="337"/>
      <c r="AL81" s="337"/>
      <c r="AM81" s="105" t="str">
        <f t="shared" si="15"/>
        <v/>
      </c>
      <c r="AN81" s="105">
        <f t="shared" si="16"/>
        <v>0.64666666666666672</v>
      </c>
      <c r="AO81" s="102" t="str">
        <f t="shared" si="17"/>
        <v/>
      </c>
      <c r="AP81" s="102" t="str">
        <f t="shared" si="18"/>
        <v/>
      </c>
      <c r="AQ81" s="102">
        <f t="shared" si="19"/>
        <v>0.06</v>
      </c>
      <c r="AR81" s="102" t="str">
        <f t="shared" si="20"/>
        <v/>
      </c>
      <c r="AS81" s="102"/>
      <c r="AV81" s="161" t="str">
        <f t="shared" si="21"/>
        <v/>
      </c>
      <c r="AW81" s="105" t="str">
        <f t="shared" si="22"/>
        <v/>
      </c>
      <c r="AX81" s="105" t="str">
        <f t="shared" si="23"/>
        <v/>
      </c>
    </row>
    <row r="82" spans="1:50">
      <c r="A82" s="105" t="str">
        <f t="shared" si="14"/>
        <v>Tue</v>
      </c>
      <c r="B82" s="14">
        <v>42283</v>
      </c>
      <c r="D82" s="105">
        <v>0.37</v>
      </c>
      <c r="E82" s="105">
        <v>0.48</v>
      </c>
      <c r="F82" s="105">
        <v>0.1</v>
      </c>
      <c r="G82" s="4">
        <f t="shared" si="13"/>
        <v>0.31666666666666665</v>
      </c>
      <c r="H82" s="105">
        <v>0.47</v>
      </c>
      <c r="I82" s="350" t="s">
        <v>200</v>
      </c>
      <c r="J82" s="350"/>
      <c r="K82" s="350"/>
      <c r="L82" s="350"/>
      <c r="N82" s="349"/>
      <c r="O82" s="349"/>
      <c r="P82" s="349"/>
      <c r="Q82" s="338" t="s">
        <v>66</v>
      </c>
      <c r="R82" s="338"/>
      <c r="S82" s="105" t="s">
        <v>74</v>
      </c>
      <c r="T82" s="105" t="s">
        <v>66</v>
      </c>
      <c r="U82" s="105">
        <v>13.5</v>
      </c>
      <c r="AG82" s="105">
        <v>0.28999999999999998</v>
      </c>
      <c r="AH82" s="337" t="s">
        <v>201</v>
      </c>
      <c r="AI82" s="337"/>
      <c r="AJ82" s="337"/>
      <c r="AK82" s="337"/>
      <c r="AL82" s="337"/>
      <c r="AM82" s="105">
        <f t="shared" si="15"/>
        <v>0.31666666666666665</v>
      </c>
      <c r="AN82" s="105" t="str">
        <f t="shared" si="16"/>
        <v/>
      </c>
      <c r="AO82" s="102">
        <f t="shared" si="17"/>
        <v>0.31666666666666665</v>
      </c>
      <c r="AP82" s="102">
        <f t="shared" si="18"/>
        <v>0.28999999999999998</v>
      </c>
      <c r="AQ82" s="102" t="str">
        <f t="shared" si="19"/>
        <v/>
      </c>
      <c r="AR82" s="102">
        <f t="shared" si="20"/>
        <v>0.28999999999999998</v>
      </c>
      <c r="AS82" s="102"/>
      <c r="AV82" s="161" t="str">
        <f t="shared" si="21"/>
        <v/>
      </c>
      <c r="AW82" s="105" t="str">
        <f t="shared" si="22"/>
        <v/>
      </c>
      <c r="AX82" s="105" t="str">
        <f t="shared" si="23"/>
        <v/>
      </c>
    </row>
    <row r="83" spans="1:50">
      <c r="A83" s="105" t="str">
        <f t="shared" si="14"/>
        <v>Wed</v>
      </c>
      <c r="B83" s="14">
        <v>42284</v>
      </c>
      <c r="D83" s="105">
        <v>0.03</v>
      </c>
      <c r="E83" s="105">
        <v>0.69</v>
      </c>
      <c r="F83" s="105">
        <v>0.78</v>
      </c>
      <c r="G83" s="4">
        <f t="shared" si="13"/>
        <v>0.5</v>
      </c>
      <c r="I83" s="350" t="s">
        <v>202</v>
      </c>
      <c r="J83" s="350"/>
      <c r="K83" s="350"/>
      <c r="L83" s="350"/>
      <c r="N83" s="349"/>
      <c r="O83" s="349"/>
      <c r="P83" s="349"/>
      <c r="Q83" s="338" t="s">
        <v>74</v>
      </c>
      <c r="R83" s="338"/>
      <c r="S83" s="105" t="s">
        <v>66</v>
      </c>
      <c r="T83" s="105" t="s">
        <v>74</v>
      </c>
      <c r="U83" s="105">
        <v>-4.75</v>
      </c>
      <c r="AG83" s="105">
        <v>0.06</v>
      </c>
      <c r="AH83" s="337" t="s">
        <v>198</v>
      </c>
      <c r="AI83" s="337"/>
      <c r="AJ83" s="337"/>
      <c r="AK83" s="337"/>
      <c r="AL83" s="337"/>
      <c r="AM83" s="105" t="str">
        <f t="shared" si="15"/>
        <v/>
      </c>
      <c r="AN83" s="105">
        <f t="shared" si="16"/>
        <v>0.5</v>
      </c>
      <c r="AO83" s="102" t="str">
        <f t="shared" si="17"/>
        <v/>
      </c>
      <c r="AP83" s="102" t="str">
        <f t="shared" si="18"/>
        <v/>
      </c>
      <c r="AQ83" s="102">
        <f t="shared" si="19"/>
        <v>0.06</v>
      </c>
      <c r="AR83" s="102" t="str">
        <f t="shared" si="20"/>
        <v/>
      </c>
      <c r="AS83" s="102"/>
      <c r="AV83" s="161" t="str">
        <f t="shared" si="21"/>
        <v/>
      </c>
      <c r="AW83" s="105" t="str">
        <f t="shared" si="22"/>
        <v/>
      </c>
      <c r="AX83" s="105" t="str">
        <f t="shared" si="23"/>
        <v/>
      </c>
    </row>
    <row r="84" spans="1:50">
      <c r="A84" s="105" t="str">
        <f t="shared" si="14"/>
        <v>Thu</v>
      </c>
      <c r="B84" s="14">
        <v>42285</v>
      </c>
      <c r="D84" s="105">
        <v>0.02</v>
      </c>
      <c r="E84" s="105">
        <v>0.4</v>
      </c>
      <c r="F84" s="105">
        <v>0.19</v>
      </c>
      <c r="G84" s="4">
        <f t="shared" si="13"/>
        <v>0.20333333333333337</v>
      </c>
      <c r="I84" s="350" t="s">
        <v>202</v>
      </c>
      <c r="J84" s="350"/>
      <c r="K84" s="350"/>
      <c r="L84" s="350"/>
      <c r="N84" s="349"/>
      <c r="O84" s="349"/>
      <c r="P84" s="349"/>
      <c r="Q84" s="338" t="s">
        <v>66</v>
      </c>
      <c r="R84" s="338"/>
      <c r="S84" s="105" t="s">
        <v>74</v>
      </c>
      <c r="T84" s="105" t="s">
        <v>74</v>
      </c>
      <c r="U84" s="105">
        <v>0</v>
      </c>
      <c r="AG84" s="105">
        <v>0.06</v>
      </c>
      <c r="AH84" s="337" t="s">
        <v>198</v>
      </c>
      <c r="AI84" s="337"/>
      <c r="AJ84" s="337"/>
      <c r="AK84" s="337"/>
      <c r="AL84" s="337"/>
      <c r="AM84" s="105">
        <f t="shared" si="15"/>
        <v>0.20333333333333337</v>
      </c>
      <c r="AN84" s="105" t="str">
        <f t="shared" si="16"/>
        <v/>
      </c>
      <c r="AO84" s="102" t="str">
        <f t="shared" si="17"/>
        <v/>
      </c>
      <c r="AP84" s="102">
        <f t="shared" si="18"/>
        <v>0.06</v>
      </c>
      <c r="AQ84" s="102" t="str">
        <f t="shared" si="19"/>
        <v/>
      </c>
      <c r="AR84" s="102" t="str">
        <f t="shared" si="20"/>
        <v/>
      </c>
      <c r="AS84" s="102"/>
      <c r="AV84" s="161" t="str">
        <f t="shared" si="21"/>
        <v/>
      </c>
      <c r="AW84" s="105" t="str">
        <f t="shared" si="22"/>
        <v/>
      </c>
      <c r="AX84" s="105" t="str">
        <f t="shared" si="23"/>
        <v/>
      </c>
    </row>
    <row r="85" spans="1:50">
      <c r="A85" s="105" t="str">
        <f t="shared" si="14"/>
        <v>Fri</v>
      </c>
      <c r="B85" s="14">
        <v>42286</v>
      </c>
      <c r="D85" s="105">
        <v>0.48</v>
      </c>
      <c r="E85" s="105">
        <v>0.35</v>
      </c>
      <c r="F85" s="105">
        <v>2.0699999999999998</v>
      </c>
      <c r="G85" s="4">
        <f t="shared" si="13"/>
        <v>0.96666666666666667</v>
      </c>
      <c r="H85" s="105">
        <v>0.17</v>
      </c>
      <c r="I85" s="350" t="s">
        <v>203</v>
      </c>
      <c r="J85" s="350"/>
      <c r="K85" s="350"/>
      <c r="L85" s="350"/>
      <c r="N85" s="349"/>
      <c r="O85" s="349"/>
      <c r="P85" s="349"/>
      <c r="Q85" s="338" t="s">
        <v>66</v>
      </c>
      <c r="R85" s="338"/>
      <c r="S85" s="105" t="s">
        <v>74</v>
      </c>
      <c r="T85" s="105" t="s">
        <v>74</v>
      </c>
      <c r="U85" s="105">
        <v>0.25</v>
      </c>
      <c r="AG85" s="105">
        <v>1.78</v>
      </c>
      <c r="AH85" s="337" t="s">
        <v>204</v>
      </c>
      <c r="AI85" s="337"/>
      <c r="AJ85" s="337"/>
      <c r="AK85" s="337"/>
      <c r="AL85" s="337"/>
      <c r="AM85" s="105">
        <f t="shared" si="15"/>
        <v>0.96666666666666667</v>
      </c>
      <c r="AN85" s="105" t="str">
        <f t="shared" si="16"/>
        <v/>
      </c>
      <c r="AO85" s="102" t="str">
        <f t="shared" si="17"/>
        <v/>
      </c>
      <c r="AP85" s="102">
        <f t="shared" si="18"/>
        <v>1.78</v>
      </c>
      <c r="AQ85" s="102" t="str">
        <f t="shared" si="19"/>
        <v/>
      </c>
      <c r="AR85" s="102" t="str">
        <f t="shared" si="20"/>
        <v/>
      </c>
      <c r="AS85" s="102"/>
      <c r="AV85" s="161" t="str">
        <f t="shared" si="21"/>
        <v/>
      </c>
      <c r="AW85" s="105" t="str">
        <f t="shared" si="22"/>
        <v/>
      </c>
      <c r="AX85" s="105" t="str">
        <f t="shared" si="23"/>
        <v/>
      </c>
    </row>
    <row r="86" spans="1:50">
      <c r="A86" s="105" t="str">
        <f t="shared" si="14"/>
        <v>Mon</v>
      </c>
      <c r="B86" s="14">
        <v>42289</v>
      </c>
      <c r="C86" s="105">
        <v>0.87</v>
      </c>
      <c r="D86" s="105">
        <v>0.72</v>
      </c>
      <c r="E86" s="105">
        <v>2.95</v>
      </c>
      <c r="F86" s="105">
        <v>1.29</v>
      </c>
      <c r="G86" s="4">
        <f t="shared" si="13"/>
        <v>1.6533333333333333</v>
      </c>
      <c r="H86" s="105">
        <v>2.41</v>
      </c>
      <c r="I86" s="350" t="s">
        <v>208</v>
      </c>
      <c r="J86" s="350"/>
      <c r="K86" s="350"/>
      <c r="L86" s="350"/>
      <c r="N86" s="349"/>
      <c r="O86" s="349"/>
      <c r="P86" s="349"/>
      <c r="Q86" s="338" t="s">
        <v>74</v>
      </c>
      <c r="R86" s="338"/>
      <c r="S86" s="105" t="s">
        <v>66</v>
      </c>
      <c r="T86" s="105" t="s">
        <v>74</v>
      </c>
      <c r="U86" s="105">
        <v>-11.25</v>
      </c>
      <c r="AG86" s="160">
        <v>1.95</v>
      </c>
      <c r="AH86" s="345" t="s">
        <v>209</v>
      </c>
      <c r="AI86" s="345"/>
      <c r="AJ86" s="345"/>
      <c r="AK86" s="345"/>
      <c r="AL86" s="345"/>
      <c r="AM86" s="105" t="str">
        <f t="shared" si="15"/>
        <v/>
      </c>
      <c r="AN86" s="105">
        <f t="shared" si="16"/>
        <v>1.6533333333333333</v>
      </c>
      <c r="AO86" s="102" t="str">
        <f t="shared" si="17"/>
        <v/>
      </c>
      <c r="AP86" s="102" t="str">
        <f t="shared" si="18"/>
        <v/>
      </c>
      <c r="AQ86" s="102">
        <f t="shared" si="19"/>
        <v>1.95</v>
      </c>
      <c r="AR86" s="102" t="str">
        <f t="shared" si="20"/>
        <v/>
      </c>
      <c r="AS86" s="102"/>
      <c r="AV86" s="161" t="str">
        <f t="shared" si="21"/>
        <v/>
      </c>
      <c r="AW86" s="105" t="str">
        <f t="shared" si="22"/>
        <v/>
      </c>
      <c r="AX86" s="105" t="str">
        <f t="shared" si="23"/>
        <v/>
      </c>
    </row>
    <row r="87" spans="1:50">
      <c r="A87" s="105" t="str">
        <f t="shared" si="14"/>
        <v>Tue</v>
      </c>
      <c r="B87" s="14">
        <v>42290</v>
      </c>
      <c r="C87" s="105">
        <v>0.95</v>
      </c>
      <c r="D87" s="105">
        <v>0.39</v>
      </c>
      <c r="E87" s="105">
        <v>0.47</v>
      </c>
      <c r="F87" s="105">
        <v>0.32</v>
      </c>
      <c r="G87" s="4">
        <f t="shared" si="13"/>
        <v>0.39333333333333337</v>
      </c>
      <c r="H87" s="105">
        <v>2.13</v>
      </c>
      <c r="I87" s="350" t="s">
        <v>211</v>
      </c>
      <c r="J87" s="350"/>
      <c r="K87" s="350"/>
      <c r="L87" s="350"/>
      <c r="N87" s="349"/>
      <c r="O87" s="349"/>
      <c r="P87" s="349"/>
      <c r="Q87" s="338" t="s">
        <v>74</v>
      </c>
      <c r="R87" s="338"/>
      <c r="S87" s="105" t="s">
        <v>74</v>
      </c>
      <c r="T87" s="105" t="s">
        <v>74</v>
      </c>
      <c r="U87" s="105">
        <v>1.25</v>
      </c>
      <c r="AG87" s="105">
        <v>0</v>
      </c>
      <c r="AH87" s="345" t="s">
        <v>210</v>
      </c>
      <c r="AI87" s="345"/>
      <c r="AJ87" s="345"/>
      <c r="AK87" s="345"/>
      <c r="AL87" s="345"/>
      <c r="AM87" s="105" t="str">
        <f t="shared" si="15"/>
        <v/>
      </c>
      <c r="AN87" s="105" t="str">
        <f t="shared" si="16"/>
        <v/>
      </c>
      <c r="AO87" s="102" t="str">
        <f t="shared" si="17"/>
        <v/>
      </c>
      <c r="AP87" s="102" t="str">
        <f t="shared" si="18"/>
        <v/>
      </c>
      <c r="AQ87" s="102" t="str">
        <f t="shared" si="19"/>
        <v/>
      </c>
      <c r="AR87" s="102" t="str">
        <f t="shared" si="20"/>
        <v/>
      </c>
      <c r="AS87" s="102"/>
      <c r="AV87" s="161" t="str">
        <f t="shared" si="21"/>
        <v/>
      </c>
      <c r="AW87" s="105" t="str">
        <f t="shared" si="22"/>
        <v/>
      </c>
      <c r="AX87" s="105" t="str">
        <f t="shared" si="23"/>
        <v/>
      </c>
    </row>
    <row r="88" spans="1:50">
      <c r="A88" s="105" t="str">
        <f t="shared" si="14"/>
        <v>Wed</v>
      </c>
      <c r="B88" s="14">
        <v>42291</v>
      </c>
      <c r="C88" s="105">
        <v>0.28999999999999998</v>
      </c>
      <c r="D88" s="105">
        <v>0.45</v>
      </c>
      <c r="E88" s="105">
        <v>0.76</v>
      </c>
      <c r="F88" s="105">
        <v>2.64</v>
      </c>
      <c r="G88" s="4">
        <f t="shared" si="13"/>
        <v>1.2833333333333334</v>
      </c>
      <c r="I88" s="350" t="s">
        <v>202</v>
      </c>
      <c r="J88" s="350"/>
      <c r="K88" s="350"/>
      <c r="L88" s="350"/>
      <c r="N88" s="349"/>
      <c r="O88" s="349"/>
      <c r="P88" s="349"/>
      <c r="Q88" s="338" t="s">
        <v>66</v>
      </c>
      <c r="R88" s="338"/>
      <c r="S88" s="105" t="s">
        <v>74</v>
      </c>
      <c r="T88" s="105" t="s">
        <v>66</v>
      </c>
      <c r="U88" s="105">
        <v>10.25</v>
      </c>
      <c r="AG88" s="105">
        <v>0.64</v>
      </c>
      <c r="AH88" s="337" t="s">
        <v>212</v>
      </c>
      <c r="AI88" s="337"/>
      <c r="AJ88" s="337"/>
      <c r="AK88" s="337"/>
      <c r="AL88" s="337"/>
      <c r="AM88" s="105">
        <f t="shared" si="15"/>
        <v>1.2833333333333334</v>
      </c>
      <c r="AN88" s="105" t="str">
        <f t="shared" si="16"/>
        <v/>
      </c>
      <c r="AO88" s="102">
        <f t="shared" si="17"/>
        <v>1.2833333333333334</v>
      </c>
      <c r="AP88" s="102">
        <f t="shared" si="18"/>
        <v>0.64</v>
      </c>
      <c r="AQ88" s="102" t="str">
        <f t="shared" si="19"/>
        <v/>
      </c>
      <c r="AR88" s="102">
        <f t="shared" si="20"/>
        <v>0.64</v>
      </c>
      <c r="AS88" s="102"/>
      <c r="AV88" s="161" t="str">
        <f t="shared" si="21"/>
        <v/>
      </c>
      <c r="AW88" s="105" t="str">
        <f t="shared" si="22"/>
        <v/>
      </c>
      <c r="AX88" s="105" t="str">
        <f t="shared" si="23"/>
        <v/>
      </c>
    </row>
    <row r="89" spans="1:50">
      <c r="A89" s="105" t="str">
        <f t="shared" si="14"/>
        <v>Thu</v>
      </c>
      <c r="B89" s="14">
        <v>42292</v>
      </c>
      <c r="C89" s="105">
        <v>0.45</v>
      </c>
      <c r="D89" s="105">
        <v>0.75</v>
      </c>
      <c r="E89" s="105">
        <v>0.39</v>
      </c>
      <c r="F89" s="105">
        <v>0.83</v>
      </c>
      <c r="G89" s="4">
        <f t="shared" si="13"/>
        <v>0.65666666666666662</v>
      </c>
      <c r="H89" s="105">
        <v>0.61</v>
      </c>
      <c r="I89" s="350" t="s">
        <v>76</v>
      </c>
      <c r="J89" s="350"/>
      <c r="K89" s="350"/>
      <c r="L89" s="350"/>
      <c r="M89" s="105">
        <v>1.43</v>
      </c>
      <c r="N89" s="349" t="s">
        <v>205</v>
      </c>
      <c r="O89" s="349"/>
      <c r="P89" s="349"/>
      <c r="Q89" s="338" t="s">
        <v>74</v>
      </c>
      <c r="R89" s="338"/>
      <c r="S89" s="105" t="s">
        <v>74</v>
      </c>
      <c r="T89" s="105" t="s">
        <v>74</v>
      </c>
      <c r="U89" s="105">
        <v>2.5</v>
      </c>
      <c r="AG89" s="105">
        <v>0.09</v>
      </c>
      <c r="AH89" s="337" t="s">
        <v>213</v>
      </c>
      <c r="AI89" s="337"/>
      <c r="AJ89" s="337"/>
      <c r="AK89" s="337"/>
      <c r="AL89" s="337"/>
      <c r="AM89" s="105" t="str">
        <f t="shared" si="15"/>
        <v/>
      </c>
      <c r="AN89" s="105" t="str">
        <f t="shared" si="16"/>
        <v/>
      </c>
      <c r="AO89" s="102" t="str">
        <f t="shared" si="17"/>
        <v/>
      </c>
      <c r="AP89" s="102" t="str">
        <f t="shared" si="18"/>
        <v/>
      </c>
      <c r="AQ89" s="102" t="str">
        <f t="shared" si="19"/>
        <v/>
      </c>
      <c r="AR89" s="102" t="str">
        <f t="shared" si="20"/>
        <v/>
      </c>
      <c r="AS89" s="102"/>
      <c r="AV89" s="161" t="str">
        <f t="shared" si="21"/>
        <v/>
      </c>
      <c r="AW89" s="105" t="str">
        <f t="shared" si="22"/>
        <v/>
      </c>
      <c r="AX89" s="105" t="str">
        <f t="shared" si="23"/>
        <v/>
      </c>
    </row>
    <row r="90" spans="1:50">
      <c r="A90" s="105" t="str">
        <f t="shared" si="14"/>
        <v>Fri</v>
      </c>
      <c r="B90" s="14">
        <v>42293</v>
      </c>
      <c r="C90" s="105" t="s">
        <v>202</v>
      </c>
      <c r="D90" s="105">
        <v>0.15</v>
      </c>
      <c r="E90" s="105">
        <v>0.4</v>
      </c>
      <c r="F90" s="105">
        <v>0.76</v>
      </c>
      <c r="G90" s="4">
        <f t="shared" si="13"/>
        <v>0.4366666666666667</v>
      </c>
      <c r="I90" s="350"/>
      <c r="J90" s="350"/>
      <c r="K90" s="350"/>
      <c r="L90" s="350"/>
      <c r="M90" s="105">
        <v>0.4</v>
      </c>
      <c r="N90" s="349" t="s">
        <v>206</v>
      </c>
      <c r="O90" s="349"/>
      <c r="P90" s="349"/>
      <c r="Q90" s="338" t="s">
        <v>74</v>
      </c>
      <c r="R90" s="338"/>
      <c r="S90" s="105" t="s">
        <v>66</v>
      </c>
      <c r="T90" s="105" t="s">
        <v>74</v>
      </c>
      <c r="U90" s="105">
        <v>-7.5</v>
      </c>
      <c r="AG90" s="105">
        <v>0.11</v>
      </c>
      <c r="AH90" s="337" t="s">
        <v>213</v>
      </c>
      <c r="AI90" s="337"/>
      <c r="AJ90" s="337"/>
      <c r="AK90" s="337"/>
      <c r="AL90" s="337"/>
      <c r="AM90" s="105" t="str">
        <f t="shared" si="15"/>
        <v/>
      </c>
      <c r="AN90" s="105">
        <f t="shared" si="16"/>
        <v>0.4366666666666667</v>
      </c>
      <c r="AO90" s="102" t="str">
        <f t="shared" si="17"/>
        <v/>
      </c>
      <c r="AP90" s="102" t="str">
        <f t="shared" si="18"/>
        <v/>
      </c>
      <c r="AQ90" s="102">
        <f t="shared" si="19"/>
        <v>0.11</v>
      </c>
      <c r="AR90" s="102" t="str">
        <f t="shared" si="20"/>
        <v/>
      </c>
      <c r="AS90" s="102"/>
      <c r="AV90" s="161" t="str">
        <f t="shared" si="21"/>
        <v/>
      </c>
      <c r="AW90" s="105" t="str">
        <f t="shared" si="22"/>
        <v/>
      </c>
      <c r="AX90" s="105" t="str">
        <f t="shared" si="23"/>
        <v/>
      </c>
    </row>
    <row r="91" spans="1:50">
      <c r="A91" s="105" t="str">
        <f t="shared" si="14"/>
        <v>Mon</v>
      </c>
      <c r="B91" s="14">
        <v>42296</v>
      </c>
      <c r="C91" s="105">
        <v>0.26</v>
      </c>
      <c r="D91" s="105">
        <v>0.57999999999999996</v>
      </c>
      <c r="E91" s="105">
        <v>0.53</v>
      </c>
      <c r="F91" s="105">
        <v>0.37</v>
      </c>
      <c r="G91" s="4">
        <f t="shared" si="13"/>
        <v>0.49333333333333335</v>
      </c>
      <c r="H91" s="105">
        <v>0.37</v>
      </c>
      <c r="I91" s="350" t="s">
        <v>193</v>
      </c>
      <c r="J91" s="350"/>
      <c r="K91" s="350"/>
      <c r="L91" s="350"/>
      <c r="N91" s="349"/>
      <c r="O91" s="349"/>
      <c r="P91" s="349"/>
      <c r="Q91" s="338" t="s">
        <v>74</v>
      </c>
      <c r="R91" s="338"/>
      <c r="S91" s="105" t="s">
        <v>74</v>
      </c>
      <c r="T91" s="105" t="s">
        <v>74</v>
      </c>
      <c r="U91" s="105">
        <v>-5.5</v>
      </c>
      <c r="AG91" s="105">
        <v>0.12</v>
      </c>
      <c r="AH91" s="337" t="s">
        <v>214</v>
      </c>
      <c r="AI91" s="337"/>
      <c r="AJ91" s="337"/>
      <c r="AK91" s="337"/>
      <c r="AL91" s="337"/>
      <c r="AM91" s="105" t="str">
        <f t="shared" si="15"/>
        <v/>
      </c>
      <c r="AN91" s="105" t="str">
        <f t="shared" si="16"/>
        <v/>
      </c>
      <c r="AO91" s="102" t="str">
        <f t="shared" si="17"/>
        <v/>
      </c>
      <c r="AP91" s="102" t="str">
        <f t="shared" si="18"/>
        <v/>
      </c>
      <c r="AQ91" s="102" t="str">
        <f t="shared" si="19"/>
        <v/>
      </c>
      <c r="AR91" s="102" t="str">
        <f t="shared" si="20"/>
        <v/>
      </c>
      <c r="AS91" s="102"/>
      <c r="AV91" s="161" t="str">
        <f t="shared" si="21"/>
        <v/>
      </c>
      <c r="AW91" s="105" t="str">
        <f t="shared" si="22"/>
        <v/>
      </c>
      <c r="AX91" s="105" t="str">
        <f t="shared" si="23"/>
        <v/>
      </c>
    </row>
    <row r="92" spans="1:50">
      <c r="A92" s="105" t="str">
        <f t="shared" si="14"/>
        <v>Tue</v>
      </c>
      <c r="B92" s="14">
        <v>42297</v>
      </c>
      <c r="C92" s="105">
        <v>0.39</v>
      </c>
      <c r="D92" s="105">
        <v>0.65</v>
      </c>
      <c r="E92" s="105">
        <v>5.22</v>
      </c>
      <c r="F92" s="105">
        <v>0.54</v>
      </c>
      <c r="G92" s="4">
        <f t="shared" si="13"/>
        <v>2.1366666666666667</v>
      </c>
      <c r="H92" s="105">
        <v>1.29</v>
      </c>
      <c r="I92" s="350" t="s">
        <v>122</v>
      </c>
      <c r="J92" s="350"/>
      <c r="K92" s="350"/>
      <c r="L92" s="350"/>
      <c r="N92" s="349"/>
      <c r="O92" s="349"/>
      <c r="P92" s="349"/>
      <c r="Q92" s="338" t="s">
        <v>66</v>
      </c>
      <c r="R92" s="338"/>
      <c r="S92" s="105" t="s">
        <v>74</v>
      </c>
      <c r="T92" s="105" t="s">
        <v>66</v>
      </c>
      <c r="U92" s="105">
        <v>8.5</v>
      </c>
      <c r="AG92" s="105">
        <v>5.7</v>
      </c>
      <c r="AH92" s="337" t="s">
        <v>215</v>
      </c>
      <c r="AI92" s="337"/>
      <c r="AJ92" s="337"/>
      <c r="AK92" s="337"/>
      <c r="AL92" s="337"/>
      <c r="AM92" s="105">
        <f t="shared" si="15"/>
        <v>2.1366666666666667</v>
      </c>
      <c r="AN92" s="105" t="str">
        <f t="shared" si="16"/>
        <v/>
      </c>
      <c r="AO92" s="102">
        <f t="shared" si="17"/>
        <v>2.1366666666666667</v>
      </c>
      <c r="AP92" s="102">
        <f t="shared" si="18"/>
        <v>5.7</v>
      </c>
      <c r="AQ92" s="102" t="str">
        <f t="shared" si="19"/>
        <v/>
      </c>
      <c r="AR92" s="102">
        <f t="shared" si="20"/>
        <v>5.7</v>
      </c>
      <c r="AS92" s="102"/>
      <c r="AV92" s="161" t="str">
        <f t="shared" si="21"/>
        <v/>
      </c>
      <c r="AW92" s="105" t="str">
        <f t="shared" si="22"/>
        <v/>
      </c>
      <c r="AX92" s="105" t="str">
        <f t="shared" si="23"/>
        <v/>
      </c>
    </row>
    <row r="93" spans="1:50">
      <c r="A93" s="105" t="str">
        <f t="shared" si="14"/>
        <v>Wed</v>
      </c>
      <c r="B93" s="14">
        <v>42298</v>
      </c>
      <c r="C93" s="105">
        <v>1.03</v>
      </c>
      <c r="D93" s="105">
        <v>0.43</v>
      </c>
      <c r="E93" s="105">
        <v>0.62</v>
      </c>
      <c r="F93" s="105">
        <v>0.15</v>
      </c>
      <c r="G93" s="4">
        <f t="shared" si="13"/>
        <v>0.39999999999999997</v>
      </c>
      <c r="I93" s="350"/>
      <c r="J93" s="350"/>
      <c r="K93" s="350"/>
      <c r="L93" s="350"/>
      <c r="N93" s="349"/>
      <c r="O93" s="349"/>
      <c r="P93" s="349"/>
      <c r="Q93" s="338" t="s">
        <v>66</v>
      </c>
      <c r="R93" s="338"/>
      <c r="S93" s="105" t="s">
        <v>74</v>
      </c>
      <c r="T93" s="105" t="s">
        <v>66</v>
      </c>
      <c r="U93" s="105">
        <v>14.75</v>
      </c>
      <c r="AG93" s="105">
        <v>1.25</v>
      </c>
      <c r="AH93" s="337" t="s">
        <v>218</v>
      </c>
      <c r="AI93" s="337"/>
      <c r="AJ93" s="337"/>
      <c r="AK93" s="337"/>
      <c r="AL93" s="337"/>
      <c r="AM93" s="105">
        <f t="shared" si="15"/>
        <v>0.39999999999999997</v>
      </c>
      <c r="AN93" s="105" t="str">
        <f t="shared" si="16"/>
        <v/>
      </c>
      <c r="AO93" s="102">
        <f t="shared" si="17"/>
        <v>0.39999999999999997</v>
      </c>
      <c r="AP93" s="102">
        <f t="shared" si="18"/>
        <v>1.25</v>
      </c>
      <c r="AQ93" s="102" t="str">
        <f t="shared" si="19"/>
        <v/>
      </c>
      <c r="AR93" s="102">
        <f t="shared" si="20"/>
        <v>1.25</v>
      </c>
      <c r="AS93" s="102"/>
      <c r="AV93" s="161" t="str">
        <f t="shared" si="21"/>
        <v/>
      </c>
      <c r="AW93" s="105" t="str">
        <f t="shared" si="22"/>
        <v/>
      </c>
      <c r="AX93" s="105" t="str">
        <f t="shared" si="23"/>
        <v/>
      </c>
    </row>
    <row r="94" spans="1:50">
      <c r="A94" s="105" t="str">
        <f t="shared" si="14"/>
        <v>Thu</v>
      </c>
      <c r="B94" s="14">
        <v>42299</v>
      </c>
      <c r="C94" s="105">
        <v>0.37</v>
      </c>
      <c r="D94" s="105">
        <v>0.65</v>
      </c>
      <c r="E94" s="105">
        <v>0.54</v>
      </c>
      <c r="F94" s="105">
        <v>0.24</v>
      </c>
      <c r="G94" s="4">
        <f t="shared" si="13"/>
        <v>0.47666666666666674</v>
      </c>
      <c r="I94" s="350"/>
      <c r="J94" s="350"/>
      <c r="K94" s="350"/>
      <c r="L94" s="350"/>
      <c r="N94" s="349"/>
      <c r="O94" s="349"/>
      <c r="P94" s="349"/>
      <c r="Q94" s="338" t="s">
        <v>66</v>
      </c>
      <c r="R94" s="338"/>
      <c r="S94" s="105" t="s">
        <v>74</v>
      </c>
      <c r="T94" s="105" t="s">
        <v>66</v>
      </c>
      <c r="U94" s="105">
        <v>14.5</v>
      </c>
      <c r="AG94" s="105">
        <v>0.43</v>
      </c>
      <c r="AH94" s="337" t="s">
        <v>219</v>
      </c>
      <c r="AI94" s="337"/>
      <c r="AJ94" s="337"/>
      <c r="AK94" s="337"/>
      <c r="AL94" s="337"/>
      <c r="AM94" s="105">
        <f t="shared" si="15"/>
        <v>0.47666666666666674</v>
      </c>
      <c r="AN94" s="105" t="str">
        <f t="shared" si="16"/>
        <v/>
      </c>
      <c r="AO94" s="102">
        <f t="shared" si="17"/>
        <v>0.47666666666666674</v>
      </c>
      <c r="AP94" s="102">
        <f t="shared" si="18"/>
        <v>0.43</v>
      </c>
      <c r="AQ94" s="102" t="str">
        <f t="shared" si="19"/>
        <v/>
      </c>
      <c r="AR94" s="102">
        <f t="shared" si="20"/>
        <v>0.43</v>
      </c>
      <c r="AS94" s="102"/>
      <c r="AV94" s="161" t="str">
        <f t="shared" si="21"/>
        <v/>
      </c>
      <c r="AW94" s="105" t="str">
        <f t="shared" si="22"/>
        <v/>
      </c>
      <c r="AX94" s="105" t="str">
        <f t="shared" si="23"/>
        <v/>
      </c>
    </row>
    <row r="95" spans="1:50">
      <c r="A95" s="105" t="str">
        <f t="shared" si="14"/>
        <v>Fri</v>
      </c>
      <c r="B95" s="14">
        <v>42300</v>
      </c>
      <c r="C95" s="105" t="s">
        <v>202</v>
      </c>
      <c r="D95" s="105">
        <v>0.91</v>
      </c>
      <c r="E95" s="105">
        <v>0.33</v>
      </c>
      <c r="F95" s="105">
        <v>0.28000000000000003</v>
      </c>
      <c r="G95" s="4">
        <f t="shared" si="13"/>
        <v>0.50666666666666671</v>
      </c>
      <c r="H95" s="105">
        <v>1.1399999999999999</v>
      </c>
      <c r="I95" s="350" t="s">
        <v>122</v>
      </c>
      <c r="J95" s="350"/>
      <c r="K95" s="350"/>
      <c r="L95" s="350"/>
      <c r="N95" s="349"/>
      <c r="O95" s="349"/>
      <c r="P95" s="349"/>
      <c r="Q95" s="338" t="s">
        <v>74</v>
      </c>
      <c r="R95" s="338"/>
      <c r="S95" s="105" t="s">
        <v>74</v>
      </c>
      <c r="T95" s="105" t="s">
        <v>74</v>
      </c>
      <c r="U95" s="105">
        <v>1</v>
      </c>
      <c r="AC95" s="105" t="s">
        <v>66</v>
      </c>
      <c r="AD95" s="105" t="s">
        <v>74</v>
      </c>
      <c r="AE95" s="105" t="s">
        <v>74</v>
      </c>
      <c r="AF95" s="105">
        <v>1</v>
      </c>
      <c r="AG95" s="105">
        <v>0.03</v>
      </c>
      <c r="AH95" s="337" t="s">
        <v>220</v>
      </c>
      <c r="AI95" s="337"/>
      <c r="AJ95" s="337"/>
      <c r="AK95" s="337"/>
      <c r="AL95" s="337"/>
      <c r="AM95" s="105" t="str">
        <f t="shared" si="15"/>
        <v/>
      </c>
      <c r="AN95" s="105" t="str">
        <f t="shared" si="16"/>
        <v/>
      </c>
      <c r="AO95" s="102" t="str">
        <f t="shared" si="17"/>
        <v/>
      </c>
      <c r="AP95" s="102" t="str">
        <f t="shared" si="18"/>
        <v/>
      </c>
      <c r="AQ95" s="102" t="str">
        <f t="shared" si="19"/>
        <v/>
      </c>
      <c r="AR95" s="102" t="str">
        <f t="shared" si="20"/>
        <v/>
      </c>
      <c r="AS95" s="102"/>
      <c r="AV95" s="161">
        <f t="shared" si="21"/>
        <v>0.50666666666666671</v>
      </c>
      <c r="AW95" s="105" t="str">
        <f t="shared" si="22"/>
        <v/>
      </c>
      <c r="AX95" s="105" t="str">
        <f t="shared" si="23"/>
        <v/>
      </c>
    </row>
    <row r="96" spans="1:50">
      <c r="A96" s="105" t="str">
        <f t="shared" si="14"/>
        <v>Mon</v>
      </c>
      <c r="B96" s="14">
        <v>42303</v>
      </c>
      <c r="C96" s="105">
        <v>1.08</v>
      </c>
      <c r="D96" s="105">
        <v>0.36</v>
      </c>
      <c r="E96" s="105">
        <v>0.26</v>
      </c>
      <c r="F96" s="105">
        <v>0.28999999999999998</v>
      </c>
      <c r="G96" s="4">
        <f t="shared" si="13"/>
        <v>0.30333333333333334</v>
      </c>
      <c r="H96" s="105">
        <v>0.63</v>
      </c>
      <c r="I96" s="350" t="s">
        <v>273</v>
      </c>
      <c r="J96" s="350"/>
      <c r="K96" s="350"/>
      <c r="L96" s="350"/>
      <c r="N96" s="349"/>
      <c r="O96" s="349"/>
      <c r="P96" s="349"/>
      <c r="Q96" s="338" t="s">
        <v>74</v>
      </c>
      <c r="R96" s="338"/>
      <c r="S96" s="105" t="s">
        <v>74</v>
      </c>
      <c r="T96" s="105" t="s">
        <v>74</v>
      </c>
      <c r="U96" s="105">
        <v>-6.75</v>
      </c>
      <c r="AC96" s="105" t="s">
        <v>66</v>
      </c>
      <c r="AD96" s="105" t="s">
        <v>74</v>
      </c>
      <c r="AE96" s="105" t="s">
        <v>74</v>
      </c>
      <c r="AF96" s="105">
        <v>-6.75</v>
      </c>
      <c r="AG96" s="105">
        <v>0.28000000000000003</v>
      </c>
      <c r="AH96" s="337" t="s">
        <v>274</v>
      </c>
      <c r="AI96" s="337"/>
      <c r="AJ96" s="337"/>
      <c r="AK96" s="337"/>
      <c r="AL96" s="337"/>
      <c r="AM96" s="105" t="str">
        <f t="shared" si="15"/>
        <v/>
      </c>
      <c r="AN96" s="105" t="str">
        <f t="shared" si="16"/>
        <v/>
      </c>
      <c r="AO96" s="102" t="str">
        <f t="shared" si="17"/>
        <v/>
      </c>
      <c r="AP96" s="102" t="str">
        <f t="shared" si="18"/>
        <v/>
      </c>
      <c r="AQ96" s="102" t="str">
        <f t="shared" si="19"/>
        <v/>
      </c>
      <c r="AR96" s="102" t="str">
        <f t="shared" si="20"/>
        <v/>
      </c>
      <c r="AS96" s="102"/>
      <c r="AV96" s="161">
        <f t="shared" si="21"/>
        <v>0.30333333333333334</v>
      </c>
      <c r="AW96" s="105" t="str">
        <f t="shared" si="22"/>
        <v/>
      </c>
      <c r="AX96" s="105" t="str">
        <f t="shared" si="23"/>
        <v/>
      </c>
    </row>
    <row r="97" spans="1:50">
      <c r="A97" s="105" t="str">
        <f t="shared" si="14"/>
        <v>Tue</v>
      </c>
      <c r="B97" s="14">
        <v>42304</v>
      </c>
      <c r="C97" s="105">
        <v>0.82</v>
      </c>
      <c r="D97" s="105">
        <v>0.34</v>
      </c>
      <c r="E97" s="105">
        <v>2.3199999999999998</v>
      </c>
      <c r="F97" s="105">
        <v>0.62</v>
      </c>
      <c r="G97" s="4">
        <f t="shared" si="13"/>
        <v>1.0933333333333333</v>
      </c>
      <c r="H97" s="105">
        <v>1.21</v>
      </c>
      <c r="I97" s="350" t="s">
        <v>104</v>
      </c>
      <c r="J97" s="350"/>
      <c r="K97" s="350"/>
      <c r="L97" s="350"/>
      <c r="N97" s="349"/>
      <c r="O97" s="349"/>
      <c r="P97" s="349"/>
      <c r="Q97" s="338" t="s">
        <v>66</v>
      </c>
      <c r="R97" s="338"/>
      <c r="S97" s="105" t="s">
        <v>74</v>
      </c>
      <c r="T97" s="105" t="s">
        <v>74</v>
      </c>
      <c r="U97" s="105">
        <v>3</v>
      </c>
      <c r="AC97" s="105" t="s">
        <v>74</v>
      </c>
      <c r="AD97" s="105" t="s">
        <v>74</v>
      </c>
      <c r="AE97" s="105" t="s">
        <v>74</v>
      </c>
      <c r="AF97" s="105">
        <v>3</v>
      </c>
      <c r="AG97" s="105">
        <v>0.95</v>
      </c>
      <c r="AH97" s="344" t="s">
        <v>287</v>
      </c>
      <c r="AI97" s="344"/>
      <c r="AJ97" s="344"/>
      <c r="AK97" s="344"/>
      <c r="AL97" s="344"/>
      <c r="AM97" s="105">
        <f t="shared" si="15"/>
        <v>1.0933333333333333</v>
      </c>
      <c r="AN97" s="105" t="str">
        <f t="shared" si="16"/>
        <v/>
      </c>
      <c r="AO97" s="102" t="str">
        <f t="shared" si="17"/>
        <v/>
      </c>
      <c r="AP97" s="102">
        <f t="shared" si="18"/>
        <v>0.95</v>
      </c>
      <c r="AQ97" s="102" t="str">
        <f t="shared" si="19"/>
        <v/>
      </c>
      <c r="AR97" s="102" t="str">
        <f t="shared" si="20"/>
        <v/>
      </c>
      <c r="AS97" s="102"/>
      <c r="AV97" s="161" t="str">
        <f t="shared" si="21"/>
        <v/>
      </c>
      <c r="AW97" s="105" t="str">
        <f t="shared" si="22"/>
        <v/>
      </c>
      <c r="AX97" s="105" t="str">
        <f t="shared" si="23"/>
        <v/>
      </c>
    </row>
    <row r="98" spans="1:50">
      <c r="A98" s="105" t="str">
        <f t="shared" si="14"/>
        <v>Wed</v>
      </c>
      <c r="B98" s="14">
        <v>42305</v>
      </c>
      <c r="C98" s="105">
        <v>1.21</v>
      </c>
      <c r="D98" s="105">
        <v>0.8</v>
      </c>
      <c r="E98" s="105">
        <v>0.7</v>
      </c>
      <c r="F98" s="105">
        <v>3.22</v>
      </c>
      <c r="G98" s="4">
        <f t="shared" si="13"/>
        <v>1.5733333333333333</v>
      </c>
      <c r="I98" s="350"/>
      <c r="J98" s="350"/>
      <c r="K98" s="350"/>
      <c r="L98" s="350"/>
      <c r="N98" s="349"/>
      <c r="O98" s="349"/>
      <c r="P98" s="349"/>
      <c r="Q98" s="338" t="s">
        <v>74</v>
      </c>
      <c r="R98" s="338"/>
      <c r="S98" s="105" t="s">
        <v>66</v>
      </c>
      <c r="T98" s="105" t="s">
        <v>74</v>
      </c>
      <c r="U98" s="105">
        <v>-6.75</v>
      </c>
      <c r="AC98" s="105" t="s">
        <v>66</v>
      </c>
      <c r="AD98" s="105" t="s">
        <v>74</v>
      </c>
      <c r="AE98" s="105" t="s">
        <v>66</v>
      </c>
      <c r="AG98" s="105">
        <v>0.71</v>
      </c>
      <c r="AH98" s="337" t="s">
        <v>290</v>
      </c>
      <c r="AI98" s="337"/>
      <c r="AJ98" s="337"/>
      <c r="AK98" s="337"/>
      <c r="AL98" s="337"/>
      <c r="AM98" s="105" t="str">
        <f t="shared" si="15"/>
        <v/>
      </c>
      <c r="AN98" s="105">
        <f t="shared" si="16"/>
        <v>1.5733333333333333</v>
      </c>
      <c r="AO98" s="102" t="str">
        <f t="shared" si="17"/>
        <v/>
      </c>
      <c r="AP98" s="102" t="str">
        <f t="shared" si="18"/>
        <v/>
      </c>
      <c r="AQ98" s="102">
        <f t="shared" si="19"/>
        <v>0.71</v>
      </c>
      <c r="AR98" s="102" t="str">
        <f t="shared" si="20"/>
        <v/>
      </c>
      <c r="AS98" s="102"/>
      <c r="AV98" s="161">
        <f t="shared" si="21"/>
        <v>1.5733333333333333</v>
      </c>
      <c r="AW98" s="105" t="str">
        <f t="shared" si="22"/>
        <v/>
      </c>
      <c r="AX98" s="105">
        <f t="shared" si="23"/>
        <v>1.5733333333333333</v>
      </c>
    </row>
    <row r="99" spans="1:50">
      <c r="A99" s="105" t="str">
        <f t="shared" si="14"/>
        <v>Thu</v>
      </c>
      <c r="B99" s="14">
        <v>42306</v>
      </c>
      <c r="C99" s="105">
        <v>0.36</v>
      </c>
      <c r="D99" s="105">
        <v>0.5</v>
      </c>
      <c r="E99" s="164">
        <v>4.16</v>
      </c>
      <c r="F99" s="105">
        <v>0.24</v>
      </c>
      <c r="G99" s="4">
        <f t="shared" si="13"/>
        <v>1.6333333333333335</v>
      </c>
      <c r="I99" s="350"/>
      <c r="J99" s="350"/>
      <c r="K99" s="350"/>
      <c r="L99" s="350"/>
      <c r="N99" s="349"/>
      <c r="O99" s="349"/>
      <c r="P99" s="349"/>
      <c r="Q99" s="338" t="s">
        <v>66</v>
      </c>
      <c r="R99" s="338"/>
      <c r="S99" s="105" t="s">
        <v>74</v>
      </c>
      <c r="T99" s="105" t="s">
        <v>66</v>
      </c>
      <c r="U99" s="105">
        <v>1</v>
      </c>
      <c r="AC99" s="105" t="s">
        <v>74</v>
      </c>
      <c r="AD99" s="105" t="s">
        <v>66</v>
      </c>
      <c r="AE99" s="105" t="s">
        <v>74</v>
      </c>
      <c r="AG99" s="105">
        <v>0.74</v>
      </c>
      <c r="AH99" s="337" t="s">
        <v>297</v>
      </c>
      <c r="AI99" s="337"/>
      <c r="AJ99" s="337"/>
      <c r="AK99" s="337"/>
      <c r="AL99" s="337"/>
      <c r="AM99" s="105">
        <f t="shared" si="15"/>
        <v>1.6333333333333335</v>
      </c>
      <c r="AN99" s="105" t="str">
        <f t="shared" si="16"/>
        <v/>
      </c>
      <c r="AO99" s="102">
        <f t="shared" si="17"/>
        <v>1.6333333333333335</v>
      </c>
      <c r="AP99" s="102">
        <f t="shared" si="18"/>
        <v>0.74</v>
      </c>
      <c r="AQ99" s="102" t="str">
        <f t="shared" si="19"/>
        <v/>
      </c>
      <c r="AR99" s="102">
        <f t="shared" si="20"/>
        <v>0.74</v>
      </c>
      <c r="AS99" s="102"/>
      <c r="AV99" s="161" t="str">
        <f t="shared" si="21"/>
        <v/>
      </c>
      <c r="AW99" s="105">
        <f t="shared" si="22"/>
        <v>1.6333333333333335</v>
      </c>
      <c r="AX99" s="105" t="str">
        <f t="shared" si="23"/>
        <v/>
      </c>
    </row>
    <row r="100" spans="1:50">
      <c r="A100" s="105" t="str">
        <f t="shared" si="14"/>
        <v>Fri</v>
      </c>
      <c r="B100" s="14">
        <v>42307</v>
      </c>
      <c r="C100" s="105" t="s">
        <v>202</v>
      </c>
      <c r="D100" s="105">
        <v>0.47</v>
      </c>
      <c r="E100" s="105">
        <v>0.39</v>
      </c>
      <c r="F100" s="105">
        <v>0.28000000000000003</v>
      </c>
      <c r="G100" s="4">
        <f t="shared" si="13"/>
        <v>0.38000000000000006</v>
      </c>
      <c r="H100" s="105">
        <v>0.56999999999999995</v>
      </c>
      <c r="I100" s="350" t="s">
        <v>302</v>
      </c>
      <c r="J100" s="350"/>
      <c r="K100" s="350"/>
      <c r="L100" s="350"/>
      <c r="M100" s="105">
        <v>8.25</v>
      </c>
      <c r="N100" s="349" t="s">
        <v>305</v>
      </c>
      <c r="O100" s="349"/>
      <c r="P100" s="349"/>
      <c r="Q100" s="338" t="s">
        <v>74</v>
      </c>
      <c r="R100" s="338"/>
      <c r="S100" s="105" t="s">
        <v>74</v>
      </c>
      <c r="T100" s="105" t="s">
        <v>74</v>
      </c>
      <c r="U100" s="105">
        <v>3</v>
      </c>
      <c r="AC100" s="105" t="s">
        <v>66</v>
      </c>
      <c r="AD100" s="105" t="s">
        <v>74</v>
      </c>
      <c r="AE100" s="105" t="s">
        <v>74</v>
      </c>
      <c r="AG100" s="105">
        <v>0.49</v>
      </c>
      <c r="AH100" s="337" t="s">
        <v>303</v>
      </c>
      <c r="AI100" s="337"/>
      <c r="AJ100" s="337"/>
      <c r="AK100" s="337"/>
      <c r="AL100" s="337"/>
      <c r="AM100" s="105" t="str">
        <f t="shared" si="15"/>
        <v/>
      </c>
      <c r="AN100" s="105" t="str">
        <f t="shared" si="16"/>
        <v/>
      </c>
      <c r="AO100" s="102" t="str">
        <f t="shared" si="17"/>
        <v/>
      </c>
      <c r="AP100" s="102" t="str">
        <f t="shared" si="18"/>
        <v/>
      </c>
      <c r="AQ100" s="102" t="str">
        <f t="shared" si="19"/>
        <v/>
      </c>
      <c r="AR100" s="102" t="str">
        <f t="shared" si="20"/>
        <v/>
      </c>
      <c r="AS100" s="102"/>
      <c r="AV100" s="161">
        <f t="shared" si="21"/>
        <v>0.38000000000000006</v>
      </c>
      <c r="AW100" s="105" t="str">
        <f t="shared" si="22"/>
        <v/>
      </c>
      <c r="AX100" s="105" t="str">
        <f t="shared" si="23"/>
        <v/>
      </c>
    </row>
    <row r="101" spans="1:50">
      <c r="A101" s="105" t="str">
        <f t="shared" si="14"/>
        <v>Mon</v>
      </c>
      <c r="B101" s="14">
        <v>42310</v>
      </c>
      <c r="C101" s="105">
        <v>0.46</v>
      </c>
      <c r="D101" s="105">
        <v>0.32</v>
      </c>
      <c r="E101" s="105">
        <v>0.43</v>
      </c>
      <c r="F101" s="105">
        <v>0.78</v>
      </c>
      <c r="G101" s="4">
        <f t="shared" si="13"/>
        <v>0.51</v>
      </c>
      <c r="I101" s="350"/>
      <c r="J101" s="350"/>
      <c r="K101" s="350"/>
      <c r="L101" s="350"/>
      <c r="M101" s="105">
        <v>0.3</v>
      </c>
      <c r="N101" s="349" t="s">
        <v>307</v>
      </c>
      <c r="O101" s="349"/>
      <c r="P101" s="349"/>
      <c r="Q101" s="338" t="s">
        <v>74</v>
      </c>
      <c r="R101" s="338"/>
      <c r="S101" s="105" t="s">
        <v>74</v>
      </c>
      <c r="T101" s="105" t="s">
        <v>74</v>
      </c>
      <c r="U101" s="105">
        <v>-1.25</v>
      </c>
      <c r="AC101" s="105" t="s">
        <v>66</v>
      </c>
      <c r="AD101" s="105" t="s">
        <v>74</v>
      </c>
      <c r="AE101" s="105" t="s">
        <v>74</v>
      </c>
      <c r="AG101" s="105">
        <v>0.49</v>
      </c>
      <c r="AH101" s="337" t="s">
        <v>308</v>
      </c>
      <c r="AI101" s="337"/>
      <c r="AJ101" s="337"/>
      <c r="AK101" s="337"/>
      <c r="AL101" s="337"/>
      <c r="AM101" s="105" t="str">
        <f t="shared" si="15"/>
        <v/>
      </c>
      <c r="AN101" s="105" t="str">
        <f t="shared" si="16"/>
        <v/>
      </c>
      <c r="AO101" s="102" t="str">
        <f t="shared" si="17"/>
        <v/>
      </c>
      <c r="AP101" s="102" t="str">
        <f t="shared" si="18"/>
        <v/>
      </c>
      <c r="AQ101" s="102" t="str">
        <f t="shared" si="19"/>
        <v/>
      </c>
      <c r="AR101" s="102" t="str">
        <f t="shared" si="20"/>
        <v/>
      </c>
      <c r="AS101" s="102"/>
      <c r="AV101" s="161">
        <f t="shared" si="21"/>
        <v>0.51</v>
      </c>
      <c r="AW101" s="105" t="str">
        <f t="shared" si="22"/>
        <v/>
      </c>
      <c r="AX101" s="105" t="str">
        <f t="shared" si="23"/>
        <v/>
      </c>
    </row>
    <row r="102" spans="1:50">
      <c r="A102" s="105" t="str">
        <f t="shared" si="14"/>
        <v>Tue</v>
      </c>
      <c r="B102" s="14">
        <v>42311</v>
      </c>
      <c r="C102" s="105">
        <v>0.32</v>
      </c>
      <c r="D102" s="105">
        <v>0.36</v>
      </c>
      <c r="E102" s="105">
        <v>0.5</v>
      </c>
      <c r="F102" s="105">
        <v>0.44</v>
      </c>
      <c r="G102" s="4">
        <f t="shared" si="13"/>
        <v>0.43333333333333329</v>
      </c>
      <c r="I102" s="350"/>
      <c r="J102" s="350"/>
      <c r="K102" s="350"/>
      <c r="L102" s="350"/>
      <c r="N102" s="349"/>
      <c r="O102" s="349"/>
      <c r="P102" s="349"/>
      <c r="Q102" s="338" t="s">
        <v>66</v>
      </c>
      <c r="R102" s="338"/>
      <c r="S102" s="105" t="s">
        <v>74</v>
      </c>
      <c r="T102" s="105" t="s">
        <v>74</v>
      </c>
      <c r="U102" s="105">
        <v>4.75</v>
      </c>
      <c r="AC102" s="105" t="s">
        <v>74</v>
      </c>
      <c r="AD102" s="105" t="s">
        <v>74</v>
      </c>
      <c r="AE102" s="105" t="s">
        <v>74</v>
      </c>
      <c r="AG102" s="105">
        <v>0.27</v>
      </c>
      <c r="AH102" s="337" t="s">
        <v>311</v>
      </c>
      <c r="AI102" s="337"/>
      <c r="AJ102" s="337"/>
      <c r="AK102" s="337"/>
      <c r="AL102" s="337"/>
      <c r="AM102" s="105">
        <f t="shared" si="15"/>
        <v>0.43333333333333329</v>
      </c>
      <c r="AN102" s="105" t="str">
        <f t="shared" si="16"/>
        <v/>
      </c>
      <c r="AO102" s="102" t="str">
        <f t="shared" si="17"/>
        <v/>
      </c>
      <c r="AP102" s="102">
        <f t="shared" si="18"/>
        <v>0.27</v>
      </c>
      <c r="AQ102" s="102" t="str">
        <f t="shared" si="19"/>
        <v/>
      </c>
      <c r="AR102" s="102" t="str">
        <f t="shared" si="20"/>
        <v/>
      </c>
      <c r="AS102" s="102"/>
      <c r="AV102" s="161" t="str">
        <f t="shared" si="21"/>
        <v/>
      </c>
      <c r="AW102" s="105" t="str">
        <f t="shared" si="22"/>
        <v/>
      </c>
      <c r="AX102" s="105" t="str">
        <f t="shared" si="23"/>
        <v/>
      </c>
    </row>
    <row r="103" spans="1:50">
      <c r="A103" s="105" t="str">
        <f t="shared" si="14"/>
        <v>Wed</v>
      </c>
      <c r="B103" s="14">
        <v>42312</v>
      </c>
      <c r="C103" s="105">
        <v>0.6</v>
      </c>
      <c r="D103" s="105">
        <v>0.53</v>
      </c>
      <c r="E103" s="105">
        <v>0.5</v>
      </c>
      <c r="F103" s="105">
        <v>0.85</v>
      </c>
      <c r="G103" s="4">
        <f t="shared" si="13"/>
        <v>0.62666666666666671</v>
      </c>
      <c r="I103" s="350" t="s">
        <v>313</v>
      </c>
      <c r="J103" s="350"/>
      <c r="K103" s="350"/>
      <c r="L103" s="350"/>
      <c r="N103" s="349"/>
      <c r="O103" s="349"/>
      <c r="P103" s="349"/>
      <c r="Q103" s="338" t="s">
        <v>66</v>
      </c>
      <c r="R103" s="338"/>
      <c r="S103" s="105" t="s">
        <v>74</v>
      </c>
      <c r="T103" s="105" t="s">
        <v>66</v>
      </c>
      <c r="U103" s="105">
        <v>2.75</v>
      </c>
      <c r="AC103" s="105" t="s">
        <v>74</v>
      </c>
      <c r="AD103" s="105" t="s">
        <v>66</v>
      </c>
      <c r="AE103" s="105" t="s">
        <v>74</v>
      </c>
      <c r="AG103" s="105">
        <v>1</v>
      </c>
      <c r="AH103" s="337" t="s">
        <v>312</v>
      </c>
      <c r="AI103" s="337"/>
      <c r="AJ103" s="337"/>
      <c r="AK103" s="337"/>
      <c r="AL103" s="337"/>
      <c r="AM103" s="105">
        <f t="shared" si="15"/>
        <v>0.62666666666666671</v>
      </c>
      <c r="AN103" s="105" t="str">
        <f t="shared" si="16"/>
        <v/>
      </c>
      <c r="AO103" s="102">
        <f t="shared" si="17"/>
        <v>0.62666666666666671</v>
      </c>
      <c r="AP103" s="102">
        <f t="shared" si="18"/>
        <v>1</v>
      </c>
      <c r="AQ103" s="102" t="str">
        <f t="shared" si="19"/>
        <v/>
      </c>
      <c r="AR103" s="102">
        <f t="shared" si="20"/>
        <v>1</v>
      </c>
      <c r="AS103" s="102"/>
      <c r="AV103" s="161" t="str">
        <f t="shared" si="21"/>
        <v/>
      </c>
      <c r="AW103" s="105">
        <f t="shared" si="22"/>
        <v>0.62666666666666671</v>
      </c>
      <c r="AX103" s="105" t="str">
        <f t="shared" si="23"/>
        <v/>
      </c>
    </row>
    <row r="104" spans="1:50">
      <c r="A104" s="105" t="str">
        <f t="shared" si="14"/>
        <v>Thu</v>
      </c>
      <c r="B104" s="14">
        <v>42313</v>
      </c>
      <c r="C104" s="105">
        <v>0.7</v>
      </c>
      <c r="D104" s="105">
        <v>0.53</v>
      </c>
      <c r="E104" s="105">
        <v>0.63</v>
      </c>
      <c r="F104" s="105">
        <v>0.9</v>
      </c>
      <c r="G104" s="4">
        <f t="shared" si="13"/>
        <v>0.68666666666666665</v>
      </c>
      <c r="I104" s="350"/>
      <c r="J104" s="350"/>
      <c r="K104" s="350"/>
      <c r="L104" s="350"/>
      <c r="M104" s="105">
        <v>0.82</v>
      </c>
      <c r="N104" s="349" t="s">
        <v>288</v>
      </c>
      <c r="O104" s="349"/>
      <c r="P104" s="349"/>
      <c r="Q104" s="338" t="s">
        <v>74</v>
      </c>
      <c r="R104" s="338"/>
      <c r="S104" s="105" t="s">
        <v>66</v>
      </c>
      <c r="T104" s="105" t="s">
        <v>74</v>
      </c>
      <c r="U104" s="105">
        <v>-3.75</v>
      </c>
      <c r="AC104" s="105" t="s">
        <v>66</v>
      </c>
      <c r="AD104" s="105" t="s">
        <v>74</v>
      </c>
      <c r="AE104" s="105" t="s">
        <v>66</v>
      </c>
      <c r="AG104" s="105">
        <v>1.46</v>
      </c>
      <c r="AH104" s="337" t="s">
        <v>316</v>
      </c>
      <c r="AI104" s="337"/>
      <c r="AJ104" s="337"/>
      <c r="AK104" s="337"/>
      <c r="AL104" s="337"/>
      <c r="AM104" s="105" t="str">
        <f t="shared" si="15"/>
        <v/>
      </c>
      <c r="AN104" s="105">
        <f t="shared" si="16"/>
        <v>0.68666666666666665</v>
      </c>
      <c r="AO104" s="102" t="str">
        <f t="shared" si="17"/>
        <v/>
      </c>
      <c r="AP104" s="102" t="str">
        <f t="shared" si="18"/>
        <v/>
      </c>
      <c r="AQ104" s="102">
        <f t="shared" si="19"/>
        <v>1.46</v>
      </c>
      <c r="AR104" s="102" t="str">
        <f t="shared" si="20"/>
        <v/>
      </c>
      <c r="AS104" s="102"/>
      <c r="AV104" s="161">
        <f t="shared" si="21"/>
        <v>0.68666666666666665</v>
      </c>
      <c r="AW104" s="105" t="str">
        <f t="shared" si="22"/>
        <v/>
      </c>
      <c r="AX104" s="105">
        <f t="shared" si="23"/>
        <v>0.68666666666666665</v>
      </c>
    </row>
    <row r="105" spans="1:50">
      <c r="A105" s="105" t="str">
        <f t="shared" si="14"/>
        <v>Fri</v>
      </c>
      <c r="B105" s="14">
        <v>42314</v>
      </c>
      <c r="C105" s="105" t="s">
        <v>202</v>
      </c>
      <c r="D105" s="105">
        <v>0.56000000000000005</v>
      </c>
      <c r="E105" s="105">
        <v>1.9</v>
      </c>
      <c r="F105" s="105">
        <v>1.96</v>
      </c>
      <c r="G105" s="4">
        <f t="shared" si="13"/>
        <v>1.4733333333333334</v>
      </c>
      <c r="H105" s="105">
        <v>1.19</v>
      </c>
      <c r="I105" s="350" t="s">
        <v>318</v>
      </c>
      <c r="J105" s="350"/>
      <c r="K105" s="350"/>
      <c r="L105" s="350"/>
      <c r="M105" s="105">
        <v>0.34</v>
      </c>
      <c r="N105" s="349" t="s">
        <v>289</v>
      </c>
      <c r="O105" s="349"/>
      <c r="P105" s="349"/>
      <c r="Q105" s="338" t="s">
        <v>74</v>
      </c>
      <c r="R105" s="338"/>
      <c r="S105" s="105" t="s">
        <v>66</v>
      </c>
      <c r="T105" s="105" t="s">
        <v>74</v>
      </c>
      <c r="U105" s="105">
        <v>-7.75</v>
      </c>
      <c r="AC105" s="105" t="s">
        <v>66</v>
      </c>
      <c r="AD105" s="105" t="s">
        <v>74</v>
      </c>
      <c r="AE105" s="105" t="s">
        <v>66</v>
      </c>
      <c r="AG105" s="105">
        <v>1</v>
      </c>
      <c r="AH105" s="337" t="s">
        <v>319</v>
      </c>
      <c r="AI105" s="337"/>
      <c r="AJ105" s="337"/>
      <c r="AK105" s="337"/>
      <c r="AL105" s="337"/>
      <c r="AM105" s="105" t="str">
        <f t="shared" si="15"/>
        <v/>
      </c>
      <c r="AN105" s="105">
        <f t="shared" si="16"/>
        <v>1.4733333333333334</v>
      </c>
      <c r="AO105" s="102" t="str">
        <f t="shared" si="17"/>
        <v/>
      </c>
      <c r="AP105" s="102" t="str">
        <f t="shared" si="18"/>
        <v/>
      </c>
      <c r="AQ105" s="102">
        <f t="shared" si="19"/>
        <v>1</v>
      </c>
      <c r="AR105" s="102" t="str">
        <f t="shared" si="20"/>
        <v/>
      </c>
      <c r="AS105" s="102"/>
      <c r="AV105" s="161">
        <f t="shared" si="21"/>
        <v>1.4733333333333334</v>
      </c>
      <c r="AW105" s="105" t="str">
        <f t="shared" si="22"/>
        <v/>
      </c>
      <c r="AX105" s="105">
        <f t="shared" si="23"/>
        <v>1.4733333333333334</v>
      </c>
    </row>
    <row r="106" spans="1:50">
      <c r="A106" s="105" t="str">
        <f t="shared" si="14"/>
        <v>Mon</v>
      </c>
      <c r="B106" s="14">
        <v>42317</v>
      </c>
      <c r="C106" s="105">
        <v>0.81</v>
      </c>
      <c r="D106" s="105">
        <v>0.79</v>
      </c>
      <c r="E106" s="105">
        <v>0.69</v>
      </c>
      <c r="F106" s="105">
        <v>0.64</v>
      </c>
      <c r="G106" s="4">
        <f t="shared" si="13"/>
        <v>0.70666666666666667</v>
      </c>
      <c r="I106" s="350" t="s">
        <v>320</v>
      </c>
      <c r="J106" s="350"/>
      <c r="K106" s="350"/>
      <c r="L106" s="350"/>
      <c r="N106" s="349"/>
      <c r="O106" s="349"/>
      <c r="P106" s="349"/>
      <c r="Q106" s="338" t="s">
        <v>66</v>
      </c>
      <c r="R106" s="338"/>
      <c r="S106" s="105" t="s">
        <v>74</v>
      </c>
      <c r="T106" s="105" t="s">
        <v>74</v>
      </c>
      <c r="U106" s="105">
        <v>-5</v>
      </c>
      <c r="AC106" s="105" t="s">
        <v>66</v>
      </c>
      <c r="AD106" s="105" t="s">
        <v>74</v>
      </c>
      <c r="AE106" s="105" t="s">
        <v>74</v>
      </c>
      <c r="AG106" s="105">
        <v>1.52</v>
      </c>
      <c r="AH106" s="337" t="s">
        <v>321</v>
      </c>
      <c r="AI106" s="337"/>
      <c r="AJ106" s="337"/>
      <c r="AK106" s="337"/>
      <c r="AL106" s="337"/>
      <c r="AM106" s="105">
        <f t="shared" si="15"/>
        <v>0.70666666666666667</v>
      </c>
      <c r="AN106" s="105" t="str">
        <f t="shared" si="16"/>
        <v/>
      </c>
      <c r="AO106" s="102" t="str">
        <f t="shared" si="17"/>
        <v/>
      </c>
      <c r="AP106" s="102">
        <f t="shared" si="18"/>
        <v>1.52</v>
      </c>
      <c r="AQ106" s="102" t="str">
        <f t="shared" si="19"/>
        <v/>
      </c>
      <c r="AR106" s="102" t="str">
        <f t="shared" si="20"/>
        <v/>
      </c>
      <c r="AS106" s="102"/>
      <c r="AV106" s="161">
        <f t="shared" si="21"/>
        <v>0.70666666666666667</v>
      </c>
      <c r="AW106" s="105" t="str">
        <f t="shared" si="22"/>
        <v/>
      </c>
      <c r="AX106" s="105" t="str">
        <f t="shared" si="23"/>
        <v/>
      </c>
    </row>
    <row r="107" spans="1:50">
      <c r="A107" s="105" t="str">
        <f t="shared" si="14"/>
        <v>Tue</v>
      </c>
      <c r="B107" s="14">
        <v>42318</v>
      </c>
      <c r="C107" s="105">
        <v>0.42</v>
      </c>
      <c r="D107" s="105">
        <v>0.78</v>
      </c>
      <c r="E107" s="105">
        <v>0.45</v>
      </c>
      <c r="F107" s="105">
        <v>0.17</v>
      </c>
      <c r="G107" s="4">
        <f t="shared" si="13"/>
        <v>0.46666666666666662</v>
      </c>
      <c r="I107" s="350"/>
      <c r="J107" s="350"/>
      <c r="K107" s="350"/>
      <c r="L107" s="350"/>
      <c r="N107" s="349"/>
      <c r="O107" s="349"/>
      <c r="P107" s="349"/>
      <c r="Q107" s="338" t="s">
        <v>66</v>
      </c>
      <c r="R107" s="338"/>
      <c r="S107" s="105" t="s">
        <v>74</v>
      </c>
      <c r="T107" s="105" t="s">
        <v>74</v>
      </c>
      <c r="U107" s="105">
        <v>3</v>
      </c>
      <c r="AC107" s="105" t="s">
        <v>74</v>
      </c>
      <c r="AD107" s="105" t="s">
        <v>74</v>
      </c>
      <c r="AE107" s="105" t="s">
        <v>74</v>
      </c>
      <c r="AG107" s="105">
        <v>0.51</v>
      </c>
      <c r="AH107" s="337" t="s">
        <v>322</v>
      </c>
      <c r="AI107" s="337"/>
      <c r="AJ107" s="337"/>
      <c r="AK107" s="337"/>
      <c r="AL107" s="337"/>
      <c r="AM107" s="105">
        <f t="shared" si="15"/>
        <v>0.46666666666666662</v>
      </c>
      <c r="AN107" s="105" t="str">
        <f t="shared" si="16"/>
        <v/>
      </c>
      <c r="AO107" s="102" t="str">
        <f t="shared" si="17"/>
        <v/>
      </c>
      <c r="AP107" s="102">
        <f t="shared" si="18"/>
        <v>0.51</v>
      </c>
      <c r="AQ107" s="102" t="str">
        <f t="shared" si="19"/>
        <v/>
      </c>
      <c r="AR107" s="102" t="str">
        <f t="shared" si="20"/>
        <v/>
      </c>
      <c r="AS107" s="102"/>
      <c r="AV107" s="161" t="str">
        <f t="shared" si="21"/>
        <v/>
      </c>
      <c r="AW107" s="105" t="str">
        <f t="shared" si="22"/>
        <v/>
      </c>
      <c r="AX107" s="105" t="str">
        <f t="shared" si="23"/>
        <v/>
      </c>
    </row>
    <row r="108" spans="1:50">
      <c r="A108" s="105" t="str">
        <f t="shared" si="14"/>
        <v>Wed</v>
      </c>
      <c r="B108" s="14">
        <v>42319</v>
      </c>
      <c r="C108" s="105">
        <v>0.64</v>
      </c>
      <c r="D108" s="105">
        <v>0.79</v>
      </c>
      <c r="E108" s="105">
        <v>0.64</v>
      </c>
      <c r="F108" s="105">
        <v>0.57999999999999996</v>
      </c>
      <c r="G108" s="4">
        <f t="shared" si="13"/>
        <v>0.66999999999999993</v>
      </c>
      <c r="I108" s="350"/>
      <c r="J108" s="350"/>
      <c r="K108" s="350"/>
      <c r="L108" s="350"/>
      <c r="N108" s="349"/>
      <c r="O108" s="349"/>
      <c r="P108" s="349"/>
      <c r="Q108" s="338" t="s">
        <v>66</v>
      </c>
      <c r="R108" s="338"/>
      <c r="S108" s="105" t="s">
        <v>66</v>
      </c>
      <c r="T108" s="105" t="s">
        <v>74</v>
      </c>
      <c r="U108" s="105">
        <v>-11.5</v>
      </c>
      <c r="AC108" s="105" t="s">
        <v>66</v>
      </c>
      <c r="AD108" s="105" t="s">
        <v>74</v>
      </c>
      <c r="AE108" s="105" t="s">
        <v>66</v>
      </c>
      <c r="AG108" s="105">
        <v>0.61</v>
      </c>
      <c r="AH108" s="337" t="s">
        <v>323</v>
      </c>
      <c r="AI108" s="337"/>
      <c r="AJ108" s="337"/>
      <c r="AK108" s="337"/>
      <c r="AL108" s="337"/>
      <c r="AM108" s="105">
        <f t="shared" si="15"/>
        <v>0.66999999999999993</v>
      </c>
      <c r="AN108" s="105">
        <f t="shared" si="16"/>
        <v>0.66999999999999993</v>
      </c>
      <c r="AO108" s="102" t="str">
        <f t="shared" si="17"/>
        <v/>
      </c>
      <c r="AP108" s="102">
        <f t="shared" si="18"/>
        <v>0.61</v>
      </c>
      <c r="AQ108" s="102">
        <f t="shared" si="19"/>
        <v>0.61</v>
      </c>
      <c r="AR108" s="102" t="str">
        <f t="shared" si="20"/>
        <v/>
      </c>
      <c r="AS108" s="102"/>
      <c r="AV108" s="161">
        <f t="shared" si="21"/>
        <v>0.66999999999999993</v>
      </c>
      <c r="AW108" s="105" t="str">
        <f t="shared" si="22"/>
        <v/>
      </c>
      <c r="AX108" s="105">
        <f t="shared" si="23"/>
        <v>0.66999999999999993</v>
      </c>
    </row>
    <row r="109" spans="1:50">
      <c r="A109" s="105" t="str">
        <f t="shared" si="14"/>
        <v>Thu</v>
      </c>
      <c r="B109" s="14">
        <v>42320</v>
      </c>
      <c r="C109" s="105">
        <v>0.28000000000000003</v>
      </c>
      <c r="D109" s="105">
        <v>15.5</v>
      </c>
      <c r="E109" s="105">
        <v>0.47</v>
      </c>
      <c r="F109" s="105">
        <v>0.12</v>
      </c>
      <c r="G109" s="4">
        <f t="shared" si="13"/>
        <v>5.3633333333333333</v>
      </c>
      <c r="I109" s="350"/>
      <c r="J109" s="350"/>
      <c r="K109" s="350"/>
      <c r="L109" s="350"/>
      <c r="N109" s="349"/>
      <c r="O109" s="349"/>
      <c r="P109" s="349"/>
      <c r="Q109" s="338" t="s">
        <v>66</v>
      </c>
      <c r="R109" s="338"/>
      <c r="S109" s="105" t="s">
        <v>66</v>
      </c>
      <c r="T109" s="105" t="s">
        <v>74</v>
      </c>
      <c r="U109" s="105">
        <v>-4.5</v>
      </c>
      <c r="AC109" s="105" t="s">
        <v>66</v>
      </c>
      <c r="AD109" s="105" t="s">
        <v>74</v>
      </c>
      <c r="AE109" s="105" t="s">
        <v>66</v>
      </c>
      <c r="AG109" s="105">
        <v>0.62</v>
      </c>
      <c r="AH109" s="337" t="s">
        <v>324</v>
      </c>
      <c r="AI109" s="337"/>
      <c r="AJ109" s="337"/>
      <c r="AK109" s="337"/>
      <c r="AL109" s="337"/>
      <c r="AM109" s="105">
        <f t="shared" si="15"/>
        <v>5.3633333333333333</v>
      </c>
      <c r="AN109" s="105">
        <f t="shared" si="16"/>
        <v>5.3633333333333333</v>
      </c>
      <c r="AO109" s="102" t="str">
        <f t="shared" si="17"/>
        <v/>
      </c>
      <c r="AP109" s="102">
        <f t="shared" si="18"/>
        <v>0.62</v>
      </c>
      <c r="AQ109" s="102">
        <f t="shared" si="19"/>
        <v>0.62</v>
      </c>
      <c r="AR109" s="102" t="str">
        <f t="shared" si="20"/>
        <v/>
      </c>
      <c r="AS109" s="102"/>
      <c r="AV109" s="161">
        <f t="shared" si="21"/>
        <v>5.3633333333333333</v>
      </c>
      <c r="AW109" s="105" t="str">
        <f t="shared" si="22"/>
        <v/>
      </c>
      <c r="AX109" s="105">
        <f t="shared" si="23"/>
        <v>5.3633333333333333</v>
      </c>
    </row>
    <row r="110" spans="1:50">
      <c r="A110" s="105" t="str">
        <f t="shared" si="14"/>
        <v>Fri</v>
      </c>
      <c r="B110" s="14">
        <v>42321</v>
      </c>
      <c r="C110" s="105" t="s">
        <v>202</v>
      </c>
      <c r="D110" s="105">
        <v>2.63</v>
      </c>
      <c r="E110" s="105">
        <v>0.68</v>
      </c>
      <c r="F110" s="105">
        <v>0.09</v>
      </c>
      <c r="G110" s="4">
        <f t="shared" si="13"/>
        <v>1.1333333333333333</v>
      </c>
      <c r="H110" s="105">
        <v>0.81</v>
      </c>
      <c r="I110" s="350" t="s">
        <v>320</v>
      </c>
      <c r="J110" s="350"/>
      <c r="K110" s="350"/>
      <c r="L110" s="350"/>
      <c r="N110" s="349"/>
      <c r="O110" s="349"/>
      <c r="P110" s="349"/>
      <c r="Q110" s="338" t="s">
        <v>74</v>
      </c>
      <c r="R110" s="338"/>
      <c r="S110" s="105" t="s">
        <v>66</v>
      </c>
      <c r="T110" s="105" t="s">
        <v>74</v>
      </c>
      <c r="U110" s="105">
        <v>-3.25</v>
      </c>
      <c r="AC110" s="105" t="s">
        <v>66</v>
      </c>
      <c r="AD110" s="105" t="s">
        <v>74</v>
      </c>
      <c r="AE110" s="105" t="s">
        <v>66</v>
      </c>
      <c r="AG110" s="105">
        <v>0.64</v>
      </c>
      <c r="AH110" s="337" t="s">
        <v>325</v>
      </c>
      <c r="AI110" s="337"/>
      <c r="AJ110" s="337"/>
      <c r="AK110" s="337"/>
      <c r="AL110" s="337"/>
      <c r="AM110" s="105" t="str">
        <f t="shared" si="15"/>
        <v/>
      </c>
      <c r="AN110" s="105">
        <f t="shared" si="16"/>
        <v>1.1333333333333333</v>
      </c>
      <c r="AO110" s="102" t="str">
        <f t="shared" si="17"/>
        <v/>
      </c>
      <c r="AP110" s="102" t="str">
        <f t="shared" si="18"/>
        <v/>
      </c>
      <c r="AQ110" s="102">
        <f t="shared" si="19"/>
        <v>0.64</v>
      </c>
      <c r="AR110" s="102" t="str">
        <f t="shared" si="20"/>
        <v/>
      </c>
      <c r="AS110" s="102"/>
      <c r="AV110" s="161">
        <f t="shared" si="21"/>
        <v>1.1333333333333333</v>
      </c>
      <c r="AW110" s="105" t="str">
        <f t="shared" si="22"/>
        <v/>
      </c>
      <c r="AX110" s="105">
        <f t="shared" si="23"/>
        <v>1.1333333333333333</v>
      </c>
    </row>
    <row r="111" spans="1:50">
      <c r="A111" s="105" t="str">
        <f t="shared" si="14"/>
        <v>Mon</v>
      </c>
      <c r="B111" s="14">
        <v>42324</v>
      </c>
      <c r="C111" s="105">
        <v>0.41</v>
      </c>
      <c r="D111" s="105">
        <v>1.19</v>
      </c>
      <c r="E111" s="105">
        <v>0.45</v>
      </c>
      <c r="F111" s="105">
        <v>0.02</v>
      </c>
      <c r="G111" s="4">
        <f t="shared" si="13"/>
        <v>0.55333333333333334</v>
      </c>
      <c r="H111" s="105">
        <v>0.34</v>
      </c>
      <c r="I111" s="350" t="s">
        <v>327</v>
      </c>
      <c r="J111" s="350"/>
      <c r="K111" s="350"/>
      <c r="L111" s="350"/>
      <c r="N111" s="349"/>
      <c r="O111" s="349"/>
      <c r="P111" s="349"/>
      <c r="Q111" s="338" t="s">
        <v>66</v>
      </c>
      <c r="R111" s="338"/>
      <c r="S111" s="105" t="s">
        <v>74</v>
      </c>
      <c r="T111" s="105" t="s">
        <v>66</v>
      </c>
      <c r="U111" s="105">
        <v>5</v>
      </c>
      <c r="AC111" s="105" t="s">
        <v>74</v>
      </c>
      <c r="AD111" s="105" t="s">
        <v>66</v>
      </c>
      <c r="AE111" s="105" t="s">
        <v>74</v>
      </c>
      <c r="AG111" s="105">
        <v>0.15</v>
      </c>
      <c r="AH111" s="337" t="s">
        <v>326</v>
      </c>
      <c r="AI111" s="337"/>
      <c r="AJ111" s="337"/>
      <c r="AK111" s="337"/>
      <c r="AL111" s="337"/>
      <c r="AM111" s="105">
        <f t="shared" si="15"/>
        <v>0.55333333333333334</v>
      </c>
      <c r="AN111" s="105" t="str">
        <f t="shared" si="16"/>
        <v/>
      </c>
      <c r="AO111" s="102">
        <f t="shared" si="17"/>
        <v>0.55333333333333334</v>
      </c>
      <c r="AP111" s="102">
        <f t="shared" si="18"/>
        <v>0.15</v>
      </c>
      <c r="AQ111" s="102" t="str">
        <f t="shared" si="19"/>
        <v/>
      </c>
      <c r="AR111" s="102">
        <f t="shared" si="20"/>
        <v>0.15</v>
      </c>
      <c r="AS111" s="102"/>
      <c r="AV111" s="161" t="str">
        <f t="shared" si="21"/>
        <v/>
      </c>
      <c r="AW111" s="105">
        <f t="shared" si="22"/>
        <v>0.55333333333333334</v>
      </c>
      <c r="AX111" s="105" t="str">
        <f t="shared" si="23"/>
        <v/>
      </c>
    </row>
    <row r="112" spans="1:50">
      <c r="A112" s="105" t="str">
        <f t="shared" si="14"/>
        <v>Tue</v>
      </c>
      <c r="B112" s="14">
        <v>42325</v>
      </c>
      <c r="C112" s="105">
        <v>0.42</v>
      </c>
      <c r="D112" s="105">
        <v>1.1599999999999999</v>
      </c>
      <c r="E112" s="105">
        <v>0.4</v>
      </c>
      <c r="F112" s="105">
        <v>0.14000000000000001</v>
      </c>
      <c r="G112" s="4">
        <f t="shared" si="13"/>
        <v>0.56666666666666665</v>
      </c>
      <c r="H112" s="105">
        <v>0.35</v>
      </c>
      <c r="I112" s="350" t="s">
        <v>80</v>
      </c>
      <c r="J112" s="350"/>
      <c r="K112" s="350"/>
      <c r="L112" s="350"/>
      <c r="N112" s="349"/>
      <c r="O112" s="349"/>
      <c r="P112" s="349"/>
      <c r="Q112" s="338" t="s">
        <v>66</v>
      </c>
      <c r="R112" s="338"/>
      <c r="S112" s="105" t="s">
        <v>74</v>
      </c>
      <c r="T112" s="105" t="s">
        <v>74</v>
      </c>
      <c r="U112" s="105">
        <v>4.25</v>
      </c>
      <c r="AC112" s="105" t="s">
        <v>66</v>
      </c>
      <c r="AD112" s="105" t="s">
        <v>74</v>
      </c>
      <c r="AE112" s="105" t="s">
        <v>74</v>
      </c>
      <c r="AG112" s="105">
        <v>8.5</v>
      </c>
      <c r="AH112" s="337" t="s">
        <v>338</v>
      </c>
      <c r="AI112" s="337"/>
      <c r="AJ112" s="337"/>
      <c r="AK112" s="337"/>
      <c r="AL112" s="337"/>
      <c r="AM112" s="105">
        <f t="shared" si="15"/>
        <v>0.56666666666666665</v>
      </c>
      <c r="AN112" s="105" t="str">
        <f t="shared" si="16"/>
        <v/>
      </c>
      <c r="AO112" s="102" t="str">
        <f t="shared" si="17"/>
        <v/>
      </c>
      <c r="AP112" s="102">
        <f t="shared" si="18"/>
        <v>8.5</v>
      </c>
      <c r="AQ112" s="102" t="str">
        <f t="shared" si="19"/>
        <v/>
      </c>
      <c r="AR112" s="102" t="str">
        <f t="shared" si="20"/>
        <v/>
      </c>
      <c r="AS112" s="102"/>
      <c r="AV112" s="161">
        <f t="shared" si="21"/>
        <v>0.56666666666666665</v>
      </c>
      <c r="AW112" s="105" t="str">
        <f t="shared" si="22"/>
        <v/>
      </c>
      <c r="AX112" s="105" t="str">
        <f t="shared" si="23"/>
        <v/>
      </c>
    </row>
    <row r="113" spans="1:50">
      <c r="A113" s="105" t="str">
        <f t="shared" si="14"/>
        <v>Wed</v>
      </c>
      <c r="B113" s="14">
        <v>42326</v>
      </c>
      <c r="C113" s="105">
        <v>0.62</v>
      </c>
      <c r="D113" s="105">
        <v>0.53</v>
      </c>
      <c r="E113" s="105">
        <v>0.24</v>
      </c>
      <c r="F113" s="105">
        <v>0.48</v>
      </c>
      <c r="G113" s="4">
        <f t="shared" si="13"/>
        <v>0.41666666666666669</v>
      </c>
      <c r="I113" s="350"/>
      <c r="J113" s="350"/>
      <c r="K113" s="350"/>
      <c r="L113" s="350"/>
      <c r="N113" s="349"/>
      <c r="O113" s="349"/>
      <c r="P113" s="349"/>
      <c r="Q113" s="338" t="s">
        <v>66</v>
      </c>
      <c r="R113" s="338"/>
      <c r="S113" s="105" t="s">
        <v>74</v>
      </c>
      <c r="T113" s="105" t="s">
        <v>74</v>
      </c>
      <c r="U113" s="105">
        <v>-0.25</v>
      </c>
      <c r="AC113" s="105" t="s">
        <v>74</v>
      </c>
      <c r="AD113" s="105" t="s">
        <v>74</v>
      </c>
      <c r="AE113" s="105" t="s">
        <v>74</v>
      </c>
      <c r="AG113" s="105">
        <v>0.47</v>
      </c>
      <c r="AH113" s="337" t="s">
        <v>340</v>
      </c>
      <c r="AI113" s="337"/>
      <c r="AJ113" s="337"/>
      <c r="AK113" s="337"/>
      <c r="AL113" s="337"/>
      <c r="AM113" s="105">
        <f t="shared" si="15"/>
        <v>0.41666666666666669</v>
      </c>
      <c r="AN113" s="105" t="str">
        <f t="shared" si="16"/>
        <v/>
      </c>
      <c r="AO113" s="102" t="str">
        <f t="shared" si="17"/>
        <v/>
      </c>
      <c r="AP113" s="102">
        <f t="shared" si="18"/>
        <v>0.47</v>
      </c>
      <c r="AQ113" s="102" t="str">
        <f t="shared" si="19"/>
        <v/>
      </c>
      <c r="AR113" s="102" t="str">
        <f t="shared" si="20"/>
        <v/>
      </c>
      <c r="AS113" s="102"/>
      <c r="AV113" s="161" t="str">
        <f t="shared" si="21"/>
        <v/>
      </c>
      <c r="AW113" s="105" t="str">
        <f t="shared" si="22"/>
        <v/>
      </c>
      <c r="AX113" s="105" t="str">
        <f t="shared" si="23"/>
        <v/>
      </c>
    </row>
    <row r="114" spans="1:50">
      <c r="A114" s="105" t="str">
        <f t="shared" si="14"/>
        <v>Thu</v>
      </c>
      <c r="B114" s="14">
        <v>42327</v>
      </c>
      <c r="C114" s="105">
        <v>1.33</v>
      </c>
      <c r="D114" s="105">
        <v>0.53</v>
      </c>
      <c r="E114" s="105">
        <v>0.34</v>
      </c>
      <c r="F114" s="105">
        <v>1.76</v>
      </c>
      <c r="G114" s="4">
        <f t="shared" si="13"/>
        <v>0.87666666666666659</v>
      </c>
      <c r="H114" s="105">
        <v>1.57</v>
      </c>
      <c r="I114" s="350" t="s">
        <v>385</v>
      </c>
      <c r="J114" s="350"/>
      <c r="K114" s="350"/>
      <c r="L114" s="350"/>
      <c r="M114" s="105">
        <v>1.66</v>
      </c>
      <c r="N114" s="349" t="s">
        <v>386</v>
      </c>
      <c r="O114" s="349"/>
      <c r="P114" s="349"/>
      <c r="Q114" s="338" t="s">
        <v>66</v>
      </c>
      <c r="R114" s="338"/>
      <c r="S114" s="105" t="s">
        <v>74</v>
      </c>
      <c r="T114" s="105" t="s">
        <v>74</v>
      </c>
      <c r="U114" s="105">
        <v>8</v>
      </c>
      <c r="AC114" s="105" t="s">
        <v>74</v>
      </c>
      <c r="AD114" s="105" t="s">
        <v>74</v>
      </c>
      <c r="AE114" s="105" t="s">
        <v>74</v>
      </c>
      <c r="AG114" s="105">
        <v>1.92</v>
      </c>
      <c r="AH114" s="337" t="s">
        <v>387</v>
      </c>
      <c r="AI114" s="337"/>
      <c r="AJ114" s="337"/>
      <c r="AK114" s="337"/>
      <c r="AL114" s="337"/>
      <c r="AM114" s="105">
        <f t="shared" si="15"/>
        <v>0.87666666666666659</v>
      </c>
      <c r="AN114" s="105" t="str">
        <f t="shared" si="16"/>
        <v/>
      </c>
      <c r="AO114" s="102" t="str">
        <f t="shared" si="17"/>
        <v/>
      </c>
      <c r="AP114" s="102">
        <f t="shared" si="18"/>
        <v>1.92</v>
      </c>
      <c r="AQ114" s="102" t="str">
        <f t="shared" si="19"/>
        <v/>
      </c>
      <c r="AR114" s="102" t="str">
        <f t="shared" si="20"/>
        <v/>
      </c>
      <c r="AS114" s="102"/>
      <c r="AV114" s="161" t="str">
        <f t="shared" si="21"/>
        <v/>
      </c>
      <c r="AW114" s="105" t="str">
        <f t="shared" si="22"/>
        <v/>
      </c>
      <c r="AX114" s="105" t="str">
        <f t="shared" si="23"/>
        <v/>
      </c>
    </row>
    <row r="115" spans="1:50">
      <c r="A115" s="105" t="str">
        <f t="shared" si="14"/>
        <v>Fri</v>
      </c>
      <c r="B115" s="14">
        <v>42328</v>
      </c>
      <c r="C115" s="105" t="s">
        <v>202</v>
      </c>
      <c r="D115" s="105">
        <v>0.53</v>
      </c>
      <c r="E115" s="105">
        <v>0.48</v>
      </c>
      <c r="F115" s="105">
        <v>0.86</v>
      </c>
      <c r="G115" s="4">
        <f t="shared" si="13"/>
        <v>0.62333333333333329</v>
      </c>
      <c r="H115" s="105">
        <v>1.01</v>
      </c>
      <c r="I115" s="350" t="s">
        <v>122</v>
      </c>
      <c r="J115" s="350"/>
      <c r="K115" s="350"/>
      <c r="L115" s="350"/>
      <c r="M115" s="105">
        <v>0.46</v>
      </c>
      <c r="N115" s="349" t="s">
        <v>339</v>
      </c>
      <c r="O115" s="349"/>
      <c r="P115" s="349"/>
      <c r="Q115" s="338" t="s">
        <v>74</v>
      </c>
      <c r="R115" s="338"/>
      <c r="S115" s="105" t="s">
        <v>74</v>
      </c>
      <c r="T115" s="105" t="s">
        <v>74</v>
      </c>
      <c r="U115" s="105">
        <v>-1.75</v>
      </c>
      <c r="AC115" s="105" t="s">
        <v>66</v>
      </c>
      <c r="AD115" s="105" t="s">
        <v>74</v>
      </c>
      <c r="AE115" s="105" t="s">
        <v>74</v>
      </c>
      <c r="AG115" s="105">
        <v>0.72</v>
      </c>
      <c r="AH115" s="337" t="s">
        <v>393</v>
      </c>
      <c r="AI115" s="337"/>
      <c r="AJ115" s="337"/>
      <c r="AK115" s="337"/>
      <c r="AL115" s="337"/>
      <c r="AM115" s="105" t="str">
        <f t="shared" si="15"/>
        <v/>
      </c>
      <c r="AN115" s="105" t="str">
        <f t="shared" si="16"/>
        <v/>
      </c>
      <c r="AO115" s="102" t="str">
        <f t="shared" si="17"/>
        <v/>
      </c>
      <c r="AP115" s="102" t="str">
        <f t="shared" si="18"/>
        <v/>
      </c>
      <c r="AQ115" s="102" t="str">
        <f t="shared" si="19"/>
        <v/>
      </c>
      <c r="AR115" s="102" t="str">
        <f t="shared" si="20"/>
        <v/>
      </c>
      <c r="AS115" s="102"/>
      <c r="AV115" s="161">
        <f t="shared" si="21"/>
        <v>0.62333333333333329</v>
      </c>
      <c r="AW115" s="105" t="str">
        <f t="shared" si="22"/>
        <v/>
      </c>
      <c r="AX115" s="105" t="str">
        <f t="shared" si="23"/>
        <v/>
      </c>
    </row>
    <row r="116" spans="1:50">
      <c r="A116" s="105" t="str">
        <f t="shared" si="14"/>
        <v>Mon</v>
      </c>
      <c r="B116" s="14">
        <v>42331</v>
      </c>
      <c r="C116" s="105">
        <v>1.0900000000000001</v>
      </c>
      <c r="D116" s="105">
        <v>0.53</v>
      </c>
      <c r="E116" s="105">
        <v>0.76</v>
      </c>
      <c r="F116" s="105">
        <v>0.66</v>
      </c>
      <c r="G116" s="4">
        <f t="shared" si="13"/>
        <v>0.65</v>
      </c>
      <c r="I116" s="350"/>
      <c r="J116" s="350"/>
      <c r="K116" s="350"/>
      <c r="L116" s="350"/>
      <c r="N116" s="349"/>
      <c r="O116" s="349"/>
      <c r="P116" s="349"/>
      <c r="Q116" s="338" t="s">
        <v>74</v>
      </c>
      <c r="R116" s="338"/>
      <c r="S116" s="105" t="s">
        <v>66</v>
      </c>
      <c r="T116" s="105" t="s">
        <v>74</v>
      </c>
      <c r="U116" s="105">
        <v>-12.75</v>
      </c>
      <c r="AC116" s="105" t="s">
        <v>66</v>
      </c>
      <c r="AD116" s="105" t="s">
        <v>74</v>
      </c>
      <c r="AE116" s="105" t="s">
        <v>66</v>
      </c>
      <c r="AG116" s="105">
        <v>0.89</v>
      </c>
      <c r="AH116" s="337" t="s">
        <v>394</v>
      </c>
      <c r="AI116" s="337"/>
      <c r="AJ116" s="337"/>
      <c r="AK116" s="337"/>
      <c r="AL116" s="337"/>
      <c r="AM116" s="105" t="str">
        <f t="shared" si="15"/>
        <v/>
      </c>
      <c r="AN116" s="105">
        <f t="shared" si="16"/>
        <v>0.65</v>
      </c>
      <c r="AO116" s="102" t="str">
        <f t="shared" si="17"/>
        <v/>
      </c>
      <c r="AP116" s="102" t="str">
        <f t="shared" si="18"/>
        <v/>
      </c>
      <c r="AQ116" s="102">
        <f t="shared" si="19"/>
        <v>0.89</v>
      </c>
      <c r="AR116" s="102" t="str">
        <f t="shared" si="20"/>
        <v/>
      </c>
      <c r="AS116" s="102"/>
      <c r="AV116" s="161">
        <f t="shared" si="21"/>
        <v>0.65</v>
      </c>
      <c r="AW116" s="105" t="str">
        <f t="shared" si="22"/>
        <v/>
      </c>
      <c r="AX116" s="105">
        <f t="shared" si="23"/>
        <v>0.65</v>
      </c>
    </row>
    <row r="117" spans="1:50">
      <c r="A117" s="105" t="str">
        <f t="shared" si="14"/>
        <v>Tue</v>
      </c>
      <c r="B117" s="14">
        <v>42332</v>
      </c>
      <c r="C117" s="105">
        <v>1.48</v>
      </c>
      <c r="D117" s="105">
        <v>0.52</v>
      </c>
      <c r="E117" s="105">
        <v>0.5</v>
      </c>
      <c r="F117" s="105">
        <v>1.95</v>
      </c>
      <c r="G117" s="4">
        <f t="shared" si="13"/>
        <v>0.9900000000000001</v>
      </c>
      <c r="I117" s="350"/>
      <c r="J117" s="350"/>
      <c r="K117" s="350"/>
      <c r="L117" s="350"/>
      <c r="N117" s="349"/>
      <c r="O117" s="349"/>
      <c r="P117" s="349"/>
      <c r="Q117" s="338" t="s">
        <v>66</v>
      </c>
      <c r="R117" s="338"/>
      <c r="S117" s="105" t="s">
        <v>74</v>
      </c>
      <c r="T117" s="105" t="s">
        <v>74</v>
      </c>
      <c r="U117" s="105">
        <v>3.75</v>
      </c>
      <c r="AC117" s="105" t="s">
        <v>74</v>
      </c>
      <c r="AD117" s="105" t="s">
        <v>74</v>
      </c>
      <c r="AE117" s="105" t="s">
        <v>74</v>
      </c>
      <c r="AG117" s="105">
        <v>0.4</v>
      </c>
      <c r="AH117" s="337" t="s">
        <v>395</v>
      </c>
      <c r="AI117" s="337"/>
      <c r="AJ117" s="337"/>
      <c r="AK117" s="337"/>
      <c r="AL117" s="337"/>
      <c r="AM117" s="105">
        <f t="shared" si="15"/>
        <v>0.9900000000000001</v>
      </c>
      <c r="AN117" s="105" t="str">
        <f t="shared" si="16"/>
        <v/>
      </c>
      <c r="AO117" s="102" t="str">
        <f t="shared" si="17"/>
        <v/>
      </c>
      <c r="AP117" s="102">
        <f t="shared" si="18"/>
        <v>0.4</v>
      </c>
      <c r="AQ117" s="102" t="str">
        <f t="shared" si="19"/>
        <v/>
      </c>
      <c r="AR117" s="102" t="str">
        <f t="shared" si="20"/>
        <v/>
      </c>
      <c r="AS117" s="102"/>
      <c r="AV117" s="161" t="str">
        <f t="shared" si="21"/>
        <v/>
      </c>
      <c r="AW117" s="105" t="str">
        <f t="shared" si="22"/>
        <v/>
      </c>
      <c r="AX117" s="105" t="str">
        <f t="shared" si="23"/>
        <v/>
      </c>
    </row>
    <row r="118" spans="1:50">
      <c r="A118" s="105" t="str">
        <f t="shared" si="14"/>
        <v>Wed</v>
      </c>
      <c r="B118" s="14">
        <v>42333</v>
      </c>
      <c r="C118" s="105">
        <v>0.23</v>
      </c>
      <c r="D118" s="105">
        <v>0.52</v>
      </c>
      <c r="E118" s="105">
        <v>1.92</v>
      </c>
      <c r="F118" s="105">
        <v>0.17</v>
      </c>
      <c r="G118" s="4">
        <f t="shared" si="13"/>
        <v>0.87</v>
      </c>
      <c r="H118" s="105">
        <v>1</v>
      </c>
      <c r="I118" s="350" t="s">
        <v>122</v>
      </c>
      <c r="J118" s="350"/>
      <c r="K118" s="350"/>
      <c r="L118" s="350"/>
      <c r="N118" s="349"/>
      <c r="O118" s="349"/>
      <c r="P118" s="349"/>
      <c r="Q118" s="338" t="s">
        <v>66</v>
      </c>
      <c r="R118" s="338"/>
      <c r="S118" s="105" t="s">
        <v>74</v>
      </c>
      <c r="T118" s="105" t="s">
        <v>74</v>
      </c>
      <c r="U118" s="105">
        <v>-1</v>
      </c>
      <c r="AC118" s="105" t="s">
        <v>66</v>
      </c>
      <c r="AD118" s="105" t="s">
        <v>74</v>
      </c>
      <c r="AE118" s="105" t="s">
        <v>74</v>
      </c>
      <c r="AG118" s="105">
        <v>2.78</v>
      </c>
      <c r="AH118" s="337" t="s">
        <v>396</v>
      </c>
      <c r="AI118" s="337"/>
      <c r="AJ118" s="337"/>
      <c r="AK118" s="337"/>
      <c r="AL118" s="337"/>
      <c r="AM118" s="105">
        <f t="shared" si="15"/>
        <v>0.87</v>
      </c>
      <c r="AN118" s="105" t="str">
        <f t="shared" si="16"/>
        <v/>
      </c>
      <c r="AO118" s="102" t="str">
        <f t="shared" si="17"/>
        <v/>
      </c>
      <c r="AP118" s="102">
        <f t="shared" si="18"/>
        <v>2.78</v>
      </c>
      <c r="AQ118" s="102" t="str">
        <f t="shared" si="19"/>
        <v/>
      </c>
      <c r="AR118" s="102" t="str">
        <f t="shared" si="20"/>
        <v/>
      </c>
      <c r="AS118" s="102"/>
      <c r="AV118" s="161">
        <f t="shared" si="21"/>
        <v>0.87</v>
      </c>
      <c r="AW118" s="105" t="str">
        <f t="shared" si="22"/>
        <v/>
      </c>
      <c r="AX118" s="105" t="str">
        <f t="shared" si="23"/>
        <v/>
      </c>
    </row>
    <row r="119" spans="1:50">
      <c r="A119" s="105" t="str">
        <f t="shared" si="14"/>
        <v>Thu</v>
      </c>
      <c r="B119" s="14">
        <v>42334</v>
      </c>
      <c r="C119" s="160">
        <v>0.8</v>
      </c>
      <c r="D119" s="105" t="s">
        <v>331</v>
      </c>
      <c r="E119" s="105" t="s">
        <v>331</v>
      </c>
      <c r="F119" s="105">
        <v>3.37</v>
      </c>
      <c r="G119" s="4"/>
      <c r="I119" s="350"/>
      <c r="J119" s="350"/>
      <c r="K119" s="350"/>
      <c r="L119" s="350"/>
      <c r="N119" s="349"/>
      <c r="O119" s="349"/>
      <c r="P119" s="349"/>
      <c r="Q119" s="338" t="s">
        <v>331</v>
      </c>
      <c r="R119" s="338"/>
      <c r="S119" s="105" t="s">
        <v>331</v>
      </c>
      <c r="T119" s="105" t="s">
        <v>331</v>
      </c>
      <c r="U119" s="105" t="s">
        <v>331</v>
      </c>
      <c r="AC119" s="105" t="s">
        <v>331</v>
      </c>
      <c r="AD119" s="105" t="s">
        <v>331</v>
      </c>
      <c r="AE119" s="105" t="s">
        <v>331</v>
      </c>
      <c r="AG119" s="105" t="s">
        <v>331</v>
      </c>
      <c r="AH119" s="337" t="s">
        <v>331</v>
      </c>
      <c r="AI119" s="337"/>
      <c r="AJ119" s="337"/>
      <c r="AK119" s="337"/>
      <c r="AL119" s="337"/>
      <c r="AM119" s="105" t="str">
        <f t="shared" si="15"/>
        <v/>
      </c>
      <c r="AN119" s="105" t="str">
        <f t="shared" si="16"/>
        <v/>
      </c>
      <c r="AO119" s="102" t="str">
        <f t="shared" si="17"/>
        <v/>
      </c>
      <c r="AP119" s="102" t="str">
        <f t="shared" si="18"/>
        <v/>
      </c>
      <c r="AQ119" s="102" t="str">
        <f t="shared" si="19"/>
        <v/>
      </c>
      <c r="AR119" s="102" t="str">
        <f t="shared" si="20"/>
        <v/>
      </c>
      <c r="AS119" s="102"/>
      <c r="AV119" s="161" t="str">
        <f t="shared" si="21"/>
        <v/>
      </c>
      <c r="AW119" s="105" t="str">
        <f t="shared" si="22"/>
        <v/>
      </c>
      <c r="AX119" s="105" t="str">
        <f t="shared" si="23"/>
        <v/>
      </c>
    </row>
    <row r="120" spans="1:50">
      <c r="A120" s="105" t="str">
        <f t="shared" si="14"/>
        <v>Fri</v>
      </c>
      <c r="B120" s="14">
        <v>42335</v>
      </c>
      <c r="C120" s="105" t="s">
        <v>202</v>
      </c>
      <c r="D120" s="105">
        <v>0.52</v>
      </c>
      <c r="E120" s="105">
        <v>0.5</v>
      </c>
      <c r="F120" s="105">
        <v>1</v>
      </c>
      <c r="G120" s="4">
        <f t="shared" si="13"/>
        <v>0.67333333333333334</v>
      </c>
      <c r="H120" s="105">
        <v>0.78</v>
      </c>
      <c r="I120" s="350" t="s">
        <v>133</v>
      </c>
      <c r="J120" s="350"/>
      <c r="K120" s="350"/>
      <c r="L120" s="350"/>
      <c r="N120" s="349"/>
      <c r="O120" s="349"/>
      <c r="P120" s="349"/>
      <c r="Q120" s="338" t="s">
        <v>74</v>
      </c>
      <c r="R120" s="338"/>
      <c r="S120" s="105" t="s">
        <v>74</v>
      </c>
      <c r="T120" s="105" t="s">
        <v>74</v>
      </c>
      <c r="U120" s="105">
        <v>-0.25</v>
      </c>
      <c r="AC120" s="105" t="s">
        <v>66</v>
      </c>
      <c r="AD120" s="105" t="s">
        <v>74</v>
      </c>
      <c r="AE120" s="105" t="s">
        <v>74</v>
      </c>
      <c r="AG120" s="105">
        <v>0.57999999999999996</v>
      </c>
      <c r="AH120" s="337" t="s">
        <v>397</v>
      </c>
      <c r="AI120" s="337"/>
      <c r="AJ120" s="337"/>
      <c r="AK120" s="337"/>
      <c r="AL120" s="337"/>
      <c r="AM120" s="105" t="str">
        <f t="shared" si="15"/>
        <v/>
      </c>
      <c r="AN120" s="105" t="str">
        <f t="shared" si="16"/>
        <v/>
      </c>
      <c r="AO120" s="102" t="str">
        <f t="shared" si="17"/>
        <v/>
      </c>
      <c r="AP120" s="102" t="str">
        <f t="shared" si="18"/>
        <v/>
      </c>
      <c r="AQ120" s="102" t="str">
        <f t="shared" si="19"/>
        <v/>
      </c>
      <c r="AR120" s="102" t="str">
        <f t="shared" si="20"/>
        <v/>
      </c>
      <c r="AS120" s="102"/>
      <c r="AV120" s="161">
        <f t="shared" si="21"/>
        <v>0.67333333333333334</v>
      </c>
      <c r="AW120" s="105" t="str">
        <f t="shared" si="22"/>
        <v/>
      </c>
      <c r="AX120" s="105" t="str">
        <f t="shared" si="23"/>
        <v/>
      </c>
    </row>
    <row r="121" spans="1:50">
      <c r="A121" s="105" t="str">
        <f t="shared" si="14"/>
        <v>Mon</v>
      </c>
      <c r="B121" s="14">
        <v>42338</v>
      </c>
      <c r="C121" s="105">
        <v>0.63</v>
      </c>
      <c r="D121" s="105">
        <v>0.52</v>
      </c>
      <c r="E121" s="105">
        <v>0.44</v>
      </c>
      <c r="F121" s="105">
        <v>0.47</v>
      </c>
      <c r="G121" s="4">
        <f t="shared" si="13"/>
        <v>0.47666666666666663</v>
      </c>
      <c r="H121" s="105">
        <v>0.47</v>
      </c>
      <c r="I121" s="350" t="s">
        <v>166</v>
      </c>
      <c r="J121" s="350"/>
      <c r="K121" s="350"/>
      <c r="L121" s="350"/>
      <c r="M121" s="105">
        <v>7.23</v>
      </c>
      <c r="N121" s="349" t="s">
        <v>305</v>
      </c>
      <c r="O121" s="349"/>
      <c r="P121" s="349"/>
      <c r="Q121" s="338" t="s">
        <v>66</v>
      </c>
      <c r="R121" s="338"/>
      <c r="S121" s="105" t="s">
        <v>74</v>
      </c>
      <c r="T121" s="105" t="s">
        <v>66</v>
      </c>
      <c r="U121" s="105">
        <v>5.25</v>
      </c>
      <c r="AC121" s="105" t="s">
        <v>74</v>
      </c>
      <c r="AD121" s="105" t="s">
        <v>66</v>
      </c>
      <c r="AE121" s="105" t="s">
        <v>74</v>
      </c>
      <c r="AG121" s="105">
        <v>0.75</v>
      </c>
      <c r="AH121" s="337" t="s">
        <v>403</v>
      </c>
      <c r="AI121" s="337"/>
      <c r="AJ121" s="337"/>
      <c r="AK121" s="337"/>
      <c r="AL121" s="337"/>
      <c r="AM121" s="105">
        <f t="shared" si="15"/>
        <v>0.47666666666666663</v>
      </c>
      <c r="AN121" s="105" t="str">
        <f t="shared" si="16"/>
        <v/>
      </c>
      <c r="AO121" s="102">
        <f t="shared" si="17"/>
        <v>0.47666666666666663</v>
      </c>
      <c r="AP121" s="102">
        <f t="shared" si="18"/>
        <v>0.75</v>
      </c>
      <c r="AQ121" s="102" t="str">
        <f t="shared" si="19"/>
        <v/>
      </c>
      <c r="AR121" s="102">
        <f t="shared" si="20"/>
        <v>0.75</v>
      </c>
      <c r="AS121" s="102"/>
      <c r="AV121" s="161" t="str">
        <f t="shared" si="21"/>
        <v/>
      </c>
      <c r="AW121" s="105">
        <f t="shared" si="22"/>
        <v>0.47666666666666663</v>
      </c>
      <c r="AX121" s="105" t="str">
        <f t="shared" si="23"/>
        <v/>
      </c>
    </row>
    <row r="122" spans="1:50">
      <c r="A122" s="105" t="str">
        <f t="shared" si="14"/>
        <v>Tue</v>
      </c>
      <c r="B122" s="14">
        <v>42339</v>
      </c>
      <c r="C122" s="105">
        <v>3.91</v>
      </c>
      <c r="D122" s="105">
        <v>0.35</v>
      </c>
      <c r="E122" s="105">
        <v>0.47</v>
      </c>
      <c r="F122" s="105">
        <v>0.25</v>
      </c>
      <c r="G122" s="4">
        <f t="shared" si="13"/>
        <v>0.35666666666666663</v>
      </c>
      <c r="I122" s="350"/>
      <c r="J122" s="350"/>
      <c r="K122" s="350"/>
      <c r="L122" s="350"/>
      <c r="M122" s="105">
        <v>0.28000000000000003</v>
      </c>
      <c r="N122" s="349" t="s">
        <v>405</v>
      </c>
      <c r="O122" s="349"/>
      <c r="P122" s="349"/>
      <c r="Q122" s="338" t="s">
        <v>74</v>
      </c>
      <c r="R122" s="338"/>
      <c r="S122" s="105" t="s">
        <v>74</v>
      </c>
      <c r="T122" s="105" t="s">
        <v>74</v>
      </c>
      <c r="U122" s="105">
        <v>-0.5</v>
      </c>
      <c r="AC122" s="105" t="s">
        <v>66</v>
      </c>
      <c r="AD122" s="105" t="s">
        <v>74</v>
      </c>
      <c r="AE122" s="105" t="s">
        <v>74</v>
      </c>
      <c r="AG122" s="105">
        <v>0.33</v>
      </c>
      <c r="AH122" s="337" t="s">
        <v>404</v>
      </c>
      <c r="AI122" s="337"/>
      <c r="AJ122" s="337"/>
      <c r="AK122" s="337"/>
      <c r="AL122" s="337"/>
      <c r="AM122" s="105" t="str">
        <f t="shared" si="15"/>
        <v/>
      </c>
      <c r="AN122" s="105" t="str">
        <f t="shared" si="16"/>
        <v/>
      </c>
      <c r="AO122" s="102" t="str">
        <f t="shared" si="17"/>
        <v/>
      </c>
      <c r="AP122" s="102" t="str">
        <f t="shared" si="18"/>
        <v/>
      </c>
      <c r="AQ122" s="102" t="str">
        <f t="shared" si="19"/>
        <v/>
      </c>
      <c r="AR122" s="102" t="str">
        <f t="shared" si="20"/>
        <v/>
      </c>
      <c r="AS122" s="102"/>
      <c r="AV122" s="161">
        <f t="shared" si="21"/>
        <v>0.35666666666666663</v>
      </c>
      <c r="AW122" s="105" t="str">
        <f t="shared" si="22"/>
        <v/>
      </c>
      <c r="AX122" s="105" t="str">
        <f t="shared" si="23"/>
        <v/>
      </c>
    </row>
    <row r="123" spans="1:50">
      <c r="A123" s="105" t="str">
        <f t="shared" si="14"/>
        <v>Wed</v>
      </c>
      <c r="B123" s="14">
        <v>42340</v>
      </c>
      <c r="C123" s="105">
        <v>2.2000000000000002</v>
      </c>
      <c r="D123" s="105">
        <v>1</v>
      </c>
      <c r="E123" s="105">
        <v>0.45</v>
      </c>
      <c r="F123" s="105">
        <v>0.1</v>
      </c>
      <c r="G123" s="4">
        <f t="shared" si="13"/>
        <v>0.51666666666666672</v>
      </c>
      <c r="H123" s="105">
        <v>0.35</v>
      </c>
      <c r="I123" s="350" t="s">
        <v>327</v>
      </c>
      <c r="J123" s="350"/>
      <c r="K123" s="350"/>
      <c r="L123" s="350"/>
      <c r="N123" s="349"/>
      <c r="O123" s="349"/>
      <c r="P123" s="349"/>
      <c r="Q123" s="338" t="s">
        <v>66</v>
      </c>
      <c r="R123" s="338"/>
      <c r="S123" s="105" t="s">
        <v>74</v>
      </c>
      <c r="T123" s="105" t="s">
        <v>66</v>
      </c>
      <c r="U123" s="105">
        <v>-0.5</v>
      </c>
      <c r="AC123" s="105" t="s">
        <v>74</v>
      </c>
      <c r="AD123" s="105" t="s">
        <v>66</v>
      </c>
      <c r="AE123" s="105" t="s">
        <v>74</v>
      </c>
      <c r="AG123" s="105">
        <v>0.18</v>
      </c>
      <c r="AH123" s="337" t="s">
        <v>407</v>
      </c>
      <c r="AI123" s="337"/>
      <c r="AJ123" s="337"/>
      <c r="AK123" s="337"/>
      <c r="AL123" s="337"/>
      <c r="AM123" s="105">
        <f t="shared" si="15"/>
        <v>0.51666666666666672</v>
      </c>
      <c r="AN123" s="105" t="str">
        <f t="shared" si="16"/>
        <v/>
      </c>
      <c r="AO123" s="102">
        <f t="shared" si="17"/>
        <v>0.51666666666666672</v>
      </c>
      <c r="AP123" s="102">
        <f t="shared" si="18"/>
        <v>0.18</v>
      </c>
      <c r="AQ123" s="102" t="str">
        <f t="shared" si="19"/>
        <v/>
      </c>
      <c r="AR123" s="102">
        <f t="shared" si="20"/>
        <v>0.18</v>
      </c>
      <c r="AS123" s="102"/>
      <c r="AV123" s="161" t="str">
        <f t="shared" si="21"/>
        <v/>
      </c>
      <c r="AW123" s="105">
        <f t="shared" si="22"/>
        <v>0.51666666666666672</v>
      </c>
      <c r="AX123" s="105" t="str">
        <f t="shared" si="23"/>
        <v/>
      </c>
    </row>
    <row r="124" spans="1:50">
      <c r="A124" s="105" t="str">
        <f t="shared" si="14"/>
        <v>Thu</v>
      </c>
      <c r="B124" s="14">
        <v>42341</v>
      </c>
      <c r="C124" s="105">
        <v>4.7699999999999996</v>
      </c>
      <c r="D124" s="105">
        <v>0.84</v>
      </c>
      <c r="E124" s="105">
        <v>0.6</v>
      </c>
      <c r="F124" s="105">
        <v>1.06</v>
      </c>
      <c r="G124" s="4">
        <f t="shared" si="13"/>
        <v>0.83333333333333337</v>
      </c>
      <c r="H124" s="105">
        <v>0.57999999999999996</v>
      </c>
      <c r="I124" s="350" t="s">
        <v>409</v>
      </c>
      <c r="J124" s="350"/>
      <c r="K124" s="350"/>
      <c r="L124" s="350"/>
      <c r="M124" s="105">
        <v>0.67</v>
      </c>
      <c r="N124" s="349" t="s">
        <v>408</v>
      </c>
      <c r="O124" s="349"/>
      <c r="P124" s="349"/>
      <c r="Q124" s="338" t="s">
        <v>66</v>
      </c>
      <c r="R124" s="338"/>
      <c r="S124" s="105" t="s">
        <v>74</v>
      </c>
      <c r="T124" s="105" t="s">
        <v>66</v>
      </c>
      <c r="U124" s="105">
        <v>2.5</v>
      </c>
      <c r="AC124" s="105" t="s">
        <v>74</v>
      </c>
      <c r="AD124" s="105" t="s">
        <v>66</v>
      </c>
      <c r="AE124" s="105" t="s">
        <v>74</v>
      </c>
      <c r="AG124" s="105">
        <v>2.17</v>
      </c>
      <c r="AH124" s="337" t="s">
        <v>410</v>
      </c>
      <c r="AI124" s="337"/>
      <c r="AJ124" s="337"/>
      <c r="AK124" s="337"/>
      <c r="AL124" s="337"/>
      <c r="AM124" s="105">
        <f t="shared" si="15"/>
        <v>0.83333333333333337</v>
      </c>
      <c r="AN124" s="105" t="str">
        <f t="shared" si="16"/>
        <v/>
      </c>
      <c r="AO124" s="102">
        <f t="shared" si="17"/>
        <v>0.83333333333333337</v>
      </c>
      <c r="AP124" s="102">
        <f t="shared" si="18"/>
        <v>2.17</v>
      </c>
      <c r="AQ124" s="102" t="str">
        <f t="shared" si="19"/>
        <v/>
      </c>
      <c r="AR124" s="102">
        <f t="shared" si="20"/>
        <v>2.17</v>
      </c>
      <c r="AS124" s="102"/>
      <c r="AV124" s="161" t="str">
        <f t="shared" si="21"/>
        <v/>
      </c>
      <c r="AW124" s="105">
        <f t="shared" si="22"/>
        <v>0.83333333333333337</v>
      </c>
      <c r="AX124" s="105" t="str">
        <f t="shared" si="23"/>
        <v/>
      </c>
    </row>
    <row r="125" spans="1:50">
      <c r="A125" s="105" t="str">
        <f t="shared" si="14"/>
        <v>Fri</v>
      </c>
      <c r="B125" s="14">
        <v>42342</v>
      </c>
      <c r="C125" s="105" t="s">
        <v>202</v>
      </c>
      <c r="D125" s="105">
        <v>0.55000000000000004</v>
      </c>
      <c r="E125" s="105">
        <v>0.43</v>
      </c>
      <c r="F125" s="105">
        <v>0.42</v>
      </c>
      <c r="G125" s="4">
        <f t="shared" si="13"/>
        <v>0.46666666666666662</v>
      </c>
      <c r="I125" s="350"/>
      <c r="J125" s="350"/>
      <c r="K125" s="350"/>
      <c r="L125" s="350"/>
      <c r="N125" s="349"/>
      <c r="O125" s="349"/>
      <c r="P125" s="349"/>
      <c r="Q125" s="338" t="s">
        <v>66</v>
      </c>
      <c r="R125" s="338"/>
      <c r="S125" s="105" t="s">
        <v>66</v>
      </c>
      <c r="T125" s="105" t="s">
        <v>74</v>
      </c>
      <c r="U125" s="105">
        <v>-3</v>
      </c>
      <c r="AC125" s="105" t="s">
        <v>66</v>
      </c>
      <c r="AD125" s="105" t="s">
        <v>74</v>
      </c>
      <c r="AE125" s="105" t="s">
        <v>66</v>
      </c>
      <c r="AG125" s="105">
        <v>0.53</v>
      </c>
      <c r="AH125" s="337" t="s">
        <v>412</v>
      </c>
      <c r="AI125" s="337"/>
      <c r="AJ125" s="337"/>
      <c r="AK125" s="337"/>
      <c r="AL125" s="337"/>
      <c r="AM125" s="105">
        <f t="shared" si="15"/>
        <v>0.46666666666666662</v>
      </c>
      <c r="AN125" s="105">
        <f t="shared" si="16"/>
        <v>0.46666666666666662</v>
      </c>
      <c r="AO125" s="102" t="str">
        <f t="shared" si="17"/>
        <v/>
      </c>
      <c r="AP125" s="102">
        <f t="shared" si="18"/>
        <v>0.53</v>
      </c>
      <c r="AQ125" s="102">
        <f t="shared" si="19"/>
        <v>0.53</v>
      </c>
      <c r="AR125" s="102" t="str">
        <f t="shared" si="20"/>
        <v/>
      </c>
      <c r="AS125" s="102"/>
      <c r="AV125" s="161">
        <f t="shared" si="21"/>
        <v>0.46666666666666662</v>
      </c>
      <c r="AW125" s="105" t="str">
        <f t="shared" si="22"/>
        <v/>
      </c>
      <c r="AX125" s="105">
        <f t="shared" si="23"/>
        <v>0.46666666666666662</v>
      </c>
    </row>
    <row r="126" spans="1:50">
      <c r="A126" s="105" t="str">
        <f t="shared" si="14"/>
        <v>Mon</v>
      </c>
      <c r="B126" s="14">
        <v>42345</v>
      </c>
      <c r="C126" s="105">
        <v>5.61</v>
      </c>
      <c r="D126" s="105">
        <v>0.77</v>
      </c>
      <c r="E126" s="105">
        <v>0.21</v>
      </c>
      <c r="F126" s="105">
        <v>1.22</v>
      </c>
      <c r="G126" s="4">
        <f t="shared" si="13"/>
        <v>0.73333333333333339</v>
      </c>
      <c r="I126" s="350"/>
      <c r="J126" s="350"/>
      <c r="K126" s="350"/>
      <c r="L126" s="350"/>
      <c r="N126" s="349"/>
      <c r="O126" s="349"/>
      <c r="P126" s="349"/>
      <c r="Q126" s="338" t="s">
        <v>74</v>
      </c>
      <c r="R126" s="338"/>
      <c r="S126" s="105" t="s">
        <v>66</v>
      </c>
      <c r="T126" s="105" t="s">
        <v>74</v>
      </c>
      <c r="U126" s="105">
        <v>-24.25</v>
      </c>
      <c r="AC126" s="105" t="s">
        <v>66</v>
      </c>
      <c r="AD126" s="105" t="s">
        <v>74</v>
      </c>
      <c r="AE126" s="105" t="s">
        <v>66</v>
      </c>
      <c r="AG126" s="105">
        <v>0.06</v>
      </c>
      <c r="AH126" s="337" t="s">
        <v>434</v>
      </c>
      <c r="AI126" s="337"/>
      <c r="AJ126" s="337"/>
      <c r="AK126" s="337"/>
      <c r="AL126" s="337"/>
      <c r="AM126" s="105" t="str">
        <f t="shared" si="15"/>
        <v/>
      </c>
      <c r="AN126" s="105">
        <f t="shared" si="16"/>
        <v>0.73333333333333339</v>
      </c>
      <c r="AO126" s="102" t="str">
        <f t="shared" si="17"/>
        <v/>
      </c>
      <c r="AP126" s="102" t="str">
        <f t="shared" si="18"/>
        <v/>
      </c>
      <c r="AQ126" s="102">
        <f t="shared" si="19"/>
        <v>0.06</v>
      </c>
      <c r="AR126" s="102" t="str">
        <f t="shared" si="20"/>
        <v/>
      </c>
      <c r="AS126" s="102"/>
      <c r="AV126" s="161">
        <f t="shared" si="21"/>
        <v>0.73333333333333339</v>
      </c>
      <c r="AW126" s="105" t="str">
        <f t="shared" si="22"/>
        <v/>
      </c>
      <c r="AX126" s="105">
        <f t="shared" si="23"/>
        <v>0.73333333333333339</v>
      </c>
    </row>
    <row r="127" spans="1:50">
      <c r="A127" s="105" t="str">
        <f t="shared" si="14"/>
        <v>Tue</v>
      </c>
      <c r="B127" s="14">
        <v>42346</v>
      </c>
      <c r="C127" s="105">
        <v>0.05</v>
      </c>
      <c r="D127" s="105">
        <v>0.75</v>
      </c>
      <c r="E127" s="105">
        <v>6.27</v>
      </c>
      <c r="F127" s="105">
        <v>1.54</v>
      </c>
      <c r="G127" s="4">
        <f t="shared" si="13"/>
        <v>2.8533333333333331</v>
      </c>
      <c r="H127" s="105">
        <v>1.67</v>
      </c>
      <c r="I127" s="350" t="s">
        <v>182</v>
      </c>
      <c r="J127" s="350"/>
      <c r="K127" s="350"/>
      <c r="L127" s="350"/>
      <c r="N127" s="349"/>
      <c r="O127" s="349"/>
      <c r="P127" s="349"/>
      <c r="Q127" s="338" t="s">
        <v>66</v>
      </c>
      <c r="R127" s="338"/>
      <c r="S127" s="105" t="s">
        <v>74</v>
      </c>
      <c r="T127" s="105" t="s">
        <v>66</v>
      </c>
      <c r="U127" s="105">
        <v>-3.75</v>
      </c>
      <c r="AC127" s="105" t="s">
        <v>74</v>
      </c>
      <c r="AD127" s="105" t="s">
        <v>66</v>
      </c>
      <c r="AE127" s="105" t="s">
        <v>74</v>
      </c>
      <c r="AG127" s="105">
        <v>1.4</v>
      </c>
      <c r="AH127" s="337" t="s">
        <v>441</v>
      </c>
      <c r="AI127" s="337"/>
      <c r="AJ127" s="337"/>
      <c r="AK127" s="337"/>
      <c r="AL127" s="337"/>
      <c r="AM127" s="105">
        <f t="shared" si="15"/>
        <v>2.8533333333333331</v>
      </c>
      <c r="AN127" s="105" t="str">
        <f t="shared" si="16"/>
        <v/>
      </c>
      <c r="AO127" s="102">
        <f t="shared" si="17"/>
        <v>2.8533333333333331</v>
      </c>
      <c r="AP127" s="102">
        <f t="shared" si="18"/>
        <v>1.4</v>
      </c>
      <c r="AQ127" s="102" t="str">
        <f t="shared" si="19"/>
        <v/>
      </c>
      <c r="AR127" s="102">
        <f t="shared" si="20"/>
        <v>1.4</v>
      </c>
      <c r="AS127" s="102"/>
      <c r="AV127" s="161" t="str">
        <f t="shared" si="21"/>
        <v/>
      </c>
      <c r="AW127" s="105">
        <f t="shared" si="22"/>
        <v>2.8533333333333331</v>
      </c>
      <c r="AX127" s="105" t="str">
        <f t="shared" si="23"/>
        <v/>
      </c>
    </row>
    <row r="128" spans="1:50">
      <c r="A128" s="105" t="str">
        <f t="shared" si="14"/>
        <v>Wed</v>
      </c>
      <c r="B128" s="14">
        <v>42347</v>
      </c>
      <c r="C128" s="105">
        <v>0.15</v>
      </c>
      <c r="D128" s="105">
        <v>0.33</v>
      </c>
      <c r="E128" s="105">
        <v>0.39</v>
      </c>
      <c r="F128" s="105">
        <v>0.55000000000000004</v>
      </c>
      <c r="G128" s="4">
        <f t="shared" si="13"/>
        <v>0.42333333333333334</v>
      </c>
      <c r="I128" s="350"/>
      <c r="J128" s="350"/>
      <c r="K128" s="350"/>
      <c r="L128" s="350"/>
      <c r="N128" s="349"/>
      <c r="O128" s="349"/>
      <c r="P128" s="349"/>
      <c r="Q128" s="338" t="s">
        <v>66</v>
      </c>
      <c r="R128" s="338"/>
      <c r="S128" s="105" t="s">
        <v>74</v>
      </c>
      <c r="T128" s="105" t="s">
        <v>66</v>
      </c>
      <c r="U128" s="105">
        <v>4.75</v>
      </c>
      <c r="AC128" s="105" t="s">
        <v>74</v>
      </c>
      <c r="AD128" s="105" t="s">
        <v>66</v>
      </c>
      <c r="AE128" s="105" t="s">
        <v>74</v>
      </c>
      <c r="AG128" s="105">
        <v>0.1</v>
      </c>
      <c r="AH128" s="337" t="s">
        <v>442</v>
      </c>
      <c r="AI128" s="337"/>
      <c r="AJ128" s="337"/>
      <c r="AK128" s="337"/>
      <c r="AL128" s="337"/>
      <c r="AM128" s="105">
        <f t="shared" si="15"/>
        <v>0.42333333333333334</v>
      </c>
      <c r="AN128" s="105" t="str">
        <f t="shared" si="16"/>
        <v/>
      </c>
      <c r="AO128" s="102">
        <f t="shared" si="17"/>
        <v>0.42333333333333334</v>
      </c>
      <c r="AP128" s="102">
        <f t="shared" si="18"/>
        <v>0.1</v>
      </c>
      <c r="AQ128" s="102" t="str">
        <f t="shared" si="19"/>
        <v/>
      </c>
      <c r="AR128" s="102">
        <f t="shared" si="20"/>
        <v>0.1</v>
      </c>
      <c r="AS128" s="102"/>
      <c r="AV128" s="161" t="str">
        <f t="shared" si="21"/>
        <v/>
      </c>
      <c r="AW128" s="105">
        <f t="shared" si="22"/>
        <v>0.42333333333333334</v>
      </c>
      <c r="AX128" s="105" t="str">
        <f t="shared" si="23"/>
        <v/>
      </c>
    </row>
    <row r="129" spans="1:50">
      <c r="A129" s="105" t="str">
        <f t="shared" si="14"/>
        <v>Thu</v>
      </c>
      <c r="B129" s="14">
        <v>42348</v>
      </c>
      <c r="C129" s="105">
        <v>0.34</v>
      </c>
      <c r="D129" s="105">
        <v>0.18</v>
      </c>
      <c r="E129" s="105">
        <v>0.98</v>
      </c>
      <c r="F129" s="105">
        <v>0.18</v>
      </c>
      <c r="G129" s="4">
        <f t="shared" si="13"/>
        <v>0.4466666666666666</v>
      </c>
      <c r="I129" s="350"/>
      <c r="J129" s="350"/>
      <c r="K129" s="350"/>
      <c r="L129" s="350"/>
      <c r="N129" s="349"/>
      <c r="O129" s="349"/>
      <c r="P129" s="349"/>
      <c r="Q129" s="338" t="s">
        <v>66</v>
      </c>
      <c r="R129" s="338"/>
      <c r="S129" s="105" t="s">
        <v>66</v>
      </c>
      <c r="T129" s="105" t="s">
        <v>74</v>
      </c>
      <c r="U129" s="105">
        <v>-22.75</v>
      </c>
      <c r="AC129" s="105" t="s">
        <v>66</v>
      </c>
      <c r="AD129" s="105" t="s">
        <v>74</v>
      </c>
      <c r="AE129" s="105" t="s">
        <v>66</v>
      </c>
      <c r="AG129" s="105">
        <v>0.13</v>
      </c>
      <c r="AH129" s="337" t="s">
        <v>445</v>
      </c>
      <c r="AI129" s="337"/>
      <c r="AJ129" s="337"/>
      <c r="AK129" s="337"/>
      <c r="AL129" s="337"/>
      <c r="AM129" s="105">
        <f t="shared" si="15"/>
        <v>0.4466666666666666</v>
      </c>
      <c r="AN129" s="105">
        <f t="shared" si="16"/>
        <v>0.4466666666666666</v>
      </c>
      <c r="AO129" s="102" t="str">
        <f t="shared" si="17"/>
        <v/>
      </c>
      <c r="AP129" s="102">
        <f t="shared" si="18"/>
        <v>0.13</v>
      </c>
      <c r="AQ129" s="102">
        <f t="shared" si="19"/>
        <v>0.13</v>
      </c>
      <c r="AR129" s="102" t="str">
        <f t="shared" si="20"/>
        <v/>
      </c>
      <c r="AS129" s="102"/>
      <c r="AV129" s="161">
        <f t="shared" si="21"/>
        <v>0.4466666666666666</v>
      </c>
      <c r="AW129" s="105" t="str">
        <f t="shared" si="22"/>
        <v/>
      </c>
      <c r="AX129" s="105">
        <f t="shared" si="23"/>
        <v>0.4466666666666666</v>
      </c>
    </row>
    <row r="130" spans="1:50">
      <c r="A130" s="105" t="str">
        <f t="shared" si="14"/>
        <v>Fri</v>
      </c>
      <c r="B130" s="14">
        <v>42349</v>
      </c>
      <c r="C130" s="105" t="s">
        <v>202</v>
      </c>
      <c r="D130" s="105">
        <v>0.82</v>
      </c>
      <c r="E130" s="105">
        <v>0.71</v>
      </c>
      <c r="F130" s="105">
        <v>1.29</v>
      </c>
      <c r="G130" s="4">
        <f t="shared" si="13"/>
        <v>0.94</v>
      </c>
      <c r="I130" s="350"/>
      <c r="J130" s="350"/>
      <c r="K130" s="350"/>
      <c r="L130" s="350"/>
      <c r="N130" s="349"/>
      <c r="O130" s="349"/>
      <c r="P130" s="349"/>
      <c r="Q130" s="338" t="s">
        <v>66</v>
      </c>
      <c r="R130" s="338"/>
      <c r="S130" s="105" t="s">
        <v>74</v>
      </c>
      <c r="T130" s="105" t="s">
        <v>66</v>
      </c>
      <c r="U130" s="105">
        <v>3.5</v>
      </c>
      <c r="AC130" s="105" t="s">
        <v>74</v>
      </c>
      <c r="AD130" s="105" t="s">
        <v>66</v>
      </c>
      <c r="AE130" s="105" t="s">
        <v>74</v>
      </c>
      <c r="AG130" s="105">
        <v>1.68</v>
      </c>
      <c r="AH130" s="337" t="s">
        <v>443</v>
      </c>
      <c r="AI130" s="337"/>
      <c r="AJ130" s="337"/>
      <c r="AK130" s="337"/>
      <c r="AL130" s="337"/>
      <c r="AM130" s="105">
        <f t="shared" si="15"/>
        <v>0.94</v>
      </c>
      <c r="AN130" s="105" t="str">
        <f t="shared" si="16"/>
        <v/>
      </c>
      <c r="AO130" s="102">
        <f t="shared" si="17"/>
        <v>0.94</v>
      </c>
      <c r="AP130" s="102">
        <f t="shared" si="18"/>
        <v>1.68</v>
      </c>
      <c r="AQ130" s="102" t="str">
        <f t="shared" si="19"/>
        <v/>
      </c>
      <c r="AR130" s="102">
        <f t="shared" si="20"/>
        <v>1.68</v>
      </c>
      <c r="AS130" s="102"/>
      <c r="AV130" s="161" t="str">
        <f t="shared" si="21"/>
        <v/>
      </c>
      <c r="AW130" s="105">
        <f t="shared" si="22"/>
        <v>0.94</v>
      </c>
      <c r="AX130" s="105" t="str">
        <f t="shared" si="23"/>
        <v/>
      </c>
    </row>
    <row r="131" spans="1:50">
      <c r="A131" s="105" t="str">
        <f t="shared" si="14"/>
        <v>Mon</v>
      </c>
      <c r="B131" s="14">
        <v>42352</v>
      </c>
      <c r="C131" s="105">
        <v>0.02</v>
      </c>
      <c r="D131" s="105">
        <v>0.56999999999999995</v>
      </c>
      <c r="E131" s="105">
        <v>0.38</v>
      </c>
      <c r="F131" s="105">
        <v>0.28999999999999998</v>
      </c>
      <c r="G131" s="4">
        <f t="shared" si="13"/>
        <v>0.41333333333333327</v>
      </c>
      <c r="I131" s="350"/>
      <c r="J131" s="350"/>
      <c r="K131" s="350"/>
      <c r="L131" s="350"/>
      <c r="N131" s="349"/>
      <c r="O131" s="349"/>
      <c r="P131" s="349"/>
      <c r="Q131" s="338" t="s">
        <v>66</v>
      </c>
      <c r="R131" s="338"/>
      <c r="S131" s="105" t="s">
        <v>74</v>
      </c>
      <c r="T131" s="105" t="s">
        <v>66</v>
      </c>
      <c r="U131" s="105">
        <v>21.5</v>
      </c>
      <c r="AC131" s="105" t="s">
        <v>74</v>
      </c>
      <c r="AD131" s="105" t="s">
        <v>66</v>
      </c>
      <c r="AE131" s="105" t="s">
        <v>74</v>
      </c>
      <c r="AG131" s="105">
        <v>0.47</v>
      </c>
      <c r="AH131" s="337" t="s">
        <v>444</v>
      </c>
      <c r="AI131" s="337"/>
      <c r="AJ131" s="337"/>
      <c r="AK131" s="337"/>
      <c r="AL131" s="337"/>
      <c r="AM131" s="105">
        <f t="shared" si="15"/>
        <v>0.41333333333333327</v>
      </c>
      <c r="AN131" s="105" t="str">
        <f t="shared" si="16"/>
        <v/>
      </c>
      <c r="AO131" s="102">
        <f t="shared" si="17"/>
        <v>0.41333333333333327</v>
      </c>
      <c r="AP131" s="102">
        <f t="shared" si="18"/>
        <v>0.47</v>
      </c>
      <c r="AQ131" s="102" t="str">
        <f t="shared" si="19"/>
        <v/>
      </c>
      <c r="AR131" s="102">
        <f t="shared" si="20"/>
        <v>0.47</v>
      </c>
      <c r="AS131" s="102"/>
      <c r="AV131" s="161" t="str">
        <f t="shared" si="21"/>
        <v/>
      </c>
      <c r="AW131" s="105">
        <f t="shared" si="22"/>
        <v>0.41333333333333327</v>
      </c>
      <c r="AX131" s="105" t="str">
        <f t="shared" si="23"/>
        <v/>
      </c>
    </row>
    <row r="132" spans="1:50">
      <c r="A132" s="105" t="str">
        <f t="shared" si="14"/>
        <v>Tue</v>
      </c>
      <c r="B132" s="14">
        <v>42353</v>
      </c>
      <c r="C132" s="105">
        <v>2.04</v>
      </c>
      <c r="D132" s="105">
        <v>0.4</v>
      </c>
      <c r="E132" s="105">
        <v>0.56000000000000005</v>
      </c>
      <c r="F132" s="105">
        <v>0.19</v>
      </c>
      <c r="G132" s="4">
        <f t="shared" si="13"/>
        <v>0.3833333333333333</v>
      </c>
      <c r="I132" s="350"/>
      <c r="J132" s="350"/>
      <c r="K132" s="350"/>
      <c r="L132" s="350"/>
      <c r="N132" s="349"/>
      <c r="O132" s="349"/>
      <c r="P132" s="349"/>
      <c r="Q132" s="338" t="s">
        <v>66</v>
      </c>
      <c r="R132" s="338"/>
      <c r="S132" s="105" t="s">
        <v>74</v>
      </c>
      <c r="T132" s="105" t="s">
        <v>66</v>
      </c>
      <c r="U132" s="105">
        <v>10.25</v>
      </c>
      <c r="AC132" s="105" t="s">
        <v>74</v>
      </c>
      <c r="AD132" s="105" t="s">
        <v>66</v>
      </c>
      <c r="AE132" s="105" t="s">
        <v>74</v>
      </c>
      <c r="AG132" s="105">
        <v>0.82</v>
      </c>
      <c r="AH132" s="337" t="s">
        <v>446</v>
      </c>
      <c r="AI132" s="337"/>
      <c r="AJ132" s="337"/>
      <c r="AK132" s="337"/>
      <c r="AL132" s="337"/>
      <c r="AM132" s="105">
        <f t="shared" si="15"/>
        <v>0.3833333333333333</v>
      </c>
      <c r="AN132" s="105" t="str">
        <f t="shared" si="16"/>
        <v/>
      </c>
      <c r="AO132" s="102">
        <f t="shared" si="17"/>
        <v>0.3833333333333333</v>
      </c>
      <c r="AP132" s="102">
        <f t="shared" si="18"/>
        <v>0.82</v>
      </c>
      <c r="AQ132" s="102" t="str">
        <f t="shared" si="19"/>
        <v/>
      </c>
      <c r="AR132" s="102">
        <f t="shared" si="20"/>
        <v>0.82</v>
      </c>
      <c r="AS132" s="102"/>
      <c r="AV132" s="161" t="str">
        <f t="shared" si="21"/>
        <v/>
      </c>
      <c r="AW132" s="105">
        <f t="shared" si="22"/>
        <v>0.3833333333333333</v>
      </c>
      <c r="AX132" s="105" t="str">
        <f t="shared" si="23"/>
        <v/>
      </c>
    </row>
    <row r="133" spans="1:50">
      <c r="A133" s="105" t="str">
        <f t="shared" si="14"/>
        <v>Wed</v>
      </c>
      <c r="B133" s="14">
        <v>42354</v>
      </c>
      <c r="C133" s="105">
        <v>1.79</v>
      </c>
      <c r="D133" s="105">
        <v>0.2</v>
      </c>
      <c r="E133" s="105">
        <v>0.26</v>
      </c>
      <c r="F133" s="105">
        <v>0.79</v>
      </c>
      <c r="G133" s="4">
        <f t="shared" si="13"/>
        <v>0.41666666666666669</v>
      </c>
      <c r="I133" s="350"/>
      <c r="J133" s="350"/>
      <c r="K133" s="350"/>
      <c r="L133" s="350"/>
      <c r="N133" s="349"/>
      <c r="O133" s="349"/>
      <c r="P133" s="349"/>
      <c r="Q133" s="338" t="s">
        <v>66</v>
      </c>
      <c r="R133" s="338"/>
      <c r="S133" s="105" t="s">
        <v>74</v>
      </c>
      <c r="T133" s="105" t="s">
        <v>66</v>
      </c>
      <c r="U133" s="105">
        <v>5</v>
      </c>
      <c r="AC133" s="105" t="s">
        <v>66</v>
      </c>
      <c r="AD133" s="105" t="s">
        <v>66</v>
      </c>
      <c r="AE133" s="105" t="s">
        <v>74</v>
      </c>
      <c r="AG133" s="105">
        <v>0.05</v>
      </c>
      <c r="AH133" s="337" t="s">
        <v>448</v>
      </c>
      <c r="AI133" s="337"/>
      <c r="AJ133" s="337"/>
      <c r="AK133" s="337"/>
      <c r="AL133" s="337"/>
      <c r="AM133" s="105">
        <f t="shared" si="15"/>
        <v>0.41666666666666669</v>
      </c>
      <c r="AN133" s="105" t="str">
        <f t="shared" si="16"/>
        <v/>
      </c>
      <c r="AO133" s="102">
        <f t="shared" si="17"/>
        <v>0.41666666666666669</v>
      </c>
      <c r="AP133" s="102">
        <f t="shared" si="18"/>
        <v>0.05</v>
      </c>
      <c r="AQ133" s="102" t="str">
        <f t="shared" si="19"/>
        <v/>
      </c>
      <c r="AR133" s="102">
        <f t="shared" si="20"/>
        <v>0.05</v>
      </c>
      <c r="AS133" s="102"/>
      <c r="AV133" s="161">
        <f t="shared" si="21"/>
        <v>0.41666666666666669</v>
      </c>
      <c r="AW133" s="105">
        <f t="shared" si="22"/>
        <v>0.41666666666666669</v>
      </c>
      <c r="AX133" s="105" t="str">
        <f t="shared" si="23"/>
        <v/>
      </c>
    </row>
    <row r="134" spans="1:50">
      <c r="A134" s="105" t="str">
        <f t="shared" si="14"/>
        <v>Thu</v>
      </c>
      <c r="B134" s="14">
        <v>42355</v>
      </c>
      <c r="C134" s="105">
        <v>0.89</v>
      </c>
      <c r="D134" s="105">
        <v>0.41</v>
      </c>
      <c r="E134" s="105">
        <v>0.54</v>
      </c>
      <c r="F134" s="105">
        <v>0.93</v>
      </c>
      <c r="G134" s="4">
        <f t="shared" si="13"/>
        <v>0.62666666666666671</v>
      </c>
      <c r="I134" s="350"/>
      <c r="J134" s="350"/>
      <c r="K134" s="350"/>
      <c r="L134" s="350"/>
      <c r="M134" s="105">
        <v>0.21</v>
      </c>
      <c r="N134" s="349" t="s">
        <v>449</v>
      </c>
      <c r="O134" s="349"/>
      <c r="P134" s="349"/>
      <c r="Q134" s="338" t="s">
        <v>66</v>
      </c>
      <c r="R134" s="338"/>
      <c r="S134" s="105" t="s">
        <v>66</v>
      </c>
      <c r="T134" s="105" t="s">
        <v>74</v>
      </c>
      <c r="U134" s="105">
        <v>-2.25</v>
      </c>
      <c r="AC134" s="105" t="s">
        <v>66</v>
      </c>
      <c r="AD134" s="105" t="s">
        <v>74</v>
      </c>
      <c r="AE134" s="105" t="s">
        <v>66</v>
      </c>
      <c r="AG134" s="105">
        <v>0.25</v>
      </c>
      <c r="AH134" s="337" t="s">
        <v>450</v>
      </c>
      <c r="AI134" s="337"/>
      <c r="AJ134" s="337"/>
      <c r="AK134" s="337"/>
      <c r="AL134" s="337"/>
      <c r="AM134" s="105">
        <f t="shared" si="15"/>
        <v>0.62666666666666671</v>
      </c>
      <c r="AN134" s="105">
        <f t="shared" si="16"/>
        <v>0.62666666666666671</v>
      </c>
      <c r="AO134" s="102" t="str">
        <f t="shared" si="17"/>
        <v/>
      </c>
      <c r="AP134" s="102">
        <f t="shared" si="18"/>
        <v>0.25</v>
      </c>
      <c r="AQ134" s="102">
        <f t="shared" si="19"/>
        <v>0.25</v>
      </c>
      <c r="AR134" s="102" t="str">
        <f t="shared" si="20"/>
        <v/>
      </c>
      <c r="AS134" s="102"/>
      <c r="AV134" s="161">
        <f t="shared" si="21"/>
        <v>0.62666666666666671</v>
      </c>
      <c r="AW134" s="105" t="str">
        <f t="shared" si="22"/>
        <v/>
      </c>
      <c r="AX134" s="105">
        <f t="shared" si="23"/>
        <v>0.62666666666666671</v>
      </c>
    </row>
    <row r="135" spans="1:50">
      <c r="A135" s="105" t="str">
        <f t="shared" si="14"/>
        <v>Fri</v>
      </c>
      <c r="B135" s="14">
        <v>42356</v>
      </c>
      <c r="C135" s="105" t="s">
        <v>202</v>
      </c>
      <c r="D135" s="105">
        <v>0.41</v>
      </c>
      <c r="E135" s="105">
        <v>0.46</v>
      </c>
      <c r="F135" s="105">
        <v>1.57</v>
      </c>
      <c r="G135" s="4">
        <f t="shared" si="13"/>
        <v>0.81333333333333346</v>
      </c>
      <c r="I135" s="350"/>
      <c r="J135" s="350"/>
      <c r="K135" s="350"/>
      <c r="L135" s="350"/>
      <c r="M135" s="105">
        <v>0.27</v>
      </c>
      <c r="N135" s="349" t="s">
        <v>451</v>
      </c>
      <c r="O135" s="349"/>
      <c r="P135" s="349"/>
      <c r="Q135" s="338" t="s">
        <v>66</v>
      </c>
      <c r="R135" s="338"/>
      <c r="S135" s="105" t="s">
        <v>74</v>
      </c>
      <c r="T135" s="105" t="s">
        <v>66</v>
      </c>
      <c r="U135" s="105">
        <v>7.75</v>
      </c>
      <c r="AC135" s="105" t="s">
        <v>74</v>
      </c>
      <c r="AD135" s="105" t="s">
        <v>66</v>
      </c>
      <c r="AE135" s="105" t="s">
        <v>74</v>
      </c>
      <c r="AG135" s="105">
        <v>0.3</v>
      </c>
      <c r="AH135" s="337" t="s">
        <v>452</v>
      </c>
      <c r="AI135" s="337"/>
      <c r="AJ135" s="337"/>
      <c r="AK135" s="337"/>
      <c r="AL135" s="337"/>
      <c r="AM135" s="105">
        <f t="shared" si="15"/>
        <v>0.81333333333333346</v>
      </c>
      <c r="AN135" s="105" t="str">
        <f t="shared" si="16"/>
        <v/>
      </c>
      <c r="AO135" s="102">
        <f t="shared" si="17"/>
        <v>0.81333333333333346</v>
      </c>
      <c r="AP135" s="102">
        <f t="shared" si="18"/>
        <v>0.3</v>
      </c>
      <c r="AQ135" s="102" t="str">
        <f t="shared" si="19"/>
        <v/>
      </c>
      <c r="AR135" s="102">
        <f t="shared" si="20"/>
        <v>0.3</v>
      </c>
      <c r="AS135" s="102"/>
      <c r="AV135" s="161" t="str">
        <f t="shared" si="21"/>
        <v/>
      </c>
      <c r="AW135" s="105">
        <f t="shared" si="22"/>
        <v>0.81333333333333346</v>
      </c>
      <c r="AX135" s="105" t="str">
        <f t="shared" si="23"/>
        <v/>
      </c>
    </row>
    <row r="136" spans="1:50">
      <c r="A136" s="105" t="str">
        <f t="shared" si="14"/>
        <v>Mon</v>
      </c>
      <c r="B136" s="14">
        <v>42359</v>
      </c>
      <c r="C136" s="105">
        <v>0.72</v>
      </c>
      <c r="D136" s="105">
        <v>0.46</v>
      </c>
      <c r="E136" s="105">
        <v>0.55000000000000004</v>
      </c>
      <c r="F136" s="105">
        <v>0.96</v>
      </c>
      <c r="G136" s="4">
        <f t="shared" si="13"/>
        <v>0.65666666666666662</v>
      </c>
      <c r="H136" s="105">
        <v>0.39</v>
      </c>
      <c r="I136" s="350" t="s">
        <v>454</v>
      </c>
      <c r="J136" s="350"/>
      <c r="K136" s="350"/>
      <c r="L136" s="350"/>
      <c r="N136" s="349"/>
      <c r="O136" s="349"/>
      <c r="P136" s="349"/>
      <c r="Q136" s="338" t="s">
        <v>66</v>
      </c>
      <c r="R136" s="338"/>
      <c r="S136" s="105" t="s">
        <v>74</v>
      </c>
      <c r="T136" s="105" t="s">
        <v>74</v>
      </c>
      <c r="U136" s="105">
        <v>8</v>
      </c>
      <c r="AC136" s="105" t="s">
        <v>66</v>
      </c>
      <c r="AD136" s="105" t="s">
        <v>74</v>
      </c>
      <c r="AE136" s="105" t="s">
        <v>74</v>
      </c>
      <c r="AG136" s="105">
        <v>2.89</v>
      </c>
      <c r="AH136" s="337" t="s">
        <v>455</v>
      </c>
      <c r="AI136" s="337"/>
      <c r="AJ136" s="337"/>
      <c r="AK136" s="337"/>
      <c r="AL136" s="337"/>
      <c r="AM136" s="105">
        <f t="shared" si="15"/>
        <v>0.65666666666666662</v>
      </c>
      <c r="AN136" s="105" t="str">
        <f t="shared" si="16"/>
        <v/>
      </c>
      <c r="AO136" s="102" t="str">
        <f t="shared" si="17"/>
        <v/>
      </c>
      <c r="AP136" s="102">
        <f t="shared" si="18"/>
        <v>2.89</v>
      </c>
      <c r="AQ136" s="102" t="str">
        <f t="shared" si="19"/>
        <v/>
      </c>
      <c r="AR136" s="102" t="str">
        <f t="shared" si="20"/>
        <v/>
      </c>
      <c r="AS136" s="102"/>
      <c r="AV136" s="161">
        <f t="shared" si="21"/>
        <v>0.65666666666666662</v>
      </c>
      <c r="AW136" s="105" t="str">
        <f t="shared" si="22"/>
        <v/>
      </c>
      <c r="AX136" s="105" t="str">
        <f t="shared" si="23"/>
        <v/>
      </c>
    </row>
    <row r="137" spans="1:50">
      <c r="A137" s="105" t="str">
        <f t="shared" si="14"/>
        <v>Tue</v>
      </c>
      <c r="B137" s="14">
        <v>42360</v>
      </c>
      <c r="C137" s="105">
        <v>0.54</v>
      </c>
      <c r="D137" s="105">
        <v>0.51</v>
      </c>
      <c r="E137" s="105">
        <v>0.42</v>
      </c>
      <c r="F137" s="105">
        <v>0.57999999999999996</v>
      </c>
      <c r="G137" s="4">
        <f t="shared" si="13"/>
        <v>0.5033333333333333</v>
      </c>
      <c r="I137" s="350"/>
      <c r="J137" s="350"/>
      <c r="K137" s="350"/>
      <c r="L137" s="350"/>
      <c r="N137" s="349"/>
      <c r="O137" s="349"/>
      <c r="P137" s="349"/>
      <c r="Q137" s="338" t="s">
        <v>66</v>
      </c>
      <c r="R137" s="338"/>
      <c r="S137" s="105" t="s">
        <v>74</v>
      </c>
      <c r="T137" s="105" t="s">
        <v>74</v>
      </c>
      <c r="U137" s="105">
        <v>8.25</v>
      </c>
      <c r="AC137" s="105" t="s">
        <v>66</v>
      </c>
      <c r="AD137" s="105" t="s">
        <v>74</v>
      </c>
      <c r="AE137" s="105" t="s">
        <v>74</v>
      </c>
      <c r="AG137" s="105">
        <v>0.35</v>
      </c>
      <c r="AH137" s="337" t="s">
        <v>456</v>
      </c>
      <c r="AI137" s="337"/>
      <c r="AJ137" s="337"/>
      <c r="AK137" s="337"/>
      <c r="AL137" s="337"/>
      <c r="AM137" s="105">
        <f t="shared" si="15"/>
        <v>0.5033333333333333</v>
      </c>
      <c r="AN137" s="105" t="str">
        <f t="shared" si="16"/>
        <v/>
      </c>
      <c r="AO137" s="102" t="str">
        <f t="shared" si="17"/>
        <v/>
      </c>
      <c r="AP137" s="102">
        <f t="shared" si="18"/>
        <v>0.35</v>
      </c>
      <c r="AQ137" s="102" t="str">
        <f t="shared" si="19"/>
        <v/>
      </c>
      <c r="AR137" s="102" t="str">
        <f t="shared" si="20"/>
        <v/>
      </c>
      <c r="AS137" s="102"/>
      <c r="AV137" s="161">
        <f t="shared" si="21"/>
        <v>0.5033333333333333</v>
      </c>
      <c r="AW137" s="105" t="str">
        <f t="shared" si="22"/>
        <v/>
      </c>
      <c r="AX137" s="105" t="str">
        <f t="shared" si="23"/>
        <v/>
      </c>
    </row>
    <row r="138" spans="1:50">
      <c r="A138" s="105" t="str">
        <f t="shared" si="14"/>
        <v>Wed</v>
      </c>
      <c r="B138" s="14">
        <v>42361</v>
      </c>
      <c r="C138" s="105">
        <v>0.47</v>
      </c>
      <c r="D138" s="105">
        <v>0.61</v>
      </c>
      <c r="E138" s="105">
        <v>0.38</v>
      </c>
      <c r="F138" s="105">
        <v>0.6</v>
      </c>
      <c r="G138" s="4">
        <f t="shared" si="13"/>
        <v>0.52999999999999992</v>
      </c>
      <c r="H138" s="105">
        <v>0.46</v>
      </c>
      <c r="I138" s="350" t="s">
        <v>457</v>
      </c>
      <c r="J138" s="350"/>
      <c r="K138" s="350"/>
      <c r="L138" s="350"/>
      <c r="N138" s="349"/>
      <c r="O138" s="349"/>
      <c r="P138" s="349"/>
      <c r="Q138" s="338" t="s">
        <v>74</v>
      </c>
      <c r="R138" s="338"/>
      <c r="S138" s="105" t="s">
        <v>74</v>
      </c>
      <c r="T138" s="105" t="s">
        <v>74</v>
      </c>
      <c r="U138" s="105">
        <v>0.75</v>
      </c>
      <c r="AC138" s="105" t="s">
        <v>74</v>
      </c>
      <c r="AD138" s="105" t="s">
        <v>74</v>
      </c>
      <c r="AE138" s="105" t="s">
        <v>74</v>
      </c>
      <c r="AG138" s="105">
        <v>0.38</v>
      </c>
      <c r="AH138" s="337" t="s">
        <v>458</v>
      </c>
      <c r="AI138" s="337"/>
      <c r="AJ138" s="337"/>
      <c r="AK138" s="337"/>
      <c r="AL138" s="337"/>
      <c r="AM138" s="105" t="str">
        <f t="shared" si="15"/>
        <v/>
      </c>
      <c r="AN138" s="105" t="str">
        <f t="shared" si="16"/>
        <v/>
      </c>
      <c r="AO138" s="102" t="str">
        <f t="shared" si="17"/>
        <v/>
      </c>
      <c r="AP138" s="102" t="str">
        <f t="shared" si="18"/>
        <v/>
      </c>
      <c r="AQ138" s="102" t="str">
        <f t="shared" si="19"/>
        <v/>
      </c>
      <c r="AR138" s="102" t="str">
        <f t="shared" si="20"/>
        <v/>
      </c>
      <c r="AS138" s="102"/>
      <c r="AV138" s="161" t="str">
        <f t="shared" si="21"/>
        <v/>
      </c>
      <c r="AW138" s="105" t="str">
        <f t="shared" si="22"/>
        <v/>
      </c>
      <c r="AX138" s="105" t="str">
        <f t="shared" si="23"/>
        <v/>
      </c>
    </row>
    <row r="139" spans="1:50">
      <c r="A139" s="105" t="str">
        <f t="shared" si="14"/>
        <v>Thu</v>
      </c>
      <c r="B139" s="14">
        <v>42362</v>
      </c>
      <c r="C139" s="105">
        <v>0.51</v>
      </c>
      <c r="D139" s="105">
        <v>0.21</v>
      </c>
      <c r="E139" s="105">
        <v>0.65</v>
      </c>
      <c r="F139" s="105">
        <v>3.37</v>
      </c>
      <c r="G139" s="4">
        <f t="shared" si="13"/>
        <v>1.4100000000000001</v>
      </c>
      <c r="H139" s="105">
        <v>2.36</v>
      </c>
      <c r="I139" s="350" t="s">
        <v>459</v>
      </c>
      <c r="J139" s="350"/>
      <c r="K139" s="350"/>
      <c r="L139" s="350"/>
      <c r="N139" s="349"/>
      <c r="O139" s="349"/>
      <c r="P139" s="349"/>
      <c r="Q139" s="338" t="s">
        <v>74</v>
      </c>
      <c r="R139" s="338"/>
      <c r="S139" s="105" t="s">
        <v>66</v>
      </c>
      <c r="T139" s="105" t="s">
        <v>74</v>
      </c>
      <c r="U139" s="105">
        <v>-5.75</v>
      </c>
      <c r="AC139" s="105" t="s">
        <v>66</v>
      </c>
      <c r="AD139" s="105" t="s">
        <v>74</v>
      </c>
      <c r="AE139" s="105" t="s">
        <v>66</v>
      </c>
      <c r="AG139" s="105">
        <v>1.79</v>
      </c>
      <c r="AH139" s="337" t="s">
        <v>460</v>
      </c>
      <c r="AI139" s="337"/>
      <c r="AJ139" s="337"/>
      <c r="AK139" s="337"/>
      <c r="AL139" s="337"/>
      <c r="AM139" s="105" t="str">
        <f t="shared" si="15"/>
        <v/>
      </c>
      <c r="AN139" s="105">
        <f t="shared" si="16"/>
        <v>1.4100000000000001</v>
      </c>
      <c r="AO139" s="102" t="str">
        <f t="shared" si="17"/>
        <v/>
      </c>
      <c r="AP139" s="102" t="str">
        <f t="shared" si="18"/>
        <v/>
      </c>
      <c r="AQ139" s="102">
        <f t="shared" si="19"/>
        <v>1.79</v>
      </c>
      <c r="AR139" s="102" t="str">
        <f t="shared" si="20"/>
        <v/>
      </c>
      <c r="AS139" s="102"/>
      <c r="AV139" s="161">
        <f t="shared" si="21"/>
        <v>1.4100000000000001</v>
      </c>
      <c r="AW139" s="105" t="str">
        <f t="shared" si="22"/>
        <v/>
      </c>
      <c r="AX139" s="105">
        <f t="shared" si="23"/>
        <v>1.4100000000000001</v>
      </c>
    </row>
    <row r="140" spans="1:50">
      <c r="A140" s="105" t="str">
        <f t="shared" si="14"/>
        <v>Fri</v>
      </c>
      <c r="B140" s="14">
        <v>42363</v>
      </c>
      <c r="C140" s="105" t="s">
        <v>202</v>
      </c>
      <c r="D140" s="105" t="s">
        <v>331</v>
      </c>
      <c r="E140" s="105" t="s">
        <v>331</v>
      </c>
      <c r="F140" s="105" t="s">
        <v>331</v>
      </c>
      <c r="G140" s="4"/>
      <c r="I140" s="350"/>
      <c r="J140" s="350"/>
      <c r="K140" s="350"/>
      <c r="L140" s="350"/>
      <c r="N140" s="349"/>
      <c r="O140" s="349"/>
      <c r="P140" s="349"/>
      <c r="Q140" s="338" t="s">
        <v>331</v>
      </c>
      <c r="R140" s="338"/>
      <c r="S140" s="105" t="s">
        <v>331</v>
      </c>
      <c r="T140" s="105" t="s">
        <v>331</v>
      </c>
      <c r="AC140" s="105" t="s">
        <v>331</v>
      </c>
      <c r="AD140" s="105" t="s">
        <v>331</v>
      </c>
      <c r="AE140" s="105" t="s">
        <v>331</v>
      </c>
      <c r="AH140" s="337"/>
      <c r="AI140" s="337"/>
      <c r="AJ140" s="337"/>
      <c r="AK140" s="337"/>
      <c r="AL140" s="337"/>
      <c r="AM140" s="105" t="str">
        <f t="shared" si="15"/>
        <v/>
      </c>
      <c r="AN140" s="105" t="str">
        <f t="shared" si="16"/>
        <v/>
      </c>
      <c r="AO140" s="102" t="str">
        <f t="shared" si="17"/>
        <v/>
      </c>
      <c r="AP140" s="102" t="str">
        <f t="shared" si="18"/>
        <v/>
      </c>
      <c r="AQ140" s="102" t="str">
        <f t="shared" si="19"/>
        <v/>
      </c>
      <c r="AR140" s="102" t="str">
        <f t="shared" si="20"/>
        <v/>
      </c>
      <c r="AS140" s="102"/>
      <c r="AV140" s="161" t="str">
        <f t="shared" si="21"/>
        <v/>
      </c>
      <c r="AW140" s="105" t="str">
        <f t="shared" si="22"/>
        <v/>
      </c>
      <c r="AX140" s="105" t="str">
        <f t="shared" si="23"/>
        <v/>
      </c>
    </row>
    <row r="141" spans="1:50">
      <c r="A141" s="105" t="str">
        <f t="shared" si="14"/>
        <v>Mon</v>
      </c>
      <c r="B141" s="14">
        <v>42366</v>
      </c>
      <c r="C141" s="105">
        <v>0.28999999999999998</v>
      </c>
      <c r="D141" s="105">
        <v>0.25</v>
      </c>
      <c r="E141" s="105">
        <v>1.06</v>
      </c>
      <c r="F141" s="105">
        <v>3.5</v>
      </c>
      <c r="G141" s="4">
        <f t="shared" si="13"/>
        <v>1.6033333333333335</v>
      </c>
      <c r="H141" s="105">
        <v>0.46</v>
      </c>
      <c r="I141" s="350" t="s">
        <v>461</v>
      </c>
      <c r="J141" s="350"/>
      <c r="K141" s="350"/>
      <c r="L141" s="350"/>
      <c r="N141" s="349"/>
      <c r="O141" s="349"/>
      <c r="P141" s="349"/>
      <c r="Q141" s="338" t="s">
        <v>66</v>
      </c>
      <c r="R141" s="338"/>
      <c r="S141" s="105" t="s">
        <v>74</v>
      </c>
      <c r="T141" s="105" t="s">
        <v>66</v>
      </c>
      <c r="U141" s="105">
        <v>12</v>
      </c>
      <c r="AC141" s="105" t="s">
        <v>74</v>
      </c>
      <c r="AD141" s="105" t="s">
        <v>66</v>
      </c>
      <c r="AE141" s="105" t="s">
        <v>74</v>
      </c>
      <c r="AG141" s="105">
        <v>0.38</v>
      </c>
      <c r="AH141" s="337" t="s">
        <v>462</v>
      </c>
      <c r="AI141" s="337"/>
      <c r="AJ141" s="337"/>
      <c r="AK141" s="337"/>
      <c r="AL141" s="337"/>
      <c r="AM141" s="105">
        <f t="shared" si="15"/>
        <v>1.6033333333333335</v>
      </c>
      <c r="AN141" s="105" t="str">
        <f t="shared" si="16"/>
        <v/>
      </c>
      <c r="AO141" s="102">
        <f t="shared" si="17"/>
        <v>1.6033333333333335</v>
      </c>
      <c r="AP141" s="102">
        <f t="shared" si="18"/>
        <v>0.38</v>
      </c>
      <c r="AQ141" s="102" t="str">
        <f t="shared" si="19"/>
        <v/>
      </c>
      <c r="AR141" s="102">
        <f t="shared" si="20"/>
        <v>0.38</v>
      </c>
      <c r="AS141" s="102"/>
      <c r="AV141" s="161" t="str">
        <f t="shared" si="21"/>
        <v/>
      </c>
      <c r="AW141" s="105">
        <f t="shared" si="22"/>
        <v>1.6033333333333335</v>
      </c>
      <c r="AX141" s="105" t="str">
        <f t="shared" si="23"/>
        <v/>
      </c>
    </row>
    <row r="142" spans="1:50">
      <c r="A142" s="105" t="str">
        <f t="shared" si="14"/>
        <v>Tue</v>
      </c>
      <c r="B142" s="14">
        <v>42367</v>
      </c>
      <c r="C142" s="105">
        <v>1</v>
      </c>
      <c r="D142" s="105">
        <v>0.57999999999999996</v>
      </c>
      <c r="E142" s="105">
        <v>0.42</v>
      </c>
      <c r="F142" s="105">
        <v>2.7</v>
      </c>
      <c r="G142" s="4">
        <f t="shared" si="13"/>
        <v>1.2333333333333334</v>
      </c>
      <c r="H142" s="105">
        <v>0.38</v>
      </c>
      <c r="I142" s="350" t="s">
        <v>463</v>
      </c>
      <c r="J142" s="350"/>
      <c r="K142" s="350"/>
      <c r="L142" s="350"/>
      <c r="N142" s="349"/>
      <c r="O142" s="349"/>
      <c r="P142" s="349"/>
      <c r="Q142" s="338" t="s">
        <v>74</v>
      </c>
      <c r="R142" s="338"/>
      <c r="S142" s="105" t="s">
        <v>74</v>
      </c>
      <c r="T142" s="105" t="s">
        <v>74</v>
      </c>
      <c r="U142" s="105">
        <v>-5.5</v>
      </c>
      <c r="AC142" s="105" t="s">
        <v>66</v>
      </c>
      <c r="AD142" s="105" t="s">
        <v>74</v>
      </c>
      <c r="AE142" s="105" t="s">
        <v>74</v>
      </c>
      <c r="AG142" s="105">
        <v>0.53</v>
      </c>
      <c r="AH142" s="337" t="s">
        <v>464</v>
      </c>
      <c r="AI142" s="337"/>
      <c r="AJ142" s="337"/>
      <c r="AK142" s="337"/>
      <c r="AL142" s="337"/>
      <c r="AM142" s="105" t="str">
        <f t="shared" si="15"/>
        <v/>
      </c>
      <c r="AN142" s="105" t="str">
        <f t="shared" si="16"/>
        <v/>
      </c>
      <c r="AO142" s="102" t="str">
        <f t="shared" si="17"/>
        <v/>
      </c>
      <c r="AP142" s="102" t="str">
        <f t="shared" si="18"/>
        <v/>
      </c>
      <c r="AQ142" s="102" t="str">
        <f t="shared" si="19"/>
        <v/>
      </c>
      <c r="AR142" s="102" t="str">
        <f t="shared" si="20"/>
        <v/>
      </c>
      <c r="AS142" s="102"/>
      <c r="AV142" s="161">
        <f t="shared" si="21"/>
        <v>1.2333333333333334</v>
      </c>
      <c r="AW142" s="105" t="str">
        <f t="shared" si="22"/>
        <v/>
      </c>
      <c r="AX142" s="105" t="str">
        <f t="shared" si="23"/>
        <v/>
      </c>
    </row>
    <row r="143" spans="1:50">
      <c r="A143" s="105" t="str">
        <f t="shared" ref="A143:A205" si="24">TEXT(WEEKDAY(B143),"ddd")</f>
        <v>Wed</v>
      </c>
      <c r="B143" s="14">
        <v>42368</v>
      </c>
      <c r="C143" s="105">
        <v>0.44</v>
      </c>
      <c r="D143" s="105">
        <v>0.53</v>
      </c>
      <c r="E143" s="105">
        <v>0.74</v>
      </c>
      <c r="F143" s="105">
        <v>2.2200000000000002</v>
      </c>
      <c r="G143" s="4">
        <f t="shared" si="13"/>
        <v>1.1633333333333333</v>
      </c>
      <c r="H143" s="105">
        <v>0.62</v>
      </c>
      <c r="I143" s="350" t="s">
        <v>174</v>
      </c>
      <c r="J143" s="350"/>
      <c r="K143" s="350"/>
      <c r="L143" s="350"/>
      <c r="M143" s="105">
        <v>7.26</v>
      </c>
      <c r="N143" s="349">
        <v>30.12</v>
      </c>
      <c r="O143" s="349"/>
      <c r="P143" s="349"/>
      <c r="Q143" s="338" t="s">
        <v>74</v>
      </c>
      <c r="R143" s="338"/>
      <c r="S143" s="105" t="s">
        <v>66</v>
      </c>
      <c r="T143" s="105" t="s">
        <v>74</v>
      </c>
      <c r="U143" s="105">
        <v>-7.75</v>
      </c>
      <c r="AC143" s="105" t="s">
        <v>66</v>
      </c>
      <c r="AD143" s="105" t="s">
        <v>74</v>
      </c>
      <c r="AE143" s="105" t="s">
        <v>66</v>
      </c>
      <c r="AG143" s="105">
        <v>0.84</v>
      </c>
      <c r="AH143" s="337" t="s">
        <v>465</v>
      </c>
      <c r="AI143" s="337"/>
      <c r="AJ143" s="337"/>
      <c r="AK143" s="337"/>
      <c r="AL143" s="337"/>
      <c r="AM143" s="105" t="str">
        <f t="shared" ref="AM143:AM205" si="25">IF(Q143="Y",G143,"")</f>
        <v/>
      </c>
      <c r="AN143" s="105">
        <f t="shared" ref="AN143:AN205" si="26">IF(S143="Y",G143,"")</f>
        <v>1.1633333333333333</v>
      </c>
      <c r="AO143" s="102" t="str">
        <f t="shared" ref="AO143:AO205" si="27">IF(T143="Y",G143,"")</f>
        <v/>
      </c>
      <c r="AP143" s="102" t="str">
        <f t="shared" ref="AP143:AP205" si="28">IF(Q143="Y",AG143,"")</f>
        <v/>
      </c>
      <c r="AQ143" s="102">
        <f t="shared" ref="AQ143:AQ205" si="29">IF(S143="Y",AG143,"")</f>
        <v>0.84</v>
      </c>
      <c r="AR143" s="102" t="str">
        <f t="shared" ref="AR143:AR205" si="30">IF(T143="Y",AG143,"")</f>
        <v/>
      </c>
      <c r="AS143" s="102"/>
      <c r="AV143" s="161">
        <f t="shared" ref="AV143:AV206" si="31">IF(AC143="Y",G143,"")</f>
        <v>1.1633333333333333</v>
      </c>
      <c r="AW143" s="105" t="str">
        <f t="shared" ref="AW143:AW206" si="32">IF(AD143="Y",G143,"")</f>
        <v/>
      </c>
      <c r="AX143" s="105">
        <f t="shared" ref="AX143:AX206" si="33">IF(AE143="Y",G143,"")</f>
        <v>1.1633333333333333</v>
      </c>
    </row>
    <row r="144" spans="1:50">
      <c r="A144" s="105" t="str">
        <f t="shared" si="24"/>
        <v>Thu</v>
      </c>
      <c r="B144" s="14">
        <v>42369</v>
      </c>
      <c r="C144" s="105" t="s">
        <v>202</v>
      </c>
      <c r="D144" s="105">
        <v>0.42</v>
      </c>
      <c r="E144" s="105">
        <v>0.69</v>
      </c>
      <c r="F144" s="105">
        <v>0.6</v>
      </c>
      <c r="G144" s="4">
        <f t="shared" si="13"/>
        <v>0.56999999999999995</v>
      </c>
      <c r="I144" s="350"/>
      <c r="J144" s="350"/>
      <c r="K144" s="350"/>
      <c r="L144" s="350"/>
      <c r="M144" s="105">
        <v>11.99</v>
      </c>
      <c r="N144" s="349">
        <v>31.12</v>
      </c>
      <c r="O144" s="349"/>
      <c r="P144" s="349"/>
      <c r="Q144" s="338" t="s">
        <v>66</v>
      </c>
      <c r="R144" s="338"/>
      <c r="S144" s="105" t="s">
        <v>66</v>
      </c>
      <c r="T144" s="105" t="s">
        <v>74</v>
      </c>
      <c r="U144" s="105">
        <v>-36.5</v>
      </c>
      <c r="AC144" s="105" t="s">
        <v>66</v>
      </c>
      <c r="AD144" s="105" t="s">
        <v>74</v>
      </c>
      <c r="AE144" s="105" t="s">
        <v>66</v>
      </c>
      <c r="AG144" s="105">
        <v>0.44</v>
      </c>
      <c r="AH144" s="337" t="s">
        <v>466</v>
      </c>
      <c r="AI144" s="337"/>
      <c r="AJ144" s="337"/>
      <c r="AK144" s="337"/>
      <c r="AL144" s="337"/>
      <c r="AM144" s="105">
        <f t="shared" si="25"/>
        <v>0.56999999999999995</v>
      </c>
      <c r="AN144" s="105">
        <f t="shared" si="26"/>
        <v>0.56999999999999995</v>
      </c>
      <c r="AO144" s="102" t="str">
        <f t="shared" si="27"/>
        <v/>
      </c>
      <c r="AP144" s="102">
        <f t="shared" si="28"/>
        <v>0.44</v>
      </c>
      <c r="AQ144" s="102">
        <f t="shared" si="29"/>
        <v>0.44</v>
      </c>
      <c r="AR144" s="102" t="str">
        <f t="shared" si="30"/>
        <v/>
      </c>
      <c r="AS144" s="102"/>
      <c r="AV144" s="161">
        <f t="shared" si="31"/>
        <v>0.56999999999999995</v>
      </c>
      <c r="AW144" s="105" t="str">
        <f t="shared" si="32"/>
        <v/>
      </c>
      <c r="AX144" s="105">
        <f t="shared" si="33"/>
        <v>0.56999999999999995</v>
      </c>
    </row>
    <row r="145" spans="1:50">
      <c r="A145" s="105" t="str">
        <f t="shared" si="24"/>
        <v>Mon</v>
      </c>
      <c r="B145" s="14">
        <v>42373</v>
      </c>
      <c r="C145" s="105">
        <v>0.53</v>
      </c>
      <c r="D145" s="105">
        <v>0.6</v>
      </c>
      <c r="E145" s="105">
        <v>2.36</v>
      </c>
      <c r="F145" s="105">
        <v>0.84</v>
      </c>
      <c r="G145" s="4">
        <f t="shared" si="13"/>
        <v>1.2666666666666666</v>
      </c>
      <c r="H145" s="105">
        <v>1.18</v>
      </c>
      <c r="I145" s="350" t="s">
        <v>318</v>
      </c>
      <c r="J145" s="350"/>
      <c r="K145" s="350"/>
      <c r="L145" s="350"/>
      <c r="M145" s="105">
        <v>0.73</v>
      </c>
      <c r="N145" s="349" t="s">
        <v>480</v>
      </c>
      <c r="O145" s="349"/>
      <c r="P145" s="349"/>
      <c r="Q145" s="338" t="s">
        <v>66</v>
      </c>
      <c r="R145" s="338"/>
      <c r="S145" s="105" t="s">
        <v>66</v>
      </c>
      <c r="T145" s="105" t="s">
        <v>74</v>
      </c>
      <c r="U145" s="105">
        <v>-0.5</v>
      </c>
      <c r="AC145" s="105" t="s">
        <v>66</v>
      </c>
      <c r="AD145" s="105" t="s">
        <v>74</v>
      </c>
      <c r="AE145" s="105" t="s">
        <v>66</v>
      </c>
      <c r="AG145" s="105">
        <v>1.38</v>
      </c>
      <c r="AH145" s="337" t="s">
        <v>481</v>
      </c>
      <c r="AI145" s="337"/>
      <c r="AJ145" s="337"/>
      <c r="AK145" s="337"/>
      <c r="AL145" s="337"/>
      <c r="AM145" s="105">
        <f t="shared" si="25"/>
        <v>1.2666666666666666</v>
      </c>
      <c r="AN145" s="105">
        <f t="shared" si="26"/>
        <v>1.2666666666666666</v>
      </c>
      <c r="AO145" s="102" t="str">
        <f t="shared" si="27"/>
        <v/>
      </c>
      <c r="AP145" s="102">
        <f t="shared" si="28"/>
        <v>1.38</v>
      </c>
      <c r="AQ145" s="102">
        <f t="shared" si="29"/>
        <v>1.38</v>
      </c>
      <c r="AR145" s="102" t="str">
        <f t="shared" si="30"/>
        <v/>
      </c>
      <c r="AS145" s="102"/>
      <c r="AV145" s="161">
        <f t="shared" si="31"/>
        <v>1.2666666666666666</v>
      </c>
      <c r="AW145" s="105" t="str">
        <f t="shared" si="32"/>
        <v/>
      </c>
      <c r="AX145" s="105">
        <f t="shared" si="33"/>
        <v>1.2666666666666666</v>
      </c>
    </row>
    <row r="146" spans="1:50">
      <c r="A146" s="105" t="str">
        <f t="shared" si="24"/>
        <v>Tue</v>
      </c>
      <c r="B146" s="14">
        <v>42374</v>
      </c>
      <c r="C146" s="105">
        <v>0.98</v>
      </c>
      <c r="D146" s="105">
        <v>0.41</v>
      </c>
      <c r="E146" s="105">
        <v>0.48</v>
      </c>
      <c r="F146" s="105">
        <v>0.44</v>
      </c>
      <c r="G146" s="4">
        <f t="shared" si="13"/>
        <v>0.4433333333333333</v>
      </c>
      <c r="I146" s="350"/>
      <c r="J146" s="350"/>
      <c r="K146" s="350"/>
      <c r="L146" s="350"/>
      <c r="N146" s="349"/>
      <c r="O146" s="349"/>
      <c r="P146" s="349"/>
      <c r="Q146" s="338" t="s">
        <v>74</v>
      </c>
      <c r="R146" s="338"/>
      <c r="S146" s="105" t="s">
        <v>66</v>
      </c>
      <c r="T146" s="105" t="s">
        <v>74</v>
      </c>
      <c r="U146" s="105">
        <v>-34.25</v>
      </c>
      <c r="AC146" s="105" t="s">
        <v>66</v>
      </c>
      <c r="AD146" s="105" t="s">
        <v>74</v>
      </c>
      <c r="AE146" s="105" t="s">
        <v>66</v>
      </c>
      <c r="AG146" s="105">
        <v>0.49</v>
      </c>
      <c r="AH146" s="337" t="s">
        <v>482</v>
      </c>
      <c r="AI146" s="337"/>
      <c r="AJ146" s="337"/>
      <c r="AK146" s="337"/>
      <c r="AL146" s="337"/>
      <c r="AM146" s="105" t="str">
        <f t="shared" si="25"/>
        <v/>
      </c>
      <c r="AN146" s="105">
        <f t="shared" si="26"/>
        <v>0.4433333333333333</v>
      </c>
      <c r="AO146" s="102" t="str">
        <f t="shared" si="27"/>
        <v/>
      </c>
      <c r="AP146" s="102" t="str">
        <f t="shared" si="28"/>
        <v/>
      </c>
      <c r="AQ146" s="102">
        <f t="shared" si="29"/>
        <v>0.49</v>
      </c>
      <c r="AR146" s="102" t="str">
        <f t="shared" si="30"/>
        <v/>
      </c>
      <c r="AS146" s="102"/>
      <c r="AV146" s="161">
        <f t="shared" si="31"/>
        <v>0.4433333333333333</v>
      </c>
      <c r="AW146" s="105" t="str">
        <f t="shared" si="32"/>
        <v/>
      </c>
      <c r="AX146" s="105">
        <f t="shared" si="33"/>
        <v>0.4433333333333333</v>
      </c>
    </row>
    <row r="147" spans="1:50">
      <c r="A147" s="105" t="str">
        <f t="shared" si="24"/>
        <v>Wed</v>
      </c>
      <c r="B147" s="14">
        <v>42375</v>
      </c>
      <c r="C147" s="105">
        <v>0.56000000000000005</v>
      </c>
      <c r="D147" s="105">
        <v>0.59</v>
      </c>
      <c r="E147" s="105">
        <v>0.6</v>
      </c>
      <c r="F147" s="105">
        <v>0.57999999999999996</v>
      </c>
      <c r="G147" s="4">
        <f t="shared" si="13"/>
        <v>0.59</v>
      </c>
      <c r="I147" s="350"/>
      <c r="J147" s="350"/>
      <c r="K147" s="350"/>
      <c r="L147" s="350"/>
      <c r="N147" s="349"/>
      <c r="O147" s="349"/>
      <c r="P147" s="349"/>
      <c r="Q147" s="338" t="s">
        <v>74</v>
      </c>
      <c r="R147" s="338"/>
      <c r="S147" s="105" t="s">
        <v>66</v>
      </c>
      <c r="T147" s="105" t="s">
        <v>74</v>
      </c>
      <c r="U147" s="105">
        <v>-37.75</v>
      </c>
      <c r="AC147" s="105" t="s">
        <v>66</v>
      </c>
      <c r="AD147" s="105" t="s">
        <v>74</v>
      </c>
      <c r="AE147" s="105" t="s">
        <v>66</v>
      </c>
      <c r="AG147" s="105">
        <v>0.5</v>
      </c>
      <c r="AH147" s="337" t="s">
        <v>483</v>
      </c>
      <c r="AI147" s="337"/>
      <c r="AJ147" s="337"/>
      <c r="AK147" s="337"/>
      <c r="AL147" s="337"/>
      <c r="AM147" s="105" t="str">
        <f t="shared" si="25"/>
        <v/>
      </c>
      <c r="AN147" s="105">
        <f t="shared" si="26"/>
        <v>0.59</v>
      </c>
      <c r="AO147" s="102" t="str">
        <f t="shared" si="27"/>
        <v/>
      </c>
      <c r="AP147" s="102" t="str">
        <f t="shared" si="28"/>
        <v/>
      </c>
      <c r="AQ147" s="102">
        <f t="shared" si="29"/>
        <v>0.5</v>
      </c>
      <c r="AR147" s="102" t="str">
        <f t="shared" si="30"/>
        <v/>
      </c>
      <c r="AS147" s="102"/>
      <c r="AV147" s="161">
        <f t="shared" si="31"/>
        <v>0.59</v>
      </c>
      <c r="AW147" s="105" t="str">
        <f t="shared" si="32"/>
        <v/>
      </c>
      <c r="AX147" s="105">
        <f t="shared" si="33"/>
        <v>0.59</v>
      </c>
    </row>
    <row r="148" spans="1:50">
      <c r="A148" s="105" t="str">
        <f t="shared" si="24"/>
        <v>Thu</v>
      </c>
      <c r="B148" s="14">
        <v>42376</v>
      </c>
      <c r="C148" s="105">
        <v>0.49</v>
      </c>
      <c r="D148" s="105">
        <v>0.76</v>
      </c>
      <c r="E148" s="105">
        <v>0.48</v>
      </c>
      <c r="F148" s="105">
        <v>0.68</v>
      </c>
      <c r="G148" s="4">
        <f t="shared" si="13"/>
        <v>0.64</v>
      </c>
      <c r="I148" s="350"/>
      <c r="J148" s="350"/>
      <c r="K148" s="350"/>
      <c r="L148" s="350"/>
      <c r="M148" s="105">
        <v>0.13</v>
      </c>
      <c r="N148" s="349" t="s">
        <v>484</v>
      </c>
      <c r="O148" s="349"/>
      <c r="P148" s="349"/>
      <c r="Q148" s="338" t="s">
        <v>66</v>
      </c>
      <c r="R148" s="338"/>
      <c r="S148" s="105" t="s">
        <v>74</v>
      </c>
      <c r="T148" s="105" t="s">
        <v>66</v>
      </c>
      <c r="U148" s="105">
        <v>16.25</v>
      </c>
      <c r="AC148" s="105" t="s">
        <v>74</v>
      </c>
      <c r="AD148" s="105" t="s">
        <v>66</v>
      </c>
      <c r="AE148" s="105" t="s">
        <v>74</v>
      </c>
      <c r="AG148" s="105">
        <v>0.59</v>
      </c>
      <c r="AH148" s="337" t="s">
        <v>452</v>
      </c>
      <c r="AI148" s="337"/>
      <c r="AJ148" s="337"/>
      <c r="AK148" s="337"/>
      <c r="AL148" s="337"/>
      <c r="AM148" s="105">
        <f t="shared" si="25"/>
        <v>0.64</v>
      </c>
      <c r="AN148" s="105" t="str">
        <f t="shared" si="26"/>
        <v/>
      </c>
      <c r="AO148" s="102">
        <f t="shared" si="27"/>
        <v>0.64</v>
      </c>
      <c r="AP148" s="102">
        <f t="shared" si="28"/>
        <v>0.59</v>
      </c>
      <c r="AQ148" s="102" t="str">
        <f t="shared" si="29"/>
        <v/>
      </c>
      <c r="AR148" s="102">
        <f t="shared" si="30"/>
        <v>0.59</v>
      </c>
      <c r="AS148" s="102"/>
      <c r="AV148" s="161" t="str">
        <f t="shared" si="31"/>
        <v/>
      </c>
      <c r="AW148" s="105">
        <f t="shared" si="32"/>
        <v>0.64</v>
      </c>
      <c r="AX148" s="105" t="str">
        <f t="shared" si="33"/>
        <v/>
      </c>
    </row>
    <row r="149" spans="1:50">
      <c r="A149" s="105" t="str">
        <f t="shared" si="24"/>
        <v>Fri</v>
      </c>
      <c r="B149" s="14">
        <v>42377</v>
      </c>
      <c r="C149" s="105" t="s">
        <v>202</v>
      </c>
      <c r="D149" s="105">
        <v>0.76</v>
      </c>
      <c r="E149" s="105">
        <v>0.49</v>
      </c>
      <c r="F149" s="105">
        <v>0.73</v>
      </c>
      <c r="G149" s="4">
        <f t="shared" si="13"/>
        <v>0.66</v>
      </c>
      <c r="I149" s="350"/>
      <c r="J149" s="350"/>
      <c r="K149" s="350"/>
      <c r="L149" s="350"/>
      <c r="M149" s="105">
        <v>0.36</v>
      </c>
      <c r="N149" s="349" t="s">
        <v>485</v>
      </c>
      <c r="O149" s="349"/>
      <c r="P149" s="349"/>
      <c r="Q149" s="338" t="s">
        <v>74</v>
      </c>
      <c r="R149" s="338"/>
      <c r="S149" s="105" t="s">
        <v>66</v>
      </c>
      <c r="T149" s="105" t="s">
        <v>74</v>
      </c>
      <c r="U149" s="105">
        <v>12.25</v>
      </c>
      <c r="AC149" s="105" t="s">
        <v>66</v>
      </c>
      <c r="AD149" s="105" t="s">
        <v>74</v>
      </c>
      <c r="AE149" s="105" t="s">
        <v>66</v>
      </c>
      <c r="AG149" s="105">
        <v>0.47</v>
      </c>
      <c r="AH149" s="337" t="s">
        <v>486</v>
      </c>
      <c r="AI149" s="337"/>
      <c r="AJ149" s="337"/>
      <c r="AK149" s="337"/>
      <c r="AL149" s="337"/>
      <c r="AM149" s="105" t="str">
        <f t="shared" si="25"/>
        <v/>
      </c>
      <c r="AN149" s="105">
        <f t="shared" si="26"/>
        <v>0.66</v>
      </c>
      <c r="AO149" s="102" t="str">
        <f t="shared" si="27"/>
        <v/>
      </c>
      <c r="AP149" s="102" t="str">
        <f t="shared" si="28"/>
        <v/>
      </c>
      <c r="AQ149" s="102">
        <f t="shared" si="29"/>
        <v>0.47</v>
      </c>
      <c r="AR149" s="102" t="str">
        <f t="shared" si="30"/>
        <v/>
      </c>
      <c r="AS149" s="102"/>
      <c r="AV149" s="161">
        <f t="shared" si="31"/>
        <v>0.66</v>
      </c>
      <c r="AW149" s="105" t="str">
        <f t="shared" si="32"/>
        <v/>
      </c>
      <c r="AX149" s="105">
        <f t="shared" si="33"/>
        <v>0.66</v>
      </c>
    </row>
    <row r="150" spans="1:50">
      <c r="A150" s="105" t="str">
        <f t="shared" si="24"/>
        <v>Mon</v>
      </c>
      <c r="B150" s="14">
        <v>42380</v>
      </c>
      <c r="C150" s="105">
        <v>0.34</v>
      </c>
      <c r="D150" s="105">
        <v>0.56000000000000005</v>
      </c>
      <c r="E150" s="105">
        <v>0.34</v>
      </c>
      <c r="F150" s="105">
        <v>0.66</v>
      </c>
      <c r="G150" s="4">
        <f t="shared" si="13"/>
        <v>0.52</v>
      </c>
      <c r="I150" s="350"/>
      <c r="J150" s="350"/>
      <c r="K150" s="350"/>
      <c r="L150" s="350"/>
      <c r="N150" s="349"/>
      <c r="O150" s="349"/>
      <c r="P150" s="349"/>
      <c r="Q150" s="338" t="s">
        <v>66</v>
      </c>
      <c r="R150" s="338"/>
      <c r="S150" s="105" t="s">
        <v>66</v>
      </c>
      <c r="T150" s="105" t="s">
        <v>74</v>
      </c>
      <c r="U150" s="105">
        <v>18.5</v>
      </c>
      <c r="AC150" s="105" t="s">
        <v>66</v>
      </c>
      <c r="AD150" s="105" t="s">
        <v>74</v>
      </c>
      <c r="AE150" s="105" t="s">
        <v>66</v>
      </c>
      <c r="AG150" s="105">
        <v>0.43</v>
      </c>
      <c r="AH150" s="337" t="s">
        <v>487</v>
      </c>
      <c r="AI150" s="337"/>
      <c r="AJ150" s="337"/>
      <c r="AK150" s="337"/>
      <c r="AL150" s="337"/>
      <c r="AM150" s="105">
        <f t="shared" si="25"/>
        <v>0.52</v>
      </c>
      <c r="AN150" s="105">
        <f t="shared" si="26"/>
        <v>0.52</v>
      </c>
      <c r="AO150" s="102" t="str">
        <f t="shared" si="27"/>
        <v/>
      </c>
      <c r="AP150" s="102">
        <f t="shared" si="28"/>
        <v>0.43</v>
      </c>
      <c r="AQ150" s="102">
        <f t="shared" si="29"/>
        <v>0.43</v>
      </c>
      <c r="AR150" s="102" t="str">
        <f t="shared" si="30"/>
        <v/>
      </c>
      <c r="AS150" s="102"/>
      <c r="AV150" s="161">
        <f t="shared" si="31"/>
        <v>0.52</v>
      </c>
      <c r="AW150" s="105" t="str">
        <f t="shared" si="32"/>
        <v/>
      </c>
      <c r="AX150" s="105">
        <f t="shared" si="33"/>
        <v>0.52</v>
      </c>
    </row>
    <row r="151" spans="1:50">
      <c r="A151" s="105" t="str">
        <f t="shared" si="24"/>
        <v>Tue</v>
      </c>
      <c r="B151" s="14">
        <v>42381</v>
      </c>
      <c r="C151" s="105">
        <v>0.37</v>
      </c>
      <c r="D151" s="105">
        <v>0.4</v>
      </c>
      <c r="E151" s="105">
        <v>0.17</v>
      </c>
      <c r="F151" s="105">
        <v>0.2</v>
      </c>
      <c r="G151" s="4">
        <f t="shared" si="13"/>
        <v>0.25666666666666665</v>
      </c>
      <c r="I151" s="350"/>
      <c r="J151" s="350"/>
      <c r="K151" s="350"/>
      <c r="L151" s="350"/>
      <c r="N151" s="349"/>
      <c r="O151" s="349"/>
      <c r="P151" s="349"/>
      <c r="Q151" s="338" t="s">
        <v>66</v>
      </c>
      <c r="R151" s="338"/>
      <c r="S151" s="105" t="s">
        <v>74</v>
      </c>
      <c r="T151" s="105" t="s">
        <v>66</v>
      </c>
      <c r="U151" s="105">
        <v>13.5</v>
      </c>
      <c r="AC151" s="105" t="s">
        <v>74</v>
      </c>
      <c r="AD151" s="105" t="s">
        <v>66</v>
      </c>
      <c r="AE151" s="105" t="s">
        <v>74</v>
      </c>
      <c r="AG151" s="105">
        <v>0.17</v>
      </c>
      <c r="AH151" s="337" t="s">
        <v>488</v>
      </c>
      <c r="AI151" s="337"/>
      <c r="AJ151" s="337"/>
      <c r="AK151" s="337"/>
      <c r="AL151" s="337"/>
      <c r="AM151" s="105">
        <f t="shared" si="25"/>
        <v>0.25666666666666665</v>
      </c>
      <c r="AN151" s="105" t="str">
        <f t="shared" si="26"/>
        <v/>
      </c>
      <c r="AO151" s="102">
        <f t="shared" si="27"/>
        <v>0.25666666666666665</v>
      </c>
      <c r="AP151" s="102">
        <f t="shared" si="28"/>
        <v>0.17</v>
      </c>
      <c r="AQ151" s="102" t="str">
        <f t="shared" si="29"/>
        <v/>
      </c>
      <c r="AR151" s="102">
        <f t="shared" si="30"/>
        <v>0.17</v>
      </c>
      <c r="AS151" s="102"/>
      <c r="AV151" s="161" t="str">
        <f t="shared" si="31"/>
        <v/>
      </c>
      <c r="AW151" s="105">
        <f t="shared" si="32"/>
        <v>0.25666666666666665</v>
      </c>
      <c r="AX151" s="105" t="str">
        <f t="shared" si="33"/>
        <v/>
      </c>
    </row>
    <row r="152" spans="1:50">
      <c r="A152" s="105" t="str">
        <f t="shared" si="24"/>
        <v>Wed</v>
      </c>
      <c r="B152" s="14">
        <v>42382</v>
      </c>
      <c r="C152" s="105">
        <v>0.23</v>
      </c>
      <c r="D152" s="105">
        <v>0.77</v>
      </c>
      <c r="E152" s="105">
        <v>0.53</v>
      </c>
      <c r="F152" s="105">
        <v>0.59</v>
      </c>
      <c r="G152" s="4">
        <f t="shared" si="13"/>
        <v>0.63</v>
      </c>
      <c r="H152" s="105">
        <v>0.47</v>
      </c>
      <c r="I152" s="350" t="s">
        <v>166</v>
      </c>
      <c r="J152" s="350"/>
      <c r="K152" s="350"/>
      <c r="L152" s="350"/>
      <c r="N152" s="349"/>
      <c r="O152" s="349"/>
      <c r="P152" s="349"/>
      <c r="Q152" s="338" t="s">
        <v>66</v>
      </c>
      <c r="R152" s="338"/>
      <c r="S152" s="105" t="s">
        <v>74</v>
      </c>
      <c r="T152" s="105" t="s">
        <v>66</v>
      </c>
      <c r="U152" s="105">
        <v>9</v>
      </c>
      <c r="AC152" s="105" t="s">
        <v>66</v>
      </c>
      <c r="AD152" s="105" t="s">
        <v>66</v>
      </c>
      <c r="AE152" s="105" t="s">
        <v>74</v>
      </c>
      <c r="AG152" s="105">
        <v>0.23</v>
      </c>
      <c r="AH152" s="337" t="s">
        <v>492</v>
      </c>
      <c r="AI152" s="337"/>
      <c r="AJ152" s="337"/>
      <c r="AK152" s="337"/>
      <c r="AL152" s="337"/>
      <c r="AM152" s="105">
        <f t="shared" si="25"/>
        <v>0.63</v>
      </c>
      <c r="AN152" s="105" t="str">
        <f t="shared" si="26"/>
        <v/>
      </c>
      <c r="AO152" s="102">
        <f t="shared" si="27"/>
        <v>0.63</v>
      </c>
      <c r="AP152" s="102">
        <f t="shared" si="28"/>
        <v>0.23</v>
      </c>
      <c r="AQ152" s="102" t="str">
        <f t="shared" si="29"/>
        <v/>
      </c>
      <c r="AR152" s="102">
        <f t="shared" si="30"/>
        <v>0.23</v>
      </c>
      <c r="AS152" s="102"/>
      <c r="AV152" s="161">
        <f t="shared" si="31"/>
        <v>0.63</v>
      </c>
      <c r="AW152" s="105">
        <f t="shared" si="32"/>
        <v>0.63</v>
      </c>
      <c r="AX152" s="105" t="str">
        <f t="shared" si="33"/>
        <v/>
      </c>
    </row>
    <row r="153" spans="1:50">
      <c r="A153" s="105" t="str">
        <f t="shared" si="24"/>
        <v>Thu</v>
      </c>
      <c r="B153" s="14">
        <v>42383</v>
      </c>
      <c r="C153" s="105">
        <v>0.12</v>
      </c>
      <c r="D153" s="105">
        <v>0.56999999999999995</v>
      </c>
      <c r="E153" s="105">
        <v>0.44</v>
      </c>
      <c r="F153" s="105">
        <v>0.44</v>
      </c>
      <c r="G153" s="4">
        <f t="shared" si="13"/>
        <v>0.48333333333333334</v>
      </c>
      <c r="I153" s="350"/>
      <c r="J153" s="350"/>
      <c r="K153" s="350"/>
      <c r="L153" s="350"/>
      <c r="N153" s="349"/>
      <c r="O153" s="349"/>
      <c r="P153" s="349"/>
      <c r="Q153" s="338" t="s">
        <v>74</v>
      </c>
      <c r="R153" s="338"/>
      <c r="S153" s="105" t="s">
        <v>66</v>
      </c>
      <c r="T153" s="105" t="s">
        <v>74</v>
      </c>
      <c r="U153" s="105">
        <v>-46.75</v>
      </c>
      <c r="AC153" s="105" t="s">
        <v>66</v>
      </c>
      <c r="AD153" s="105" t="s">
        <v>74</v>
      </c>
      <c r="AE153" s="105" t="s">
        <v>66</v>
      </c>
      <c r="AG153" s="105">
        <v>0.56000000000000005</v>
      </c>
      <c r="AH153" s="337" t="s">
        <v>493</v>
      </c>
      <c r="AI153" s="337"/>
      <c r="AJ153" s="337"/>
      <c r="AK153" s="337"/>
      <c r="AL153" s="337"/>
      <c r="AM153" s="105" t="str">
        <f t="shared" si="25"/>
        <v/>
      </c>
      <c r="AN153" s="105">
        <f t="shared" si="26"/>
        <v>0.48333333333333334</v>
      </c>
      <c r="AO153" s="102" t="str">
        <f t="shared" si="27"/>
        <v/>
      </c>
      <c r="AP153" s="102" t="str">
        <f t="shared" si="28"/>
        <v/>
      </c>
      <c r="AQ153" s="102">
        <f t="shared" si="29"/>
        <v>0.56000000000000005</v>
      </c>
      <c r="AR153" s="102" t="str">
        <f t="shared" si="30"/>
        <v/>
      </c>
      <c r="AS153" s="102"/>
      <c r="AV153" s="161">
        <f t="shared" si="31"/>
        <v>0.48333333333333334</v>
      </c>
      <c r="AW153" s="105" t="str">
        <f t="shared" si="32"/>
        <v/>
      </c>
      <c r="AX153" s="105">
        <f t="shared" si="33"/>
        <v>0.48333333333333334</v>
      </c>
    </row>
    <row r="154" spans="1:50">
      <c r="A154" s="105" t="str">
        <f t="shared" si="24"/>
        <v>Fri</v>
      </c>
      <c r="B154" s="14">
        <v>42384</v>
      </c>
      <c r="C154" s="105" t="s">
        <v>202</v>
      </c>
      <c r="D154" s="105">
        <v>0.53</v>
      </c>
      <c r="E154" s="105">
        <v>0.46</v>
      </c>
      <c r="F154" s="105">
        <v>0.48</v>
      </c>
      <c r="G154" s="4">
        <f t="shared" si="13"/>
        <v>0.49</v>
      </c>
      <c r="H154" s="105">
        <v>1.05</v>
      </c>
      <c r="I154" s="350" t="s">
        <v>104</v>
      </c>
      <c r="J154" s="350"/>
      <c r="K154" s="350"/>
      <c r="L154" s="350"/>
      <c r="N154" s="349"/>
      <c r="O154" s="349"/>
      <c r="P154" s="349"/>
      <c r="Q154" s="338" t="s">
        <v>74</v>
      </c>
      <c r="R154" s="338"/>
      <c r="S154" s="105" t="s">
        <v>66</v>
      </c>
      <c r="T154" s="105" t="s">
        <v>74</v>
      </c>
      <c r="U154" s="105">
        <v>18.5</v>
      </c>
      <c r="AC154" s="105" t="s">
        <v>66</v>
      </c>
      <c r="AD154" s="105" t="s">
        <v>74</v>
      </c>
      <c r="AE154" s="105" t="s">
        <v>66</v>
      </c>
      <c r="AG154" s="105">
        <v>0.24</v>
      </c>
      <c r="AH154" s="337" t="s">
        <v>483</v>
      </c>
      <c r="AI154" s="337"/>
      <c r="AJ154" s="337"/>
      <c r="AK154" s="337"/>
      <c r="AL154" s="337"/>
      <c r="AM154" s="105" t="str">
        <f t="shared" si="25"/>
        <v/>
      </c>
      <c r="AN154" s="105">
        <f t="shared" si="26"/>
        <v>0.49</v>
      </c>
      <c r="AO154" s="102" t="str">
        <f t="shared" si="27"/>
        <v/>
      </c>
      <c r="AP154" s="102" t="str">
        <f t="shared" si="28"/>
        <v/>
      </c>
      <c r="AQ154" s="102">
        <f t="shared" si="29"/>
        <v>0.24</v>
      </c>
      <c r="AR154" s="102" t="str">
        <f t="shared" si="30"/>
        <v/>
      </c>
      <c r="AS154" s="102"/>
      <c r="AV154" s="161">
        <f t="shared" si="31"/>
        <v>0.49</v>
      </c>
      <c r="AW154" s="105" t="str">
        <f t="shared" si="32"/>
        <v/>
      </c>
      <c r="AX154" s="105">
        <f t="shared" si="33"/>
        <v>0.49</v>
      </c>
    </row>
    <row r="155" spans="1:50">
      <c r="A155" s="105" t="str">
        <f t="shared" si="24"/>
        <v>Mon</v>
      </c>
      <c r="B155" s="14">
        <v>42387</v>
      </c>
      <c r="C155" s="105">
        <v>0.31</v>
      </c>
      <c r="D155" s="105" t="s">
        <v>331</v>
      </c>
      <c r="E155" s="105" t="s">
        <v>331</v>
      </c>
      <c r="F155" s="105">
        <v>0.77</v>
      </c>
      <c r="G155" s="4"/>
      <c r="I155" s="350"/>
      <c r="J155" s="350"/>
      <c r="K155" s="350"/>
      <c r="L155" s="350"/>
      <c r="N155" s="349"/>
      <c r="O155" s="349"/>
      <c r="P155" s="349"/>
      <c r="Q155" s="338"/>
      <c r="R155" s="338"/>
      <c r="AH155" s="337"/>
      <c r="AI155" s="337"/>
      <c r="AJ155" s="337"/>
      <c r="AK155" s="337"/>
      <c r="AL155" s="337"/>
      <c r="AM155" s="105" t="str">
        <f t="shared" si="25"/>
        <v/>
      </c>
      <c r="AN155" s="105" t="str">
        <f t="shared" si="26"/>
        <v/>
      </c>
      <c r="AO155" s="102" t="str">
        <f t="shared" si="27"/>
        <v/>
      </c>
      <c r="AP155" s="102" t="str">
        <f t="shared" si="28"/>
        <v/>
      </c>
      <c r="AQ155" s="102" t="str">
        <f t="shared" si="29"/>
        <v/>
      </c>
      <c r="AR155" s="102" t="str">
        <f t="shared" si="30"/>
        <v/>
      </c>
      <c r="AS155" s="102"/>
      <c r="AV155" s="161" t="str">
        <f t="shared" si="31"/>
        <v/>
      </c>
      <c r="AW155" s="105" t="str">
        <f t="shared" si="32"/>
        <v/>
      </c>
      <c r="AX155" s="105" t="str">
        <f t="shared" si="33"/>
        <v/>
      </c>
    </row>
    <row r="156" spans="1:50">
      <c r="A156" s="105" t="str">
        <f t="shared" si="24"/>
        <v>Tue</v>
      </c>
      <c r="B156" s="14">
        <v>42388</v>
      </c>
      <c r="C156" s="105">
        <v>0.33</v>
      </c>
      <c r="D156" s="105">
        <v>0.4</v>
      </c>
      <c r="E156" s="105">
        <v>0.44</v>
      </c>
      <c r="F156" s="105">
        <v>0.22</v>
      </c>
      <c r="G156" s="4">
        <f t="shared" si="13"/>
        <v>0.35333333333333333</v>
      </c>
      <c r="I156" s="350"/>
      <c r="J156" s="350"/>
      <c r="K156" s="350"/>
      <c r="L156" s="350"/>
      <c r="N156" s="349"/>
      <c r="O156" s="349"/>
      <c r="P156" s="349"/>
      <c r="Q156" s="338" t="s">
        <v>74</v>
      </c>
      <c r="R156" s="338"/>
      <c r="S156" s="105" t="s">
        <v>66</v>
      </c>
      <c r="T156" s="105" t="s">
        <v>74</v>
      </c>
      <c r="U156" s="105">
        <v>-29</v>
      </c>
      <c r="AC156" s="105" t="s">
        <v>66</v>
      </c>
      <c r="AD156" s="105" t="s">
        <v>74</v>
      </c>
      <c r="AE156" s="105" t="s">
        <v>66</v>
      </c>
      <c r="AG156" s="105">
        <v>0.35</v>
      </c>
      <c r="AH156" s="337" t="s">
        <v>494</v>
      </c>
      <c r="AI156" s="337"/>
      <c r="AJ156" s="337"/>
      <c r="AK156" s="337"/>
      <c r="AL156" s="337"/>
      <c r="AM156" s="105" t="str">
        <f t="shared" si="25"/>
        <v/>
      </c>
      <c r="AN156" s="105">
        <f t="shared" si="26"/>
        <v>0.35333333333333333</v>
      </c>
      <c r="AO156" s="102" t="str">
        <f t="shared" si="27"/>
        <v/>
      </c>
      <c r="AP156" s="102" t="str">
        <f t="shared" si="28"/>
        <v/>
      </c>
      <c r="AQ156" s="102">
        <f t="shared" si="29"/>
        <v>0.35</v>
      </c>
      <c r="AR156" s="102" t="str">
        <f t="shared" si="30"/>
        <v/>
      </c>
      <c r="AS156" s="102"/>
      <c r="AV156" s="161">
        <f t="shared" si="31"/>
        <v>0.35333333333333333</v>
      </c>
      <c r="AW156" s="105" t="str">
        <f t="shared" si="32"/>
        <v/>
      </c>
      <c r="AX156" s="105">
        <f t="shared" si="33"/>
        <v>0.35333333333333333</v>
      </c>
    </row>
    <row r="157" spans="1:50">
      <c r="A157" s="105" t="str">
        <f t="shared" si="24"/>
        <v>Wed</v>
      </c>
      <c r="B157" s="14">
        <v>42389</v>
      </c>
      <c r="C157" s="105">
        <v>0.22</v>
      </c>
      <c r="D157" s="105">
        <v>0.55000000000000004</v>
      </c>
      <c r="E157" s="105">
        <v>1.83</v>
      </c>
      <c r="F157" s="105">
        <v>0.63</v>
      </c>
      <c r="G157" s="4">
        <f t="shared" si="13"/>
        <v>1.0033333333333332</v>
      </c>
      <c r="H157" s="105">
        <v>0.72</v>
      </c>
      <c r="I157" s="350" t="s">
        <v>495</v>
      </c>
      <c r="J157" s="350"/>
      <c r="K157" s="350"/>
      <c r="L157" s="350"/>
      <c r="N157" s="349"/>
      <c r="O157" s="349"/>
      <c r="P157" s="349"/>
      <c r="Q157" s="338" t="s">
        <v>66</v>
      </c>
      <c r="R157" s="338"/>
      <c r="S157" s="105" t="s">
        <v>74</v>
      </c>
      <c r="T157" s="105" t="s">
        <v>66</v>
      </c>
      <c r="U157" s="105">
        <v>1.5</v>
      </c>
      <c r="AC157" s="105" t="s">
        <v>74</v>
      </c>
      <c r="AD157" s="105" t="s">
        <v>66</v>
      </c>
      <c r="AE157" s="105" t="s">
        <v>74</v>
      </c>
      <c r="AG157" s="105">
        <v>6.39</v>
      </c>
      <c r="AH157" s="337" t="s">
        <v>496</v>
      </c>
      <c r="AI157" s="337"/>
      <c r="AJ157" s="337"/>
      <c r="AK157" s="337"/>
      <c r="AL157" s="337"/>
      <c r="AM157" s="105">
        <f t="shared" si="25"/>
        <v>1.0033333333333332</v>
      </c>
      <c r="AN157" s="105" t="str">
        <f t="shared" si="26"/>
        <v/>
      </c>
      <c r="AO157" s="102">
        <f t="shared" si="27"/>
        <v>1.0033333333333332</v>
      </c>
      <c r="AP157" s="102">
        <f t="shared" si="28"/>
        <v>6.39</v>
      </c>
      <c r="AQ157" s="102" t="str">
        <f t="shared" si="29"/>
        <v/>
      </c>
      <c r="AR157" s="102">
        <f t="shared" si="30"/>
        <v>6.39</v>
      </c>
      <c r="AS157" s="102"/>
      <c r="AV157" s="161" t="str">
        <f t="shared" si="31"/>
        <v/>
      </c>
      <c r="AW157" s="105">
        <f t="shared" si="32"/>
        <v>1.0033333333333332</v>
      </c>
      <c r="AX157" s="105" t="str">
        <f t="shared" si="33"/>
        <v/>
      </c>
    </row>
    <row r="158" spans="1:50">
      <c r="A158" s="105" t="str">
        <f t="shared" si="24"/>
        <v>Thu</v>
      </c>
      <c r="B158" s="14">
        <v>42390</v>
      </c>
      <c r="C158" s="105">
        <v>0.11</v>
      </c>
      <c r="D158" s="105">
        <v>0.31</v>
      </c>
      <c r="E158" s="105">
        <v>0.56999999999999995</v>
      </c>
      <c r="F158" s="105">
        <v>0.34</v>
      </c>
      <c r="G158" s="4">
        <f t="shared" si="13"/>
        <v>0.40666666666666668</v>
      </c>
      <c r="I158" s="350"/>
      <c r="J158" s="350"/>
      <c r="K158" s="350"/>
      <c r="L158" s="350"/>
      <c r="M158" s="105">
        <v>0.21</v>
      </c>
      <c r="N158" s="349" t="s">
        <v>449</v>
      </c>
      <c r="O158" s="349"/>
      <c r="P158" s="349"/>
      <c r="Q158" s="338" t="s">
        <v>66</v>
      </c>
      <c r="R158" s="338"/>
      <c r="S158" s="105" t="s">
        <v>74</v>
      </c>
      <c r="T158" s="105" t="s">
        <v>66</v>
      </c>
      <c r="U158" s="105">
        <v>31</v>
      </c>
      <c r="AC158" s="105" t="s">
        <v>66</v>
      </c>
      <c r="AD158" s="105" t="s">
        <v>66</v>
      </c>
      <c r="AE158" s="105" t="s">
        <v>74</v>
      </c>
      <c r="AG158" s="105">
        <v>0.38</v>
      </c>
      <c r="AH158" s="337" t="s">
        <v>497</v>
      </c>
      <c r="AI158" s="337"/>
      <c r="AJ158" s="337"/>
      <c r="AK158" s="337"/>
      <c r="AL158" s="337"/>
      <c r="AM158" s="105">
        <f t="shared" si="25"/>
        <v>0.40666666666666668</v>
      </c>
      <c r="AN158" s="105" t="str">
        <f t="shared" si="26"/>
        <v/>
      </c>
      <c r="AO158" s="102">
        <f t="shared" si="27"/>
        <v>0.40666666666666668</v>
      </c>
      <c r="AP158" s="102">
        <f t="shared" si="28"/>
        <v>0.38</v>
      </c>
      <c r="AQ158" s="102" t="str">
        <f t="shared" si="29"/>
        <v/>
      </c>
      <c r="AR158" s="102">
        <f t="shared" si="30"/>
        <v>0.38</v>
      </c>
      <c r="AS158" s="102"/>
      <c r="AV158" s="161">
        <f t="shared" si="31"/>
        <v>0.40666666666666668</v>
      </c>
      <c r="AW158" s="105">
        <f t="shared" si="32"/>
        <v>0.40666666666666668</v>
      </c>
      <c r="AX158" s="105" t="str">
        <f t="shared" si="33"/>
        <v/>
      </c>
    </row>
    <row r="159" spans="1:50">
      <c r="A159" s="105" t="str">
        <f t="shared" si="24"/>
        <v>Fri</v>
      </c>
      <c r="B159" s="14">
        <v>42391</v>
      </c>
      <c r="C159" s="105" t="s">
        <v>202</v>
      </c>
      <c r="D159" s="105">
        <v>0.39</v>
      </c>
      <c r="E159" s="105">
        <v>0.24</v>
      </c>
      <c r="F159" s="105">
        <v>0.53</v>
      </c>
      <c r="G159" s="4">
        <f t="shared" si="13"/>
        <v>0.38666666666666671</v>
      </c>
      <c r="H159" s="105">
        <v>0.5</v>
      </c>
      <c r="I159" s="350" t="s">
        <v>500</v>
      </c>
      <c r="J159" s="350"/>
      <c r="K159" s="350"/>
      <c r="L159" s="350"/>
      <c r="M159" s="105">
        <v>0.7</v>
      </c>
      <c r="N159" s="349" t="s">
        <v>498</v>
      </c>
      <c r="O159" s="349"/>
      <c r="P159" s="349"/>
      <c r="Q159" s="338" t="s">
        <v>74</v>
      </c>
      <c r="R159" s="338"/>
      <c r="S159" s="105" t="s">
        <v>66</v>
      </c>
      <c r="T159" s="105" t="s">
        <v>74</v>
      </c>
      <c r="U159" s="105">
        <v>-5</v>
      </c>
      <c r="AC159" s="105" t="s">
        <v>66</v>
      </c>
      <c r="AD159" s="105" t="s">
        <v>74</v>
      </c>
      <c r="AE159" s="105" t="s">
        <v>66</v>
      </c>
      <c r="AG159" s="105">
        <v>7.0000000000000007E-2</v>
      </c>
      <c r="AH159" s="337" t="s">
        <v>499</v>
      </c>
      <c r="AI159" s="337"/>
      <c r="AJ159" s="337"/>
      <c r="AK159" s="337"/>
      <c r="AL159" s="337"/>
      <c r="AM159" s="105" t="str">
        <f t="shared" si="25"/>
        <v/>
      </c>
      <c r="AN159" s="105">
        <f t="shared" si="26"/>
        <v>0.38666666666666671</v>
      </c>
      <c r="AO159" s="102" t="str">
        <f t="shared" si="27"/>
        <v/>
      </c>
      <c r="AP159" s="102" t="str">
        <f t="shared" si="28"/>
        <v/>
      </c>
      <c r="AQ159" s="102">
        <f t="shared" si="29"/>
        <v>7.0000000000000007E-2</v>
      </c>
      <c r="AR159" s="102" t="str">
        <f t="shared" si="30"/>
        <v/>
      </c>
      <c r="AS159" s="102"/>
      <c r="AV159" s="161">
        <f t="shared" si="31"/>
        <v>0.38666666666666671</v>
      </c>
      <c r="AW159" s="105" t="str">
        <f t="shared" si="32"/>
        <v/>
      </c>
      <c r="AX159" s="105">
        <f t="shared" si="33"/>
        <v>0.38666666666666671</v>
      </c>
    </row>
    <row r="160" spans="1:50">
      <c r="A160" s="105" t="str">
        <f t="shared" si="24"/>
        <v>Mon</v>
      </c>
      <c r="B160" s="14">
        <v>42394</v>
      </c>
      <c r="C160" s="105">
        <v>0.38</v>
      </c>
      <c r="D160" s="105">
        <v>0.4</v>
      </c>
      <c r="E160" s="105">
        <v>0.69</v>
      </c>
      <c r="F160" s="105">
        <v>0.69</v>
      </c>
      <c r="G160" s="4">
        <f t="shared" si="13"/>
        <v>0.59333333333333327</v>
      </c>
      <c r="I160" s="350"/>
      <c r="J160" s="350"/>
      <c r="K160" s="350"/>
      <c r="L160" s="350"/>
      <c r="N160" s="349"/>
      <c r="O160" s="349"/>
      <c r="P160" s="349"/>
      <c r="Q160" s="338" t="s">
        <v>74</v>
      </c>
      <c r="R160" s="338"/>
      <c r="S160" s="105" t="s">
        <v>66</v>
      </c>
      <c r="T160" s="105" t="s">
        <v>74</v>
      </c>
      <c r="U160" s="105">
        <v>9</v>
      </c>
      <c r="AC160" s="105" t="s">
        <v>66</v>
      </c>
      <c r="AD160" s="105" t="s">
        <v>74</v>
      </c>
      <c r="AE160" s="105" t="s">
        <v>66</v>
      </c>
      <c r="AG160" s="105">
        <v>0.74</v>
      </c>
      <c r="AH160" s="337" t="s">
        <v>501</v>
      </c>
      <c r="AI160" s="337"/>
      <c r="AJ160" s="337"/>
      <c r="AK160" s="337"/>
      <c r="AL160" s="337"/>
      <c r="AM160" s="105" t="str">
        <f t="shared" si="25"/>
        <v/>
      </c>
      <c r="AN160" s="105">
        <f t="shared" si="26"/>
        <v>0.59333333333333327</v>
      </c>
      <c r="AO160" s="102" t="str">
        <f t="shared" si="27"/>
        <v/>
      </c>
      <c r="AP160" s="102" t="str">
        <f t="shared" si="28"/>
        <v/>
      </c>
      <c r="AQ160" s="102">
        <f t="shared" si="29"/>
        <v>0.74</v>
      </c>
      <c r="AR160" s="102" t="str">
        <f t="shared" si="30"/>
        <v/>
      </c>
      <c r="AS160" s="102"/>
      <c r="AV160" s="161">
        <f t="shared" si="31"/>
        <v>0.59333333333333327</v>
      </c>
      <c r="AW160" s="105" t="str">
        <f t="shared" si="32"/>
        <v/>
      </c>
      <c r="AX160" s="105">
        <f t="shared" si="33"/>
        <v>0.59333333333333327</v>
      </c>
    </row>
    <row r="161" spans="1:50">
      <c r="A161" s="105" t="str">
        <f t="shared" si="24"/>
        <v>Tue</v>
      </c>
      <c r="B161" s="14">
        <v>42395</v>
      </c>
      <c r="C161" s="105">
        <v>0.41</v>
      </c>
      <c r="D161" s="105">
        <v>0.41</v>
      </c>
      <c r="E161" s="105">
        <v>0.41</v>
      </c>
      <c r="F161" s="105">
        <v>0.22</v>
      </c>
      <c r="G161" s="4">
        <f t="shared" si="13"/>
        <v>0.34666666666666668</v>
      </c>
      <c r="I161" s="350"/>
      <c r="J161" s="350"/>
      <c r="K161" s="350"/>
      <c r="L161" s="350"/>
      <c r="M161" s="105">
        <v>0.1</v>
      </c>
      <c r="N161" s="349" t="s">
        <v>503</v>
      </c>
      <c r="O161" s="349"/>
      <c r="P161" s="349"/>
      <c r="Q161" s="338" t="s">
        <v>74</v>
      </c>
      <c r="R161" s="338"/>
      <c r="S161" s="105" t="s">
        <v>66</v>
      </c>
      <c r="T161" s="105" t="s">
        <v>74</v>
      </c>
      <c r="U161" s="105">
        <v>-6</v>
      </c>
      <c r="AC161" s="105" t="s">
        <v>66</v>
      </c>
      <c r="AD161" s="105" t="s">
        <v>74</v>
      </c>
      <c r="AE161" s="105" t="s">
        <v>66</v>
      </c>
      <c r="AG161" s="105">
        <v>0.17</v>
      </c>
      <c r="AH161" s="337" t="s">
        <v>502</v>
      </c>
      <c r="AI161" s="337"/>
      <c r="AJ161" s="337"/>
      <c r="AK161" s="337"/>
      <c r="AL161" s="337"/>
      <c r="AM161" s="105" t="str">
        <f t="shared" si="25"/>
        <v/>
      </c>
      <c r="AN161" s="105">
        <f t="shared" si="26"/>
        <v>0.34666666666666668</v>
      </c>
      <c r="AO161" s="102" t="str">
        <f t="shared" si="27"/>
        <v/>
      </c>
      <c r="AP161" s="102" t="str">
        <f t="shared" si="28"/>
        <v/>
      </c>
      <c r="AQ161" s="102">
        <f t="shared" si="29"/>
        <v>0.17</v>
      </c>
      <c r="AR161" s="102" t="str">
        <f t="shared" si="30"/>
        <v/>
      </c>
      <c r="AS161" s="102"/>
      <c r="AV161" s="161">
        <f t="shared" si="31"/>
        <v>0.34666666666666668</v>
      </c>
      <c r="AW161" s="105" t="str">
        <f t="shared" si="32"/>
        <v/>
      </c>
      <c r="AX161" s="105">
        <f t="shared" si="33"/>
        <v>0.34666666666666668</v>
      </c>
    </row>
    <row r="162" spans="1:50">
      <c r="A162" s="105" t="str">
        <f t="shared" si="24"/>
        <v>Wed</v>
      </c>
      <c r="B162" s="14">
        <v>42396</v>
      </c>
      <c r="C162" s="105">
        <v>0.32</v>
      </c>
      <c r="D162" s="105">
        <v>0.4</v>
      </c>
      <c r="E162" s="105">
        <v>0.19</v>
      </c>
      <c r="F162" s="105">
        <v>0.68</v>
      </c>
      <c r="G162" s="4">
        <f t="shared" si="13"/>
        <v>0.42333333333333334</v>
      </c>
      <c r="I162" s="350"/>
      <c r="J162" s="350"/>
      <c r="K162" s="350"/>
      <c r="L162" s="350"/>
      <c r="N162" s="349"/>
      <c r="O162" s="349"/>
      <c r="P162" s="349"/>
      <c r="Q162" s="338" t="s">
        <v>66</v>
      </c>
      <c r="R162" s="338"/>
      <c r="S162" s="105" t="s">
        <v>74</v>
      </c>
      <c r="T162" s="105" t="s">
        <v>66</v>
      </c>
      <c r="U162" s="105">
        <v>18.75</v>
      </c>
      <c r="AC162" s="105" t="s">
        <v>66</v>
      </c>
      <c r="AD162" s="105" t="s">
        <v>66</v>
      </c>
      <c r="AE162" s="105" t="s">
        <v>74</v>
      </c>
      <c r="AG162" s="105">
        <v>0.2</v>
      </c>
      <c r="AH162" s="337" t="s">
        <v>504</v>
      </c>
      <c r="AI162" s="337"/>
      <c r="AJ162" s="337"/>
      <c r="AK162" s="337"/>
      <c r="AL162" s="337"/>
      <c r="AM162" s="105">
        <f t="shared" si="25"/>
        <v>0.42333333333333334</v>
      </c>
      <c r="AN162" s="105" t="str">
        <f t="shared" si="26"/>
        <v/>
      </c>
      <c r="AO162" s="102">
        <f t="shared" si="27"/>
        <v>0.42333333333333334</v>
      </c>
      <c r="AP162" s="102">
        <f t="shared" si="28"/>
        <v>0.2</v>
      </c>
      <c r="AQ162" s="102" t="str">
        <f t="shared" si="29"/>
        <v/>
      </c>
      <c r="AR162" s="102">
        <f t="shared" si="30"/>
        <v>0.2</v>
      </c>
      <c r="AS162" s="102"/>
      <c r="AV162" s="161">
        <f t="shared" si="31"/>
        <v>0.42333333333333334</v>
      </c>
      <c r="AW162" s="105">
        <f t="shared" si="32"/>
        <v>0.42333333333333334</v>
      </c>
      <c r="AX162" s="105" t="str">
        <f t="shared" si="33"/>
        <v/>
      </c>
    </row>
    <row r="163" spans="1:50">
      <c r="A163" s="105" t="str">
        <f t="shared" si="24"/>
        <v>Thu</v>
      </c>
      <c r="B163" s="14">
        <v>42397</v>
      </c>
      <c r="C163" s="105">
        <v>0.21</v>
      </c>
      <c r="D163" s="105">
        <v>0.41</v>
      </c>
      <c r="E163" s="105">
        <v>4.62</v>
      </c>
      <c r="F163" s="105">
        <v>0.48</v>
      </c>
      <c r="G163" s="4">
        <f t="shared" si="13"/>
        <v>1.8366666666666667</v>
      </c>
      <c r="I163" s="350"/>
      <c r="J163" s="350"/>
      <c r="K163" s="350"/>
      <c r="L163" s="350"/>
      <c r="N163" s="349"/>
      <c r="O163" s="349"/>
      <c r="P163" s="349"/>
      <c r="Q163" s="338" t="s">
        <v>66</v>
      </c>
      <c r="R163" s="338"/>
      <c r="S163" s="105" t="s">
        <v>74</v>
      </c>
      <c r="T163" s="105" t="s">
        <v>66</v>
      </c>
      <c r="U163" s="105">
        <v>13.25</v>
      </c>
      <c r="AC163" s="105" t="s">
        <v>66</v>
      </c>
      <c r="AD163" s="105" t="s">
        <v>66</v>
      </c>
      <c r="AE163" s="105" t="s">
        <v>74</v>
      </c>
      <c r="AG163" s="105">
        <v>1.66</v>
      </c>
      <c r="AH163" s="337" t="s">
        <v>505</v>
      </c>
      <c r="AI163" s="337"/>
      <c r="AJ163" s="337"/>
      <c r="AK163" s="337"/>
      <c r="AL163" s="337"/>
      <c r="AM163" s="105">
        <f t="shared" si="25"/>
        <v>1.8366666666666667</v>
      </c>
      <c r="AN163" s="105" t="str">
        <f t="shared" si="26"/>
        <v/>
      </c>
      <c r="AO163" s="102">
        <f t="shared" si="27"/>
        <v>1.8366666666666667</v>
      </c>
      <c r="AP163" s="102">
        <f t="shared" si="28"/>
        <v>1.66</v>
      </c>
      <c r="AQ163" s="102" t="str">
        <f t="shared" si="29"/>
        <v/>
      </c>
      <c r="AR163" s="102">
        <f t="shared" si="30"/>
        <v>1.66</v>
      </c>
      <c r="AS163" s="102"/>
      <c r="AV163" s="161">
        <f t="shared" si="31"/>
        <v>1.8366666666666667</v>
      </c>
      <c r="AW163" s="105">
        <f t="shared" si="32"/>
        <v>1.8366666666666667</v>
      </c>
      <c r="AX163" s="105" t="str">
        <f t="shared" si="33"/>
        <v/>
      </c>
    </row>
    <row r="164" spans="1:50">
      <c r="A164" s="105" t="str">
        <f t="shared" si="24"/>
        <v>Fri</v>
      </c>
      <c r="B164" s="14">
        <v>42398</v>
      </c>
      <c r="C164" s="105" t="s">
        <v>202</v>
      </c>
      <c r="D164" s="105">
        <v>0.17</v>
      </c>
      <c r="E164" s="105">
        <v>0.27</v>
      </c>
      <c r="F164" s="105">
        <v>0.74</v>
      </c>
      <c r="G164" s="4">
        <f t="shared" si="13"/>
        <v>0.39333333333333331</v>
      </c>
      <c r="I164" s="350"/>
      <c r="J164" s="350"/>
      <c r="K164" s="350"/>
      <c r="L164" s="350"/>
      <c r="M164" s="105">
        <v>0.52</v>
      </c>
      <c r="N164" s="349" t="s">
        <v>506</v>
      </c>
      <c r="O164" s="349"/>
      <c r="P164" s="349"/>
      <c r="Q164" s="338" t="s">
        <v>74</v>
      </c>
      <c r="R164" s="338"/>
      <c r="S164" s="105" t="s">
        <v>66</v>
      </c>
      <c r="T164" s="105" t="s">
        <v>74</v>
      </c>
      <c r="U164" s="105">
        <v>-9</v>
      </c>
      <c r="AC164" s="105" t="s">
        <v>66</v>
      </c>
      <c r="AD164" s="105" t="s">
        <v>74</v>
      </c>
      <c r="AE164" s="105" t="s">
        <v>66</v>
      </c>
      <c r="AG164" s="105">
        <v>0.02</v>
      </c>
      <c r="AH164" s="337" t="s">
        <v>507</v>
      </c>
      <c r="AI164" s="337"/>
      <c r="AJ164" s="337"/>
      <c r="AK164" s="337"/>
      <c r="AL164" s="337"/>
      <c r="AM164" s="105" t="str">
        <f t="shared" si="25"/>
        <v/>
      </c>
      <c r="AN164" s="105">
        <f t="shared" si="26"/>
        <v>0.39333333333333331</v>
      </c>
      <c r="AO164" s="102" t="str">
        <f t="shared" si="27"/>
        <v/>
      </c>
      <c r="AP164" s="102" t="str">
        <f t="shared" si="28"/>
        <v/>
      </c>
      <c r="AQ164" s="102">
        <f t="shared" si="29"/>
        <v>0.02</v>
      </c>
      <c r="AR164" s="102" t="str">
        <f t="shared" si="30"/>
        <v/>
      </c>
      <c r="AS164" s="102"/>
      <c r="AV164" s="161">
        <f t="shared" si="31"/>
        <v>0.39333333333333331</v>
      </c>
      <c r="AW164" s="105" t="str">
        <f t="shared" si="32"/>
        <v/>
      </c>
      <c r="AX164" s="105">
        <f t="shared" si="33"/>
        <v>0.39333333333333331</v>
      </c>
    </row>
    <row r="165" spans="1:50">
      <c r="A165" s="105" t="str">
        <f t="shared" si="24"/>
        <v>Mon</v>
      </c>
      <c r="B165" s="14">
        <v>42401</v>
      </c>
      <c r="C165" s="105">
        <v>0.52</v>
      </c>
      <c r="D165" s="105">
        <v>0.2</v>
      </c>
      <c r="E165" s="105">
        <v>0.49</v>
      </c>
      <c r="F165" s="105">
        <v>0.56999999999999995</v>
      </c>
      <c r="G165" s="4">
        <f t="shared" si="13"/>
        <v>0.42</v>
      </c>
      <c r="I165" s="350" t="s">
        <v>457</v>
      </c>
      <c r="J165" s="350"/>
      <c r="K165" s="350"/>
      <c r="L165" s="350"/>
      <c r="N165" s="349"/>
      <c r="O165" s="349"/>
      <c r="P165" s="349"/>
      <c r="Q165" s="338" t="s">
        <v>74</v>
      </c>
      <c r="R165" s="338"/>
      <c r="S165" s="105" t="s">
        <v>66</v>
      </c>
      <c r="T165" s="105" t="s">
        <v>74</v>
      </c>
      <c r="U165" s="105">
        <v>-16.75</v>
      </c>
      <c r="AC165" s="105" t="s">
        <v>66</v>
      </c>
      <c r="AD165" s="105" t="s">
        <v>74</v>
      </c>
      <c r="AE165" s="105" t="s">
        <v>66</v>
      </c>
      <c r="AG165" s="105">
        <v>0.04</v>
      </c>
      <c r="AH165" s="337" t="s">
        <v>509</v>
      </c>
      <c r="AI165" s="337"/>
      <c r="AJ165" s="337"/>
      <c r="AK165" s="337"/>
      <c r="AL165" s="337"/>
      <c r="AM165" s="105" t="str">
        <f t="shared" si="25"/>
        <v/>
      </c>
      <c r="AN165" s="105">
        <f t="shared" si="26"/>
        <v>0.42</v>
      </c>
      <c r="AO165" s="102" t="str">
        <f t="shared" si="27"/>
        <v/>
      </c>
      <c r="AP165" s="102" t="str">
        <f t="shared" si="28"/>
        <v/>
      </c>
      <c r="AQ165" s="102">
        <f t="shared" si="29"/>
        <v>0.04</v>
      </c>
      <c r="AR165" s="102" t="str">
        <f t="shared" si="30"/>
        <v/>
      </c>
      <c r="AS165" s="102"/>
      <c r="AV165" s="161">
        <f t="shared" si="31"/>
        <v>0.42</v>
      </c>
      <c r="AW165" s="105" t="str">
        <f t="shared" si="32"/>
        <v/>
      </c>
      <c r="AX165" s="105">
        <f t="shared" si="33"/>
        <v>0.42</v>
      </c>
    </row>
    <row r="166" spans="1:50" ht="12.75" customHeight="1">
      <c r="A166" s="105" t="str">
        <f t="shared" si="24"/>
        <v>Tue</v>
      </c>
      <c r="B166" s="14">
        <v>42402</v>
      </c>
      <c r="C166" s="105">
        <v>0.48</v>
      </c>
      <c r="D166" s="105">
        <v>0.43</v>
      </c>
      <c r="E166" s="105">
        <v>0.7</v>
      </c>
      <c r="F166" s="105">
        <v>0.36</v>
      </c>
      <c r="G166" s="4">
        <f t="shared" si="13"/>
        <v>0.49666666666666665</v>
      </c>
      <c r="I166" s="350"/>
      <c r="J166" s="350"/>
      <c r="K166" s="350"/>
      <c r="L166" s="350"/>
      <c r="N166" s="349"/>
      <c r="O166" s="349"/>
      <c r="P166" s="349"/>
      <c r="Q166" s="338" t="s">
        <v>74</v>
      </c>
      <c r="R166" s="338"/>
      <c r="S166" s="105" t="s">
        <v>66</v>
      </c>
      <c r="T166" s="105" t="s">
        <v>74</v>
      </c>
      <c r="U166" s="105">
        <v>11.25</v>
      </c>
      <c r="AC166" s="105" t="s">
        <v>66</v>
      </c>
      <c r="AD166" s="105" t="s">
        <v>66</v>
      </c>
      <c r="AE166" s="105" t="s">
        <v>74</v>
      </c>
      <c r="AG166" s="105">
        <v>0.77</v>
      </c>
      <c r="AH166" s="337" t="s">
        <v>510</v>
      </c>
      <c r="AI166" s="337"/>
      <c r="AJ166" s="337"/>
      <c r="AK166" s="337"/>
      <c r="AL166" s="337"/>
      <c r="AM166" s="105" t="str">
        <f t="shared" si="25"/>
        <v/>
      </c>
      <c r="AN166" s="105">
        <f t="shared" si="26"/>
        <v>0.49666666666666665</v>
      </c>
      <c r="AO166" s="102" t="str">
        <f t="shared" si="27"/>
        <v/>
      </c>
      <c r="AP166" s="102" t="str">
        <f t="shared" si="28"/>
        <v/>
      </c>
      <c r="AQ166" s="102">
        <f t="shared" si="29"/>
        <v>0.77</v>
      </c>
      <c r="AR166" s="102" t="str">
        <f t="shared" si="30"/>
        <v/>
      </c>
      <c r="AS166" s="102"/>
      <c r="AV166" s="161">
        <f t="shared" si="31"/>
        <v>0.49666666666666665</v>
      </c>
      <c r="AW166" s="105">
        <f t="shared" si="32"/>
        <v>0.49666666666666665</v>
      </c>
      <c r="AX166" s="105" t="str">
        <f t="shared" si="33"/>
        <v/>
      </c>
    </row>
    <row r="167" spans="1:50">
      <c r="A167" s="105" t="str">
        <f t="shared" si="24"/>
        <v>Wed</v>
      </c>
      <c r="B167" s="14">
        <v>42403</v>
      </c>
      <c r="C167" s="105">
        <v>0.55000000000000004</v>
      </c>
      <c r="D167" s="105">
        <v>0.43</v>
      </c>
      <c r="E167" s="105">
        <v>0.49</v>
      </c>
      <c r="F167" s="105">
        <v>0.46</v>
      </c>
      <c r="G167" s="4">
        <f t="shared" si="13"/>
        <v>0.45999999999999996</v>
      </c>
      <c r="H167" s="105">
        <v>1.1100000000000001</v>
      </c>
      <c r="I167" s="350" t="s">
        <v>512</v>
      </c>
      <c r="J167" s="350"/>
      <c r="K167" s="350"/>
      <c r="L167" s="350"/>
      <c r="N167" s="349"/>
      <c r="O167" s="349"/>
      <c r="P167" s="349"/>
      <c r="Q167" s="338" t="s">
        <v>66</v>
      </c>
      <c r="R167" s="338"/>
      <c r="S167" s="105" t="s">
        <v>74</v>
      </c>
      <c r="T167" s="105" t="s">
        <v>66</v>
      </c>
      <c r="U167" s="105">
        <v>-6.75</v>
      </c>
      <c r="AC167" s="105" t="s">
        <v>74</v>
      </c>
      <c r="AD167" s="105" t="s">
        <v>66</v>
      </c>
      <c r="AE167" s="105" t="s">
        <v>74</v>
      </c>
      <c r="AG167" s="105">
        <v>0.9</v>
      </c>
      <c r="AH167" s="337" t="s">
        <v>511</v>
      </c>
      <c r="AI167" s="337"/>
      <c r="AJ167" s="337"/>
      <c r="AK167" s="337"/>
      <c r="AL167" s="337"/>
      <c r="AM167" s="105">
        <f t="shared" si="25"/>
        <v>0.45999999999999996</v>
      </c>
      <c r="AN167" s="105" t="str">
        <f t="shared" si="26"/>
        <v/>
      </c>
      <c r="AO167" s="102">
        <f t="shared" si="27"/>
        <v>0.45999999999999996</v>
      </c>
      <c r="AP167" s="102">
        <f t="shared" si="28"/>
        <v>0.9</v>
      </c>
      <c r="AQ167" s="102" t="str">
        <f t="shared" si="29"/>
        <v/>
      </c>
      <c r="AR167" s="102">
        <f t="shared" si="30"/>
        <v>0.9</v>
      </c>
      <c r="AS167" s="102"/>
      <c r="AV167" s="161" t="str">
        <f t="shared" si="31"/>
        <v/>
      </c>
      <c r="AW167" s="105">
        <f t="shared" si="32"/>
        <v>0.45999999999999996</v>
      </c>
      <c r="AX167" s="105" t="str">
        <f t="shared" si="33"/>
        <v/>
      </c>
    </row>
    <row r="168" spans="1:50">
      <c r="A168" s="105" t="str">
        <f t="shared" si="24"/>
        <v>Thu</v>
      </c>
      <c r="B168" s="14">
        <v>42404</v>
      </c>
      <c r="C168" s="105">
        <v>0.47</v>
      </c>
      <c r="D168" s="105">
        <v>0.42</v>
      </c>
      <c r="E168" s="105">
        <v>2.8</v>
      </c>
      <c r="F168" s="105">
        <v>0.34</v>
      </c>
      <c r="G168" s="4">
        <f t="shared" si="13"/>
        <v>1.1866666666666665</v>
      </c>
      <c r="H168" s="105">
        <v>1.1599999999999999</v>
      </c>
      <c r="I168" s="350" t="s">
        <v>104</v>
      </c>
      <c r="J168" s="350"/>
      <c r="K168" s="350"/>
      <c r="L168" s="350"/>
      <c r="M168" s="105">
        <v>0.27</v>
      </c>
      <c r="N168" s="349" t="s">
        <v>514</v>
      </c>
      <c r="O168" s="349"/>
      <c r="P168" s="349"/>
      <c r="Q168" s="338" t="s">
        <v>66</v>
      </c>
      <c r="R168" s="338"/>
      <c r="S168" s="105" t="s">
        <v>66</v>
      </c>
      <c r="T168" s="105" t="s">
        <v>74</v>
      </c>
      <c r="U168" s="105">
        <v>-3.75</v>
      </c>
      <c r="AC168" s="105" t="s">
        <v>66</v>
      </c>
      <c r="AD168" s="105" t="s">
        <v>74</v>
      </c>
      <c r="AE168" s="105" t="s">
        <v>66</v>
      </c>
      <c r="AG168" s="105">
        <v>6.32</v>
      </c>
      <c r="AH168" s="337" t="s">
        <v>513</v>
      </c>
      <c r="AI168" s="337"/>
      <c r="AJ168" s="337"/>
      <c r="AK168" s="337"/>
      <c r="AL168" s="337"/>
      <c r="AM168" s="105">
        <f t="shared" si="25"/>
        <v>1.1866666666666665</v>
      </c>
      <c r="AN168" s="105">
        <f t="shared" si="26"/>
        <v>1.1866666666666665</v>
      </c>
      <c r="AO168" s="102" t="str">
        <f t="shared" si="27"/>
        <v/>
      </c>
      <c r="AP168" s="102">
        <f t="shared" si="28"/>
        <v>6.32</v>
      </c>
      <c r="AQ168" s="102">
        <f t="shared" si="29"/>
        <v>6.32</v>
      </c>
      <c r="AR168" s="102" t="str">
        <f t="shared" si="30"/>
        <v/>
      </c>
      <c r="AS168" s="102"/>
      <c r="AV168" s="161">
        <f t="shared" si="31"/>
        <v>1.1866666666666665</v>
      </c>
      <c r="AW168" s="105" t="str">
        <f t="shared" si="32"/>
        <v/>
      </c>
      <c r="AX168" s="105">
        <f t="shared" si="33"/>
        <v>1.1866666666666665</v>
      </c>
    </row>
    <row r="169" spans="1:50">
      <c r="A169" s="105" t="str">
        <f t="shared" si="24"/>
        <v>Fri</v>
      </c>
      <c r="B169" s="14">
        <v>42405</v>
      </c>
      <c r="C169" s="105" t="s">
        <v>202</v>
      </c>
      <c r="D169" s="105">
        <v>0.45</v>
      </c>
      <c r="E169" s="105">
        <v>0.51</v>
      </c>
      <c r="F169" s="105">
        <v>0.56000000000000005</v>
      </c>
      <c r="G169" s="4">
        <f t="shared" si="13"/>
        <v>0.50666666666666671</v>
      </c>
      <c r="I169" s="350"/>
      <c r="J169" s="350"/>
      <c r="K169" s="350"/>
      <c r="L169" s="350"/>
      <c r="N169" s="349"/>
      <c r="O169" s="349"/>
      <c r="P169" s="349"/>
      <c r="Q169" s="338" t="s">
        <v>66</v>
      </c>
      <c r="R169" s="338"/>
      <c r="S169" s="105" t="s">
        <v>66</v>
      </c>
      <c r="T169" s="105" t="s">
        <v>74</v>
      </c>
      <c r="U169" s="105">
        <v>-23.75</v>
      </c>
      <c r="AC169" s="105" t="s">
        <v>66</v>
      </c>
      <c r="AD169" s="105" t="s">
        <v>74</v>
      </c>
      <c r="AE169" s="105" t="s">
        <v>66</v>
      </c>
      <c r="AG169" s="105">
        <v>0.37</v>
      </c>
      <c r="AH169" s="337" t="s">
        <v>515</v>
      </c>
      <c r="AI169" s="337"/>
      <c r="AJ169" s="337"/>
      <c r="AK169" s="337"/>
      <c r="AL169" s="337"/>
      <c r="AM169" s="105">
        <f t="shared" si="25"/>
        <v>0.50666666666666671</v>
      </c>
      <c r="AN169" s="105">
        <f t="shared" si="26"/>
        <v>0.50666666666666671</v>
      </c>
      <c r="AO169" s="102" t="str">
        <f t="shared" si="27"/>
        <v/>
      </c>
      <c r="AP169" s="102">
        <f t="shared" si="28"/>
        <v>0.37</v>
      </c>
      <c r="AQ169" s="102">
        <f t="shared" si="29"/>
        <v>0.37</v>
      </c>
      <c r="AR169" s="102" t="str">
        <f t="shared" si="30"/>
        <v/>
      </c>
      <c r="AS169" s="102"/>
      <c r="AV169" s="161">
        <f t="shared" si="31"/>
        <v>0.50666666666666671</v>
      </c>
      <c r="AW169" s="105" t="str">
        <f t="shared" si="32"/>
        <v/>
      </c>
      <c r="AX169" s="105">
        <f t="shared" si="33"/>
        <v>0.50666666666666671</v>
      </c>
    </row>
    <row r="170" spans="1:50">
      <c r="A170" s="105" t="str">
        <f t="shared" si="24"/>
        <v>Mon</v>
      </c>
      <c r="B170" s="14">
        <v>42408</v>
      </c>
      <c r="C170" s="105">
        <v>0.47</v>
      </c>
      <c r="D170" s="105">
        <v>0.83</v>
      </c>
      <c r="E170" s="105">
        <v>0.95</v>
      </c>
      <c r="F170" s="105">
        <v>0.48</v>
      </c>
      <c r="G170" s="4">
        <f t="shared" si="13"/>
        <v>0.7533333333333333</v>
      </c>
      <c r="H170" s="105">
        <v>1.1399999999999999</v>
      </c>
      <c r="I170" s="350" t="s">
        <v>318</v>
      </c>
      <c r="J170" s="350"/>
      <c r="K170" s="350"/>
      <c r="L170" s="350"/>
      <c r="N170" s="349"/>
      <c r="O170" s="349"/>
      <c r="P170" s="349"/>
      <c r="Q170" s="338" t="s">
        <v>74</v>
      </c>
      <c r="R170" s="338"/>
      <c r="S170" s="105" t="s">
        <v>66</v>
      </c>
      <c r="T170" s="105" t="s">
        <v>74</v>
      </c>
      <c r="U170" s="105">
        <v>-25</v>
      </c>
      <c r="AC170" s="105" t="s">
        <v>66</v>
      </c>
      <c r="AD170" s="105" t="s">
        <v>74</v>
      </c>
      <c r="AE170" s="105" t="s">
        <v>66</v>
      </c>
      <c r="AG170" s="105">
        <v>0.84</v>
      </c>
      <c r="AH170" s="337" t="s">
        <v>516</v>
      </c>
      <c r="AI170" s="337"/>
      <c r="AJ170" s="337"/>
      <c r="AK170" s="337"/>
      <c r="AL170" s="337"/>
      <c r="AM170" s="105" t="str">
        <f t="shared" si="25"/>
        <v/>
      </c>
      <c r="AN170" s="105">
        <f t="shared" si="26"/>
        <v>0.7533333333333333</v>
      </c>
      <c r="AO170" s="102" t="str">
        <f t="shared" si="27"/>
        <v/>
      </c>
      <c r="AP170" s="102" t="str">
        <f t="shared" si="28"/>
        <v/>
      </c>
      <c r="AQ170" s="102">
        <f t="shared" si="29"/>
        <v>0.84</v>
      </c>
      <c r="AR170" s="102" t="str">
        <f t="shared" si="30"/>
        <v/>
      </c>
      <c r="AS170" s="102"/>
      <c r="AV170" s="161">
        <f t="shared" si="31"/>
        <v>0.7533333333333333</v>
      </c>
      <c r="AW170" s="105" t="str">
        <f t="shared" si="32"/>
        <v/>
      </c>
      <c r="AX170" s="105">
        <f t="shared" si="33"/>
        <v>0.7533333333333333</v>
      </c>
    </row>
    <row r="171" spans="1:50">
      <c r="A171" s="105" t="str">
        <f t="shared" si="24"/>
        <v>Tue</v>
      </c>
      <c r="B171" s="14">
        <v>42409</v>
      </c>
      <c r="C171" s="105">
        <v>0.45</v>
      </c>
      <c r="D171" s="105">
        <v>0.45</v>
      </c>
      <c r="E171" s="105">
        <v>1.87</v>
      </c>
      <c r="F171" s="105">
        <v>0.4</v>
      </c>
      <c r="G171" s="4">
        <f t="shared" si="13"/>
        <v>0.90666666666666673</v>
      </c>
      <c r="H171" s="105">
        <v>0.91</v>
      </c>
      <c r="I171" s="350" t="s">
        <v>320</v>
      </c>
      <c r="J171" s="350"/>
      <c r="K171" s="350"/>
      <c r="L171" s="350"/>
      <c r="N171" s="349"/>
      <c r="O171" s="349"/>
      <c r="P171" s="349"/>
      <c r="Q171" s="338" t="s">
        <v>66</v>
      </c>
      <c r="R171" s="338"/>
      <c r="S171" s="105" t="s">
        <v>74</v>
      </c>
      <c r="T171" s="105" t="s">
        <v>66</v>
      </c>
      <c r="U171" s="105">
        <v>10</v>
      </c>
      <c r="AC171" s="105" t="s">
        <v>74</v>
      </c>
      <c r="AD171" s="105" t="s">
        <v>66</v>
      </c>
      <c r="AE171" s="105" t="s">
        <v>74</v>
      </c>
      <c r="AG171" s="105">
        <v>1.01</v>
      </c>
      <c r="AH171" s="337" t="s">
        <v>517</v>
      </c>
      <c r="AI171" s="337"/>
      <c r="AJ171" s="337"/>
      <c r="AK171" s="337"/>
      <c r="AL171" s="337"/>
      <c r="AM171" s="105">
        <f t="shared" si="25"/>
        <v>0.90666666666666673</v>
      </c>
      <c r="AN171" s="105" t="str">
        <f t="shared" si="26"/>
        <v/>
      </c>
      <c r="AO171" s="102">
        <f t="shared" si="27"/>
        <v>0.90666666666666673</v>
      </c>
      <c r="AP171" s="102">
        <f t="shared" si="28"/>
        <v>1.01</v>
      </c>
      <c r="AQ171" s="102" t="str">
        <f t="shared" si="29"/>
        <v/>
      </c>
      <c r="AR171" s="102">
        <f t="shared" si="30"/>
        <v>1.01</v>
      </c>
      <c r="AS171" s="102"/>
      <c r="AV171" s="161" t="str">
        <f t="shared" si="31"/>
        <v/>
      </c>
      <c r="AW171" s="105">
        <f t="shared" si="32"/>
        <v>0.90666666666666673</v>
      </c>
      <c r="AX171" s="105" t="str">
        <f t="shared" si="33"/>
        <v/>
      </c>
    </row>
    <row r="172" spans="1:50">
      <c r="A172" s="105" t="str">
        <f t="shared" si="24"/>
        <v>Wed</v>
      </c>
      <c r="B172" s="14">
        <v>42410</v>
      </c>
      <c r="C172" s="105">
        <v>0.51</v>
      </c>
      <c r="D172" s="105">
        <v>0.45</v>
      </c>
      <c r="E172" s="105">
        <v>0.37</v>
      </c>
      <c r="F172" s="105">
        <v>0.44</v>
      </c>
      <c r="G172" s="4">
        <f t="shared" si="13"/>
        <v>0.42</v>
      </c>
      <c r="I172" s="350"/>
      <c r="J172" s="350"/>
      <c r="K172" s="350"/>
      <c r="L172" s="350"/>
      <c r="N172" s="349"/>
      <c r="O172" s="349"/>
      <c r="P172" s="349"/>
      <c r="Q172" s="338" t="s">
        <v>74</v>
      </c>
      <c r="R172" s="338"/>
      <c r="S172" s="105" t="s">
        <v>66</v>
      </c>
      <c r="T172" s="105" t="s">
        <v>74</v>
      </c>
      <c r="U172" s="105">
        <v>-29.75</v>
      </c>
      <c r="AC172" s="105" t="s">
        <v>66</v>
      </c>
      <c r="AD172" s="105" t="s">
        <v>74</v>
      </c>
      <c r="AE172" s="105" t="s">
        <v>66</v>
      </c>
      <c r="AG172" s="105">
        <v>0.27</v>
      </c>
      <c r="AH172" s="337" t="s">
        <v>518</v>
      </c>
      <c r="AI172" s="337"/>
      <c r="AJ172" s="337"/>
      <c r="AK172" s="337"/>
      <c r="AL172" s="337"/>
      <c r="AM172" s="105" t="str">
        <f t="shared" si="25"/>
        <v/>
      </c>
      <c r="AN172" s="105">
        <f t="shared" si="26"/>
        <v>0.42</v>
      </c>
      <c r="AO172" s="102" t="str">
        <f t="shared" si="27"/>
        <v/>
      </c>
      <c r="AP172" s="102" t="str">
        <f t="shared" si="28"/>
        <v/>
      </c>
      <c r="AQ172" s="102">
        <f t="shared" si="29"/>
        <v>0.27</v>
      </c>
      <c r="AR172" s="102" t="str">
        <f t="shared" si="30"/>
        <v/>
      </c>
      <c r="AS172" s="102"/>
      <c r="AV172" s="161">
        <f t="shared" si="31"/>
        <v>0.42</v>
      </c>
      <c r="AW172" s="105" t="str">
        <f t="shared" si="32"/>
        <v/>
      </c>
      <c r="AX172" s="105">
        <f t="shared" si="33"/>
        <v>0.42</v>
      </c>
    </row>
    <row r="173" spans="1:50">
      <c r="A173" s="105" t="str">
        <f t="shared" si="24"/>
        <v>Thu</v>
      </c>
      <c r="B173" s="14">
        <v>42411</v>
      </c>
      <c r="C173" s="105">
        <v>0.43</v>
      </c>
      <c r="D173" s="105">
        <v>0.56000000000000005</v>
      </c>
      <c r="E173" s="105">
        <v>1.83</v>
      </c>
      <c r="F173" s="105">
        <v>0.32</v>
      </c>
      <c r="G173" s="4">
        <f t="shared" si="13"/>
        <v>0.90333333333333332</v>
      </c>
      <c r="I173" s="350"/>
      <c r="J173" s="350"/>
      <c r="K173" s="350"/>
      <c r="L173" s="350"/>
      <c r="N173" s="349"/>
      <c r="O173" s="349"/>
      <c r="P173" s="349"/>
      <c r="Q173" s="338" t="s">
        <v>66</v>
      </c>
      <c r="R173" s="338"/>
      <c r="S173" s="105" t="s">
        <v>74</v>
      </c>
      <c r="T173" s="105" t="s">
        <v>66</v>
      </c>
      <c r="U173" s="105">
        <v>18.5</v>
      </c>
      <c r="AC173" s="105" t="s">
        <v>74</v>
      </c>
      <c r="AD173" s="105" t="s">
        <v>66</v>
      </c>
      <c r="AE173" s="105" t="s">
        <v>74</v>
      </c>
      <c r="AG173" s="105">
        <v>1.36</v>
      </c>
      <c r="AH173" s="337" t="s">
        <v>519</v>
      </c>
      <c r="AI173" s="337"/>
      <c r="AJ173" s="337"/>
      <c r="AK173" s="337"/>
      <c r="AL173" s="337"/>
      <c r="AM173" s="105">
        <f t="shared" si="25"/>
        <v>0.90333333333333332</v>
      </c>
      <c r="AN173" s="105" t="str">
        <f t="shared" si="26"/>
        <v/>
      </c>
      <c r="AO173" s="102">
        <f t="shared" si="27"/>
        <v>0.90333333333333332</v>
      </c>
      <c r="AP173" s="102">
        <f t="shared" si="28"/>
        <v>1.36</v>
      </c>
      <c r="AQ173" s="102" t="str">
        <f t="shared" si="29"/>
        <v/>
      </c>
      <c r="AR173" s="102">
        <f t="shared" si="30"/>
        <v>1.36</v>
      </c>
      <c r="AS173" s="102"/>
      <c r="AV173" s="161" t="str">
        <f t="shared" si="31"/>
        <v/>
      </c>
      <c r="AW173" s="105">
        <f t="shared" si="32"/>
        <v>0.90333333333333332</v>
      </c>
      <c r="AX173" s="105" t="str">
        <f t="shared" si="33"/>
        <v/>
      </c>
    </row>
    <row r="174" spans="1:50">
      <c r="A174" s="105" t="str">
        <f t="shared" si="24"/>
        <v>Fri</v>
      </c>
      <c r="B174" s="14">
        <v>42412</v>
      </c>
      <c r="C174" s="105" t="s">
        <v>202</v>
      </c>
      <c r="D174" s="105">
        <v>0.44</v>
      </c>
      <c r="E174" s="105">
        <v>0.4</v>
      </c>
      <c r="F174" s="105">
        <v>0.47</v>
      </c>
      <c r="G174" s="4">
        <f t="shared" si="13"/>
        <v>0.4366666666666667</v>
      </c>
      <c r="I174" s="350"/>
      <c r="J174" s="350"/>
      <c r="K174" s="350"/>
      <c r="L174" s="350"/>
      <c r="N174" s="349"/>
      <c r="O174" s="349"/>
      <c r="P174" s="349"/>
      <c r="Q174" s="338" t="s">
        <v>66</v>
      </c>
      <c r="R174" s="338"/>
      <c r="S174" s="105" t="s">
        <v>74</v>
      </c>
      <c r="T174" s="105" t="s">
        <v>66</v>
      </c>
      <c r="U174" s="105">
        <v>23</v>
      </c>
      <c r="AC174" s="105" t="s">
        <v>74</v>
      </c>
      <c r="AD174" s="105" t="s">
        <v>66</v>
      </c>
      <c r="AE174" s="105" t="s">
        <v>74</v>
      </c>
      <c r="AG174" s="105">
        <v>0.26</v>
      </c>
      <c r="AH174" s="337" t="s">
        <v>520</v>
      </c>
      <c r="AI174" s="337"/>
      <c r="AJ174" s="337"/>
      <c r="AK174" s="337"/>
      <c r="AL174" s="337"/>
      <c r="AM174" s="105">
        <f t="shared" si="25"/>
        <v>0.4366666666666667</v>
      </c>
      <c r="AN174" s="105" t="str">
        <f t="shared" si="26"/>
        <v/>
      </c>
      <c r="AO174" s="102">
        <f t="shared" si="27"/>
        <v>0.4366666666666667</v>
      </c>
      <c r="AP174" s="102">
        <f t="shared" si="28"/>
        <v>0.26</v>
      </c>
      <c r="AQ174" s="102" t="str">
        <f t="shared" si="29"/>
        <v/>
      </c>
      <c r="AR174" s="102">
        <f t="shared" si="30"/>
        <v>0.26</v>
      </c>
      <c r="AS174" s="102"/>
      <c r="AV174" s="161" t="str">
        <f t="shared" si="31"/>
        <v/>
      </c>
      <c r="AW174" s="105">
        <f t="shared" si="32"/>
        <v>0.4366666666666667</v>
      </c>
      <c r="AX174" s="105" t="str">
        <f t="shared" si="33"/>
        <v/>
      </c>
    </row>
    <row r="175" spans="1:50">
      <c r="A175" s="105" t="str">
        <f t="shared" si="24"/>
        <v>Mon</v>
      </c>
      <c r="B175" s="14">
        <f>IF(A174="Fri",B174+3,B174+1)</f>
        <v>42415</v>
      </c>
      <c r="D175" s="105" t="s">
        <v>331</v>
      </c>
      <c r="E175" s="105" t="s">
        <v>331</v>
      </c>
      <c r="F175" s="105" t="s">
        <v>331</v>
      </c>
      <c r="G175" s="4"/>
      <c r="I175" s="350"/>
      <c r="J175" s="350"/>
      <c r="K175" s="350"/>
      <c r="L175" s="350"/>
      <c r="N175" s="349"/>
      <c r="O175" s="349"/>
      <c r="P175" s="349"/>
      <c r="Q175" s="338" t="s">
        <v>331</v>
      </c>
      <c r="R175" s="338"/>
      <c r="S175" s="105" t="s">
        <v>331</v>
      </c>
      <c r="T175" s="105" t="s">
        <v>331</v>
      </c>
      <c r="U175" s="105" t="s">
        <v>331</v>
      </c>
      <c r="AC175" s="105" t="s">
        <v>331</v>
      </c>
      <c r="AD175" s="105" t="s">
        <v>331</v>
      </c>
      <c r="AE175" s="105" t="s">
        <v>331</v>
      </c>
      <c r="AH175" s="337"/>
      <c r="AI175" s="337"/>
      <c r="AJ175" s="337"/>
      <c r="AK175" s="337"/>
      <c r="AL175" s="337"/>
      <c r="AM175" s="105" t="str">
        <f t="shared" si="25"/>
        <v/>
      </c>
      <c r="AN175" s="105" t="str">
        <f t="shared" si="26"/>
        <v/>
      </c>
      <c r="AO175" s="102" t="str">
        <f t="shared" si="27"/>
        <v/>
      </c>
      <c r="AP175" s="102" t="str">
        <f t="shared" si="28"/>
        <v/>
      </c>
      <c r="AQ175" s="102" t="str">
        <f t="shared" si="29"/>
        <v/>
      </c>
      <c r="AR175" s="102" t="str">
        <f t="shared" si="30"/>
        <v/>
      </c>
      <c r="AS175" s="102"/>
      <c r="AV175" s="161" t="str">
        <f t="shared" si="31"/>
        <v/>
      </c>
      <c r="AW175" s="105" t="str">
        <f t="shared" si="32"/>
        <v/>
      </c>
      <c r="AX175" s="105" t="str">
        <f t="shared" si="33"/>
        <v/>
      </c>
    </row>
    <row r="176" spans="1:50">
      <c r="A176" s="105" t="str">
        <f t="shared" si="24"/>
        <v>Tue</v>
      </c>
      <c r="B176" s="14">
        <f t="shared" ref="B176:B239" si="34">IF(A175="Fri",B175+3,B175+1)</f>
        <v>42416</v>
      </c>
      <c r="C176" s="105">
        <v>0.47</v>
      </c>
      <c r="D176" s="105">
        <v>0.43</v>
      </c>
      <c r="E176" s="105">
        <v>0.26</v>
      </c>
      <c r="F176" s="105">
        <v>0.44</v>
      </c>
      <c r="G176" s="4">
        <f t="shared" si="13"/>
        <v>0.37666666666666665</v>
      </c>
      <c r="I176" s="350"/>
      <c r="J176" s="350"/>
      <c r="K176" s="350"/>
      <c r="L176" s="350"/>
      <c r="N176" s="349"/>
      <c r="O176" s="349"/>
      <c r="P176" s="349"/>
      <c r="Q176" s="338" t="s">
        <v>66</v>
      </c>
      <c r="R176" s="338"/>
      <c r="S176" s="105" t="s">
        <v>74</v>
      </c>
      <c r="T176" s="105" t="s">
        <v>66</v>
      </c>
      <c r="U176" s="105">
        <v>20.5</v>
      </c>
      <c r="AC176" s="105" t="s">
        <v>74</v>
      </c>
      <c r="AD176" s="105" t="s">
        <v>66</v>
      </c>
      <c r="AE176" s="105" t="s">
        <v>74</v>
      </c>
      <c r="AG176" s="105">
        <v>0.08</v>
      </c>
      <c r="AH176" s="337" t="s">
        <v>520</v>
      </c>
      <c r="AI176" s="337"/>
      <c r="AJ176" s="337"/>
      <c r="AK176" s="337"/>
      <c r="AL176" s="337"/>
      <c r="AM176" s="105">
        <f t="shared" si="25"/>
        <v>0.37666666666666665</v>
      </c>
      <c r="AN176" s="105" t="str">
        <f t="shared" si="26"/>
        <v/>
      </c>
      <c r="AO176" s="102">
        <f t="shared" si="27"/>
        <v>0.37666666666666665</v>
      </c>
      <c r="AP176" s="102">
        <f t="shared" si="28"/>
        <v>0.08</v>
      </c>
      <c r="AQ176" s="102" t="str">
        <f t="shared" si="29"/>
        <v/>
      </c>
      <c r="AR176" s="102">
        <f t="shared" si="30"/>
        <v>0.08</v>
      </c>
      <c r="AS176" s="102"/>
      <c r="AV176" s="161" t="str">
        <f t="shared" si="31"/>
        <v/>
      </c>
      <c r="AW176" s="105">
        <f t="shared" si="32"/>
        <v>0.37666666666666665</v>
      </c>
      <c r="AX176" s="105" t="str">
        <f t="shared" si="33"/>
        <v/>
      </c>
    </row>
    <row r="177" spans="1:50">
      <c r="A177" s="105" t="str">
        <f t="shared" si="24"/>
        <v>Wed</v>
      </c>
      <c r="B177" s="14">
        <f t="shared" si="34"/>
        <v>42417</v>
      </c>
      <c r="C177" s="105">
        <v>0.52</v>
      </c>
      <c r="D177" s="105">
        <v>0.17</v>
      </c>
      <c r="E177" s="105">
        <v>0.12</v>
      </c>
      <c r="F177" s="105">
        <v>0.37</v>
      </c>
      <c r="G177" s="4">
        <f t="shared" si="13"/>
        <v>0.22</v>
      </c>
      <c r="I177" s="350"/>
      <c r="J177" s="350"/>
      <c r="K177" s="350"/>
      <c r="L177" s="350"/>
      <c r="N177" s="349"/>
      <c r="O177" s="349"/>
      <c r="P177" s="349"/>
      <c r="Q177" s="338" t="s">
        <v>66</v>
      </c>
      <c r="R177" s="338"/>
      <c r="S177" s="105" t="s">
        <v>74</v>
      </c>
      <c r="T177" s="105" t="s">
        <v>66</v>
      </c>
      <c r="U177" s="105">
        <v>3.25</v>
      </c>
      <c r="AC177" s="105" t="s">
        <v>66</v>
      </c>
      <c r="AD177" s="105" t="s">
        <v>66</v>
      </c>
      <c r="AE177" s="105" t="s">
        <v>74</v>
      </c>
      <c r="AH177" s="337"/>
      <c r="AI177" s="337"/>
      <c r="AJ177" s="337"/>
      <c r="AK177" s="337"/>
      <c r="AL177" s="337"/>
      <c r="AM177" s="105">
        <f t="shared" si="25"/>
        <v>0.22</v>
      </c>
      <c r="AN177" s="105" t="str">
        <f t="shared" si="26"/>
        <v/>
      </c>
      <c r="AO177" s="102">
        <f t="shared" si="27"/>
        <v>0.22</v>
      </c>
      <c r="AP177" s="102">
        <f t="shared" si="28"/>
        <v>0</v>
      </c>
      <c r="AQ177" s="102" t="str">
        <f t="shared" si="29"/>
        <v/>
      </c>
      <c r="AR177" s="102">
        <f t="shared" si="30"/>
        <v>0</v>
      </c>
      <c r="AS177" s="102"/>
      <c r="AV177" s="161">
        <f t="shared" si="31"/>
        <v>0.22</v>
      </c>
      <c r="AW177" s="105">
        <f t="shared" si="32"/>
        <v>0.22</v>
      </c>
      <c r="AX177" s="105" t="str">
        <f t="shared" si="33"/>
        <v/>
      </c>
    </row>
    <row r="178" spans="1:50">
      <c r="A178" s="105" t="str">
        <f t="shared" si="24"/>
        <v>Thu</v>
      </c>
      <c r="B178" s="14">
        <f t="shared" si="34"/>
        <v>42418</v>
      </c>
      <c r="C178" s="105">
        <v>0.48</v>
      </c>
      <c r="D178" s="105">
        <v>0.44</v>
      </c>
      <c r="E178" s="105">
        <v>0.56999999999999995</v>
      </c>
      <c r="F178" s="105">
        <v>0.39</v>
      </c>
      <c r="G178" s="4">
        <f t="shared" si="13"/>
        <v>0.46666666666666662</v>
      </c>
      <c r="I178" s="350"/>
      <c r="J178" s="350"/>
      <c r="K178" s="350"/>
      <c r="L178" s="350"/>
      <c r="M178" s="105">
        <v>0.3</v>
      </c>
      <c r="N178" s="349" t="s">
        <v>521</v>
      </c>
      <c r="O178" s="349"/>
      <c r="P178" s="349"/>
      <c r="Q178" s="338" t="s">
        <v>66</v>
      </c>
      <c r="R178" s="338"/>
      <c r="S178" s="105" t="s">
        <v>66</v>
      </c>
      <c r="T178" s="105" t="s">
        <v>74</v>
      </c>
      <c r="U178" s="105">
        <v>-10</v>
      </c>
      <c r="AC178" s="105" t="s">
        <v>66</v>
      </c>
      <c r="AD178" s="105" t="s">
        <v>74</v>
      </c>
      <c r="AE178" s="105" t="s">
        <v>66</v>
      </c>
      <c r="AG178" s="105">
        <v>0.27</v>
      </c>
      <c r="AH178" s="337" t="s">
        <v>522</v>
      </c>
      <c r="AI178" s="337"/>
      <c r="AJ178" s="337"/>
      <c r="AK178" s="337"/>
      <c r="AL178" s="337"/>
      <c r="AM178" s="105">
        <f t="shared" si="25"/>
        <v>0.46666666666666662</v>
      </c>
      <c r="AN178" s="105">
        <f t="shared" si="26"/>
        <v>0.46666666666666662</v>
      </c>
      <c r="AO178" s="102" t="str">
        <f t="shared" si="27"/>
        <v/>
      </c>
      <c r="AP178" s="102">
        <f t="shared" si="28"/>
        <v>0.27</v>
      </c>
      <c r="AQ178" s="102">
        <f t="shared" si="29"/>
        <v>0.27</v>
      </c>
      <c r="AR178" s="102" t="str">
        <f t="shared" si="30"/>
        <v/>
      </c>
      <c r="AS178" s="102"/>
      <c r="AV178" s="161">
        <f t="shared" si="31"/>
        <v>0.46666666666666662</v>
      </c>
      <c r="AW178" s="105" t="str">
        <f t="shared" si="32"/>
        <v/>
      </c>
      <c r="AX178" s="105">
        <f t="shared" si="33"/>
        <v>0.46666666666666662</v>
      </c>
    </row>
    <row r="179" spans="1:50">
      <c r="A179" s="105" t="str">
        <f t="shared" si="24"/>
        <v>Fri</v>
      </c>
      <c r="B179" s="14">
        <f t="shared" si="34"/>
        <v>42419</v>
      </c>
      <c r="C179" s="105" t="s">
        <v>202</v>
      </c>
      <c r="D179" s="105">
        <v>0.44</v>
      </c>
      <c r="E179" s="105">
        <v>0.87</v>
      </c>
      <c r="F179" s="105">
        <v>0.55000000000000004</v>
      </c>
      <c r="G179" s="4">
        <f t="shared" si="13"/>
        <v>0.62</v>
      </c>
      <c r="I179" s="350"/>
      <c r="J179" s="350"/>
      <c r="K179" s="350"/>
      <c r="L179" s="350"/>
      <c r="N179" s="349"/>
      <c r="O179" s="349"/>
      <c r="P179" s="349"/>
      <c r="Q179" s="338" t="s">
        <v>66</v>
      </c>
      <c r="R179" s="338"/>
      <c r="S179" s="105" t="s">
        <v>74</v>
      </c>
      <c r="T179" s="105" t="s">
        <v>66</v>
      </c>
      <c r="U179" s="105">
        <v>18.5</v>
      </c>
      <c r="AC179" s="105" t="s">
        <v>74</v>
      </c>
      <c r="AD179" s="105" t="s">
        <v>66</v>
      </c>
      <c r="AE179" s="105" t="s">
        <v>74</v>
      </c>
      <c r="AG179" s="105">
        <v>5.1100000000000003</v>
      </c>
      <c r="AH179" s="337" t="s">
        <v>523</v>
      </c>
      <c r="AI179" s="337"/>
      <c r="AJ179" s="337"/>
      <c r="AK179" s="337"/>
      <c r="AL179" s="337"/>
      <c r="AM179" s="105">
        <f t="shared" si="25"/>
        <v>0.62</v>
      </c>
      <c r="AN179" s="105" t="str">
        <f t="shared" si="26"/>
        <v/>
      </c>
      <c r="AO179" s="102">
        <f t="shared" si="27"/>
        <v>0.62</v>
      </c>
      <c r="AP179" s="102">
        <f t="shared" si="28"/>
        <v>5.1100000000000003</v>
      </c>
      <c r="AQ179" s="102" t="str">
        <f t="shared" si="29"/>
        <v/>
      </c>
      <c r="AR179" s="102">
        <f t="shared" si="30"/>
        <v>5.1100000000000003</v>
      </c>
      <c r="AS179" s="102"/>
      <c r="AV179" s="161" t="str">
        <f t="shared" si="31"/>
        <v/>
      </c>
      <c r="AW179" s="105">
        <f t="shared" si="32"/>
        <v>0.62</v>
      </c>
      <c r="AX179" s="105" t="str">
        <f t="shared" si="33"/>
        <v/>
      </c>
    </row>
    <row r="180" spans="1:50">
      <c r="A180" s="105" t="str">
        <f t="shared" si="24"/>
        <v>Mon</v>
      </c>
      <c r="B180" s="14">
        <f t="shared" si="34"/>
        <v>42422</v>
      </c>
      <c r="C180" s="105">
        <v>0.48</v>
      </c>
      <c r="D180" s="105">
        <v>0.12</v>
      </c>
      <c r="E180" s="105">
        <v>0.38</v>
      </c>
      <c r="F180" s="105">
        <v>0.39</v>
      </c>
      <c r="G180" s="4">
        <f t="shared" si="13"/>
        <v>0.29666666666666669</v>
      </c>
      <c r="I180" s="350"/>
      <c r="J180" s="350"/>
      <c r="K180" s="350"/>
      <c r="L180" s="350"/>
      <c r="N180" s="349"/>
      <c r="O180" s="349"/>
      <c r="P180" s="349"/>
      <c r="Q180" s="338" t="s">
        <v>74</v>
      </c>
      <c r="R180" s="338"/>
      <c r="S180" s="105" t="s">
        <v>66</v>
      </c>
      <c r="T180" s="105" t="s">
        <v>74</v>
      </c>
      <c r="U180" s="105">
        <v>-1</v>
      </c>
      <c r="AC180" s="105" t="s">
        <v>66</v>
      </c>
      <c r="AD180" s="105" t="s">
        <v>74</v>
      </c>
      <c r="AE180" s="105" t="s">
        <v>66</v>
      </c>
      <c r="AG180" s="105">
        <v>0.15</v>
      </c>
      <c r="AH180" s="337" t="s">
        <v>524</v>
      </c>
      <c r="AI180" s="337"/>
      <c r="AJ180" s="337"/>
      <c r="AK180" s="337"/>
      <c r="AL180" s="337"/>
      <c r="AM180" s="105" t="str">
        <f t="shared" si="25"/>
        <v/>
      </c>
      <c r="AN180" s="105">
        <f t="shared" si="26"/>
        <v>0.29666666666666669</v>
      </c>
      <c r="AO180" s="102" t="str">
        <f t="shared" si="27"/>
        <v/>
      </c>
      <c r="AP180" s="102" t="str">
        <f t="shared" si="28"/>
        <v/>
      </c>
      <c r="AQ180" s="102">
        <f t="shared" si="29"/>
        <v>0.15</v>
      </c>
      <c r="AR180" s="102" t="str">
        <f t="shared" si="30"/>
        <v/>
      </c>
      <c r="AS180" s="102"/>
      <c r="AV180" s="161">
        <f t="shared" si="31"/>
        <v>0.29666666666666669</v>
      </c>
      <c r="AW180" s="105" t="str">
        <f t="shared" si="32"/>
        <v/>
      </c>
      <c r="AX180" s="105">
        <f t="shared" si="33"/>
        <v>0.29666666666666669</v>
      </c>
    </row>
    <row r="181" spans="1:50">
      <c r="A181" s="105" t="str">
        <f t="shared" si="24"/>
        <v>Tue</v>
      </c>
      <c r="B181" s="14">
        <f t="shared" si="34"/>
        <v>42423</v>
      </c>
      <c r="C181" s="105">
        <v>0.47</v>
      </c>
      <c r="D181" s="105">
        <v>0.44</v>
      </c>
      <c r="E181" s="105">
        <v>0.72</v>
      </c>
      <c r="F181" s="105">
        <v>0.51</v>
      </c>
      <c r="G181" s="4">
        <f t="shared" si="13"/>
        <v>0.55666666666666664</v>
      </c>
      <c r="I181" s="350"/>
      <c r="J181" s="350"/>
      <c r="K181" s="350"/>
      <c r="L181" s="350"/>
      <c r="N181" s="349"/>
      <c r="O181" s="349"/>
      <c r="P181" s="349"/>
      <c r="Q181" s="338" t="s">
        <v>74</v>
      </c>
      <c r="R181" s="338"/>
      <c r="S181" s="105" t="s">
        <v>66</v>
      </c>
      <c r="T181" s="105" t="s">
        <v>74</v>
      </c>
      <c r="U181" s="105">
        <v>-18.25</v>
      </c>
      <c r="AC181" s="105" t="s">
        <v>66</v>
      </c>
      <c r="AD181" s="105" t="s">
        <v>74</v>
      </c>
      <c r="AE181" s="105" t="s">
        <v>66</v>
      </c>
      <c r="AG181" s="105">
        <v>0.64</v>
      </c>
      <c r="AH181" s="337" t="s">
        <v>443</v>
      </c>
      <c r="AI181" s="337"/>
      <c r="AJ181" s="337"/>
      <c r="AK181" s="337"/>
      <c r="AL181" s="337"/>
      <c r="AM181" s="105" t="str">
        <f t="shared" si="25"/>
        <v/>
      </c>
      <c r="AN181" s="105">
        <f t="shared" si="26"/>
        <v>0.55666666666666664</v>
      </c>
      <c r="AO181" s="102" t="str">
        <f t="shared" si="27"/>
        <v/>
      </c>
      <c r="AP181" s="102" t="str">
        <f t="shared" si="28"/>
        <v/>
      </c>
      <c r="AQ181" s="102">
        <f t="shared" si="29"/>
        <v>0.64</v>
      </c>
      <c r="AR181" s="102" t="str">
        <f t="shared" si="30"/>
        <v/>
      </c>
      <c r="AS181" s="102"/>
      <c r="AV181" s="161">
        <f t="shared" si="31"/>
        <v>0.55666666666666664</v>
      </c>
      <c r="AW181" s="105" t="str">
        <f t="shared" si="32"/>
        <v/>
      </c>
      <c r="AX181" s="105">
        <f t="shared" si="33"/>
        <v>0.55666666666666664</v>
      </c>
    </row>
    <row r="182" spans="1:50">
      <c r="A182" s="105" t="str">
        <f t="shared" si="24"/>
        <v>Wed</v>
      </c>
      <c r="B182" s="14">
        <f t="shared" si="34"/>
        <v>42424</v>
      </c>
      <c r="C182" s="105">
        <v>0.52</v>
      </c>
      <c r="D182" s="105">
        <v>0.42</v>
      </c>
      <c r="E182" s="105">
        <v>0.42</v>
      </c>
      <c r="F182" s="105">
        <v>0.38</v>
      </c>
      <c r="G182" s="4">
        <f t="shared" si="13"/>
        <v>0.40666666666666668</v>
      </c>
      <c r="I182" s="350"/>
      <c r="J182" s="350"/>
      <c r="K182" s="350"/>
      <c r="L182" s="350"/>
      <c r="N182" s="349"/>
      <c r="O182" s="349"/>
      <c r="P182" s="349"/>
      <c r="Q182" s="338" t="s">
        <v>66</v>
      </c>
      <c r="R182" s="338"/>
      <c r="S182" s="105" t="s">
        <v>66</v>
      </c>
      <c r="T182" s="105" t="s">
        <v>74</v>
      </c>
      <c r="U182" s="105">
        <v>0.75</v>
      </c>
      <c r="AC182" s="105" t="s">
        <v>66</v>
      </c>
      <c r="AD182" s="105" t="s">
        <v>74</v>
      </c>
      <c r="AE182" s="105" t="s">
        <v>66</v>
      </c>
      <c r="AG182" s="105">
        <v>0.39</v>
      </c>
      <c r="AH182" s="337" t="s">
        <v>525</v>
      </c>
      <c r="AI182" s="337"/>
      <c r="AJ182" s="337"/>
      <c r="AK182" s="337"/>
      <c r="AL182" s="337"/>
      <c r="AM182" s="105">
        <f t="shared" si="25"/>
        <v>0.40666666666666668</v>
      </c>
      <c r="AN182" s="105">
        <f t="shared" si="26"/>
        <v>0.40666666666666668</v>
      </c>
      <c r="AO182" s="102" t="str">
        <f t="shared" si="27"/>
        <v/>
      </c>
      <c r="AP182" s="102">
        <f t="shared" si="28"/>
        <v>0.39</v>
      </c>
      <c r="AQ182" s="102">
        <f t="shared" si="29"/>
        <v>0.39</v>
      </c>
      <c r="AR182" s="102" t="str">
        <f t="shared" si="30"/>
        <v/>
      </c>
      <c r="AS182" s="102"/>
      <c r="AV182" s="161">
        <f t="shared" si="31"/>
        <v>0.40666666666666668</v>
      </c>
      <c r="AW182" s="105" t="str">
        <f t="shared" si="32"/>
        <v/>
      </c>
      <c r="AX182" s="105">
        <f t="shared" si="33"/>
        <v>0.40666666666666668</v>
      </c>
    </row>
    <row r="183" spans="1:50">
      <c r="A183" s="105" t="str">
        <f t="shared" si="24"/>
        <v>Thu</v>
      </c>
      <c r="B183" s="14">
        <f t="shared" si="34"/>
        <v>42425</v>
      </c>
      <c r="C183" s="105">
        <v>0.48</v>
      </c>
      <c r="D183" s="105">
        <v>0.31</v>
      </c>
      <c r="E183" s="105">
        <v>0.18</v>
      </c>
      <c r="F183" s="105">
        <v>0.36</v>
      </c>
      <c r="G183" s="4">
        <f t="shared" si="13"/>
        <v>0.28333333333333338</v>
      </c>
      <c r="I183" s="350"/>
      <c r="J183" s="350"/>
      <c r="K183" s="350"/>
      <c r="L183" s="350"/>
      <c r="N183" s="349"/>
      <c r="O183" s="349"/>
      <c r="P183" s="349"/>
      <c r="Q183" s="338" t="s">
        <v>66</v>
      </c>
      <c r="R183" s="338"/>
      <c r="S183" s="105" t="s">
        <v>74</v>
      </c>
      <c r="T183" s="105" t="s">
        <v>66</v>
      </c>
      <c r="U183" s="105">
        <v>9.25</v>
      </c>
      <c r="AC183" s="105" t="s">
        <v>74</v>
      </c>
      <c r="AD183" s="105" t="s">
        <v>66</v>
      </c>
      <c r="AE183" s="105" t="s">
        <v>74</v>
      </c>
      <c r="AG183" s="105">
        <v>7.0000000000000007E-2</v>
      </c>
      <c r="AH183" s="337" t="s">
        <v>526</v>
      </c>
      <c r="AI183" s="337"/>
      <c r="AJ183" s="337"/>
      <c r="AK183" s="337"/>
      <c r="AL183" s="337"/>
      <c r="AM183" s="105">
        <f t="shared" si="25"/>
        <v>0.28333333333333338</v>
      </c>
      <c r="AN183" s="105" t="str">
        <f t="shared" si="26"/>
        <v/>
      </c>
      <c r="AO183" s="102">
        <f t="shared" si="27"/>
        <v>0.28333333333333338</v>
      </c>
      <c r="AP183" s="102">
        <f t="shared" si="28"/>
        <v>7.0000000000000007E-2</v>
      </c>
      <c r="AQ183" s="102" t="str">
        <f t="shared" si="29"/>
        <v/>
      </c>
      <c r="AR183" s="102">
        <f t="shared" si="30"/>
        <v>7.0000000000000007E-2</v>
      </c>
      <c r="AS183" s="102"/>
      <c r="AV183" s="161" t="str">
        <f t="shared" si="31"/>
        <v/>
      </c>
      <c r="AW183" s="105">
        <f t="shared" si="32"/>
        <v>0.28333333333333338</v>
      </c>
      <c r="AX183" s="105" t="str">
        <f t="shared" si="33"/>
        <v/>
      </c>
    </row>
    <row r="184" spans="1:50">
      <c r="A184" s="105" t="str">
        <f t="shared" si="24"/>
        <v>Fri</v>
      </c>
      <c r="B184" s="14">
        <f t="shared" si="34"/>
        <v>42426</v>
      </c>
      <c r="C184" s="105" t="s">
        <v>202</v>
      </c>
      <c r="D184" s="105">
        <v>0.35</v>
      </c>
      <c r="E184" s="105">
        <v>0.46</v>
      </c>
      <c r="F184" s="105">
        <v>0.62</v>
      </c>
      <c r="G184" s="4">
        <f t="shared" si="13"/>
        <v>0.47666666666666674</v>
      </c>
      <c r="I184" s="350"/>
      <c r="J184" s="350"/>
      <c r="K184" s="350"/>
      <c r="L184" s="350"/>
      <c r="N184" s="349"/>
      <c r="O184" s="349"/>
      <c r="P184" s="349"/>
      <c r="Q184" s="338" t="s">
        <v>74</v>
      </c>
      <c r="R184" s="338"/>
      <c r="S184" s="105" t="s">
        <v>66</v>
      </c>
      <c r="T184" s="105" t="s">
        <v>74</v>
      </c>
      <c r="U184" s="105">
        <v>2.25</v>
      </c>
      <c r="AC184" s="105" t="s">
        <v>66</v>
      </c>
      <c r="AD184" s="105" t="s">
        <v>74</v>
      </c>
      <c r="AE184" s="105" t="s">
        <v>66</v>
      </c>
      <c r="AG184" s="105">
        <v>0.43</v>
      </c>
      <c r="AH184" s="337" t="s">
        <v>527</v>
      </c>
      <c r="AI184" s="337"/>
      <c r="AJ184" s="337"/>
      <c r="AK184" s="337"/>
      <c r="AL184" s="337"/>
      <c r="AM184" s="105" t="str">
        <f t="shared" si="25"/>
        <v/>
      </c>
      <c r="AN184" s="105">
        <f t="shared" si="26"/>
        <v>0.47666666666666674</v>
      </c>
      <c r="AO184" s="102" t="str">
        <f t="shared" si="27"/>
        <v/>
      </c>
      <c r="AP184" s="102" t="str">
        <f t="shared" si="28"/>
        <v/>
      </c>
      <c r="AQ184" s="102">
        <f t="shared" si="29"/>
        <v>0.43</v>
      </c>
      <c r="AR184" s="102" t="str">
        <f t="shared" si="30"/>
        <v/>
      </c>
      <c r="AS184" s="102"/>
      <c r="AV184" s="161">
        <f t="shared" si="31"/>
        <v>0.47666666666666674</v>
      </c>
      <c r="AW184" s="105" t="str">
        <f t="shared" si="32"/>
        <v/>
      </c>
      <c r="AX184" s="105">
        <f t="shared" si="33"/>
        <v>0.47666666666666674</v>
      </c>
    </row>
    <row r="185" spans="1:50">
      <c r="A185" s="105" t="str">
        <f t="shared" si="24"/>
        <v>Mon</v>
      </c>
      <c r="B185" s="14">
        <f t="shared" si="34"/>
        <v>42429</v>
      </c>
      <c r="D185" s="105">
        <v>0.63</v>
      </c>
      <c r="E185" s="105">
        <v>0.65</v>
      </c>
      <c r="F185" s="105">
        <v>0.38</v>
      </c>
      <c r="G185" s="4">
        <f t="shared" si="13"/>
        <v>0.55333333333333334</v>
      </c>
      <c r="I185" s="350"/>
      <c r="J185" s="350"/>
      <c r="K185" s="350"/>
      <c r="L185" s="350"/>
      <c r="M185" s="105">
        <v>0.14000000000000001</v>
      </c>
      <c r="N185" s="349" t="s">
        <v>528</v>
      </c>
      <c r="O185" s="349"/>
      <c r="P185" s="349"/>
      <c r="Q185" s="338" t="s">
        <v>66</v>
      </c>
      <c r="R185" s="338"/>
      <c r="S185" s="105" t="s">
        <v>74</v>
      </c>
      <c r="T185" s="105" t="s">
        <v>66</v>
      </c>
      <c r="U185" s="105">
        <v>14</v>
      </c>
      <c r="AC185" s="105" t="s">
        <v>66</v>
      </c>
      <c r="AD185" s="105" t="s">
        <v>66</v>
      </c>
      <c r="AE185" s="105" t="s">
        <v>74</v>
      </c>
      <c r="AG185" s="105">
        <v>0.41</v>
      </c>
      <c r="AH185" s="337" t="s">
        <v>529</v>
      </c>
      <c r="AI185" s="337"/>
      <c r="AJ185" s="337"/>
      <c r="AK185" s="337"/>
      <c r="AL185" s="337"/>
      <c r="AM185" s="105">
        <f t="shared" si="25"/>
        <v>0.55333333333333334</v>
      </c>
      <c r="AN185" s="105" t="str">
        <f t="shared" si="26"/>
        <v/>
      </c>
      <c r="AO185" s="102">
        <f t="shared" si="27"/>
        <v>0.55333333333333334</v>
      </c>
      <c r="AP185" s="102">
        <f t="shared" si="28"/>
        <v>0.41</v>
      </c>
      <c r="AQ185" s="102" t="str">
        <f t="shared" si="29"/>
        <v/>
      </c>
      <c r="AR185" s="102">
        <f t="shared" si="30"/>
        <v>0.41</v>
      </c>
      <c r="AS185" s="102"/>
      <c r="AV185" s="161">
        <f t="shared" si="31"/>
        <v>0.55333333333333334</v>
      </c>
      <c r="AW185" s="105">
        <f t="shared" si="32"/>
        <v>0.55333333333333334</v>
      </c>
      <c r="AX185" s="105" t="str">
        <f t="shared" si="33"/>
        <v/>
      </c>
    </row>
    <row r="186" spans="1:50">
      <c r="A186" s="105" t="str">
        <f t="shared" si="24"/>
        <v>Tue</v>
      </c>
      <c r="B186" s="14">
        <f t="shared" si="34"/>
        <v>42430</v>
      </c>
      <c r="D186" s="105">
        <v>0.15</v>
      </c>
      <c r="E186" s="105">
        <v>0.4</v>
      </c>
      <c r="F186" s="105">
        <v>0.31</v>
      </c>
      <c r="G186" s="4">
        <f t="shared" si="13"/>
        <v>0.28666666666666668</v>
      </c>
      <c r="I186" s="350"/>
      <c r="J186" s="350"/>
      <c r="K186" s="350"/>
      <c r="L186" s="350"/>
      <c r="M186" s="105">
        <v>0.44</v>
      </c>
      <c r="N186" s="349" t="s">
        <v>531</v>
      </c>
      <c r="O186" s="349"/>
      <c r="P186" s="349"/>
      <c r="Q186" s="338" t="s">
        <v>66</v>
      </c>
      <c r="R186" s="338"/>
      <c r="S186" s="105" t="s">
        <v>74</v>
      </c>
      <c r="T186" s="105" t="s">
        <v>74</v>
      </c>
      <c r="U186" s="105">
        <v>-7.25</v>
      </c>
      <c r="AC186" s="105" t="s">
        <v>66</v>
      </c>
      <c r="AD186" s="105" t="s">
        <v>74</v>
      </c>
      <c r="AE186" s="105" t="s">
        <v>74</v>
      </c>
      <c r="AG186" s="105">
        <v>0.24</v>
      </c>
      <c r="AH186" s="337" t="s">
        <v>530</v>
      </c>
      <c r="AI186" s="337"/>
      <c r="AJ186" s="337"/>
      <c r="AK186" s="337"/>
      <c r="AL186" s="337"/>
      <c r="AM186" s="105">
        <f t="shared" si="25"/>
        <v>0.28666666666666668</v>
      </c>
      <c r="AN186" s="105" t="str">
        <f t="shared" si="26"/>
        <v/>
      </c>
      <c r="AO186" s="102" t="str">
        <f t="shared" si="27"/>
        <v/>
      </c>
      <c r="AP186" s="102">
        <f t="shared" si="28"/>
        <v>0.24</v>
      </c>
      <c r="AQ186" s="102" t="str">
        <f t="shared" si="29"/>
        <v/>
      </c>
      <c r="AR186" s="102" t="str">
        <f t="shared" si="30"/>
        <v/>
      </c>
      <c r="AS186" s="102"/>
      <c r="AV186" s="161">
        <f t="shared" si="31"/>
        <v>0.28666666666666668</v>
      </c>
      <c r="AW186" s="105" t="str">
        <f t="shared" si="32"/>
        <v/>
      </c>
      <c r="AX186" s="105" t="str">
        <f t="shared" si="33"/>
        <v/>
      </c>
    </row>
    <row r="187" spans="1:50">
      <c r="A187" s="105" t="str">
        <f t="shared" si="24"/>
        <v>Wed</v>
      </c>
      <c r="B187" s="14">
        <f t="shared" si="34"/>
        <v>42431</v>
      </c>
      <c r="D187" s="105">
        <v>0.15</v>
      </c>
      <c r="E187" s="105">
        <v>0.51</v>
      </c>
      <c r="F187" s="105">
        <v>0.94</v>
      </c>
      <c r="G187" s="4">
        <f t="shared" si="13"/>
        <v>0.53333333333333333</v>
      </c>
      <c r="I187" s="350"/>
      <c r="J187" s="350"/>
      <c r="K187" s="350"/>
      <c r="L187" s="350"/>
      <c r="N187" s="349"/>
      <c r="O187" s="349"/>
      <c r="P187" s="349"/>
      <c r="Q187" s="338" t="s">
        <v>66</v>
      </c>
      <c r="R187" s="338"/>
      <c r="S187" s="105" t="s">
        <v>74</v>
      </c>
      <c r="T187" s="105" t="s">
        <v>74</v>
      </c>
      <c r="U187" s="105">
        <v>-1.25</v>
      </c>
      <c r="AC187" s="105" t="s">
        <v>66</v>
      </c>
      <c r="AD187" s="105" t="s">
        <v>74</v>
      </c>
      <c r="AE187" s="105" t="s">
        <v>74</v>
      </c>
      <c r="AG187" s="105">
        <v>0.28000000000000003</v>
      </c>
      <c r="AH187" s="337" t="s">
        <v>532</v>
      </c>
      <c r="AI187" s="337"/>
      <c r="AJ187" s="337"/>
      <c r="AK187" s="337"/>
      <c r="AL187" s="337"/>
      <c r="AM187" s="105">
        <f t="shared" si="25"/>
        <v>0.53333333333333333</v>
      </c>
      <c r="AN187" s="105" t="str">
        <f t="shared" si="26"/>
        <v/>
      </c>
      <c r="AO187" s="102" t="str">
        <f t="shared" si="27"/>
        <v/>
      </c>
      <c r="AP187" s="102">
        <f t="shared" si="28"/>
        <v>0.28000000000000003</v>
      </c>
      <c r="AQ187" s="102" t="str">
        <f t="shared" si="29"/>
        <v/>
      </c>
      <c r="AR187" s="102" t="str">
        <f t="shared" si="30"/>
        <v/>
      </c>
      <c r="AS187" s="102"/>
      <c r="AV187" s="161">
        <f t="shared" si="31"/>
        <v>0.53333333333333333</v>
      </c>
      <c r="AW187" s="105" t="str">
        <f t="shared" si="32"/>
        <v/>
      </c>
      <c r="AX187" s="105" t="str">
        <f t="shared" si="33"/>
        <v/>
      </c>
    </row>
    <row r="188" spans="1:50">
      <c r="A188" s="105" t="str">
        <f t="shared" si="24"/>
        <v>Thu</v>
      </c>
      <c r="B188" s="14">
        <f t="shared" si="34"/>
        <v>42432</v>
      </c>
      <c r="D188" s="105">
        <v>0.14000000000000001</v>
      </c>
      <c r="E188" s="105">
        <v>0.32</v>
      </c>
      <c r="F188" s="105">
        <v>0.5</v>
      </c>
      <c r="G188" s="4">
        <f t="shared" si="13"/>
        <v>0.32</v>
      </c>
      <c r="H188" s="105">
        <v>0.32</v>
      </c>
      <c r="I188" s="350" t="s">
        <v>536</v>
      </c>
      <c r="J188" s="350"/>
      <c r="K188" s="350"/>
      <c r="L188" s="350"/>
      <c r="M188" s="105">
        <v>0.3</v>
      </c>
      <c r="N188" s="349" t="s">
        <v>534</v>
      </c>
      <c r="O188" s="349"/>
      <c r="P188" s="349"/>
      <c r="Q188" s="338" t="s">
        <v>66</v>
      </c>
      <c r="R188" s="338"/>
      <c r="S188" s="105" t="s">
        <v>74</v>
      </c>
      <c r="T188" s="105" t="s">
        <v>66</v>
      </c>
      <c r="U188" s="105">
        <v>3</v>
      </c>
      <c r="AC188" s="105" t="s">
        <v>74</v>
      </c>
      <c r="AD188" s="105" t="s">
        <v>66</v>
      </c>
      <c r="AE188" s="105" t="s">
        <v>74</v>
      </c>
      <c r="AG188" s="105">
        <v>0.19</v>
      </c>
      <c r="AH188" s="337" t="s">
        <v>533</v>
      </c>
      <c r="AI188" s="337"/>
      <c r="AJ188" s="337"/>
      <c r="AK188" s="337"/>
      <c r="AL188" s="337"/>
      <c r="AM188" s="105">
        <f t="shared" si="25"/>
        <v>0.32</v>
      </c>
      <c r="AN188" s="105" t="str">
        <f t="shared" si="26"/>
        <v/>
      </c>
      <c r="AO188" s="102">
        <f t="shared" si="27"/>
        <v>0.32</v>
      </c>
      <c r="AP188" s="102">
        <f t="shared" si="28"/>
        <v>0.19</v>
      </c>
      <c r="AQ188" s="102" t="str">
        <f t="shared" si="29"/>
        <v/>
      </c>
      <c r="AR188" s="102">
        <f t="shared" si="30"/>
        <v>0.19</v>
      </c>
      <c r="AS188" s="102"/>
      <c r="AV188" s="161" t="str">
        <f t="shared" si="31"/>
        <v/>
      </c>
      <c r="AW188" s="105">
        <f t="shared" si="32"/>
        <v>0.32</v>
      </c>
      <c r="AX188" s="105" t="str">
        <f t="shared" si="33"/>
        <v/>
      </c>
    </row>
    <row r="189" spans="1:50">
      <c r="A189" s="105" t="str">
        <f t="shared" si="24"/>
        <v>Fri</v>
      </c>
      <c r="B189" s="14">
        <f t="shared" si="34"/>
        <v>42433</v>
      </c>
      <c r="C189" s="105" t="s">
        <v>202</v>
      </c>
      <c r="D189" s="105">
        <v>0.4</v>
      </c>
      <c r="E189" s="105">
        <v>0.26</v>
      </c>
      <c r="F189" s="105">
        <v>0.38</v>
      </c>
      <c r="G189" s="4">
        <f t="shared" si="13"/>
        <v>0.34666666666666668</v>
      </c>
      <c r="H189" s="105">
        <v>0.26</v>
      </c>
      <c r="I189" s="350" t="s">
        <v>99</v>
      </c>
      <c r="J189" s="350"/>
      <c r="K189" s="350"/>
      <c r="L189" s="350"/>
      <c r="M189" s="105">
        <v>1.04</v>
      </c>
      <c r="N189" s="349" t="s">
        <v>538</v>
      </c>
      <c r="O189" s="349"/>
      <c r="P189" s="349"/>
      <c r="Q189" s="338" t="s">
        <v>74</v>
      </c>
      <c r="R189" s="338"/>
      <c r="S189" s="105" t="s">
        <v>66</v>
      </c>
      <c r="T189" s="105" t="s">
        <v>74</v>
      </c>
      <c r="U189" s="105">
        <v>-7.5</v>
      </c>
      <c r="AC189" s="105" t="s">
        <v>66</v>
      </c>
      <c r="AD189" s="105" t="s">
        <v>74</v>
      </c>
      <c r="AE189" s="105" t="s">
        <v>66</v>
      </c>
      <c r="AG189" s="105">
        <v>0.26</v>
      </c>
      <c r="AH189" s="337" t="s">
        <v>537</v>
      </c>
      <c r="AI189" s="337"/>
      <c r="AJ189" s="337"/>
      <c r="AK189" s="337"/>
      <c r="AL189" s="337"/>
      <c r="AM189" s="105" t="str">
        <f t="shared" si="25"/>
        <v/>
      </c>
      <c r="AN189" s="105">
        <f t="shared" si="26"/>
        <v>0.34666666666666668</v>
      </c>
      <c r="AO189" s="102" t="str">
        <f t="shared" si="27"/>
        <v/>
      </c>
      <c r="AP189" s="102" t="str">
        <f t="shared" si="28"/>
        <v/>
      </c>
      <c r="AQ189" s="102">
        <f t="shared" si="29"/>
        <v>0.26</v>
      </c>
      <c r="AR189" s="102" t="str">
        <f t="shared" si="30"/>
        <v/>
      </c>
      <c r="AS189" s="102"/>
      <c r="AV189" s="161">
        <f t="shared" si="31"/>
        <v>0.34666666666666668</v>
      </c>
      <c r="AW189" s="105" t="str">
        <f t="shared" si="32"/>
        <v/>
      </c>
      <c r="AX189" s="105">
        <f t="shared" si="33"/>
        <v>0.34666666666666668</v>
      </c>
    </row>
    <row r="190" spans="1:50">
      <c r="A190" s="105" t="str">
        <f t="shared" si="24"/>
        <v>Mon</v>
      </c>
      <c r="B190" s="14">
        <f t="shared" si="34"/>
        <v>42436</v>
      </c>
      <c r="C190" s="105">
        <v>0.74</v>
      </c>
      <c r="D190" s="105">
        <v>0.65</v>
      </c>
      <c r="E190" s="105">
        <v>1.65</v>
      </c>
      <c r="F190" s="105">
        <v>1.48</v>
      </c>
      <c r="G190" s="4">
        <f t="shared" si="13"/>
        <v>1.26</v>
      </c>
      <c r="I190" s="350" t="s">
        <v>539</v>
      </c>
      <c r="J190" s="350"/>
      <c r="K190" s="350"/>
      <c r="L190" s="350"/>
      <c r="N190" s="349"/>
      <c r="O190" s="349"/>
      <c r="P190" s="349"/>
      <c r="Q190" s="338" t="s">
        <v>74</v>
      </c>
      <c r="R190" s="338"/>
      <c r="S190" s="105" t="s">
        <v>66</v>
      </c>
      <c r="T190" s="105" t="s">
        <v>74</v>
      </c>
      <c r="U190" s="105">
        <v>-12</v>
      </c>
      <c r="AC190" s="105" t="s">
        <v>66</v>
      </c>
      <c r="AD190" s="105" t="s">
        <v>74</v>
      </c>
      <c r="AE190" s="105" t="s">
        <v>66</v>
      </c>
      <c r="AG190" s="105">
        <v>3.88</v>
      </c>
      <c r="AH190" s="337" t="s">
        <v>540</v>
      </c>
      <c r="AI190" s="337"/>
      <c r="AJ190" s="337"/>
      <c r="AK190" s="337"/>
      <c r="AL190" s="337"/>
      <c r="AM190" s="105" t="str">
        <f t="shared" si="25"/>
        <v/>
      </c>
      <c r="AN190" s="105">
        <f t="shared" si="26"/>
        <v>1.26</v>
      </c>
      <c r="AO190" s="102" t="str">
        <f t="shared" si="27"/>
        <v/>
      </c>
      <c r="AP190" s="102" t="str">
        <f t="shared" si="28"/>
        <v/>
      </c>
      <c r="AQ190" s="102">
        <f t="shared" si="29"/>
        <v>3.88</v>
      </c>
      <c r="AR190" s="102" t="str">
        <f t="shared" si="30"/>
        <v/>
      </c>
      <c r="AS190" s="102"/>
      <c r="AV190" s="161">
        <f t="shared" si="31"/>
        <v>1.26</v>
      </c>
      <c r="AW190" s="105" t="str">
        <f t="shared" si="32"/>
        <v/>
      </c>
      <c r="AX190" s="105">
        <f t="shared" si="33"/>
        <v>1.26</v>
      </c>
    </row>
    <row r="191" spans="1:50">
      <c r="A191" s="105" t="str">
        <f t="shared" si="24"/>
        <v>Tue</v>
      </c>
      <c r="B191" s="14">
        <f t="shared" si="34"/>
        <v>42437</v>
      </c>
      <c r="C191" s="105">
        <v>0.86</v>
      </c>
      <c r="D191" s="105">
        <v>0.63</v>
      </c>
      <c r="E191" s="105">
        <v>0.72</v>
      </c>
      <c r="F191" s="105">
        <v>0.18</v>
      </c>
      <c r="G191" s="4">
        <f t="shared" si="13"/>
        <v>0.5099999999999999</v>
      </c>
      <c r="I191" s="350"/>
      <c r="J191" s="350"/>
      <c r="K191" s="350"/>
      <c r="L191" s="350"/>
      <c r="N191" s="349"/>
      <c r="O191" s="349"/>
      <c r="P191" s="349"/>
      <c r="Q191" s="338" t="s">
        <v>66</v>
      </c>
      <c r="R191" s="338"/>
      <c r="S191" s="105" t="s">
        <v>74</v>
      </c>
      <c r="T191" s="105" t="s">
        <v>66</v>
      </c>
      <c r="U191" s="105">
        <v>6</v>
      </c>
      <c r="AC191" s="105" t="s">
        <v>74</v>
      </c>
      <c r="AD191" s="105" t="s">
        <v>66</v>
      </c>
      <c r="AE191" s="105" t="s">
        <v>74</v>
      </c>
      <c r="AG191" s="105">
        <v>0.8</v>
      </c>
      <c r="AH191" s="337" t="s">
        <v>542</v>
      </c>
      <c r="AI191" s="337"/>
      <c r="AJ191" s="337"/>
      <c r="AK191" s="337"/>
      <c r="AL191" s="337"/>
      <c r="AM191" s="105">
        <f t="shared" si="25"/>
        <v>0.5099999999999999</v>
      </c>
      <c r="AN191" s="105" t="str">
        <f t="shared" si="26"/>
        <v/>
      </c>
      <c r="AO191" s="102">
        <f t="shared" si="27"/>
        <v>0.5099999999999999</v>
      </c>
      <c r="AP191" s="102">
        <f t="shared" si="28"/>
        <v>0.8</v>
      </c>
      <c r="AQ191" s="102" t="str">
        <f t="shared" si="29"/>
        <v/>
      </c>
      <c r="AR191" s="102">
        <f t="shared" si="30"/>
        <v>0.8</v>
      </c>
      <c r="AS191" s="102"/>
      <c r="AV191" s="161" t="str">
        <f t="shared" si="31"/>
        <v/>
      </c>
      <c r="AW191" s="105">
        <f t="shared" si="32"/>
        <v>0.5099999999999999</v>
      </c>
      <c r="AX191" s="105" t="str">
        <f t="shared" si="33"/>
        <v/>
      </c>
    </row>
    <row r="192" spans="1:50">
      <c r="A192" s="105" t="str">
        <f t="shared" si="24"/>
        <v>Wed</v>
      </c>
      <c r="B192" s="14">
        <f t="shared" si="34"/>
        <v>42438</v>
      </c>
      <c r="C192" s="105">
        <v>1.06</v>
      </c>
      <c r="D192" s="105">
        <v>0.64</v>
      </c>
      <c r="E192" s="105">
        <v>0.4</v>
      </c>
      <c r="F192" s="105">
        <v>0.9</v>
      </c>
      <c r="G192" s="4">
        <f t="shared" si="13"/>
        <v>0.64666666666666661</v>
      </c>
      <c r="I192" s="350"/>
      <c r="J192" s="350"/>
      <c r="K192" s="350"/>
      <c r="L192" s="350"/>
      <c r="N192" s="349"/>
      <c r="O192" s="349"/>
      <c r="P192" s="349"/>
      <c r="Q192" s="338" t="s">
        <v>66</v>
      </c>
      <c r="R192" s="338"/>
      <c r="S192" s="105" t="s">
        <v>74</v>
      </c>
      <c r="T192" s="105" t="s">
        <v>66</v>
      </c>
      <c r="U192" s="105">
        <v>4.5</v>
      </c>
      <c r="AC192" s="105" t="s">
        <v>74</v>
      </c>
      <c r="AD192" s="105" t="s">
        <v>66</v>
      </c>
      <c r="AE192" s="105" t="s">
        <v>74</v>
      </c>
      <c r="AG192" s="105">
        <v>0.69</v>
      </c>
      <c r="AH192" s="337" t="s">
        <v>543</v>
      </c>
      <c r="AI192" s="337"/>
      <c r="AJ192" s="337"/>
      <c r="AK192" s="337"/>
      <c r="AL192" s="337"/>
      <c r="AM192" s="105">
        <f t="shared" si="25"/>
        <v>0.64666666666666661</v>
      </c>
      <c r="AN192" s="105" t="str">
        <f t="shared" si="26"/>
        <v/>
      </c>
      <c r="AO192" s="102">
        <f t="shared" si="27"/>
        <v>0.64666666666666661</v>
      </c>
      <c r="AP192" s="102">
        <f t="shared" si="28"/>
        <v>0.69</v>
      </c>
      <c r="AQ192" s="102" t="str">
        <f t="shared" si="29"/>
        <v/>
      </c>
      <c r="AR192" s="102">
        <f t="shared" si="30"/>
        <v>0.69</v>
      </c>
      <c r="AS192" s="102"/>
      <c r="AV192" s="161" t="str">
        <f t="shared" si="31"/>
        <v/>
      </c>
      <c r="AW192" s="105">
        <f t="shared" si="32"/>
        <v>0.64666666666666661</v>
      </c>
      <c r="AX192" s="105" t="str">
        <f t="shared" si="33"/>
        <v/>
      </c>
    </row>
    <row r="193" spans="1:50">
      <c r="A193" s="105" t="str">
        <f t="shared" si="24"/>
        <v>Thu</v>
      </c>
      <c r="B193" s="14">
        <f t="shared" si="34"/>
        <v>42439</v>
      </c>
      <c r="C193" s="105">
        <v>0.32</v>
      </c>
      <c r="D193" s="105">
        <v>0.55000000000000004</v>
      </c>
      <c r="E193" s="105">
        <v>0.09</v>
      </c>
      <c r="F193" s="105">
        <v>1.37</v>
      </c>
      <c r="G193" s="4">
        <f t="shared" si="13"/>
        <v>0.67</v>
      </c>
      <c r="I193" s="350"/>
      <c r="J193" s="350"/>
      <c r="K193" s="350"/>
      <c r="L193" s="350"/>
      <c r="N193" s="349"/>
      <c r="O193" s="349"/>
      <c r="P193" s="349"/>
      <c r="Q193" s="338" t="s">
        <v>66</v>
      </c>
      <c r="R193" s="338"/>
      <c r="S193" s="105" t="s">
        <v>74</v>
      </c>
      <c r="T193" s="105" t="s">
        <v>66</v>
      </c>
      <c r="U193" s="105">
        <v>17</v>
      </c>
      <c r="AC193" s="105" t="s">
        <v>74</v>
      </c>
      <c r="AD193" s="105" t="s">
        <v>66</v>
      </c>
      <c r="AE193" s="105" t="s">
        <v>74</v>
      </c>
      <c r="AG193" s="105">
        <v>0.79</v>
      </c>
      <c r="AH193" s="337" t="s">
        <v>544</v>
      </c>
      <c r="AI193" s="337"/>
      <c r="AJ193" s="337"/>
      <c r="AK193" s="337"/>
      <c r="AL193" s="337"/>
      <c r="AM193" s="105">
        <f t="shared" si="25"/>
        <v>0.67</v>
      </c>
      <c r="AN193" s="105" t="str">
        <f t="shared" si="26"/>
        <v/>
      </c>
      <c r="AO193" s="102">
        <f t="shared" si="27"/>
        <v>0.67</v>
      </c>
      <c r="AP193" s="102">
        <f t="shared" si="28"/>
        <v>0.79</v>
      </c>
      <c r="AQ193" s="102" t="str">
        <f t="shared" si="29"/>
        <v/>
      </c>
      <c r="AR193" s="102">
        <f t="shared" si="30"/>
        <v>0.79</v>
      </c>
      <c r="AS193" s="102"/>
      <c r="AV193" s="161" t="str">
        <f t="shared" si="31"/>
        <v/>
      </c>
      <c r="AW193" s="105">
        <f t="shared" si="32"/>
        <v>0.67</v>
      </c>
      <c r="AX193" s="105" t="str">
        <f t="shared" si="33"/>
        <v/>
      </c>
    </row>
    <row r="194" spans="1:50">
      <c r="A194" s="105" t="str">
        <f t="shared" si="24"/>
        <v>Fri</v>
      </c>
      <c r="B194" s="14">
        <f t="shared" si="34"/>
        <v>42440</v>
      </c>
      <c r="C194" s="105" t="s">
        <v>202</v>
      </c>
      <c r="D194" s="105">
        <v>0.3</v>
      </c>
      <c r="E194" s="105">
        <v>0.42</v>
      </c>
      <c r="F194" s="105">
        <v>0.11</v>
      </c>
      <c r="G194" s="4">
        <f t="shared" si="13"/>
        <v>0.27666666666666667</v>
      </c>
      <c r="I194" s="350"/>
      <c r="J194" s="350"/>
      <c r="K194" s="350"/>
      <c r="L194" s="350"/>
      <c r="N194" s="349"/>
      <c r="O194" s="349"/>
      <c r="P194" s="349"/>
      <c r="Q194" s="338" t="s">
        <v>66</v>
      </c>
      <c r="R194" s="338"/>
      <c r="S194" s="105" t="s">
        <v>74</v>
      </c>
      <c r="T194" s="105" t="s">
        <v>74</v>
      </c>
      <c r="U194" s="105">
        <v>-4.5</v>
      </c>
      <c r="AC194" s="105" t="s">
        <v>74</v>
      </c>
      <c r="AD194" s="105" t="s">
        <v>74</v>
      </c>
      <c r="AE194" s="105" t="s">
        <v>74</v>
      </c>
      <c r="AG194" s="105">
        <v>0.3</v>
      </c>
      <c r="AH194" s="337" t="s">
        <v>545</v>
      </c>
      <c r="AI194" s="337"/>
      <c r="AJ194" s="337"/>
      <c r="AK194" s="337"/>
      <c r="AL194" s="337"/>
      <c r="AM194" s="105">
        <f t="shared" si="25"/>
        <v>0.27666666666666667</v>
      </c>
      <c r="AN194" s="105" t="str">
        <f t="shared" si="26"/>
        <v/>
      </c>
      <c r="AO194" s="102" t="str">
        <f t="shared" si="27"/>
        <v/>
      </c>
      <c r="AP194" s="102">
        <f t="shared" si="28"/>
        <v>0.3</v>
      </c>
      <c r="AQ194" s="102" t="str">
        <f t="shared" si="29"/>
        <v/>
      </c>
      <c r="AR194" s="102" t="str">
        <f t="shared" si="30"/>
        <v/>
      </c>
      <c r="AS194" s="102"/>
      <c r="AV194" s="161" t="str">
        <f t="shared" si="31"/>
        <v/>
      </c>
      <c r="AW194" s="105" t="str">
        <f t="shared" si="32"/>
        <v/>
      </c>
      <c r="AX194" s="105" t="str">
        <f t="shared" si="33"/>
        <v/>
      </c>
    </row>
    <row r="195" spans="1:50">
      <c r="A195" s="105" t="str">
        <f t="shared" si="24"/>
        <v>Mon</v>
      </c>
      <c r="B195" s="14">
        <f t="shared" si="34"/>
        <v>42443</v>
      </c>
      <c r="C195" s="105">
        <v>0.71</v>
      </c>
      <c r="D195" s="105">
        <v>0.56999999999999995</v>
      </c>
      <c r="E195" s="105">
        <v>2.46</v>
      </c>
      <c r="F195" s="105">
        <v>0.42</v>
      </c>
      <c r="G195" s="4">
        <f t="shared" si="13"/>
        <v>1.1499999999999999</v>
      </c>
      <c r="I195" s="350"/>
      <c r="J195" s="350"/>
      <c r="K195" s="350"/>
      <c r="L195" s="350"/>
      <c r="N195" s="349"/>
      <c r="O195" s="349"/>
      <c r="P195" s="349"/>
      <c r="Q195" s="338" t="s">
        <v>74</v>
      </c>
      <c r="R195" s="338"/>
      <c r="S195" s="105" t="s">
        <v>66</v>
      </c>
      <c r="T195" s="105" t="s">
        <v>74</v>
      </c>
      <c r="U195" s="105">
        <v>-11</v>
      </c>
      <c r="AC195" s="105" t="s">
        <v>66</v>
      </c>
      <c r="AD195" s="105" t="s">
        <v>74</v>
      </c>
      <c r="AE195" s="105" t="s">
        <v>66</v>
      </c>
      <c r="AG195" s="105">
        <v>1.24</v>
      </c>
      <c r="AH195" s="337" t="s">
        <v>546</v>
      </c>
      <c r="AI195" s="337"/>
      <c r="AJ195" s="337"/>
      <c r="AK195" s="337"/>
      <c r="AL195" s="337"/>
      <c r="AM195" s="105" t="str">
        <f t="shared" si="25"/>
        <v/>
      </c>
      <c r="AN195" s="105">
        <f t="shared" si="26"/>
        <v>1.1499999999999999</v>
      </c>
      <c r="AO195" s="102" t="str">
        <f t="shared" si="27"/>
        <v/>
      </c>
      <c r="AP195" s="102" t="str">
        <f t="shared" si="28"/>
        <v/>
      </c>
      <c r="AQ195" s="102">
        <f t="shared" si="29"/>
        <v>1.24</v>
      </c>
      <c r="AR195" s="102" t="str">
        <f t="shared" si="30"/>
        <v/>
      </c>
      <c r="AS195" s="102"/>
      <c r="AV195" s="161">
        <f t="shared" si="31"/>
        <v>1.1499999999999999</v>
      </c>
      <c r="AW195" s="105" t="str">
        <f t="shared" si="32"/>
        <v/>
      </c>
      <c r="AX195" s="105">
        <f t="shared" si="33"/>
        <v>1.1499999999999999</v>
      </c>
    </row>
    <row r="196" spans="1:50">
      <c r="A196" s="105" t="str">
        <f t="shared" si="24"/>
        <v>Tue</v>
      </c>
      <c r="B196" s="14">
        <f t="shared" si="34"/>
        <v>42444</v>
      </c>
      <c r="C196" s="105">
        <v>1.1200000000000001</v>
      </c>
      <c r="D196" s="105">
        <v>0.26</v>
      </c>
      <c r="E196" s="105">
        <v>1.8</v>
      </c>
      <c r="F196" s="105">
        <v>0.25</v>
      </c>
      <c r="G196" s="4">
        <f t="shared" si="13"/>
        <v>0.76999999999999991</v>
      </c>
      <c r="I196" s="350"/>
      <c r="J196" s="350"/>
      <c r="K196" s="350"/>
      <c r="L196" s="350"/>
      <c r="M196" s="105">
        <v>0.32</v>
      </c>
      <c r="N196" s="349" t="s">
        <v>551</v>
      </c>
      <c r="O196" s="349"/>
      <c r="P196" s="349"/>
      <c r="Q196" s="338" t="s">
        <v>66</v>
      </c>
      <c r="R196" s="338"/>
      <c r="S196" s="105" t="s">
        <v>74</v>
      </c>
      <c r="T196" s="105" t="s">
        <v>74</v>
      </c>
      <c r="U196" s="105">
        <v>-5.75</v>
      </c>
      <c r="AC196" s="105" t="s">
        <v>66</v>
      </c>
      <c r="AD196" s="105" t="s">
        <v>74</v>
      </c>
      <c r="AE196" s="105" t="s">
        <v>74</v>
      </c>
      <c r="AG196" s="105">
        <v>0.79</v>
      </c>
      <c r="AH196" s="337" t="s">
        <v>549</v>
      </c>
      <c r="AI196" s="337"/>
      <c r="AJ196" s="337"/>
      <c r="AK196" s="337"/>
      <c r="AL196" s="337"/>
      <c r="AM196" s="105">
        <f t="shared" si="25"/>
        <v>0.76999999999999991</v>
      </c>
      <c r="AN196" s="105" t="str">
        <f t="shared" si="26"/>
        <v/>
      </c>
      <c r="AO196" s="102" t="str">
        <f t="shared" si="27"/>
        <v/>
      </c>
      <c r="AP196" s="102">
        <f t="shared" si="28"/>
        <v>0.79</v>
      </c>
      <c r="AQ196" s="102" t="str">
        <f t="shared" si="29"/>
        <v/>
      </c>
      <c r="AR196" s="102" t="str">
        <f t="shared" si="30"/>
        <v/>
      </c>
      <c r="AS196" s="102"/>
      <c r="AV196" s="161">
        <f t="shared" si="31"/>
        <v>0.76999999999999991</v>
      </c>
      <c r="AW196" s="105" t="str">
        <f t="shared" si="32"/>
        <v/>
      </c>
      <c r="AX196" s="105" t="str">
        <f t="shared" si="33"/>
        <v/>
      </c>
    </row>
    <row r="197" spans="1:50">
      <c r="A197" s="105" t="str">
        <f t="shared" si="24"/>
        <v>Wed</v>
      </c>
      <c r="B197" s="14">
        <f t="shared" si="34"/>
        <v>42445</v>
      </c>
      <c r="C197" s="105">
        <v>1.79</v>
      </c>
      <c r="D197" s="105">
        <v>0.28999999999999998</v>
      </c>
      <c r="E197" s="105">
        <v>0.85</v>
      </c>
      <c r="F197" s="105">
        <v>0.67</v>
      </c>
      <c r="G197" s="4">
        <f t="shared" si="13"/>
        <v>0.60333333333333339</v>
      </c>
      <c r="I197" s="350"/>
      <c r="J197" s="350"/>
      <c r="K197" s="350"/>
      <c r="L197" s="350"/>
      <c r="M197" s="105">
        <v>0.7</v>
      </c>
      <c r="N197" s="349" t="s">
        <v>550</v>
      </c>
      <c r="O197" s="349"/>
      <c r="P197" s="349"/>
      <c r="Q197" s="338" t="s">
        <v>66</v>
      </c>
      <c r="R197" s="338"/>
      <c r="S197" s="105" t="s">
        <v>74</v>
      </c>
      <c r="T197" s="105" t="s">
        <v>66</v>
      </c>
      <c r="U197" s="105">
        <v>0.5</v>
      </c>
      <c r="AC197" s="105" t="s">
        <v>74</v>
      </c>
      <c r="AD197" s="105" t="s">
        <v>66</v>
      </c>
      <c r="AE197" s="105" t="s">
        <v>74</v>
      </c>
      <c r="AG197" s="105">
        <v>0.4</v>
      </c>
      <c r="AH197" s="337" t="s">
        <v>552</v>
      </c>
      <c r="AI197" s="337"/>
      <c r="AJ197" s="337"/>
      <c r="AK197" s="337"/>
      <c r="AL197" s="337"/>
      <c r="AM197" s="105">
        <f t="shared" si="25"/>
        <v>0.60333333333333339</v>
      </c>
      <c r="AN197" s="105" t="str">
        <f t="shared" si="26"/>
        <v/>
      </c>
      <c r="AO197" s="102">
        <f t="shared" si="27"/>
        <v>0.60333333333333339</v>
      </c>
      <c r="AP197" s="102">
        <f t="shared" si="28"/>
        <v>0.4</v>
      </c>
      <c r="AQ197" s="102" t="str">
        <f t="shared" si="29"/>
        <v/>
      </c>
      <c r="AR197" s="102">
        <f t="shared" si="30"/>
        <v>0.4</v>
      </c>
      <c r="AS197" s="102"/>
      <c r="AV197" s="161" t="str">
        <f t="shared" si="31"/>
        <v/>
      </c>
      <c r="AW197" s="105">
        <f t="shared" si="32"/>
        <v>0.60333333333333339</v>
      </c>
      <c r="AX197" s="105" t="str">
        <f t="shared" si="33"/>
        <v/>
      </c>
    </row>
    <row r="198" spans="1:50">
      <c r="A198" s="105" t="str">
        <f t="shared" si="24"/>
        <v>Thu</v>
      </c>
      <c r="B198" s="14">
        <f t="shared" si="34"/>
        <v>42446</v>
      </c>
      <c r="C198" s="105">
        <v>0.42</v>
      </c>
      <c r="D198" s="105">
        <v>0.28999999999999998</v>
      </c>
      <c r="E198" s="105">
        <v>0.37</v>
      </c>
      <c r="F198" s="105">
        <v>4.4800000000000004</v>
      </c>
      <c r="G198" s="4">
        <f t="shared" si="13"/>
        <v>1.7133333333333336</v>
      </c>
      <c r="I198" s="350"/>
      <c r="J198" s="350"/>
      <c r="K198" s="350"/>
      <c r="L198" s="350"/>
      <c r="M198" s="105">
        <v>0.77</v>
      </c>
      <c r="N198" s="349" t="s">
        <v>553</v>
      </c>
      <c r="O198" s="349"/>
      <c r="P198" s="349"/>
      <c r="Q198" s="338" t="s">
        <v>66</v>
      </c>
      <c r="R198" s="338"/>
      <c r="S198" s="105" t="s">
        <v>74</v>
      </c>
      <c r="T198" s="105" t="s">
        <v>74</v>
      </c>
      <c r="U198" s="105">
        <v>6.5</v>
      </c>
      <c r="AC198" s="105" t="s">
        <v>74</v>
      </c>
      <c r="AD198" s="105" t="s">
        <v>74</v>
      </c>
      <c r="AE198" s="105" t="s">
        <v>74</v>
      </c>
      <c r="AG198" s="105">
        <v>0.43</v>
      </c>
      <c r="AH198" s="337"/>
      <c r="AI198" s="337"/>
      <c r="AJ198" s="337"/>
      <c r="AK198" s="337"/>
      <c r="AL198" s="337"/>
      <c r="AM198" s="105">
        <f t="shared" si="25"/>
        <v>1.7133333333333336</v>
      </c>
      <c r="AN198" s="105" t="str">
        <f t="shared" si="26"/>
        <v/>
      </c>
      <c r="AO198" s="102" t="str">
        <f t="shared" si="27"/>
        <v/>
      </c>
      <c r="AP198" s="102">
        <f t="shared" si="28"/>
        <v>0.43</v>
      </c>
      <c r="AQ198" s="102" t="str">
        <f t="shared" si="29"/>
        <v/>
      </c>
      <c r="AR198" s="102" t="str">
        <f t="shared" si="30"/>
        <v/>
      </c>
      <c r="AS198" s="102"/>
      <c r="AV198" s="161" t="str">
        <f t="shared" si="31"/>
        <v/>
      </c>
      <c r="AW198" s="105" t="str">
        <f t="shared" si="32"/>
        <v/>
      </c>
      <c r="AX198" s="105" t="str">
        <f t="shared" si="33"/>
        <v/>
      </c>
    </row>
    <row r="199" spans="1:50">
      <c r="A199" s="105" t="str">
        <f t="shared" si="24"/>
        <v>Fri</v>
      </c>
      <c r="B199" s="14">
        <f t="shared" si="34"/>
        <v>42447</v>
      </c>
      <c r="C199" s="105" t="s">
        <v>202</v>
      </c>
      <c r="D199" s="105">
        <v>0.3</v>
      </c>
      <c r="E199" s="105">
        <v>0.28000000000000003</v>
      </c>
      <c r="F199" s="105">
        <v>0.87</v>
      </c>
      <c r="G199" s="4">
        <f t="shared" si="13"/>
        <v>0.48333333333333334</v>
      </c>
      <c r="H199" s="105">
        <v>0.24</v>
      </c>
      <c r="I199" s="350" t="s">
        <v>99</v>
      </c>
      <c r="J199" s="350"/>
      <c r="K199" s="350"/>
      <c r="L199" s="350"/>
      <c r="N199" s="349"/>
      <c r="O199" s="349"/>
      <c r="P199" s="349"/>
      <c r="Q199" s="338" t="s">
        <v>66</v>
      </c>
      <c r="R199" s="338"/>
      <c r="S199" s="105" t="s">
        <v>74</v>
      </c>
      <c r="T199" s="105" t="s">
        <v>74</v>
      </c>
      <c r="U199" s="105">
        <v>-1.75</v>
      </c>
      <c r="AC199" s="105" t="s">
        <v>66</v>
      </c>
      <c r="AD199" s="105" t="s">
        <v>74</v>
      </c>
      <c r="AE199" s="105" t="s">
        <v>74</v>
      </c>
      <c r="AG199" s="105">
        <v>0.27</v>
      </c>
      <c r="AH199" s="337" t="s">
        <v>554</v>
      </c>
      <c r="AI199" s="337"/>
      <c r="AJ199" s="337"/>
      <c r="AK199" s="337"/>
      <c r="AL199" s="337"/>
      <c r="AM199" s="105">
        <f t="shared" si="25"/>
        <v>0.48333333333333334</v>
      </c>
      <c r="AN199" s="105" t="str">
        <f t="shared" si="26"/>
        <v/>
      </c>
      <c r="AO199" s="102" t="str">
        <f t="shared" si="27"/>
        <v/>
      </c>
      <c r="AP199" s="102">
        <f t="shared" si="28"/>
        <v>0.27</v>
      </c>
      <c r="AQ199" s="102" t="str">
        <f t="shared" si="29"/>
        <v/>
      </c>
      <c r="AR199" s="102" t="str">
        <f t="shared" si="30"/>
        <v/>
      </c>
      <c r="AS199" s="102"/>
      <c r="AV199" s="161">
        <f t="shared" si="31"/>
        <v>0.48333333333333334</v>
      </c>
      <c r="AW199" s="105" t="str">
        <f t="shared" si="32"/>
        <v/>
      </c>
      <c r="AX199" s="105" t="str">
        <f t="shared" si="33"/>
        <v/>
      </c>
    </row>
    <row r="200" spans="1:50">
      <c r="A200" s="105" t="str">
        <f t="shared" si="24"/>
        <v>Mon</v>
      </c>
      <c r="B200" s="14">
        <f t="shared" si="34"/>
        <v>42450</v>
      </c>
      <c r="C200" s="105">
        <v>2.5</v>
      </c>
      <c r="D200" s="105">
        <v>0.56000000000000005</v>
      </c>
      <c r="E200" s="105">
        <v>0.66</v>
      </c>
      <c r="F200" s="105">
        <v>0.65</v>
      </c>
      <c r="G200" s="4">
        <f t="shared" si="13"/>
        <v>0.62333333333333341</v>
      </c>
      <c r="H200" s="105">
        <v>0.47</v>
      </c>
      <c r="I200" s="350" t="s">
        <v>555</v>
      </c>
      <c r="J200" s="350"/>
      <c r="K200" s="350"/>
      <c r="L200" s="350"/>
      <c r="N200" s="349"/>
      <c r="O200" s="349"/>
      <c r="P200" s="349"/>
      <c r="Q200" s="338" t="s">
        <v>74</v>
      </c>
      <c r="R200" s="338"/>
      <c r="S200" s="105" t="s">
        <v>66</v>
      </c>
      <c r="T200" s="105" t="s">
        <v>74</v>
      </c>
      <c r="U200" s="105">
        <v>-10</v>
      </c>
      <c r="AC200" s="105" t="s">
        <v>66</v>
      </c>
      <c r="AD200" s="105" t="s">
        <v>74</v>
      </c>
      <c r="AE200" s="105" t="s">
        <v>66</v>
      </c>
      <c r="AG200" s="105">
        <v>0.57999999999999996</v>
      </c>
      <c r="AH200" s="337" t="s">
        <v>556</v>
      </c>
      <c r="AI200" s="337"/>
      <c r="AJ200" s="337"/>
      <c r="AK200" s="337"/>
      <c r="AL200" s="337"/>
      <c r="AM200" s="105" t="str">
        <f t="shared" si="25"/>
        <v/>
      </c>
      <c r="AN200" s="105">
        <f t="shared" si="26"/>
        <v>0.62333333333333341</v>
      </c>
      <c r="AO200" s="102" t="str">
        <f t="shared" si="27"/>
        <v/>
      </c>
      <c r="AP200" s="102" t="str">
        <f t="shared" si="28"/>
        <v/>
      </c>
      <c r="AQ200" s="102">
        <f t="shared" si="29"/>
        <v>0.57999999999999996</v>
      </c>
      <c r="AR200" s="102" t="str">
        <f t="shared" si="30"/>
        <v/>
      </c>
      <c r="AS200" s="102"/>
      <c r="AV200" s="161">
        <f t="shared" si="31"/>
        <v>0.62333333333333341</v>
      </c>
      <c r="AW200" s="105" t="str">
        <f t="shared" si="32"/>
        <v/>
      </c>
      <c r="AX200" s="105">
        <f t="shared" si="33"/>
        <v>0.62333333333333341</v>
      </c>
    </row>
    <row r="201" spans="1:50">
      <c r="A201" s="105" t="str">
        <f t="shared" si="24"/>
        <v>Tue</v>
      </c>
      <c r="B201" s="14">
        <f t="shared" si="34"/>
        <v>42451</v>
      </c>
      <c r="C201" s="105">
        <v>0.94</v>
      </c>
      <c r="D201" s="105">
        <v>0.56000000000000005</v>
      </c>
      <c r="E201" s="105">
        <v>0.64</v>
      </c>
      <c r="F201" s="105">
        <v>0.31</v>
      </c>
      <c r="G201" s="4">
        <f t="shared" si="13"/>
        <v>0.5033333333333333</v>
      </c>
      <c r="I201" s="350"/>
      <c r="J201" s="350"/>
      <c r="K201" s="350"/>
      <c r="L201" s="350"/>
      <c r="N201" s="349"/>
      <c r="O201" s="349"/>
      <c r="P201" s="349"/>
      <c r="Q201" s="338" t="s">
        <v>74</v>
      </c>
      <c r="R201" s="338"/>
      <c r="S201" s="105" t="s">
        <v>66</v>
      </c>
      <c r="T201" s="105" t="s">
        <v>74</v>
      </c>
      <c r="U201" s="105">
        <v>-6.75</v>
      </c>
      <c r="AC201" s="105" t="s">
        <v>66</v>
      </c>
      <c r="AD201" s="105" t="s">
        <v>74</v>
      </c>
      <c r="AE201" s="105" t="s">
        <v>66</v>
      </c>
      <c r="AG201" s="105">
        <v>0.37</v>
      </c>
      <c r="AH201" s="337" t="s">
        <v>557</v>
      </c>
      <c r="AI201" s="337"/>
      <c r="AJ201" s="337"/>
      <c r="AK201" s="337"/>
      <c r="AL201" s="337"/>
      <c r="AM201" s="105" t="str">
        <f t="shared" si="25"/>
        <v/>
      </c>
      <c r="AN201" s="105">
        <f t="shared" si="26"/>
        <v>0.5033333333333333</v>
      </c>
      <c r="AO201" s="102" t="str">
        <f t="shared" si="27"/>
        <v/>
      </c>
      <c r="AP201" s="102" t="str">
        <f t="shared" si="28"/>
        <v/>
      </c>
      <c r="AQ201" s="102">
        <f t="shared" si="29"/>
        <v>0.37</v>
      </c>
      <c r="AR201" s="102" t="str">
        <f t="shared" si="30"/>
        <v/>
      </c>
      <c r="AS201" s="102"/>
      <c r="AV201" s="161">
        <f t="shared" si="31"/>
        <v>0.5033333333333333</v>
      </c>
      <c r="AW201" s="105" t="str">
        <f t="shared" si="32"/>
        <v/>
      </c>
      <c r="AX201" s="105">
        <f t="shared" si="33"/>
        <v>0.5033333333333333</v>
      </c>
    </row>
    <row r="202" spans="1:50">
      <c r="A202" s="105" t="str">
        <f t="shared" si="24"/>
        <v>Wed</v>
      </c>
      <c r="B202" s="14">
        <f t="shared" si="34"/>
        <v>42452</v>
      </c>
      <c r="C202" s="105">
        <v>2.19</v>
      </c>
      <c r="D202" s="105">
        <v>0.6</v>
      </c>
      <c r="E202" s="105">
        <v>0.61</v>
      </c>
      <c r="F202" s="105">
        <v>0.93</v>
      </c>
      <c r="G202" s="4">
        <f t="shared" si="13"/>
        <v>0.71333333333333337</v>
      </c>
      <c r="I202" s="350"/>
      <c r="J202" s="350"/>
      <c r="K202" s="350"/>
      <c r="L202" s="350"/>
      <c r="N202" s="349"/>
      <c r="O202" s="349"/>
      <c r="P202" s="349"/>
      <c r="Q202" s="338" t="s">
        <v>74</v>
      </c>
      <c r="R202" s="338"/>
      <c r="S202" s="105" t="s">
        <v>66</v>
      </c>
      <c r="T202" s="105" t="s">
        <v>74</v>
      </c>
      <c r="U202" s="105">
        <v>-14.25</v>
      </c>
      <c r="AC202" s="105" t="s">
        <v>66</v>
      </c>
      <c r="AD202" s="105" t="s">
        <v>74</v>
      </c>
      <c r="AE202" s="105" t="s">
        <v>66</v>
      </c>
      <c r="AG202" s="105">
        <v>0.81</v>
      </c>
      <c r="AH202" s="337" t="s">
        <v>558</v>
      </c>
      <c r="AI202" s="337"/>
      <c r="AJ202" s="337"/>
      <c r="AK202" s="337"/>
      <c r="AL202" s="337"/>
      <c r="AM202" s="105" t="str">
        <f t="shared" si="25"/>
        <v/>
      </c>
      <c r="AN202" s="105">
        <f t="shared" si="26"/>
        <v>0.71333333333333337</v>
      </c>
      <c r="AO202" s="102" t="str">
        <f t="shared" si="27"/>
        <v/>
      </c>
      <c r="AP202" s="102" t="str">
        <f t="shared" si="28"/>
        <v/>
      </c>
      <c r="AQ202" s="102">
        <f t="shared" si="29"/>
        <v>0.81</v>
      </c>
      <c r="AR202" s="102" t="str">
        <f t="shared" si="30"/>
        <v/>
      </c>
      <c r="AS202" s="102"/>
      <c r="AV202" s="161">
        <f t="shared" si="31"/>
        <v>0.71333333333333337</v>
      </c>
      <c r="AW202" s="105" t="str">
        <f t="shared" si="32"/>
        <v/>
      </c>
      <c r="AX202" s="105">
        <f t="shared" si="33"/>
        <v>0.71333333333333337</v>
      </c>
    </row>
    <row r="203" spans="1:50">
      <c r="A203" s="105" t="str">
        <f t="shared" si="24"/>
        <v>Thu</v>
      </c>
      <c r="B203" s="14">
        <f t="shared" si="34"/>
        <v>42453</v>
      </c>
      <c r="C203" s="105">
        <v>1.1000000000000001</v>
      </c>
      <c r="D203" s="105" t="s">
        <v>331</v>
      </c>
      <c r="E203" s="105" t="s">
        <v>331</v>
      </c>
      <c r="F203" s="105">
        <v>1.06</v>
      </c>
      <c r="G203" s="4"/>
      <c r="I203" s="350"/>
      <c r="J203" s="350"/>
      <c r="K203" s="350"/>
      <c r="L203" s="350"/>
      <c r="N203" s="349"/>
      <c r="O203" s="349"/>
      <c r="P203" s="349"/>
      <c r="Q203" s="338"/>
      <c r="R203" s="338"/>
      <c r="AH203" s="337" t="s">
        <v>331</v>
      </c>
      <c r="AI203" s="337"/>
      <c r="AJ203" s="337"/>
      <c r="AK203" s="337"/>
      <c r="AL203" s="337"/>
      <c r="AM203" s="105" t="str">
        <f t="shared" si="25"/>
        <v/>
      </c>
      <c r="AN203" s="105" t="str">
        <f t="shared" si="26"/>
        <v/>
      </c>
      <c r="AO203" s="102" t="str">
        <f t="shared" si="27"/>
        <v/>
      </c>
      <c r="AP203" s="102" t="str">
        <f t="shared" si="28"/>
        <v/>
      </c>
      <c r="AQ203" s="102" t="str">
        <f t="shared" si="29"/>
        <v/>
      </c>
      <c r="AR203" s="102" t="str">
        <f t="shared" si="30"/>
        <v/>
      </c>
      <c r="AS203" s="102"/>
      <c r="AV203" s="161" t="str">
        <f t="shared" si="31"/>
        <v/>
      </c>
      <c r="AW203" s="105" t="str">
        <f t="shared" si="32"/>
        <v/>
      </c>
      <c r="AX203" s="105" t="str">
        <f t="shared" si="33"/>
        <v/>
      </c>
    </row>
    <row r="204" spans="1:50">
      <c r="A204" s="105" t="str">
        <f t="shared" si="24"/>
        <v>Fri</v>
      </c>
      <c r="B204" s="14">
        <f t="shared" si="34"/>
        <v>42454</v>
      </c>
      <c r="C204" s="105" t="s">
        <v>202</v>
      </c>
      <c r="D204" s="105">
        <v>0.56999999999999995</v>
      </c>
      <c r="E204" s="105">
        <v>0.56000000000000005</v>
      </c>
      <c r="F204" s="105">
        <v>0.95</v>
      </c>
      <c r="G204" s="4">
        <f t="shared" si="13"/>
        <v>0.69333333333333336</v>
      </c>
      <c r="I204" s="350"/>
      <c r="J204" s="350"/>
      <c r="K204" s="350"/>
      <c r="L204" s="350"/>
      <c r="N204" s="349"/>
      <c r="O204" s="349"/>
      <c r="P204" s="349"/>
      <c r="Q204" s="338" t="s">
        <v>66</v>
      </c>
      <c r="R204" s="338"/>
      <c r="S204" s="105" t="s">
        <v>74</v>
      </c>
      <c r="T204" s="105" t="s">
        <v>66</v>
      </c>
      <c r="U204" s="105">
        <v>2.75</v>
      </c>
      <c r="AC204" s="105" t="s">
        <v>74</v>
      </c>
      <c r="AD204" s="105" t="s">
        <v>66</v>
      </c>
      <c r="AE204" s="105" t="s">
        <v>74</v>
      </c>
      <c r="AG204" s="105">
        <v>0.59</v>
      </c>
      <c r="AH204" s="337" t="s">
        <v>559</v>
      </c>
      <c r="AI204" s="337"/>
      <c r="AJ204" s="337"/>
      <c r="AK204" s="337"/>
      <c r="AL204" s="337"/>
      <c r="AM204" s="105">
        <f t="shared" si="25"/>
        <v>0.69333333333333336</v>
      </c>
      <c r="AN204" s="105" t="str">
        <f t="shared" si="26"/>
        <v/>
      </c>
      <c r="AO204" s="102">
        <f t="shared" si="27"/>
        <v>0.69333333333333336</v>
      </c>
      <c r="AP204" s="102">
        <f t="shared" si="28"/>
        <v>0.59</v>
      </c>
      <c r="AQ204" s="102" t="str">
        <f t="shared" si="29"/>
        <v/>
      </c>
      <c r="AR204" s="102">
        <f t="shared" si="30"/>
        <v>0.59</v>
      </c>
      <c r="AS204" s="102"/>
      <c r="AV204" s="161" t="str">
        <f t="shared" si="31"/>
        <v/>
      </c>
      <c r="AW204" s="105">
        <f t="shared" si="32"/>
        <v>0.69333333333333336</v>
      </c>
      <c r="AX204" s="105" t="str">
        <f t="shared" si="33"/>
        <v/>
      </c>
    </row>
    <row r="205" spans="1:50">
      <c r="A205" s="105" t="str">
        <f t="shared" si="24"/>
        <v>Mon</v>
      </c>
      <c r="B205" s="14">
        <f t="shared" si="34"/>
        <v>42457</v>
      </c>
      <c r="C205" s="105">
        <v>0.89</v>
      </c>
      <c r="D205" s="105">
        <v>0.57999999999999996</v>
      </c>
      <c r="E205" s="105">
        <v>0.22</v>
      </c>
      <c r="F205" s="105">
        <v>0.5</v>
      </c>
      <c r="G205" s="4">
        <f t="shared" si="13"/>
        <v>0.43333333333333329</v>
      </c>
      <c r="I205" s="350"/>
      <c r="J205" s="350"/>
      <c r="K205" s="350"/>
      <c r="L205" s="350"/>
      <c r="N205" s="349"/>
      <c r="O205" s="349"/>
      <c r="P205" s="349"/>
      <c r="Q205" s="338" t="s">
        <v>66</v>
      </c>
      <c r="R205" s="338"/>
      <c r="S205" s="105" t="s">
        <v>74</v>
      </c>
      <c r="T205" s="105" t="s">
        <v>74</v>
      </c>
      <c r="U205" s="105">
        <v>-5.25</v>
      </c>
      <c r="AC205" s="105" t="s">
        <v>66</v>
      </c>
      <c r="AD205" s="105" t="s">
        <v>74</v>
      </c>
      <c r="AE205" s="105" t="s">
        <v>74</v>
      </c>
      <c r="AG205" s="105">
        <v>0.42</v>
      </c>
      <c r="AH205" s="337" t="s">
        <v>340</v>
      </c>
      <c r="AI205" s="337"/>
      <c r="AJ205" s="337"/>
      <c r="AK205" s="337"/>
      <c r="AL205" s="337"/>
      <c r="AM205" s="105">
        <f t="shared" si="25"/>
        <v>0.43333333333333329</v>
      </c>
      <c r="AN205" s="105" t="str">
        <f t="shared" si="26"/>
        <v/>
      </c>
      <c r="AO205" s="102" t="str">
        <f t="shared" si="27"/>
        <v/>
      </c>
      <c r="AP205" s="102">
        <f t="shared" si="28"/>
        <v>0.42</v>
      </c>
      <c r="AQ205" s="102" t="str">
        <f t="shared" si="29"/>
        <v/>
      </c>
      <c r="AR205" s="102" t="str">
        <f t="shared" si="30"/>
        <v/>
      </c>
      <c r="AS205" s="102"/>
      <c r="AV205" s="161">
        <f t="shared" si="31"/>
        <v>0.43333333333333329</v>
      </c>
      <c r="AW205" s="105" t="str">
        <f t="shared" si="32"/>
        <v/>
      </c>
      <c r="AX205" s="105" t="str">
        <f t="shared" si="33"/>
        <v/>
      </c>
    </row>
    <row r="206" spans="1:50">
      <c r="A206" s="105" t="str">
        <f t="shared" ref="A206:A269" si="35">TEXT(WEEKDAY(B206),"ddd")</f>
        <v>Tue</v>
      </c>
      <c r="B206" s="14">
        <f t="shared" si="34"/>
        <v>42458</v>
      </c>
      <c r="C206" s="105">
        <v>0.94</v>
      </c>
      <c r="D206" s="105">
        <v>0.55000000000000004</v>
      </c>
      <c r="E206" s="105">
        <v>0.71</v>
      </c>
      <c r="F206" s="105">
        <v>0.24</v>
      </c>
      <c r="G206" s="4">
        <f t="shared" si="13"/>
        <v>0.5</v>
      </c>
      <c r="I206" s="350"/>
      <c r="J206" s="350"/>
      <c r="K206" s="350"/>
      <c r="L206" s="350"/>
      <c r="N206" s="349"/>
      <c r="O206" s="349"/>
      <c r="P206" s="349"/>
      <c r="Q206" s="338" t="s">
        <v>66</v>
      </c>
      <c r="R206" s="338"/>
      <c r="S206" s="105" t="s">
        <v>74</v>
      </c>
      <c r="T206" s="105" t="s">
        <v>66</v>
      </c>
      <c r="U206" s="105">
        <v>11</v>
      </c>
      <c r="AC206" s="105" t="s">
        <v>74</v>
      </c>
      <c r="AD206" s="105" t="s">
        <v>66</v>
      </c>
      <c r="AE206" s="105" t="s">
        <v>74</v>
      </c>
      <c r="AG206" s="105">
        <v>0.23</v>
      </c>
      <c r="AH206" s="337" t="s">
        <v>560</v>
      </c>
      <c r="AI206" s="337"/>
      <c r="AJ206" s="337"/>
      <c r="AK206" s="337"/>
      <c r="AL206" s="337"/>
      <c r="AM206" s="105">
        <f t="shared" ref="AM206:AM269" si="36">IF(Q206="Y",G206,"")</f>
        <v>0.5</v>
      </c>
      <c r="AN206" s="105" t="str">
        <f t="shared" ref="AN206:AN269" si="37">IF(S206="Y",G206,"")</f>
        <v/>
      </c>
      <c r="AO206" s="102">
        <f t="shared" ref="AO206:AO269" si="38">IF(T206="Y",G206,"")</f>
        <v>0.5</v>
      </c>
      <c r="AP206" s="102">
        <f t="shared" ref="AP206:AP269" si="39">IF(Q206="Y",AG206,"")</f>
        <v>0.23</v>
      </c>
      <c r="AQ206" s="102" t="str">
        <f t="shared" ref="AQ206:AQ269" si="40">IF(S206="Y",AG206,"")</f>
        <v/>
      </c>
      <c r="AR206" s="102">
        <f t="shared" ref="AR206:AR269" si="41">IF(T206="Y",AG206,"")</f>
        <v>0.23</v>
      </c>
      <c r="AS206" s="102"/>
      <c r="AV206" s="161" t="str">
        <f t="shared" si="31"/>
        <v/>
      </c>
      <c r="AW206" s="105">
        <f t="shared" si="32"/>
        <v>0.5</v>
      </c>
      <c r="AX206" s="105" t="str">
        <f t="shared" si="33"/>
        <v/>
      </c>
    </row>
    <row r="207" spans="1:50">
      <c r="A207" s="105" t="str">
        <f t="shared" si="35"/>
        <v>Wed</v>
      </c>
      <c r="B207" s="14">
        <f t="shared" si="34"/>
        <v>42459</v>
      </c>
      <c r="C207" s="105">
        <v>2.19</v>
      </c>
      <c r="D207" s="105">
        <v>0.3</v>
      </c>
      <c r="E207" s="105">
        <v>0.56999999999999995</v>
      </c>
      <c r="F207" s="105">
        <v>0.74</v>
      </c>
      <c r="G207" s="4">
        <f t="shared" si="13"/>
        <v>0.53666666666666674</v>
      </c>
      <c r="I207" s="350"/>
      <c r="J207" s="350"/>
      <c r="K207" s="350"/>
      <c r="L207" s="350"/>
      <c r="N207" s="349"/>
      <c r="O207" s="349"/>
      <c r="P207" s="349"/>
      <c r="Q207" s="338" t="s">
        <v>74</v>
      </c>
      <c r="R207" s="338"/>
      <c r="S207" s="105" t="s">
        <v>74</v>
      </c>
      <c r="T207" s="105" t="s">
        <v>74</v>
      </c>
      <c r="U207" s="105">
        <v>-0.25</v>
      </c>
      <c r="AC207" s="105" t="s">
        <v>66</v>
      </c>
      <c r="AD207" s="105" t="s">
        <v>74</v>
      </c>
      <c r="AE207" s="105" t="s">
        <v>74</v>
      </c>
      <c r="AG207" s="105">
        <v>0.15</v>
      </c>
      <c r="AH207" s="337" t="s">
        <v>561</v>
      </c>
      <c r="AI207" s="337"/>
      <c r="AJ207" s="337"/>
      <c r="AK207" s="337"/>
      <c r="AL207" s="337"/>
      <c r="AM207" s="105" t="str">
        <f t="shared" si="36"/>
        <v/>
      </c>
      <c r="AN207" s="105" t="str">
        <f t="shared" si="37"/>
        <v/>
      </c>
      <c r="AO207" s="102" t="str">
        <f t="shared" si="38"/>
        <v/>
      </c>
      <c r="AP207" s="102" t="str">
        <f t="shared" si="39"/>
        <v/>
      </c>
      <c r="AQ207" s="102" t="str">
        <f t="shared" si="40"/>
        <v/>
      </c>
      <c r="AR207" s="102" t="str">
        <f t="shared" si="41"/>
        <v/>
      </c>
      <c r="AS207" s="102"/>
      <c r="AV207" s="161">
        <f t="shared" ref="AV207:AV270" si="42">IF(AC207="Y",G207,"")</f>
        <v>0.53666666666666674</v>
      </c>
      <c r="AW207" s="105" t="str">
        <f t="shared" ref="AW207:AW270" si="43">IF(AD207="Y",G207,"")</f>
        <v/>
      </c>
      <c r="AX207" s="105" t="str">
        <f t="shared" ref="AX207:AX270" si="44">IF(AE207="Y",G207,"")</f>
        <v/>
      </c>
    </row>
    <row r="208" spans="1:50">
      <c r="A208" s="105" t="str">
        <f t="shared" si="35"/>
        <v>Thu</v>
      </c>
      <c r="B208" s="14">
        <f t="shared" si="34"/>
        <v>42460</v>
      </c>
      <c r="C208" s="105">
        <v>1.1000000000000001</v>
      </c>
      <c r="D208" s="105">
        <v>0.59</v>
      </c>
      <c r="E208" s="105">
        <v>0.71</v>
      </c>
      <c r="F208" s="105">
        <v>1.08</v>
      </c>
      <c r="G208" s="4">
        <f t="shared" si="13"/>
        <v>0.79333333333333333</v>
      </c>
      <c r="I208" s="350"/>
      <c r="J208" s="350"/>
      <c r="K208" s="350"/>
      <c r="L208" s="350"/>
      <c r="M208" s="105">
        <v>0.82</v>
      </c>
      <c r="N208" s="349" t="s">
        <v>562</v>
      </c>
      <c r="O208" s="349"/>
      <c r="P208" s="349"/>
      <c r="Q208" s="338" t="s">
        <v>74</v>
      </c>
      <c r="R208" s="338"/>
      <c r="S208" s="105" t="s">
        <v>66</v>
      </c>
      <c r="T208" s="105" t="s">
        <v>74</v>
      </c>
      <c r="U208" s="105">
        <v>-15</v>
      </c>
      <c r="AC208" s="105" t="s">
        <v>66</v>
      </c>
      <c r="AD208" s="105" t="s">
        <v>74</v>
      </c>
      <c r="AE208" s="105" t="s">
        <v>66</v>
      </c>
      <c r="AG208" s="105">
        <v>0.81</v>
      </c>
      <c r="AH208" s="337" t="s">
        <v>563</v>
      </c>
      <c r="AI208" s="337"/>
      <c r="AJ208" s="337"/>
      <c r="AK208" s="337"/>
      <c r="AL208" s="337"/>
      <c r="AM208" s="105" t="str">
        <f t="shared" si="36"/>
        <v/>
      </c>
      <c r="AN208" s="105">
        <f t="shared" si="37"/>
        <v>0.79333333333333333</v>
      </c>
      <c r="AO208" s="102" t="str">
        <f t="shared" si="38"/>
        <v/>
      </c>
      <c r="AP208" s="102" t="str">
        <f t="shared" si="39"/>
        <v/>
      </c>
      <c r="AQ208" s="102">
        <f t="shared" si="40"/>
        <v>0.81</v>
      </c>
      <c r="AR208" s="102" t="str">
        <f t="shared" si="41"/>
        <v/>
      </c>
      <c r="AS208" s="102"/>
      <c r="AV208" s="161">
        <f t="shared" si="42"/>
        <v>0.79333333333333333</v>
      </c>
      <c r="AW208" s="105" t="str">
        <f t="shared" si="43"/>
        <v/>
      </c>
      <c r="AX208" s="105">
        <f t="shared" si="44"/>
        <v>0.79333333333333333</v>
      </c>
    </row>
    <row r="209" spans="1:50">
      <c r="A209" s="105" t="str">
        <f t="shared" si="35"/>
        <v>Fri</v>
      </c>
      <c r="B209" s="14">
        <f t="shared" si="34"/>
        <v>42461</v>
      </c>
      <c r="C209" s="105" t="s">
        <v>202</v>
      </c>
      <c r="D209" s="105">
        <v>0.3</v>
      </c>
      <c r="E209" s="105">
        <v>1.1200000000000001</v>
      </c>
      <c r="F209" s="105">
        <v>0.69</v>
      </c>
      <c r="G209" s="4">
        <f t="shared" si="13"/>
        <v>0.70333333333333325</v>
      </c>
      <c r="H209" s="105">
        <v>0.42</v>
      </c>
      <c r="I209" s="350" t="s">
        <v>564</v>
      </c>
      <c r="J209" s="350"/>
      <c r="K209" s="350"/>
      <c r="L209" s="350"/>
      <c r="N209" s="349"/>
      <c r="O209" s="349"/>
      <c r="P209" s="349"/>
      <c r="Q209" s="338" t="s">
        <v>66</v>
      </c>
      <c r="R209" s="338"/>
      <c r="S209" s="105" t="s">
        <v>74</v>
      </c>
      <c r="T209" s="105" t="s">
        <v>74</v>
      </c>
      <c r="U209" s="105">
        <v>-1.5</v>
      </c>
      <c r="AC209" s="105" t="s">
        <v>74</v>
      </c>
      <c r="AD209" s="105" t="s">
        <v>74</v>
      </c>
      <c r="AE209" s="105" t="s">
        <v>74</v>
      </c>
      <c r="AG209" s="105">
        <v>0.37</v>
      </c>
      <c r="AH209" s="337" t="s">
        <v>565</v>
      </c>
      <c r="AI209" s="337"/>
      <c r="AJ209" s="337"/>
      <c r="AK209" s="337"/>
      <c r="AL209" s="337"/>
      <c r="AM209" s="105">
        <f t="shared" si="36"/>
        <v>0.70333333333333325</v>
      </c>
      <c r="AN209" s="105" t="str">
        <f t="shared" si="37"/>
        <v/>
      </c>
      <c r="AO209" s="102" t="str">
        <f t="shared" si="38"/>
        <v/>
      </c>
      <c r="AP209" s="102">
        <f t="shared" si="39"/>
        <v>0.37</v>
      </c>
      <c r="AQ209" s="102" t="str">
        <f t="shared" si="40"/>
        <v/>
      </c>
      <c r="AR209" s="102" t="str">
        <f t="shared" si="41"/>
        <v/>
      </c>
      <c r="AS209" s="102"/>
      <c r="AV209" s="161" t="str">
        <f t="shared" si="42"/>
        <v/>
      </c>
      <c r="AW209" s="105" t="str">
        <f t="shared" si="43"/>
        <v/>
      </c>
      <c r="AX209" s="105" t="str">
        <f t="shared" si="44"/>
        <v/>
      </c>
    </row>
    <row r="210" spans="1:50">
      <c r="A210" s="105" t="str">
        <f t="shared" si="35"/>
        <v>Mon</v>
      </c>
      <c r="B210" s="14">
        <f t="shared" si="34"/>
        <v>42464</v>
      </c>
      <c r="C210" s="105">
        <v>0.3</v>
      </c>
      <c r="D210" s="105">
        <v>0.57999999999999996</v>
      </c>
      <c r="E210" s="105">
        <v>0.55000000000000004</v>
      </c>
      <c r="F210" s="105">
        <v>0.22</v>
      </c>
      <c r="G210" s="4">
        <f t="shared" si="13"/>
        <v>0.45</v>
      </c>
      <c r="I210" s="350"/>
      <c r="J210" s="350"/>
      <c r="K210" s="350"/>
      <c r="L210" s="350"/>
      <c r="N210" s="349"/>
      <c r="O210" s="349"/>
      <c r="P210" s="349"/>
      <c r="Q210" s="338" t="s">
        <v>74</v>
      </c>
      <c r="R210" s="338"/>
      <c r="S210" s="105" t="s">
        <v>66</v>
      </c>
      <c r="T210" s="105" t="s">
        <v>74</v>
      </c>
      <c r="U210" s="105">
        <v>-14.75</v>
      </c>
      <c r="AC210" s="105" t="s">
        <v>66</v>
      </c>
      <c r="AD210" s="105" t="s">
        <v>74</v>
      </c>
      <c r="AE210" s="105" t="s">
        <v>66</v>
      </c>
      <c r="AG210" s="105">
        <v>1.04</v>
      </c>
      <c r="AH210" s="337" t="s">
        <v>566</v>
      </c>
      <c r="AI210" s="337"/>
      <c r="AJ210" s="337"/>
      <c r="AK210" s="337"/>
      <c r="AL210" s="337"/>
      <c r="AM210" s="105" t="str">
        <f t="shared" si="36"/>
        <v/>
      </c>
      <c r="AN210" s="105">
        <f t="shared" si="37"/>
        <v>0.45</v>
      </c>
      <c r="AO210" s="102" t="str">
        <f t="shared" si="38"/>
        <v/>
      </c>
      <c r="AP210" s="102" t="str">
        <f t="shared" si="39"/>
        <v/>
      </c>
      <c r="AQ210" s="102">
        <f t="shared" si="40"/>
        <v>1.04</v>
      </c>
      <c r="AR210" s="102" t="str">
        <f t="shared" si="41"/>
        <v/>
      </c>
      <c r="AS210" s="102"/>
      <c r="AV210" s="161">
        <f t="shared" si="42"/>
        <v>0.45</v>
      </c>
      <c r="AW210" s="105" t="str">
        <f t="shared" si="43"/>
        <v/>
      </c>
      <c r="AX210" s="105">
        <f t="shared" si="44"/>
        <v>0.45</v>
      </c>
    </row>
    <row r="211" spans="1:50">
      <c r="A211" s="105" t="str">
        <f t="shared" si="35"/>
        <v>Tue</v>
      </c>
      <c r="B211" s="14">
        <f t="shared" si="34"/>
        <v>42465</v>
      </c>
      <c r="C211" s="105">
        <v>1</v>
      </c>
      <c r="D211" s="105">
        <v>0.56999999999999995</v>
      </c>
      <c r="E211" s="105">
        <v>0.48</v>
      </c>
      <c r="F211" s="105">
        <v>1.1499999999999999</v>
      </c>
      <c r="G211" s="4">
        <f t="shared" si="13"/>
        <v>0.73333333333333328</v>
      </c>
      <c r="I211" s="350"/>
      <c r="J211" s="350"/>
      <c r="K211" s="350"/>
      <c r="L211" s="350"/>
      <c r="N211" s="349"/>
      <c r="O211" s="349"/>
      <c r="P211" s="349"/>
      <c r="Q211" s="338" t="s">
        <v>66</v>
      </c>
      <c r="R211" s="338"/>
      <c r="S211" s="105" t="s">
        <v>74</v>
      </c>
      <c r="T211" s="105" t="s">
        <v>66</v>
      </c>
      <c r="U211" s="105">
        <v>-0.5</v>
      </c>
      <c r="AC211" s="105" t="s">
        <v>74</v>
      </c>
      <c r="AD211" s="105" t="s">
        <v>66</v>
      </c>
      <c r="AE211" s="105" t="s">
        <v>74</v>
      </c>
      <c r="AG211" s="105">
        <v>0.94</v>
      </c>
      <c r="AH211" s="337" t="s">
        <v>567</v>
      </c>
      <c r="AI211" s="337"/>
      <c r="AJ211" s="337"/>
      <c r="AK211" s="337"/>
      <c r="AL211" s="337"/>
      <c r="AM211" s="105">
        <f t="shared" si="36"/>
        <v>0.73333333333333328</v>
      </c>
      <c r="AN211" s="105" t="str">
        <f t="shared" si="37"/>
        <v/>
      </c>
      <c r="AO211" s="102">
        <f t="shared" si="38"/>
        <v>0.73333333333333328</v>
      </c>
      <c r="AP211" s="102">
        <f t="shared" si="39"/>
        <v>0.94</v>
      </c>
      <c r="AQ211" s="102" t="str">
        <f t="shared" si="40"/>
        <v/>
      </c>
      <c r="AR211" s="102">
        <f t="shared" si="41"/>
        <v>0.94</v>
      </c>
      <c r="AS211" s="102"/>
      <c r="AV211" s="161" t="str">
        <f t="shared" si="42"/>
        <v/>
      </c>
      <c r="AW211" s="105">
        <f t="shared" si="43"/>
        <v>0.73333333333333328</v>
      </c>
      <c r="AX211" s="105" t="str">
        <f t="shared" si="44"/>
        <v/>
      </c>
    </row>
    <row r="212" spans="1:50">
      <c r="A212" s="105" t="str">
        <f t="shared" si="35"/>
        <v>Wed</v>
      </c>
      <c r="B212" s="14">
        <f t="shared" si="34"/>
        <v>42466</v>
      </c>
      <c r="C212" s="105">
        <v>1.21</v>
      </c>
      <c r="D212" s="105">
        <v>0.56999999999999995</v>
      </c>
      <c r="E212" s="105">
        <v>0.49</v>
      </c>
      <c r="F212" s="105">
        <v>0.39</v>
      </c>
      <c r="G212" s="4">
        <f t="shared" si="13"/>
        <v>0.48333333333333334</v>
      </c>
      <c r="I212" s="350"/>
      <c r="J212" s="350"/>
      <c r="K212" s="350"/>
      <c r="L212" s="350"/>
      <c r="N212" s="349"/>
      <c r="O212" s="349"/>
      <c r="P212" s="349"/>
      <c r="Q212" s="338" t="s">
        <v>74</v>
      </c>
      <c r="R212" s="338"/>
      <c r="S212" s="105" t="s">
        <v>66</v>
      </c>
      <c r="T212" s="105" t="s">
        <v>74</v>
      </c>
      <c r="U212" s="105">
        <v>-13.25</v>
      </c>
      <c r="AC212" s="105" t="s">
        <v>66</v>
      </c>
      <c r="AD212" s="105" t="s">
        <v>74</v>
      </c>
      <c r="AE212" s="105" t="s">
        <v>66</v>
      </c>
      <c r="AG212" s="105">
        <v>0.52</v>
      </c>
      <c r="AH212" s="337" t="s">
        <v>568</v>
      </c>
      <c r="AI212" s="337"/>
      <c r="AJ212" s="337"/>
      <c r="AK212" s="337"/>
      <c r="AL212" s="337"/>
      <c r="AM212" s="105" t="str">
        <f t="shared" si="36"/>
        <v/>
      </c>
      <c r="AN212" s="105">
        <f t="shared" si="37"/>
        <v>0.48333333333333334</v>
      </c>
      <c r="AO212" s="102" t="str">
        <f t="shared" si="38"/>
        <v/>
      </c>
      <c r="AP212" s="102" t="str">
        <f t="shared" si="39"/>
        <v/>
      </c>
      <c r="AQ212" s="102">
        <f t="shared" si="40"/>
        <v>0.52</v>
      </c>
      <c r="AR212" s="102" t="str">
        <f t="shared" si="41"/>
        <v/>
      </c>
      <c r="AS212" s="102"/>
      <c r="AV212" s="161">
        <f t="shared" si="42"/>
        <v>0.48333333333333334</v>
      </c>
      <c r="AW212" s="105" t="str">
        <f t="shared" si="43"/>
        <v/>
      </c>
      <c r="AX212" s="105">
        <f t="shared" si="44"/>
        <v>0.48333333333333334</v>
      </c>
    </row>
    <row r="213" spans="1:50">
      <c r="A213" s="105" t="str">
        <f t="shared" si="35"/>
        <v>Thu</v>
      </c>
      <c r="B213" s="14">
        <f t="shared" si="34"/>
        <v>42467</v>
      </c>
      <c r="C213" s="105">
        <v>0.45</v>
      </c>
      <c r="D213" s="105">
        <v>0.77</v>
      </c>
      <c r="E213" s="105">
        <v>0.73</v>
      </c>
      <c r="F213" s="105">
        <v>0.62</v>
      </c>
      <c r="G213" s="4">
        <f t="shared" si="13"/>
        <v>0.70666666666666667</v>
      </c>
      <c r="I213" s="350"/>
      <c r="J213" s="350"/>
      <c r="K213" s="350"/>
      <c r="L213" s="350"/>
      <c r="N213" s="349"/>
      <c r="O213" s="349"/>
      <c r="P213" s="349"/>
      <c r="Q213" s="338" t="s">
        <v>66</v>
      </c>
      <c r="R213" s="338"/>
      <c r="S213" s="105" t="s">
        <v>74</v>
      </c>
      <c r="T213" s="105" t="s">
        <v>66</v>
      </c>
      <c r="U213" s="105">
        <v>14.25</v>
      </c>
      <c r="AC213" s="105" t="s">
        <v>74</v>
      </c>
      <c r="AD213" s="105" t="s">
        <v>66</v>
      </c>
      <c r="AE213" s="105" t="s">
        <v>74</v>
      </c>
      <c r="AG213" s="105">
        <v>0.65</v>
      </c>
      <c r="AH213" s="337" t="s">
        <v>569</v>
      </c>
      <c r="AI213" s="337"/>
      <c r="AJ213" s="337"/>
      <c r="AK213" s="337"/>
      <c r="AL213" s="337"/>
      <c r="AM213" s="105">
        <f t="shared" si="36"/>
        <v>0.70666666666666667</v>
      </c>
      <c r="AN213" s="105" t="str">
        <f t="shared" si="37"/>
        <v/>
      </c>
      <c r="AO213" s="102">
        <f t="shared" si="38"/>
        <v>0.70666666666666667</v>
      </c>
      <c r="AP213" s="102">
        <f t="shared" si="39"/>
        <v>0.65</v>
      </c>
      <c r="AQ213" s="102" t="str">
        <f t="shared" si="40"/>
        <v/>
      </c>
      <c r="AR213" s="102">
        <f t="shared" si="41"/>
        <v>0.65</v>
      </c>
      <c r="AS213" s="102"/>
      <c r="AV213" s="161" t="str">
        <f t="shared" si="42"/>
        <v/>
      </c>
      <c r="AW213" s="105">
        <f t="shared" si="43"/>
        <v>0.70666666666666667</v>
      </c>
      <c r="AX213" s="105" t="str">
        <f t="shared" si="44"/>
        <v/>
      </c>
    </row>
    <row r="214" spans="1:50">
      <c r="A214" s="105" t="str">
        <f t="shared" si="35"/>
        <v>Fri</v>
      </c>
      <c r="B214" s="14">
        <f t="shared" si="34"/>
        <v>42468</v>
      </c>
      <c r="C214" s="105" t="s">
        <v>202</v>
      </c>
      <c r="D214" s="105">
        <v>0.76</v>
      </c>
      <c r="E214" s="105">
        <v>0.38</v>
      </c>
      <c r="F214" s="105">
        <v>0.73</v>
      </c>
      <c r="G214" s="4">
        <f t="shared" si="13"/>
        <v>0.62333333333333329</v>
      </c>
      <c r="I214" s="350"/>
      <c r="J214" s="350"/>
      <c r="K214" s="350"/>
      <c r="L214" s="350"/>
      <c r="N214" s="349"/>
      <c r="O214" s="349"/>
      <c r="P214" s="349"/>
      <c r="Q214" s="338" t="s">
        <v>66</v>
      </c>
      <c r="R214" s="338"/>
      <c r="S214" s="105" t="s">
        <v>74</v>
      </c>
      <c r="T214" s="105" t="s">
        <v>66</v>
      </c>
      <c r="U214" s="105">
        <v>8.5</v>
      </c>
      <c r="AC214" s="105" t="s">
        <v>66</v>
      </c>
      <c r="AD214" s="105" t="s">
        <v>66</v>
      </c>
      <c r="AE214" s="105" t="s">
        <v>74</v>
      </c>
      <c r="AG214" s="105">
        <v>0.59</v>
      </c>
      <c r="AH214" s="337" t="s">
        <v>570</v>
      </c>
      <c r="AI214" s="337"/>
      <c r="AJ214" s="337"/>
      <c r="AK214" s="337"/>
      <c r="AL214" s="337"/>
      <c r="AM214" s="105">
        <f t="shared" si="36"/>
        <v>0.62333333333333329</v>
      </c>
      <c r="AN214" s="105" t="str">
        <f t="shared" si="37"/>
        <v/>
      </c>
      <c r="AO214" s="102">
        <f t="shared" si="38"/>
        <v>0.62333333333333329</v>
      </c>
      <c r="AP214" s="102">
        <f t="shared" si="39"/>
        <v>0.59</v>
      </c>
      <c r="AQ214" s="102" t="str">
        <f t="shared" si="40"/>
        <v/>
      </c>
      <c r="AR214" s="102">
        <f t="shared" si="41"/>
        <v>0.59</v>
      </c>
      <c r="AS214" s="102"/>
      <c r="AV214" s="161">
        <f t="shared" si="42"/>
        <v>0.62333333333333329</v>
      </c>
      <c r="AW214" s="105">
        <f t="shared" si="43"/>
        <v>0.62333333333333329</v>
      </c>
      <c r="AX214" s="105" t="str">
        <f t="shared" si="44"/>
        <v/>
      </c>
    </row>
    <row r="215" spans="1:50">
      <c r="A215" s="105" t="str">
        <f t="shared" si="35"/>
        <v>Mon</v>
      </c>
      <c r="B215" s="14">
        <f t="shared" si="34"/>
        <v>42471</v>
      </c>
      <c r="C215" s="105">
        <v>0.91</v>
      </c>
      <c r="D215" s="105">
        <v>0.48</v>
      </c>
      <c r="E215" s="105">
        <v>0.74</v>
      </c>
      <c r="F215" s="105">
        <v>0.71</v>
      </c>
      <c r="G215" s="4">
        <f t="shared" si="13"/>
        <v>0.64333333333333331</v>
      </c>
      <c r="I215" s="350"/>
      <c r="J215" s="350"/>
      <c r="K215" s="350"/>
      <c r="L215" s="350"/>
      <c r="N215" s="349"/>
      <c r="O215" s="349"/>
      <c r="P215" s="349"/>
      <c r="Q215" s="338" t="s">
        <v>66</v>
      </c>
      <c r="R215" s="338"/>
      <c r="S215" s="105" t="s">
        <v>74</v>
      </c>
      <c r="T215" s="105" t="s">
        <v>74</v>
      </c>
      <c r="U215" s="105">
        <v>3</v>
      </c>
      <c r="AC215" s="105" t="s">
        <v>74</v>
      </c>
      <c r="AD215" s="105" t="s">
        <v>74</v>
      </c>
      <c r="AE215" s="105" t="s">
        <v>74</v>
      </c>
      <c r="AG215" s="105">
        <v>0.82</v>
      </c>
      <c r="AH215" s="337" t="s">
        <v>571</v>
      </c>
      <c r="AI215" s="337"/>
      <c r="AJ215" s="337"/>
      <c r="AK215" s="337"/>
      <c r="AL215" s="337"/>
      <c r="AM215" s="105">
        <f t="shared" si="36"/>
        <v>0.64333333333333331</v>
      </c>
      <c r="AN215" s="105" t="str">
        <f t="shared" si="37"/>
        <v/>
      </c>
      <c r="AO215" s="102" t="str">
        <f t="shared" si="38"/>
        <v/>
      </c>
      <c r="AP215" s="102">
        <f t="shared" si="39"/>
        <v>0.82</v>
      </c>
      <c r="AQ215" s="102" t="str">
        <f t="shared" si="40"/>
        <v/>
      </c>
      <c r="AR215" s="102" t="str">
        <f t="shared" si="41"/>
        <v/>
      </c>
      <c r="AS215" s="102"/>
      <c r="AV215" s="161" t="str">
        <f t="shared" si="42"/>
        <v/>
      </c>
      <c r="AW215" s="105" t="str">
        <f t="shared" si="43"/>
        <v/>
      </c>
      <c r="AX215" s="105" t="str">
        <f t="shared" si="44"/>
        <v/>
      </c>
    </row>
    <row r="216" spans="1:50">
      <c r="A216" s="105" t="str">
        <f t="shared" si="35"/>
        <v>Tue</v>
      </c>
      <c r="B216" s="14">
        <f t="shared" si="34"/>
        <v>42472</v>
      </c>
      <c r="C216" s="105">
        <v>0.71</v>
      </c>
      <c r="D216" s="105">
        <v>0.5</v>
      </c>
      <c r="E216" s="105">
        <v>0.33</v>
      </c>
      <c r="F216" s="105">
        <v>1.31</v>
      </c>
      <c r="G216" s="4">
        <f t="shared" si="13"/>
        <v>0.71333333333333337</v>
      </c>
      <c r="I216" s="350"/>
      <c r="J216" s="350"/>
      <c r="K216" s="350"/>
      <c r="L216" s="350"/>
      <c r="N216" s="349"/>
      <c r="O216" s="349"/>
      <c r="P216" s="349"/>
      <c r="Q216" s="338" t="s">
        <v>66</v>
      </c>
      <c r="R216" s="338"/>
      <c r="S216" s="105" t="s">
        <v>74</v>
      </c>
      <c r="T216" s="105" t="s">
        <v>66</v>
      </c>
      <c r="U216" s="105">
        <v>9.75</v>
      </c>
      <c r="AC216" s="105" t="s">
        <v>74</v>
      </c>
      <c r="AD216" s="105" t="s">
        <v>66</v>
      </c>
      <c r="AE216" s="105" t="s">
        <v>74</v>
      </c>
      <c r="AG216" s="105">
        <v>0.47</v>
      </c>
      <c r="AH216" s="337" t="s">
        <v>572</v>
      </c>
      <c r="AI216" s="337"/>
      <c r="AJ216" s="337"/>
      <c r="AK216" s="337"/>
      <c r="AL216" s="337"/>
      <c r="AM216" s="105">
        <f t="shared" si="36"/>
        <v>0.71333333333333337</v>
      </c>
      <c r="AN216" s="105" t="str">
        <f t="shared" si="37"/>
        <v/>
      </c>
      <c r="AO216" s="102">
        <f t="shared" si="38"/>
        <v>0.71333333333333337</v>
      </c>
      <c r="AP216" s="102">
        <f t="shared" si="39"/>
        <v>0.47</v>
      </c>
      <c r="AQ216" s="102" t="str">
        <f t="shared" si="40"/>
        <v/>
      </c>
      <c r="AR216" s="102">
        <f t="shared" si="41"/>
        <v>0.47</v>
      </c>
      <c r="AS216" s="102"/>
      <c r="AV216" s="161" t="str">
        <f t="shared" si="42"/>
        <v/>
      </c>
      <c r="AW216" s="105">
        <f t="shared" si="43"/>
        <v>0.71333333333333337</v>
      </c>
      <c r="AX216" s="105" t="str">
        <f t="shared" si="44"/>
        <v/>
      </c>
    </row>
    <row r="217" spans="1:50">
      <c r="A217" s="105" t="str">
        <f t="shared" si="35"/>
        <v>Wed</v>
      </c>
      <c r="B217" s="14">
        <f t="shared" si="34"/>
        <v>42473</v>
      </c>
      <c r="C217" s="105">
        <v>0.68</v>
      </c>
      <c r="D217" s="105">
        <v>0.28999999999999998</v>
      </c>
      <c r="E217" s="105">
        <v>0.2</v>
      </c>
      <c r="F217" s="105">
        <v>0.57999999999999996</v>
      </c>
      <c r="G217" s="4">
        <f t="shared" ref="G217:G262" si="45">(F217+E217+D217)/3</f>
        <v>0.35666666666666669</v>
      </c>
      <c r="I217" s="350"/>
      <c r="J217" s="350"/>
      <c r="K217" s="350"/>
      <c r="L217" s="350"/>
      <c r="N217" s="349"/>
      <c r="O217" s="349"/>
      <c r="P217" s="349"/>
      <c r="Q217" s="338" t="s">
        <v>74</v>
      </c>
      <c r="R217" s="338"/>
      <c r="S217" s="105" t="s">
        <v>74</v>
      </c>
      <c r="T217" s="105" t="s">
        <v>74</v>
      </c>
      <c r="U217" s="105">
        <v>0.5</v>
      </c>
      <c r="AC217" s="105" t="s">
        <v>66</v>
      </c>
      <c r="AD217" s="105" t="s">
        <v>74</v>
      </c>
      <c r="AE217" s="105" t="s">
        <v>74</v>
      </c>
      <c r="AG217" s="105">
        <v>0.05</v>
      </c>
      <c r="AH217" s="337" t="s">
        <v>573</v>
      </c>
      <c r="AI217" s="337"/>
      <c r="AJ217" s="337"/>
      <c r="AK217" s="337"/>
      <c r="AL217" s="337"/>
      <c r="AM217" s="105" t="str">
        <f t="shared" si="36"/>
        <v/>
      </c>
      <c r="AN217" s="105" t="str">
        <f t="shared" si="37"/>
        <v/>
      </c>
      <c r="AO217" s="102" t="str">
        <f t="shared" si="38"/>
        <v/>
      </c>
      <c r="AP217" s="102" t="str">
        <f t="shared" si="39"/>
        <v/>
      </c>
      <c r="AQ217" s="102" t="str">
        <f t="shared" si="40"/>
        <v/>
      </c>
      <c r="AR217" s="102" t="str">
        <f t="shared" si="41"/>
        <v/>
      </c>
      <c r="AS217" s="102"/>
      <c r="AV217" s="161">
        <f t="shared" si="42"/>
        <v>0.35666666666666669</v>
      </c>
      <c r="AW217" s="105" t="str">
        <f t="shared" si="43"/>
        <v/>
      </c>
      <c r="AX217" s="105" t="str">
        <f t="shared" si="44"/>
        <v/>
      </c>
    </row>
    <row r="218" spans="1:50">
      <c r="A218" s="105" t="str">
        <f t="shared" si="35"/>
        <v>Thu</v>
      </c>
      <c r="B218" s="14">
        <f t="shared" si="34"/>
        <v>42474</v>
      </c>
      <c r="C218" s="105">
        <v>0.37</v>
      </c>
      <c r="D218" s="105">
        <v>0.55000000000000004</v>
      </c>
      <c r="E218" s="105">
        <v>1.27</v>
      </c>
      <c r="F218" s="105">
        <v>0.8</v>
      </c>
      <c r="G218" s="4">
        <f t="shared" si="45"/>
        <v>0.87333333333333341</v>
      </c>
      <c r="I218" s="350"/>
      <c r="J218" s="350"/>
      <c r="K218" s="350"/>
      <c r="L218" s="350"/>
      <c r="M218" s="105">
        <v>2.1800000000000002</v>
      </c>
      <c r="N218" s="349" t="s">
        <v>574</v>
      </c>
      <c r="O218" s="349"/>
      <c r="P218" s="349"/>
      <c r="Q218" s="338" t="s">
        <v>74</v>
      </c>
      <c r="R218" s="338"/>
      <c r="S218" s="105" t="s">
        <v>74</v>
      </c>
      <c r="T218" s="105" t="s">
        <v>74</v>
      </c>
      <c r="U218" s="105">
        <v>-1</v>
      </c>
      <c r="AC218" s="105" t="s">
        <v>66</v>
      </c>
      <c r="AD218" s="105" t="s">
        <v>74</v>
      </c>
      <c r="AE218" s="105" t="s">
        <v>74</v>
      </c>
      <c r="AG218" s="105">
        <v>0.88</v>
      </c>
      <c r="AH218" s="337" t="s">
        <v>575</v>
      </c>
      <c r="AI218" s="337"/>
      <c r="AJ218" s="337"/>
      <c r="AK218" s="337"/>
      <c r="AL218" s="337"/>
      <c r="AM218" s="105" t="str">
        <f t="shared" si="36"/>
        <v/>
      </c>
      <c r="AN218" s="105" t="str">
        <f t="shared" si="37"/>
        <v/>
      </c>
      <c r="AO218" s="102" t="str">
        <f t="shared" si="38"/>
        <v/>
      </c>
      <c r="AP218" s="102" t="str">
        <f t="shared" si="39"/>
        <v/>
      </c>
      <c r="AQ218" s="102" t="str">
        <f t="shared" si="40"/>
        <v/>
      </c>
      <c r="AR218" s="102" t="str">
        <f t="shared" si="41"/>
        <v/>
      </c>
      <c r="AS218" s="102"/>
      <c r="AV218" s="161">
        <f t="shared" si="42"/>
        <v>0.87333333333333341</v>
      </c>
      <c r="AW218" s="105" t="str">
        <f t="shared" si="43"/>
        <v/>
      </c>
      <c r="AX218" s="105" t="str">
        <f t="shared" si="44"/>
        <v/>
      </c>
    </row>
    <row r="219" spans="1:50">
      <c r="A219" s="105" t="str">
        <f t="shared" si="35"/>
        <v>Fri</v>
      </c>
      <c r="B219" s="14">
        <f t="shared" si="34"/>
        <v>42475</v>
      </c>
      <c r="C219" s="105" t="s">
        <v>202</v>
      </c>
      <c r="D219" s="105">
        <v>0.57999999999999996</v>
      </c>
      <c r="E219" s="105">
        <v>0.41</v>
      </c>
      <c r="F219" s="105">
        <v>0.64</v>
      </c>
      <c r="G219" s="4">
        <f t="shared" si="45"/>
        <v>0.54333333333333333</v>
      </c>
      <c r="H219" s="105">
        <v>0.54</v>
      </c>
      <c r="I219" s="350" t="s">
        <v>174</v>
      </c>
      <c r="J219" s="350"/>
      <c r="K219" s="350"/>
      <c r="L219" s="350"/>
      <c r="N219" s="349"/>
      <c r="O219" s="349"/>
      <c r="P219" s="349"/>
      <c r="Q219" s="338" t="s">
        <v>74</v>
      </c>
      <c r="R219" s="338"/>
      <c r="S219" s="105" t="s">
        <v>66</v>
      </c>
      <c r="T219" s="105" t="s">
        <v>74</v>
      </c>
      <c r="U219" s="105">
        <v>-8</v>
      </c>
      <c r="AC219" s="105" t="s">
        <v>66</v>
      </c>
      <c r="AD219" s="105" t="s">
        <v>74</v>
      </c>
      <c r="AE219" s="105" t="s">
        <v>66</v>
      </c>
      <c r="AG219" s="105">
        <v>0.32</v>
      </c>
      <c r="AH219" s="337" t="s">
        <v>576</v>
      </c>
      <c r="AI219" s="337"/>
      <c r="AJ219" s="337"/>
      <c r="AK219" s="337"/>
      <c r="AL219" s="337"/>
      <c r="AM219" s="105" t="str">
        <f t="shared" si="36"/>
        <v/>
      </c>
      <c r="AN219" s="105">
        <f t="shared" si="37"/>
        <v>0.54333333333333333</v>
      </c>
      <c r="AO219" s="102" t="str">
        <f t="shared" si="38"/>
        <v/>
      </c>
      <c r="AP219" s="102" t="str">
        <f t="shared" si="39"/>
        <v/>
      </c>
      <c r="AQ219" s="102">
        <f t="shared" si="40"/>
        <v>0.32</v>
      </c>
      <c r="AR219" s="102" t="str">
        <f t="shared" si="41"/>
        <v/>
      </c>
      <c r="AS219" s="102"/>
      <c r="AV219" s="161">
        <f t="shared" si="42"/>
        <v>0.54333333333333333</v>
      </c>
      <c r="AW219" s="105" t="str">
        <f t="shared" si="43"/>
        <v/>
      </c>
      <c r="AX219" s="105">
        <f t="shared" si="44"/>
        <v>0.54333333333333333</v>
      </c>
    </row>
    <row r="220" spans="1:50">
      <c r="A220" s="105" t="str">
        <f t="shared" si="35"/>
        <v>Mon</v>
      </c>
      <c r="B220" s="14">
        <f t="shared" si="34"/>
        <v>42478</v>
      </c>
      <c r="C220" s="105">
        <v>0.96</v>
      </c>
      <c r="D220" s="105">
        <v>0.28999999999999998</v>
      </c>
      <c r="E220" s="105">
        <v>0.88</v>
      </c>
      <c r="F220" s="105">
        <v>0.73</v>
      </c>
      <c r="G220" s="4">
        <f t="shared" si="45"/>
        <v>0.6333333333333333</v>
      </c>
      <c r="I220" s="350"/>
      <c r="J220" s="350"/>
      <c r="K220" s="350"/>
      <c r="L220" s="350"/>
      <c r="N220" s="349"/>
      <c r="O220" s="349"/>
      <c r="P220" s="349"/>
      <c r="Q220" s="338" t="s">
        <v>66</v>
      </c>
      <c r="R220" s="338"/>
      <c r="S220" s="105" t="s">
        <v>74</v>
      </c>
      <c r="T220" s="105" t="s">
        <v>66</v>
      </c>
      <c r="U220" s="105">
        <v>6.25</v>
      </c>
      <c r="AC220" s="105" t="s">
        <v>74</v>
      </c>
      <c r="AD220" s="105" t="s">
        <v>66</v>
      </c>
      <c r="AE220" s="105" t="s">
        <v>74</v>
      </c>
      <c r="AG220" s="105">
        <v>0.8</v>
      </c>
      <c r="AH220" s="337" t="s">
        <v>577</v>
      </c>
      <c r="AI220" s="337"/>
      <c r="AJ220" s="337"/>
      <c r="AK220" s="337"/>
      <c r="AL220" s="337"/>
      <c r="AM220" s="105">
        <f t="shared" si="36"/>
        <v>0.6333333333333333</v>
      </c>
      <c r="AN220" s="105" t="str">
        <f t="shared" si="37"/>
        <v/>
      </c>
      <c r="AO220" s="102">
        <f t="shared" si="38"/>
        <v>0.6333333333333333</v>
      </c>
      <c r="AP220" s="102">
        <f t="shared" si="39"/>
        <v>0.8</v>
      </c>
      <c r="AQ220" s="102" t="str">
        <f t="shared" si="40"/>
        <v/>
      </c>
      <c r="AR220" s="102">
        <f t="shared" si="41"/>
        <v>0.8</v>
      </c>
      <c r="AS220" s="102"/>
      <c r="AV220" s="161" t="str">
        <f t="shared" si="42"/>
        <v/>
      </c>
      <c r="AW220" s="105">
        <f t="shared" si="43"/>
        <v>0.6333333333333333</v>
      </c>
      <c r="AX220" s="105" t="str">
        <f t="shared" si="44"/>
        <v/>
      </c>
    </row>
    <row r="221" spans="1:50">
      <c r="A221" s="105" t="str">
        <f t="shared" si="35"/>
        <v>Tue</v>
      </c>
      <c r="B221" s="14">
        <f t="shared" si="34"/>
        <v>42479</v>
      </c>
      <c r="C221" s="105">
        <v>0.73</v>
      </c>
      <c r="D221" s="105">
        <v>0.34</v>
      </c>
      <c r="E221" s="105">
        <v>0.72</v>
      </c>
      <c r="F221" s="105">
        <v>1.37</v>
      </c>
      <c r="G221" s="4">
        <f t="shared" si="45"/>
        <v>0.80999999999999994</v>
      </c>
      <c r="I221" s="350" t="s">
        <v>122</v>
      </c>
      <c r="J221" s="350"/>
      <c r="K221" s="350"/>
      <c r="L221" s="350"/>
      <c r="N221" s="349"/>
      <c r="O221" s="349"/>
      <c r="P221" s="349"/>
      <c r="Q221" s="338" t="s">
        <v>74</v>
      </c>
      <c r="R221" s="338"/>
      <c r="S221" s="105" t="s">
        <v>74</v>
      </c>
      <c r="T221" s="105" t="s">
        <v>74</v>
      </c>
      <c r="U221" s="105">
        <v>1.75</v>
      </c>
      <c r="AC221" s="105" t="s">
        <v>66</v>
      </c>
      <c r="AD221" s="105" t="s">
        <v>74</v>
      </c>
      <c r="AE221" s="105" t="s">
        <v>74</v>
      </c>
      <c r="AG221" s="105">
        <v>0.67</v>
      </c>
      <c r="AH221" s="337" t="s">
        <v>578</v>
      </c>
      <c r="AI221" s="337"/>
      <c r="AJ221" s="337"/>
      <c r="AK221" s="337"/>
      <c r="AL221" s="337"/>
      <c r="AM221" s="105" t="str">
        <f t="shared" si="36"/>
        <v/>
      </c>
      <c r="AN221" s="105" t="str">
        <f t="shared" si="37"/>
        <v/>
      </c>
      <c r="AO221" s="102" t="str">
        <f t="shared" si="38"/>
        <v/>
      </c>
      <c r="AP221" s="102" t="str">
        <f t="shared" si="39"/>
        <v/>
      </c>
      <c r="AQ221" s="102" t="str">
        <f t="shared" si="40"/>
        <v/>
      </c>
      <c r="AR221" s="102" t="str">
        <f t="shared" si="41"/>
        <v/>
      </c>
      <c r="AS221" s="102"/>
      <c r="AV221" s="161">
        <f t="shared" si="42"/>
        <v>0.80999999999999994</v>
      </c>
      <c r="AW221" s="105" t="str">
        <f t="shared" si="43"/>
        <v/>
      </c>
      <c r="AX221" s="105" t="str">
        <f t="shared" si="44"/>
        <v/>
      </c>
    </row>
    <row r="222" spans="1:50">
      <c r="A222" s="105" t="str">
        <f t="shared" si="35"/>
        <v>Wed</v>
      </c>
      <c r="B222" s="14">
        <f t="shared" si="34"/>
        <v>42480</v>
      </c>
      <c r="C222" s="105">
        <v>0.66</v>
      </c>
      <c r="D222" s="105">
        <v>0.3</v>
      </c>
      <c r="E222" s="105">
        <v>0.38</v>
      </c>
      <c r="F222" s="105">
        <v>0.57999999999999996</v>
      </c>
      <c r="G222" s="4">
        <f t="shared" si="45"/>
        <v>0.42</v>
      </c>
      <c r="H222" s="105">
        <v>0.32</v>
      </c>
      <c r="I222" s="350" t="s">
        <v>457</v>
      </c>
      <c r="J222" s="350"/>
      <c r="K222" s="350"/>
      <c r="L222" s="350"/>
      <c r="M222" s="105">
        <v>0.36</v>
      </c>
      <c r="N222" s="349" t="s">
        <v>580</v>
      </c>
      <c r="O222" s="349"/>
      <c r="P222" s="349"/>
      <c r="Q222" s="338" t="s">
        <v>66</v>
      </c>
      <c r="R222" s="338"/>
      <c r="S222" s="105" t="s">
        <v>74</v>
      </c>
      <c r="T222" s="105" t="s">
        <v>74</v>
      </c>
      <c r="U222" s="105">
        <v>-1</v>
      </c>
      <c r="AC222" s="105" t="s">
        <v>74</v>
      </c>
      <c r="AD222" s="105" t="s">
        <v>74</v>
      </c>
      <c r="AE222" s="105" t="s">
        <v>74</v>
      </c>
      <c r="AG222" s="105">
        <v>0.27</v>
      </c>
      <c r="AH222" s="337" t="s">
        <v>579</v>
      </c>
      <c r="AI222" s="337"/>
      <c r="AJ222" s="337"/>
      <c r="AK222" s="337"/>
      <c r="AL222" s="337"/>
      <c r="AM222" s="105">
        <f t="shared" si="36"/>
        <v>0.42</v>
      </c>
      <c r="AN222" s="105" t="str">
        <f t="shared" si="37"/>
        <v/>
      </c>
      <c r="AO222" s="102" t="str">
        <f t="shared" si="38"/>
        <v/>
      </c>
      <c r="AP222" s="102">
        <f t="shared" si="39"/>
        <v>0.27</v>
      </c>
      <c r="AQ222" s="102" t="str">
        <f t="shared" si="40"/>
        <v/>
      </c>
      <c r="AR222" s="102" t="str">
        <f t="shared" si="41"/>
        <v/>
      </c>
      <c r="AS222" s="102"/>
      <c r="AV222" s="161" t="str">
        <f t="shared" si="42"/>
        <v/>
      </c>
      <c r="AW222" s="105" t="str">
        <f t="shared" si="43"/>
        <v/>
      </c>
      <c r="AX222" s="105" t="str">
        <f t="shared" si="44"/>
        <v/>
      </c>
    </row>
    <row r="223" spans="1:50">
      <c r="A223" s="105" t="str">
        <f t="shared" si="35"/>
        <v>Thu</v>
      </c>
      <c r="B223" s="14">
        <f t="shared" si="34"/>
        <v>42481</v>
      </c>
      <c r="C223" s="105">
        <v>0.37</v>
      </c>
      <c r="D223" s="105">
        <v>0.57999999999999996</v>
      </c>
      <c r="E223" s="105">
        <v>0.87</v>
      </c>
      <c r="F223" s="105">
        <v>0.68</v>
      </c>
      <c r="G223" s="4">
        <f t="shared" si="45"/>
        <v>0.71</v>
      </c>
      <c r="I223" s="350"/>
      <c r="J223" s="350"/>
      <c r="K223" s="350"/>
      <c r="L223" s="350"/>
      <c r="N223" s="349"/>
      <c r="O223" s="349"/>
      <c r="P223" s="349"/>
      <c r="Q223" s="338" t="s">
        <v>66</v>
      </c>
      <c r="R223" s="338"/>
      <c r="S223" s="105" t="s">
        <v>74</v>
      </c>
      <c r="T223" s="105" t="s">
        <v>74</v>
      </c>
      <c r="U223" s="105">
        <v>-1.25</v>
      </c>
      <c r="AC223" s="105" t="s">
        <v>66</v>
      </c>
      <c r="AD223" s="105" t="s">
        <v>74</v>
      </c>
      <c r="AE223" s="105" t="s">
        <v>74</v>
      </c>
      <c r="AG223" s="105">
        <v>1.27</v>
      </c>
      <c r="AH223" s="337" t="s">
        <v>581</v>
      </c>
      <c r="AI223" s="337"/>
      <c r="AJ223" s="337"/>
      <c r="AK223" s="337"/>
      <c r="AL223" s="337"/>
      <c r="AM223" s="105">
        <f t="shared" si="36"/>
        <v>0.71</v>
      </c>
      <c r="AN223" s="105" t="str">
        <f t="shared" si="37"/>
        <v/>
      </c>
      <c r="AO223" s="102" t="str">
        <f t="shared" si="38"/>
        <v/>
      </c>
      <c r="AP223" s="102">
        <f t="shared" si="39"/>
        <v>1.27</v>
      </c>
      <c r="AQ223" s="102" t="str">
        <f t="shared" si="40"/>
        <v/>
      </c>
      <c r="AR223" s="102" t="str">
        <f t="shared" si="41"/>
        <v/>
      </c>
      <c r="AS223" s="102"/>
      <c r="AV223" s="161">
        <f t="shared" si="42"/>
        <v>0.71</v>
      </c>
      <c r="AW223" s="105" t="str">
        <f t="shared" si="43"/>
        <v/>
      </c>
      <c r="AX223" s="105" t="str">
        <f t="shared" si="44"/>
        <v/>
      </c>
    </row>
    <row r="224" spans="1:50">
      <c r="A224" s="105" t="str">
        <f t="shared" si="35"/>
        <v>Fri</v>
      </c>
      <c r="B224" s="14">
        <f t="shared" si="34"/>
        <v>42482</v>
      </c>
      <c r="C224" s="105" t="s">
        <v>202</v>
      </c>
      <c r="D224" s="105">
        <v>0.57999999999999996</v>
      </c>
      <c r="E224" s="105">
        <v>0.46</v>
      </c>
      <c r="F224" s="105">
        <v>0.63</v>
      </c>
      <c r="G224" s="4">
        <f t="shared" si="45"/>
        <v>0.55666666666666664</v>
      </c>
      <c r="I224" s="350"/>
      <c r="J224" s="350"/>
      <c r="K224" s="350"/>
      <c r="L224" s="350"/>
      <c r="N224" s="349"/>
      <c r="O224" s="349"/>
      <c r="P224" s="349"/>
      <c r="Q224" s="338" t="s">
        <v>66</v>
      </c>
      <c r="R224" s="338"/>
      <c r="S224" s="105" t="s">
        <v>66</v>
      </c>
      <c r="T224" s="105" t="s">
        <v>74</v>
      </c>
      <c r="U224" s="105">
        <v>-7.75</v>
      </c>
      <c r="AC224" s="105" t="s">
        <v>66</v>
      </c>
      <c r="AD224" s="105" t="s">
        <v>74</v>
      </c>
      <c r="AE224" s="105" t="s">
        <v>66</v>
      </c>
      <c r="AG224" s="105">
        <v>0.38</v>
      </c>
      <c r="AH224" s="337" t="s">
        <v>582</v>
      </c>
      <c r="AI224" s="337"/>
      <c r="AJ224" s="337"/>
      <c r="AK224" s="337"/>
      <c r="AL224" s="337"/>
      <c r="AM224" s="105">
        <f t="shared" si="36"/>
        <v>0.55666666666666664</v>
      </c>
      <c r="AN224" s="105">
        <f t="shared" si="37"/>
        <v>0.55666666666666664</v>
      </c>
      <c r="AO224" s="102" t="str">
        <f t="shared" si="38"/>
        <v/>
      </c>
      <c r="AP224" s="102" t="e">
        <f>IF(Q224="Y",#REF!,"")</f>
        <v>#REF!</v>
      </c>
      <c r="AQ224" s="102" t="e">
        <f>IF(S224="Y",#REF!,"")</f>
        <v>#REF!</v>
      </c>
      <c r="AR224" s="102" t="str">
        <f>IF(T224="Y",#REF!,"")</f>
        <v/>
      </c>
      <c r="AS224" s="102"/>
      <c r="AV224" s="161">
        <f t="shared" si="42"/>
        <v>0.55666666666666664</v>
      </c>
      <c r="AW224" s="105" t="str">
        <f t="shared" si="43"/>
        <v/>
      </c>
      <c r="AX224" s="105">
        <f t="shared" si="44"/>
        <v>0.55666666666666664</v>
      </c>
    </row>
    <row r="225" spans="1:50">
      <c r="A225" s="105" t="str">
        <f t="shared" si="35"/>
        <v>Mon</v>
      </c>
      <c r="B225" s="14">
        <f t="shared" si="34"/>
        <v>42485</v>
      </c>
      <c r="C225" s="105">
        <v>0.95</v>
      </c>
      <c r="D225" s="105">
        <v>0.57999999999999996</v>
      </c>
      <c r="E225" s="105">
        <v>0.63</v>
      </c>
      <c r="F225" s="105">
        <v>0.77</v>
      </c>
      <c r="G225" s="4">
        <f t="shared" si="45"/>
        <v>0.66</v>
      </c>
      <c r="I225" s="350"/>
      <c r="J225" s="350"/>
      <c r="K225" s="350"/>
      <c r="L225" s="350"/>
      <c r="N225" s="349"/>
      <c r="O225" s="349"/>
      <c r="P225" s="349"/>
      <c r="Q225" s="338" t="s">
        <v>66</v>
      </c>
      <c r="R225" s="338"/>
      <c r="S225" s="105" t="s">
        <v>74</v>
      </c>
      <c r="T225" s="105" t="s">
        <v>74</v>
      </c>
      <c r="U225" s="105">
        <v>3.25</v>
      </c>
      <c r="AC225" s="105" t="s">
        <v>74</v>
      </c>
      <c r="AD225" s="105" t="s">
        <v>74</v>
      </c>
      <c r="AE225" s="105" t="s">
        <v>74</v>
      </c>
      <c r="AG225" s="105">
        <v>0.64</v>
      </c>
      <c r="AH225" s="337" t="s">
        <v>583</v>
      </c>
      <c r="AI225" s="337"/>
      <c r="AJ225" s="337"/>
      <c r="AK225" s="337"/>
      <c r="AL225" s="337"/>
      <c r="AM225" s="105">
        <f t="shared" si="36"/>
        <v>0.66</v>
      </c>
      <c r="AN225" s="105" t="str">
        <f t="shared" si="37"/>
        <v/>
      </c>
      <c r="AO225" s="102" t="str">
        <f t="shared" si="38"/>
        <v/>
      </c>
      <c r="AP225" s="102">
        <f>IF(Q225="Y",AG224,"")</f>
        <v>0.38</v>
      </c>
      <c r="AQ225" s="102" t="str">
        <f>IF(S225="Y",AG224,"")</f>
        <v/>
      </c>
      <c r="AR225" s="102" t="str">
        <f>IF(T225="Y",AG224,"")</f>
        <v/>
      </c>
      <c r="AS225" s="102"/>
      <c r="AV225" s="161" t="str">
        <f t="shared" si="42"/>
        <v/>
      </c>
      <c r="AW225" s="105" t="str">
        <f t="shared" si="43"/>
        <v/>
      </c>
      <c r="AX225" s="105" t="str">
        <f t="shared" si="44"/>
        <v/>
      </c>
    </row>
    <row r="226" spans="1:50">
      <c r="A226" s="105" t="str">
        <f t="shared" si="35"/>
        <v>Tue</v>
      </c>
      <c r="B226" s="14">
        <f t="shared" si="34"/>
        <v>42486</v>
      </c>
      <c r="C226" s="105">
        <v>0.71</v>
      </c>
      <c r="D226" s="105">
        <v>0.57999999999999996</v>
      </c>
      <c r="E226" s="105">
        <v>0.49</v>
      </c>
      <c r="F226" s="105">
        <v>1.4</v>
      </c>
      <c r="G226" s="4">
        <f t="shared" si="45"/>
        <v>0.82333333333333325</v>
      </c>
      <c r="I226" s="350"/>
      <c r="J226" s="350"/>
      <c r="K226" s="350"/>
      <c r="L226" s="350"/>
      <c r="M226" s="105">
        <v>0.26</v>
      </c>
      <c r="N226" s="349" t="s">
        <v>584</v>
      </c>
      <c r="O226" s="349"/>
      <c r="P226" s="349"/>
      <c r="Q226" s="338" t="s">
        <v>74</v>
      </c>
      <c r="R226" s="338"/>
      <c r="S226" s="105" t="s">
        <v>74</v>
      </c>
      <c r="T226" s="105" t="s">
        <v>74</v>
      </c>
      <c r="U226" s="105">
        <v>-9.25</v>
      </c>
      <c r="AC226" s="105" t="s">
        <v>66</v>
      </c>
      <c r="AD226" s="105" t="s">
        <v>74</v>
      </c>
      <c r="AE226" s="105" t="s">
        <v>74</v>
      </c>
      <c r="AG226" s="105">
        <v>0.52</v>
      </c>
      <c r="AH226" s="337" t="s">
        <v>585</v>
      </c>
      <c r="AI226" s="337"/>
      <c r="AJ226" s="337"/>
      <c r="AK226" s="337"/>
      <c r="AL226" s="337"/>
      <c r="AM226" s="105" t="str">
        <f t="shared" si="36"/>
        <v/>
      </c>
      <c r="AN226" s="105" t="str">
        <f t="shared" si="37"/>
        <v/>
      </c>
      <c r="AO226" s="102" t="str">
        <f t="shared" si="38"/>
        <v/>
      </c>
      <c r="AP226" s="102" t="str">
        <f t="shared" si="39"/>
        <v/>
      </c>
      <c r="AQ226" s="102" t="str">
        <f t="shared" si="40"/>
        <v/>
      </c>
      <c r="AR226" s="102" t="str">
        <f t="shared" si="41"/>
        <v/>
      </c>
      <c r="AS226" s="102"/>
      <c r="AV226" s="161">
        <f t="shared" si="42"/>
        <v>0.82333333333333325</v>
      </c>
      <c r="AW226" s="105" t="str">
        <f t="shared" si="43"/>
        <v/>
      </c>
      <c r="AX226" s="105" t="str">
        <f t="shared" si="44"/>
        <v/>
      </c>
    </row>
    <row r="227" spans="1:50">
      <c r="A227" s="105" t="str">
        <f t="shared" si="35"/>
        <v>Wed</v>
      </c>
      <c r="B227" s="14">
        <f t="shared" si="34"/>
        <v>42487</v>
      </c>
      <c r="C227" s="105">
        <v>0.64</v>
      </c>
      <c r="D227" s="105">
        <v>0.56999999999999995</v>
      </c>
      <c r="E227" s="105">
        <v>0.64</v>
      </c>
      <c r="F227" s="105">
        <v>0.56999999999999995</v>
      </c>
      <c r="G227" s="4">
        <f t="shared" si="45"/>
        <v>0.59333333333333327</v>
      </c>
      <c r="I227" s="350"/>
      <c r="J227" s="350"/>
      <c r="K227" s="350"/>
      <c r="L227" s="350"/>
      <c r="M227" s="105">
        <v>0.69</v>
      </c>
      <c r="N227" s="349" t="s">
        <v>550</v>
      </c>
      <c r="O227" s="349"/>
      <c r="P227" s="349"/>
      <c r="Q227" s="338" t="s">
        <v>74</v>
      </c>
      <c r="R227" s="338"/>
      <c r="S227" s="105" t="s">
        <v>66</v>
      </c>
      <c r="T227" s="105" t="s">
        <v>74</v>
      </c>
      <c r="U227" s="105">
        <v>-10.75</v>
      </c>
      <c r="AC227" s="105" t="s">
        <v>66</v>
      </c>
      <c r="AD227" s="105" t="s">
        <v>74</v>
      </c>
      <c r="AE227" s="105" t="s">
        <v>66</v>
      </c>
      <c r="AG227" s="105">
        <v>0.38</v>
      </c>
      <c r="AH227" s="337" t="s">
        <v>586</v>
      </c>
      <c r="AI227" s="337"/>
      <c r="AJ227" s="337"/>
      <c r="AK227" s="337"/>
      <c r="AL227" s="337"/>
      <c r="AM227" s="105" t="str">
        <f t="shared" si="36"/>
        <v/>
      </c>
      <c r="AN227" s="105">
        <f t="shared" si="37"/>
        <v>0.59333333333333327</v>
      </c>
      <c r="AO227" s="102" t="str">
        <f t="shared" si="38"/>
        <v/>
      </c>
      <c r="AP227" s="102" t="str">
        <f t="shared" si="39"/>
        <v/>
      </c>
      <c r="AQ227" s="102">
        <f t="shared" si="40"/>
        <v>0.38</v>
      </c>
      <c r="AR227" s="102" t="str">
        <f t="shared" si="41"/>
        <v/>
      </c>
      <c r="AS227" s="102"/>
      <c r="AV227" s="161">
        <f t="shared" si="42"/>
        <v>0.59333333333333327</v>
      </c>
      <c r="AW227" s="105" t="str">
        <f t="shared" si="43"/>
        <v/>
      </c>
      <c r="AX227" s="105">
        <f t="shared" si="44"/>
        <v>0.59333333333333327</v>
      </c>
    </row>
    <row r="228" spans="1:50">
      <c r="A228" s="105" t="str">
        <f t="shared" si="35"/>
        <v>Thu</v>
      </c>
      <c r="B228" s="14">
        <f t="shared" si="34"/>
        <v>42488</v>
      </c>
      <c r="C228" s="105">
        <v>0.37</v>
      </c>
      <c r="D228" s="105">
        <v>0.56999999999999995</v>
      </c>
      <c r="E228" s="105">
        <v>0.72</v>
      </c>
      <c r="F228" s="105">
        <v>0.77</v>
      </c>
      <c r="G228" s="4">
        <f t="shared" si="45"/>
        <v>0.68666666666666665</v>
      </c>
      <c r="I228" s="350"/>
      <c r="J228" s="350"/>
      <c r="K228" s="350"/>
      <c r="L228" s="350"/>
      <c r="N228" s="349"/>
      <c r="O228" s="349"/>
      <c r="P228" s="349"/>
      <c r="Q228" s="338" t="s">
        <v>74</v>
      </c>
      <c r="R228" s="338"/>
      <c r="S228" s="105" t="s">
        <v>66</v>
      </c>
      <c r="T228" s="105" t="s">
        <v>74</v>
      </c>
      <c r="U228" s="105">
        <v>-10.25</v>
      </c>
      <c r="AC228" s="105" t="s">
        <v>66</v>
      </c>
      <c r="AD228" s="105" t="s">
        <v>74</v>
      </c>
      <c r="AE228" s="105" t="s">
        <v>66</v>
      </c>
      <c r="AG228" s="105">
        <v>1.82</v>
      </c>
      <c r="AH228" s="337" t="s">
        <v>587</v>
      </c>
      <c r="AI228" s="337"/>
      <c r="AJ228" s="337"/>
      <c r="AK228" s="337"/>
      <c r="AL228" s="337"/>
      <c r="AM228" s="105" t="str">
        <f t="shared" si="36"/>
        <v/>
      </c>
      <c r="AN228" s="105">
        <f t="shared" si="37"/>
        <v>0.68666666666666665</v>
      </c>
      <c r="AO228" s="102" t="str">
        <f t="shared" si="38"/>
        <v/>
      </c>
      <c r="AP228" s="102" t="str">
        <f t="shared" si="39"/>
        <v/>
      </c>
      <c r="AQ228" s="102">
        <f t="shared" si="40"/>
        <v>1.82</v>
      </c>
      <c r="AR228" s="102" t="str">
        <f t="shared" si="41"/>
        <v/>
      </c>
      <c r="AS228" s="102"/>
      <c r="AV228" s="161">
        <f t="shared" si="42"/>
        <v>0.68666666666666665</v>
      </c>
      <c r="AW228" s="105" t="str">
        <f t="shared" si="43"/>
        <v/>
      </c>
      <c r="AX228" s="105">
        <f t="shared" si="44"/>
        <v>0.68666666666666665</v>
      </c>
    </row>
    <row r="229" spans="1:50">
      <c r="A229" s="105" t="str">
        <f t="shared" si="35"/>
        <v>Fri</v>
      </c>
      <c r="B229" s="14">
        <f t="shared" si="34"/>
        <v>42489</v>
      </c>
      <c r="C229" s="105" t="s">
        <v>202</v>
      </c>
      <c r="D229" s="105">
        <v>1.72</v>
      </c>
      <c r="E229" s="105">
        <v>0.95</v>
      </c>
      <c r="F229" s="105">
        <v>0.6</v>
      </c>
      <c r="G229" s="4">
        <f t="shared" si="45"/>
        <v>1.0899999999999999</v>
      </c>
      <c r="H229" s="105">
        <v>0.41</v>
      </c>
      <c r="I229" s="350" t="s">
        <v>117</v>
      </c>
      <c r="J229" s="350"/>
      <c r="K229" s="350"/>
      <c r="L229" s="350"/>
      <c r="N229" s="349"/>
      <c r="O229" s="349"/>
      <c r="P229" s="349"/>
      <c r="Q229" s="338" t="s">
        <v>66</v>
      </c>
      <c r="R229" s="338"/>
      <c r="S229" s="105" t="s">
        <v>74</v>
      </c>
      <c r="T229" s="105" t="s">
        <v>74</v>
      </c>
      <c r="U229" s="105">
        <v>3.5</v>
      </c>
      <c r="AC229" s="105" t="s">
        <v>66</v>
      </c>
      <c r="AD229" s="105" t="s">
        <v>74</v>
      </c>
      <c r="AE229" s="105" t="s">
        <v>74</v>
      </c>
      <c r="AG229" s="105">
        <v>1.02</v>
      </c>
      <c r="AH229" s="337" t="s">
        <v>588</v>
      </c>
      <c r="AI229" s="337"/>
      <c r="AJ229" s="337"/>
      <c r="AK229" s="337"/>
      <c r="AL229" s="337"/>
      <c r="AM229" s="105">
        <f t="shared" si="36"/>
        <v>1.0899999999999999</v>
      </c>
      <c r="AN229" s="105" t="str">
        <f t="shared" si="37"/>
        <v/>
      </c>
      <c r="AO229" s="102" t="str">
        <f t="shared" si="38"/>
        <v/>
      </c>
      <c r="AP229" s="102">
        <f t="shared" si="39"/>
        <v>1.02</v>
      </c>
      <c r="AQ229" s="102" t="str">
        <f t="shared" si="40"/>
        <v/>
      </c>
      <c r="AR229" s="102" t="str">
        <f t="shared" si="41"/>
        <v/>
      </c>
      <c r="AS229" s="102"/>
      <c r="AV229" s="161">
        <f t="shared" si="42"/>
        <v>1.0899999999999999</v>
      </c>
      <c r="AW229" s="105" t="str">
        <f t="shared" si="43"/>
        <v/>
      </c>
      <c r="AX229" s="105" t="str">
        <f t="shared" si="44"/>
        <v/>
      </c>
    </row>
    <row r="230" spans="1:50">
      <c r="A230" s="105" t="str">
        <f t="shared" si="35"/>
        <v>Mon</v>
      </c>
      <c r="B230" s="14">
        <f t="shared" si="34"/>
        <v>42492</v>
      </c>
      <c r="C230" s="105">
        <v>0.21</v>
      </c>
      <c r="D230" s="105">
        <v>0.79</v>
      </c>
      <c r="E230" s="105">
        <v>0.49</v>
      </c>
      <c r="F230" s="105">
        <v>0.56000000000000005</v>
      </c>
      <c r="G230" s="4">
        <f t="shared" si="45"/>
        <v>0.6133333333333334</v>
      </c>
      <c r="I230" s="350"/>
      <c r="J230" s="350"/>
      <c r="K230" s="350"/>
      <c r="L230" s="350"/>
      <c r="N230" s="349"/>
      <c r="O230" s="349"/>
      <c r="P230" s="349"/>
      <c r="Q230" s="338" t="s">
        <v>74</v>
      </c>
      <c r="R230" s="338"/>
      <c r="S230" s="105" t="s">
        <v>66</v>
      </c>
      <c r="T230" s="105" t="s">
        <v>74</v>
      </c>
      <c r="U230" s="105">
        <v>-14</v>
      </c>
      <c r="AC230" s="105" t="s">
        <v>66</v>
      </c>
      <c r="AD230" s="105" t="s">
        <v>74</v>
      </c>
      <c r="AE230" s="105" t="s">
        <v>66</v>
      </c>
      <c r="AG230" s="105">
        <v>0.51</v>
      </c>
      <c r="AH230" s="337" t="s">
        <v>585</v>
      </c>
      <c r="AI230" s="337"/>
      <c r="AJ230" s="337"/>
      <c r="AK230" s="337"/>
      <c r="AL230" s="337"/>
      <c r="AM230" s="105" t="str">
        <f t="shared" si="36"/>
        <v/>
      </c>
      <c r="AN230" s="105">
        <f t="shared" si="37"/>
        <v>0.6133333333333334</v>
      </c>
      <c r="AO230" s="102" t="str">
        <f t="shared" si="38"/>
        <v/>
      </c>
      <c r="AP230" s="102" t="str">
        <f t="shared" si="39"/>
        <v/>
      </c>
      <c r="AQ230" s="102">
        <f t="shared" si="40"/>
        <v>0.51</v>
      </c>
      <c r="AR230" s="102" t="str">
        <f t="shared" si="41"/>
        <v/>
      </c>
      <c r="AS230" s="102"/>
      <c r="AV230" s="161">
        <f t="shared" si="42"/>
        <v>0.6133333333333334</v>
      </c>
      <c r="AW230" s="105" t="str">
        <f t="shared" si="43"/>
        <v/>
      </c>
      <c r="AX230" s="105">
        <f t="shared" si="44"/>
        <v>0.6133333333333334</v>
      </c>
    </row>
    <row r="231" spans="1:50">
      <c r="A231" s="105" t="str">
        <f t="shared" si="35"/>
        <v>Tue</v>
      </c>
      <c r="B231" s="14">
        <f t="shared" si="34"/>
        <v>42493</v>
      </c>
      <c r="C231" s="105">
        <v>0.41</v>
      </c>
      <c r="D231" s="105">
        <v>0.77</v>
      </c>
      <c r="E231" s="105">
        <v>0.52</v>
      </c>
      <c r="F231" s="105">
        <v>0.36</v>
      </c>
      <c r="G231" s="4">
        <f t="shared" si="45"/>
        <v>0.54999999999999993</v>
      </c>
      <c r="I231" s="350"/>
      <c r="J231" s="350"/>
      <c r="K231" s="350"/>
      <c r="L231" s="350"/>
      <c r="N231" s="349"/>
      <c r="O231" s="349"/>
      <c r="P231" s="349"/>
      <c r="Q231" s="338" t="s">
        <v>74</v>
      </c>
      <c r="R231" s="338"/>
      <c r="S231" s="105" t="s">
        <v>66</v>
      </c>
      <c r="T231" s="105" t="s">
        <v>74</v>
      </c>
      <c r="U231" s="105">
        <v>-11.75</v>
      </c>
      <c r="AC231" s="105" t="s">
        <v>66</v>
      </c>
      <c r="AD231" s="105" t="s">
        <v>74</v>
      </c>
      <c r="AE231" s="105" t="s">
        <v>66</v>
      </c>
      <c r="AG231" s="105">
        <v>0.39</v>
      </c>
      <c r="AH231" s="337" t="s">
        <v>590</v>
      </c>
      <c r="AI231" s="337"/>
      <c r="AJ231" s="337"/>
      <c r="AK231" s="337"/>
      <c r="AL231" s="337"/>
      <c r="AM231" s="105" t="str">
        <f t="shared" si="36"/>
        <v/>
      </c>
      <c r="AN231" s="105">
        <f t="shared" si="37"/>
        <v>0.54999999999999993</v>
      </c>
      <c r="AO231" s="102" t="str">
        <f t="shared" si="38"/>
        <v/>
      </c>
      <c r="AP231" s="102" t="str">
        <f t="shared" si="39"/>
        <v/>
      </c>
      <c r="AQ231" s="102">
        <f t="shared" si="40"/>
        <v>0.39</v>
      </c>
      <c r="AR231" s="102" t="str">
        <f t="shared" si="41"/>
        <v/>
      </c>
      <c r="AS231" s="102"/>
      <c r="AV231" s="161">
        <f t="shared" si="42"/>
        <v>0.54999999999999993</v>
      </c>
      <c r="AW231" s="105" t="str">
        <f t="shared" si="43"/>
        <v/>
      </c>
      <c r="AX231" s="105">
        <f t="shared" si="44"/>
        <v>0.54999999999999993</v>
      </c>
    </row>
    <row r="232" spans="1:50">
      <c r="A232" s="105" t="str">
        <f t="shared" si="35"/>
        <v>Wed</v>
      </c>
      <c r="B232" s="14">
        <f t="shared" si="34"/>
        <v>42494</v>
      </c>
      <c r="C232" s="105">
        <v>0.4</v>
      </c>
      <c r="D232" s="105">
        <v>0.73</v>
      </c>
      <c r="E232" s="105">
        <v>1.96</v>
      </c>
      <c r="F232" s="105">
        <v>0.66</v>
      </c>
      <c r="G232" s="4">
        <f t="shared" si="45"/>
        <v>1.1166666666666667</v>
      </c>
      <c r="H232" s="105">
        <v>1.1299999999999999</v>
      </c>
      <c r="I232" s="350" t="s">
        <v>104</v>
      </c>
      <c r="J232" s="350"/>
      <c r="K232" s="350"/>
      <c r="L232" s="350"/>
      <c r="N232" s="349"/>
      <c r="O232" s="349"/>
      <c r="P232" s="349"/>
      <c r="Q232" s="338" t="s">
        <v>66</v>
      </c>
      <c r="R232" s="338"/>
      <c r="S232" s="105" t="s">
        <v>74</v>
      </c>
      <c r="T232" s="105" t="s">
        <v>66</v>
      </c>
      <c r="U232" s="105">
        <v>4.25</v>
      </c>
      <c r="AC232" s="105" t="s">
        <v>74</v>
      </c>
      <c r="AD232" s="105" t="s">
        <v>66</v>
      </c>
      <c r="AE232" s="105" t="s">
        <v>74</v>
      </c>
      <c r="AG232" s="105">
        <v>1.96</v>
      </c>
      <c r="AH232" s="337" t="s">
        <v>591</v>
      </c>
      <c r="AI232" s="337"/>
      <c r="AJ232" s="337"/>
      <c r="AK232" s="337"/>
      <c r="AL232" s="337"/>
      <c r="AM232" s="105">
        <f t="shared" si="36"/>
        <v>1.1166666666666667</v>
      </c>
      <c r="AN232" s="105" t="str">
        <f t="shared" si="37"/>
        <v/>
      </c>
      <c r="AO232" s="102">
        <f t="shared" si="38"/>
        <v>1.1166666666666667</v>
      </c>
      <c r="AP232" s="102">
        <f t="shared" si="39"/>
        <v>1.96</v>
      </c>
      <c r="AQ232" s="102" t="str">
        <f t="shared" si="40"/>
        <v/>
      </c>
      <c r="AR232" s="102">
        <f t="shared" si="41"/>
        <v>1.96</v>
      </c>
      <c r="AS232" s="102"/>
      <c r="AV232" s="161" t="str">
        <f t="shared" si="42"/>
        <v/>
      </c>
      <c r="AW232" s="105">
        <f t="shared" si="43"/>
        <v>1.1166666666666667</v>
      </c>
      <c r="AX232" s="105" t="str">
        <f t="shared" si="44"/>
        <v/>
      </c>
    </row>
    <row r="233" spans="1:50">
      <c r="A233" s="105" t="str">
        <f t="shared" si="35"/>
        <v>Thu</v>
      </c>
      <c r="B233" s="14">
        <f t="shared" si="34"/>
        <v>42495</v>
      </c>
      <c r="C233" s="105">
        <v>0.45</v>
      </c>
      <c r="D233" s="105">
        <v>0.77</v>
      </c>
      <c r="E233" s="105">
        <v>0.31</v>
      </c>
      <c r="F233" s="105">
        <v>0.47</v>
      </c>
      <c r="G233" s="4">
        <f t="shared" si="45"/>
        <v>0.51666666666666672</v>
      </c>
      <c r="H233" s="105">
        <v>0.9</v>
      </c>
      <c r="I233" s="350" t="s">
        <v>592</v>
      </c>
      <c r="J233" s="350"/>
      <c r="K233" s="350"/>
      <c r="L233" s="350"/>
      <c r="M233" s="105">
        <v>1</v>
      </c>
      <c r="N233" s="349" t="s">
        <v>593</v>
      </c>
      <c r="O233" s="349"/>
      <c r="P233" s="349"/>
      <c r="Q233" s="338" t="s">
        <v>74</v>
      </c>
      <c r="R233" s="338"/>
      <c r="S233" s="105" t="s">
        <v>66</v>
      </c>
      <c r="T233" s="105" t="s">
        <v>74</v>
      </c>
      <c r="U233" s="105">
        <v>-8.5</v>
      </c>
      <c r="AC233" s="105" t="s">
        <v>66</v>
      </c>
      <c r="AD233" s="105" t="s">
        <v>74</v>
      </c>
      <c r="AE233" s="105" t="s">
        <v>66</v>
      </c>
      <c r="AG233" s="105">
        <v>1.03</v>
      </c>
      <c r="AH233" s="337" t="s">
        <v>594</v>
      </c>
      <c r="AI233" s="337"/>
      <c r="AJ233" s="337"/>
      <c r="AK233" s="337"/>
      <c r="AL233" s="337"/>
      <c r="AM233" s="105" t="str">
        <f t="shared" si="36"/>
        <v/>
      </c>
      <c r="AN233" s="105">
        <f t="shared" si="37"/>
        <v>0.51666666666666672</v>
      </c>
      <c r="AO233" s="102" t="str">
        <f t="shared" si="38"/>
        <v/>
      </c>
      <c r="AP233" s="102" t="str">
        <f t="shared" si="39"/>
        <v/>
      </c>
      <c r="AQ233" s="102">
        <f t="shared" si="40"/>
        <v>1.03</v>
      </c>
      <c r="AR233" s="102" t="str">
        <f t="shared" si="41"/>
        <v/>
      </c>
      <c r="AS233" s="102"/>
      <c r="AV233" s="161">
        <f t="shared" si="42"/>
        <v>0.51666666666666672</v>
      </c>
      <c r="AW233" s="105" t="str">
        <f t="shared" si="43"/>
        <v/>
      </c>
      <c r="AX233" s="105">
        <f t="shared" si="44"/>
        <v>0.51666666666666672</v>
      </c>
    </row>
    <row r="234" spans="1:50">
      <c r="A234" s="105" t="str">
        <f t="shared" si="35"/>
        <v>Fri</v>
      </c>
      <c r="B234" s="14">
        <f t="shared" si="34"/>
        <v>42496</v>
      </c>
      <c r="C234" s="105" t="s">
        <v>202</v>
      </c>
      <c r="D234" s="105">
        <v>0.35</v>
      </c>
      <c r="E234" s="105">
        <v>0.41</v>
      </c>
      <c r="F234" s="105">
        <v>0.52</v>
      </c>
      <c r="G234" s="4">
        <f t="shared" si="45"/>
        <v>0.42666666666666658</v>
      </c>
      <c r="H234" s="105">
        <v>0.33</v>
      </c>
      <c r="I234" s="350" t="s">
        <v>119</v>
      </c>
      <c r="J234" s="350"/>
      <c r="K234" s="350"/>
      <c r="L234" s="350"/>
      <c r="N234" s="349"/>
      <c r="O234" s="349"/>
      <c r="P234" s="349"/>
      <c r="Q234" s="338" t="s">
        <v>66</v>
      </c>
      <c r="R234" s="338"/>
      <c r="S234" s="105" t="s">
        <v>74</v>
      </c>
      <c r="T234" s="105" t="s">
        <v>74</v>
      </c>
      <c r="U234" s="105">
        <v>-2.25</v>
      </c>
      <c r="AC234" s="105" t="s">
        <v>74</v>
      </c>
      <c r="AD234" s="105" t="s">
        <v>74</v>
      </c>
      <c r="AE234" s="105" t="s">
        <v>74</v>
      </c>
      <c r="AG234" s="105">
        <v>0.44</v>
      </c>
      <c r="AH234" s="337" t="s">
        <v>595</v>
      </c>
      <c r="AI234" s="337"/>
      <c r="AJ234" s="337"/>
      <c r="AK234" s="337"/>
      <c r="AL234" s="337"/>
      <c r="AM234" s="105">
        <f t="shared" si="36"/>
        <v>0.42666666666666658</v>
      </c>
      <c r="AN234" s="105" t="str">
        <f t="shared" si="37"/>
        <v/>
      </c>
      <c r="AO234" s="102" t="str">
        <f t="shared" si="38"/>
        <v/>
      </c>
      <c r="AP234" s="102">
        <f t="shared" si="39"/>
        <v>0.44</v>
      </c>
      <c r="AQ234" s="102" t="str">
        <f t="shared" si="40"/>
        <v/>
      </c>
      <c r="AR234" s="102" t="str">
        <f t="shared" si="41"/>
        <v/>
      </c>
      <c r="AS234" s="102"/>
      <c r="AV234" s="161" t="str">
        <f t="shared" si="42"/>
        <v/>
      </c>
      <c r="AW234" s="105" t="str">
        <f t="shared" si="43"/>
        <v/>
      </c>
      <c r="AX234" s="105" t="str">
        <f t="shared" si="44"/>
        <v/>
      </c>
    </row>
    <row r="235" spans="1:50">
      <c r="A235" s="105" t="str">
        <f t="shared" si="35"/>
        <v>Mon</v>
      </c>
      <c r="B235" s="14">
        <f t="shared" si="34"/>
        <v>42499</v>
      </c>
      <c r="C235" s="105">
        <v>0.21</v>
      </c>
      <c r="D235" s="105">
        <v>0.76</v>
      </c>
      <c r="E235" s="105">
        <v>0.48</v>
      </c>
      <c r="F235" s="105">
        <v>0.5</v>
      </c>
      <c r="G235" s="4">
        <f t="shared" si="45"/>
        <v>0.57999999999999996</v>
      </c>
      <c r="I235" s="350"/>
      <c r="J235" s="350"/>
      <c r="K235" s="350"/>
      <c r="L235" s="350"/>
      <c r="N235" s="349"/>
      <c r="O235" s="349"/>
      <c r="P235" s="349"/>
      <c r="Q235" s="338" t="s">
        <v>66</v>
      </c>
      <c r="R235" s="338"/>
      <c r="S235" s="105" t="s">
        <v>74</v>
      </c>
      <c r="T235" s="105" t="s">
        <v>66</v>
      </c>
      <c r="U235" s="105">
        <v>6.75</v>
      </c>
      <c r="AC235" s="105" t="s">
        <v>66</v>
      </c>
      <c r="AD235" s="105" t="s">
        <v>66</v>
      </c>
      <c r="AE235" s="105" t="s">
        <v>74</v>
      </c>
      <c r="AG235" s="105">
        <v>0.6</v>
      </c>
      <c r="AH235" s="337" t="s">
        <v>596</v>
      </c>
      <c r="AI235" s="337"/>
      <c r="AJ235" s="337"/>
      <c r="AK235" s="337"/>
      <c r="AL235" s="337"/>
      <c r="AM235" s="105">
        <f t="shared" si="36"/>
        <v>0.57999999999999996</v>
      </c>
      <c r="AN235" s="105" t="str">
        <f t="shared" si="37"/>
        <v/>
      </c>
      <c r="AO235" s="102">
        <f t="shared" si="38"/>
        <v>0.57999999999999996</v>
      </c>
      <c r="AP235" s="102">
        <f t="shared" si="39"/>
        <v>0.6</v>
      </c>
      <c r="AQ235" s="102" t="str">
        <f t="shared" si="40"/>
        <v/>
      </c>
      <c r="AR235" s="102">
        <f t="shared" si="41"/>
        <v>0.6</v>
      </c>
      <c r="AS235" s="102"/>
      <c r="AV235" s="161">
        <f t="shared" si="42"/>
        <v>0.57999999999999996</v>
      </c>
      <c r="AW235" s="105">
        <f t="shared" si="43"/>
        <v>0.57999999999999996</v>
      </c>
      <c r="AX235" s="105" t="str">
        <f t="shared" si="44"/>
        <v/>
      </c>
    </row>
    <row r="236" spans="1:50">
      <c r="A236" s="105" t="str">
        <f t="shared" si="35"/>
        <v>Tue</v>
      </c>
      <c r="B236" s="14">
        <f t="shared" si="34"/>
        <v>42500</v>
      </c>
      <c r="C236" s="105">
        <v>0.4</v>
      </c>
      <c r="D236" s="105">
        <v>0.56999999999999995</v>
      </c>
      <c r="E236" s="105">
        <v>0.21</v>
      </c>
      <c r="F236" s="105">
        <v>0.34</v>
      </c>
      <c r="G236" s="4">
        <f t="shared" si="45"/>
        <v>0.37333333333333335</v>
      </c>
      <c r="I236" s="350"/>
      <c r="J236" s="350"/>
      <c r="K236" s="350"/>
      <c r="L236" s="350"/>
      <c r="N236" s="349"/>
      <c r="O236" s="349"/>
      <c r="P236" s="349"/>
      <c r="Q236" s="338" t="s">
        <v>74</v>
      </c>
      <c r="R236" s="338"/>
      <c r="S236" s="105" t="s">
        <v>74</v>
      </c>
      <c r="T236" s="105" t="s">
        <v>74</v>
      </c>
      <c r="U236" s="105">
        <v>-4.75</v>
      </c>
      <c r="AC236" s="105" t="s">
        <v>66</v>
      </c>
      <c r="AD236" s="105" t="s">
        <v>74</v>
      </c>
      <c r="AE236" s="105" t="s">
        <v>74</v>
      </c>
      <c r="AG236" s="105">
        <v>0.39</v>
      </c>
      <c r="AH236" s="337" t="s">
        <v>597</v>
      </c>
      <c r="AI236" s="337"/>
      <c r="AJ236" s="337"/>
      <c r="AK236" s="337"/>
      <c r="AL236" s="337"/>
      <c r="AM236" s="105" t="str">
        <f t="shared" si="36"/>
        <v/>
      </c>
      <c r="AN236" s="105" t="str">
        <f t="shared" si="37"/>
        <v/>
      </c>
      <c r="AO236" s="102" t="str">
        <f t="shared" si="38"/>
        <v/>
      </c>
      <c r="AP236" s="102" t="str">
        <f t="shared" si="39"/>
        <v/>
      </c>
      <c r="AQ236" s="102" t="str">
        <f t="shared" si="40"/>
        <v/>
      </c>
      <c r="AR236" s="102" t="str">
        <f t="shared" si="41"/>
        <v/>
      </c>
      <c r="AS236" s="102"/>
      <c r="AV236" s="161">
        <f t="shared" si="42"/>
        <v>0.37333333333333335</v>
      </c>
      <c r="AW236" s="105" t="str">
        <f t="shared" si="43"/>
        <v/>
      </c>
      <c r="AX236" s="105" t="str">
        <f t="shared" si="44"/>
        <v/>
      </c>
    </row>
    <row r="237" spans="1:50">
      <c r="A237" s="105" t="str">
        <f t="shared" si="35"/>
        <v>Wed</v>
      </c>
      <c r="B237" s="14">
        <f t="shared" si="34"/>
        <v>42501</v>
      </c>
      <c r="C237" s="105">
        <v>0.41</v>
      </c>
      <c r="D237" s="105">
        <v>0.56999999999999995</v>
      </c>
      <c r="E237" s="105">
        <v>0.87</v>
      </c>
      <c r="F237" s="105">
        <v>0.68</v>
      </c>
      <c r="G237" s="4">
        <f t="shared" si="45"/>
        <v>0.70666666666666667</v>
      </c>
      <c r="I237" s="350"/>
      <c r="J237" s="350"/>
      <c r="K237" s="350"/>
      <c r="L237" s="350"/>
      <c r="N237" s="349"/>
      <c r="O237" s="349"/>
      <c r="P237" s="349"/>
      <c r="Q237" s="338" t="s">
        <v>66</v>
      </c>
      <c r="R237" s="338"/>
      <c r="S237" s="105" t="s">
        <v>74</v>
      </c>
      <c r="T237" s="105" t="s">
        <v>66</v>
      </c>
      <c r="U237" s="105">
        <v>10</v>
      </c>
      <c r="AC237" s="105" t="s">
        <v>74</v>
      </c>
      <c r="AD237" s="105" t="s">
        <v>66</v>
      </c>
      <c r="AE237" s="105" t="s">
        <v>74</v>
      </c>
      <c r="AG237" s="105">
        <v>1.1299999999999999</v>
      </c>
      <c r="AH237" s="337" t="s">
        <v>598</v>
      </c>
      <c r="AI237" s="337"/>
      <c r="AJ237" s="337"/>
      <c r="AK237" s="337"/>
      <c r="AL237" s="337"/>
      <c r="AM237" s="105">
        <f t="shared" si="36"/>
        <v>0.70666666666666667</v>
      </c>
      <c r="AN237" s="105" t="str">
        <f t="shared" si="37"/>
        <v/>
      </c>
      <c r="AO237" s="102">
        <f t="shared" si="38"/>
        <v>0.70666666666666667</v>
      </c>
      <c r="AP237" s="102">
        <f t="shared" si="39"/>
        <v>1.1299999999999999</v>
      </c>
      <c r="AQ237" s="102" t="str">
        <f t="shared" si="40"/>
        <v/>
      </c>
      <c r="AR237" s="102">
        <f t="shared" si="41"/>
        <v>1.1299999999999999</v>
      </c>
      <c r="AS237" s="102"/>
      <c r="AV237" s="161" t="str">
        <f t="shared" si="42"/>
        <v/>
      </c>
      <c r="AW237" s="105">
        <f t="shared" si="43"/>
        <v>0.70666666666666667</v>
      </c>
      <c r="AX237" s="105" t="str">
        <f t="shared" si="44"/>
        <v/>
      </c>
    </row>
    <row r="238" spans="1:50">
      <c r="A238" s="105" t="str">
        <f t="shared" si="35"/>
        <v>Thu</v>
      </c>
      <c r="B238" s="14">
        <f t="shared" si="34"/>
        <v>42502</v>
      </c>
      <c r="C238" s="105">
        <v>0.46</v>
      </c>
      <c r="D238" s="105">
        <v>0.56999999999999995</v>
      </c>
      <c r="E238" s="105">
        <v>0.47</v>
      </c>
      <c r="F238" s="105">
        <v>0.45</v>
      </c>
      <c r="G238" s="4">
        <f t="shared" si="45"/>
        <v>0.49666666666666659</v>
      </c>
      <c r="I238" s="350"/>
      <c r="J238" s="350"/>
      <c r="K238" s="350"/>
      <c r="L238" s="350"/>
      <c r="N238" s="349"/>
      <c r="O238" s="349"/>
      <c r="P238" s="349"/>
      <c r="Q238" s="338" t="s">
        <v>74</v>
      </c>
      <c r="R238" s="338"/>
      <c r="S238" s="105" t="s">
        <v>66</v>
      </c>
      <c r="T238" s="105" t="s">
        <v>74</v>
      </c>
      <c r="U238" s="105">
        <v>-1.75</v>
      </c>
      <c r="AC238" s="105" t="s">
        <v>66</v>
      </c>
      <c r="AD238" s="105" t="s">
        <v>74</v>
      </c>
      <c r="AE238" s="105" t="s">
        <v>66</v>
      </c>
      <c r="AG238" s="105">
        <v>0.56999999999999995</v>
      </c>
      <c r="AH238" s="337" t="s">
        <v>599</v>
      </c>
      <c r="AI238" s="337"/>
      <c r="AJ238" s="337"/>
      <c r="AK238" s="337"/>
      <c r="AL238" s="337"/>
      <c r="AM238" s="105" t="str">
        <f t="shared" si="36"/>
        <v/>
      </c>
      <c r="AN238" s="105">
        <f t="shared" si="37"/>
        <v>0.49666666666666659</v>
      </c>
      <c r="AO238" s="102" t="str">
        <f t="shared" si="38"/>
        <v/>
      </c>
      <c r="AP238" s="102" t="str">
        <f t="shared" si="39"/>
        <v/>
      </c>
      <c r="AQ238" s="102">
        <f t="shared" si="40"/>
        <v>0.56999999999999995</v>
      </c>
      <c r="AR238" s="102" t="str">
        <f t="shared" si="41"/>
        <v/>
      </c>
      <c r="AS238" s="102"/>
      <c r="AV238" s="161">
        <f t="shared" si="42"/>
        <v>0.49666666666666659</v>
      </c>
      <c r="AW238" s="105" t="str">
        <f t="shared" si="43"/>
        <v/>
      </c>
      <c r="AX238" s="105">
        <f t="shared" si="44"/>
        <v>0.49666666666666659</v>
      </c>
    </row>
    <row r="239" spans="1:50">
      <c r="A239" s="105" t="str">
        <f t="shared" si="35"/>
        <v>Fri</v>
      </c>
      <c r="B239" s="14">
        <f t="shared" si="34"/>
        <v>42503</v>
      </c>
      <c r="C239" s="105" t="s">
        <v>202</v>
      </c>
      <c r="D239" s="105">
        <v>0.62</v>
      </c>
      <c r="E239" s="105">
        <v>0.71</v>
      </c>
      <c r="F239" s="105">
        <v>0.51</v>
      </c>
      <c r="G239" s="4">
        <f t="shared" si="45"/>
        <v>0.61333333333333329</v>
      </c>
      <c r="I239" s="350"/>
      <c r="J239" s="350"/>
      <c r="K239" s="350"/>
      <c r="L239" s="350"/>
      <c r="N239" s="349"/>
      <c r="O239" s="349"/>
      <c r="P239" s="349"/>
      <c r="Q239" s="338" t="s">
        <v>66</v>
      </c>
      <c r="R239" s="338"/>
      <c r="S239" s="105" t="s">
        <v>74</v>
      </c>
      <c r="T239" s="105" t="s">
        <v>74</v>
      </c>
      <c r="U239" s="105">
        <v>0.75</v>
      </c>
      <c r="AC239" s="105" t="s">
        <v>66</v>
      </c>
      <c r="AD239" s="105" t="s">
        <v>74</v>
      </c>
      <c r="AE239" s="105" t="s">
        <v>74</v>
      </c>
      <c r="AG239" s="105">
        <v>0.79</v>
      </c>
      <c r="AH239" s="337" t="s">
        <v>563</v>
      </c>
      <c r="AI239" s="337"/>
      <c r="AJ239" s="337"/>
      <c r="AK239" s="337"/>
      <c r="AL239" s="337"/>
      <c r="AM239" s="105">
        <f t="shared" si="36"/>
        <v>0.61333333333333329</v>
      </c>
      <c r="AN239" s="105" t="str">
        <f t="shared" si="37"/>
        <v/>
      </c>
      <c r="AO239" s="102" t="str">
        <f t="shared" si="38"/>
        <v/>
      </c>
      <c r="AP239" s="102">
        <f t="shared" si="39"/>
        <v>0.79</v>
      </c>
      <c r="AQ239" s="102" t="str">
        <f t="shared" si="40"/>
        <v/>
      </c>
      <c r="AR239" s="102" t="str">
        <f t="shared" si="41"/>
        <v/>
      </c>
      <c r="AS239" s="102"/>
      <c r="AV239" s="161">
        <f t="shared" si="42"/>
        <v>0.61333333333333329</v>
      </c>
      <c r="AW239" s="105" t="str">
        <f t="shared" si="43"/>
        <v/>
      </c>
      <c r="AX239" s="105" t="str">
        <f t="shared" si="44"/>
        <v/>
      </c>
    </row>
    <row r="240" spans="1:50">
      <c r="A240" s="105" t="str">
        <f t="shared" si="35"/>
        <v>Mon</v>
      </c>
      <c r="B240" s="14">
        <f t="shared" ref="B240:B303" si="46">IF(A239="Fri",B239+3,B239+1)</f>
        <v>42506</v>
      </c>
      <c r="C240" s="105">
        <v>0.2</v>
      </c>
      <c r="D240" s="105">
        <v>0.46</v>
      </c>
      <c r="E240" s="105">
        <v>0.44</v>
      </c>
      <c r="F240" s="105">
        <v>0.54</v>
      </c>
      <c r="G240" s="4">
        <f t="shared" si="45"/>
        <v>0.48</v>
      </c>
      <c r="I240" s="350"/>
      <c r="J240" s="350"/>
      <c r="K240" s="350"/>
      <c r="L240" s="350"/>
      <c r="N240" s="349"/>
      <c r="O240" s="349"/>
      <c r="P240" s="349"/>
      <c r="Q240" s="338" t="s">
        <v>66</v>
      </c>
      <c r="R240" s="338"/>
      <c r="S240" s="105" t="s">
        <v>74</v>
      </c>
      <c r="T240" s="105" t="s">
        <v>74</v>
      </c>
      <c r="U240" s="105">
        <v>-3.25</v>
      </c>
      <c r="AC240" s="105" t="s">
        <v>66</v>
      </c>
      <c r="AD240" s="105" t="s">
        <v>74</v>
      </c>
      <c r="AE240" s="105" t="s">
        <v>74</v>
      </c>
      <c r="AG240" s="105">
        <v>0.46</v>
      </c>
      <c r="AH240" s="337" t="s">
        <v>600</v>
      </c>
      <c r="AI240" s="337"/>
      <c r="AJ240" s="337"/>
      <c r="AK240" s="337"/>
      <c r="AL240" s="337"/>
      <c r="AM240" s="105">
        <f t="shared" si="36"/>
        <v>0.48</v>
      </c>
      <c r="AN240" s="105" t="str">
        <f t="shared" si="37"/>
        <v/>
      </c>
      <c r="AO240" s="102" t="str">
        <f t="shared" si="38"/>
        <v/>
      </c>
      <c r="AP240" s="102">
        <f t="shared" si="39"/>
        <v>0.46</v>
      </c>
      <c r="AQ240" s="102" t="str">
        <f t="shared" si="40"/>
        <v/>
      </c>
      <c r="AR240" s="102" t="str">
        <f t="shared" si="41"/>
        <v/>
      </c>
      <c r="AS240" s="102"/>
      <c r="AV240" s="161">
        <f t="shared" si="42"/>
        <v>0.48</v>
      </c>
      <c r="AW240" s="105" t="str">
        <f t="shared" si="43"/>
        <v/>
      </c>
      <c r="AX240" s="105" t="str">
        <f t="shared" si="44"/>
        <v/>
      </c>
    </row>
    <row r="241" spans="1:50">
      <c r="A241" s="105" t="str">
        <f t="shared" si="35"/>
        <v>Tue</v>
      </c>
      <c r="B241" s="14">
        <f t="shared" si="46"/>
        <v>42507</v>
      </c>
      <c r="C241" s="105">
        <v>0.38</v>
      </c>
      <c r="D241" s="105">
        <v>0.45</v>
      </c>
      <c r="E241" s="105">
        <v>0.72</v>
      </c>
      <c r="F241" s="105">
        <v>0.33</v>
      </c>
      <c r="G241" s="4">
        <f t="shared" si="45"/>
        <v>0.5</v>
      </c>
      <c r="I241" s="350"/>
      <c r="J241" s="350"/>
      <c r="K241" s="350"/>
      <c r="L241" s="350"/>
      <c r="N241" s="349"/>
      <c r="O241" s="349"/>
      <c r="P241" s="349"/>
      <c r="Q241" s="338" t="s">
        <v>74</v>
      </c>
      <c r="R241" s="338"/>
      <c r="S241" s="105" t="s">
        <v>74</v>
      </c>
      <c r="T241" s="105" t="s">
        <v>74</v>
      </c>
      <c r="U241" s="105">
        <v>-5</v>
      </c>
      <c r="AC241" s="105" t="s">
        <v>66</v>
      </c>
      <c r="AD241" s="105" t="s">
        <v>74</v>
      </c>
      <c r="AE241" s="105" t="s">
        <v>74</v>
      </c>
      <c r="AG241" s="105">
        <v>0.77</v>
      </c>
      <c r="AH241" s="337" t="s">
        <v>601</v>
      </c>
      <c r="AI241" s="337"/>
      <c r="AJ241" s="337"/>
      <c r="AK241" s="337"/>
      <c r="AL241" s="337"/>
      <c r="AM241" s="105" t="str">
        <f t="shared" si="36"/>
        <v/>
      </c>
      <c r="AN241" s="105" t="str">
        <f t="shared" si="37"/>
        <v/>
      </c>
      <c r="AO241" s="102" t="str">
        <f t="shared" si="38"/>
        <v/>
      </c>
      <c r="AP241" s="102" t="str">
        <f t="shared" si="39"/>
        <v/>
      </c>
      <c r="AQ241" s="102" t="str">
        <f t="shared" si="40"/>
        <v/>
      </c>
      <c r="AR241" s="102" t="str">
        <f t="shared" si="41"/>
        <v/>
      </c>
      <c r="AS241" s="102"/>
      <c r="AV241" s="161">
        <f t="shared" si="42"/>
        <v>0.5</v>
      </c>
      <c r="AW241" s="105" t="str">
        <f t="shared" si="43"/>
        <v/>
      </c>
      <c r="AX241" s="105" t="str">
        <f t="shared" si="44"/>
        <v/>
      </c>
    </row>
    <row r="242" spans="1:50">
      <c r="A242" s="105" t="str">
        <f t="shared" si="35"/>
        <v>Wed</v>
      </c>
      <c r="B242" s="14">
        <f t="shared" si="46"/>
        <v>42508</v>
      </c>
      <c r="C242" s="105">
        <v>0.4</v>
      </c>
      <c r="D242" s="105">
        <v>0.84</v>
      </c>
      <c r="E242" s="105">
        <v>6.52</v>
      </c>
      <c r="F242" s="105">
        <v>0.72</v>
      </c>
      <c r="G242" s="4">
        <f t="shared" si="45"/>
        <v>2.6933333333333334</v>
      </c>
      <c r="H242" s="105">
        <v>1.1299999999999999</v>
      </c>
      <c r="I242" s="350" t="s">
        <v>104</v>
      </c>
      <c r="J242" s="350"/>
      <c r="K242" s="350"/>
      <c r="L242" s="350"/>
      <c r="N242" s="349"/>
      <c r="O242" s="349"/>
      <c r="P242" s="349"/>
      <c r="Q242" s="338" t="s">
        <v>74</v>
      </c>
      <c r="R242" s="338"/>
      <c r="S242" s="105" t="s">
        <v>74</v>
      </c>
      <c r="T242" s="105" t="s">
        <v>74</v>
      </c>
      <c r="U242" s="105">
        <v>-7.75</v>
      </c>
      <c r="AC242" s="105" t="s">
        <v>66</v>
      </c>
      <c r="AD242" s="105" t="s">
        <v>74</v>
      </c>
      <c r="AE242" s="105" t="s">
        <v>74</v>
      </c>
      <c r="AG242" s="105">
        <v>2.46</v>
      </c>
      <c r="AH242" s="337" t="s">
        <v>602</v>
      </c>
      <c r="AI242" s="337"/>
      <c r="AJ242" s="337"/>
      <c r="AK242" s="337"/>
      <c r="AL242" s="337"/>
      <c r="AM242" s="105" t="str">
        <f t="shared" si="36"/>
        <v/>
      </c>
      <c r="AN242" s="105" t="str">
        <f t="shared" si="37"/>
        <v/>
      </c>
      <c r="AO242" s="102" t="str">
        <f t="shared" si="38"/>
        <v/>
      </c>
      <c r="AP242" s="102" t="str">
        <f t="shared" si="39"/>
        <v/>
      </c>
      <c r="AQ242" s="102" t="str">
        <f t="shared" si="40"/>
        <v/>
      </c>
      <c r="AR242" s="102" t="str">
        <f t="shared" si="41"/>
        <v/>
      </c>
      <c r="AS242" s="102"/>
      <c r="AV242" s="161">
        <f t="shared" si="42"/>
        <v>2.6933333333333334</v>
      </c>
      <c r="AW242" s="105" t="str">
        <f t="shared" si="43"/>
        <v/>
      </c>
      <c r="AX242" s="105" t="str">
        <f t="shared" si="44"/>
        <v/>
      </c>
    </row>
    <row r="243" spans="1:50">
      <c r="A243" s="105" t="str">
        <f t="shared" si="35"/>
        <v>Thu</v>
      </c>
      <c r="B243" s="14">
        <f t="shared" si="46"/>
        <v>42509</v>
      </c>
      <c r="C243" s="105">
        <v>0.44</v>
      </c>
      <c r="D243" s="105">
        <v>0.8</v>
      </c>
      <c r="E243" s="105">
        <v>1.27</v>
      </c>
      <c r="F243" s="105">
        <v>0.44</v>
      </c>
      <c r="G243" s="4">
        <f t="shared" si="45"/>
        <v>0.83666666666666656</v>
      </c>
      <c r="I243" s="350"/>
      <c r="J243" s="350"/>
      <c r="K243" s="350"/>
      <c r="L243" s="350"/>
      <c r="M243" s="105">
        <v>0.91</v>
      </c>
      <c r="N243" s="349" t="s">
        <v>604</v>
      </c>
      <c r="O243" s="349"/>
      <c r="P243" s="349"/>
      <c r="Q243" s="338" t="s">
        <v>66</v>
      </c>
      <c r="R243" s="338"/>
      <c r="S243" s="105" t="s">
        <v>74</v>
      </c>
      <c r="T243" s="105" t="s">
        <v>74</v>
      </c>
      <c r="U243" s="105">
        <v>4.75</v>
      </c>
      <c r="AC243" s="105" t="s">
        <v>74</v>
      </c>
      <c r="AD243" s="105" t="s">
        <v>74</v>
      </c>
      <c r="AE243" s="105" t="s">
        <v>74</v>
      </c>
      <c r="AG243" s="105">
        <v>0.97</v>
      </c>
      <c r="AH243" s="337" t="s">
        <v>603</v>
      </c>
      <c r="AI243" s="337"/>
      <c r="AJ243" s="337"/>
      <c r="AK243" s="337"/>
      <c r="AL243" s="337"/>
      <c r="AM243" s="105">
        <f t="shared" si="36"/>
        <v>0.83666666666666656</v>
      </c>
      <c r="AN243" s="105" t="str">
        <f t="shared" si="37"/>
        <v/>
      </c>
      <c r="AO243" s="102" t="str">
        <f t="shared" si="38"/>
        <v/>
      </c>
      <c r="AP243" s="102">
        <f t="shared" si="39"/>
        <v>0.97</v>
      </c>
      <c r="AQ243" s="102" t="str">
        <f t="shared" si="40"/>
        <v/>
      </c>
      <c r="AR243" s="102" t="str">
        <f t="shared" si="41"/>
        <v/>
      </c>
      <c r="AS243" s="102"/>
      <c r="AV243" s="161" t="str">
        <f t="shared" si="42"/>
        <v/>
      </c>
      <c r="AW243" s="105" t="str">
        <f t="shared" si="43"/>
        <v/>
      </c>
      <c r="AX243" s="105" t="str">
        <f t="shared" si="44"/>
        <v/>
      </c>
    </row>
    <row r="244" spans="1:50">
      <c r="A244" s="105" t="str">
        <f t="shared" si="35"/>
        <v>Fri</v>
      </c>
      <c r="B244" s="14">
        <f t="shared" si="46"/>
        <v>42510</v>
      </c>
      <c r="C244" s="105" t="s">
        <v>202</v>
      </c>
      <c r="D244" s="105">
        <v>0.44</v>
      </c>
      <c r="E244" s="105">
        <v>0.4</v>
      </c>
      <c r="F244" s="105">
        <v>0.51</v>
      </c>
      <c r="G244" s="4">
        <f t="shared" si="45"/>
        <v>0.45</v>
      </c>
      <c r="I244" s="350"/>
      <c r="J244" s="350"/>
      <c r="K244" s="350"/>
      <c r="L244" s="350"/>
      <c r="N244" s="349"/>
      <c r="O244" s="349"/>
      <c r="P244" s="349"/>
      <c r="Q244" s="338" t="s">
        <v>66</v>
      </c>
      <c r="R244" s="338"/>
      <c r="S244" s="105" t="s">
        <v>74</v>
      </c>
      <c r="T244" s="105" t="s">
        <v>74</v>
      </c>
      <c r="U244" s="105">
        <v>-0.5</v>
      </c>
      <c r="AC244" s="105" t="s">
        <v>66</v>
      </c>
      <c r="AD244" s="105" t="s">
        <v>74</v>
      </c>
      <c r="AE244" s="105" t="s">
        <v>74</v>
      </c>
      <c r="AG244" s="105">
        <v>0.47</v>
      </c>
      <c r="AH244" s="337" t="s">
        <v>606</v>
      </c>
      <c r="AI244" s="337"/>
      <c r="AJ244" s="337"/>
      <c r="AK244" s="337"/>
      <c r="AL244" s="337"/>
      <c r="AM244" s="105">
        <f t="shared" si="36"/>
        <v>0.45</v>
      </c>
      <c r="AN244" s="105" t="str">
        <f t="shared" si="37"/>
        <v/>
      </c>
      <c r="AO244" s="102" t="str">
        <f t="shared" si="38"/>
        <v/>
      </c>
      <c r="AP244" s="102">
        <f t="shared" si="39"/>
        <v>0.47</v>
      </c>
      <c r="AQ244" s="102" t="str">
        <f t="shared" si="40"/>
        <v/>
      </c>
      <c r="AR244" s="102" t="str">
        <f t="shared" si="41"/>
        <v/>
      </c>
      <c r="AS244" s="102"/>
      <c r="AV244" s="161">
        <f t="shared" si="42"/>
        <v>0.45</v>
      </c>
      <c r="AW244" s="105" t="str">
        <f t="shared" si="43"/>
        <v/>
      </c>
      <c r="AX244" s="105" t="str">
        <f t="shared" si="44"/>
        <v/>
      </c>
    </row>
    <row r="245" spans="1:50">
      <c r="A245" s="105" t="str">
        <f t="shared" si="35"/>
        <v>Mon</v>
      </c>
      <c r="B245" s="14">
        <f t="shared" si="46"/>
        <v>42513</v>
      </c>
      <c r="C245" s="105">
        <v>0.19</v>
      </c>
      <c r="D245" s="105">
        <v>0.61</v>
      </c>
      <c r="E245" s="105">
        <v>0.74</v>
      </c>
      <c r="F245" s="105">
        <v>0.52</v>
      </c>
      <c r="G245" s="4">
        <f t="shared" si="45"/>
        <v>0.62333333333333341</v>
      </c>
      <c r="I245" s="350"/>
      <c r="J245" s="350"/>
      <c r="K245" s="350"/>
      <c r="L245" s="350"/>
      <c r="N245" s="349"/>
      <c r="O245" s="349"/>
      <c r="P245" s="349"/>
      <c r="Q245" s="338" t="s">
        <v>66</v>
      </c>
      <c r="R245" s="338"/>
      <c r="S245" s="105" t="s">
        <v>74</v>
      </c>
      <c r="T245" s="105" t="s">
        <v>66</v>
      </c>
      <c r="U245" s="105">
        <v>11.25</v>
      </c>
      <c r="AC245" s="105" t="s">
        <v>74</v>
      </c>
      <c r="AD245" s="105" t="s">
        <v>66</v>
      </c>
      <c r="AE245" s="105" t="s">
        <v>74</v>
      </c>
      <c r="AG245" s="105">
        <v>1.68</v>
      </c>
      <c r="AH245" s="337" t="s">
        <v>607</v>
      </c>
      <c r="AI245" s="337"/>
      <c r="AJ245" s="337"/>
      <c r="AK245" s="337"/>
      <c r="AL245" s="337"/>
      <c r="AM245" s="105">
        <f t="shared" si="36"/>
        <v>0.62333333333333341</v>
      </c>
      <c r="AN245" s="105" t="str">
        <f t="shared" si="37"/>
        <v/>
      </c>
      <c r="AO245" s="102">
        <f t="shared" si="38"/>
        <v>0.62333333333333341</v>
      </c>
      <c r="AP245" s="102">
        <f t="shared" si="39"/>
        <v>1.68</v>
      </c>
      <c r="AQ245" s="102" t="str">
        <f t="shared" si="40"/>
        <v/>
      </c>
      <c r="AR245" s="102">
        <f t="shared" si="41"/>
        <v>1.68</v>
      </c>
      <c r="AS245" s="102"/>
      <c r="AV245" s="161" t="str">
        <f t="shared" si="42"/>
        <v/>
      </c>
      <c r="AW245" s="105">
        <f t="shared" si="43"/>
        <v>0.62333333333333341</v>
      </c>
      <c r="AX245" s="105" t="str">
        <f t="shared" si="44"/>
        <v/>
      </c>
    </row>
    <row r="246" spans="1:50">
      <c r="A246" s="105" t="str">
        <f t="shared" si="35"/>
        <v>Tue</v>
      </c>
      <c r="B246" s="14">
        <f t="shared" si="46"/>
        <v>42514</v>
      </c>
      <c r="C246" s="105">
        <v>0.39</v>
      </c>
      <c r="D246" s="105">
        <v>0.56000000000000005</v>
      </c>
      <c r="E246" s="105">
        <v>0.4</v>
      </c>
      <c r="F246" s="105">
        <v>0.32</v>
      </c>
      <c r="G246" s="4">
        <f t="shared" si="45"/>
        <v>0.42666666666666669</v>
      </c>
      <c r="I246" s="350" t="s">
        <v>406</v>
      </c>
      <c r="J246" s="350"/>
      <c r="K246" s="350"/>
      <c r="L246" s="350"/>
      <c r="N246" s="349"/>
      <c r="O246" s="349"/>
      <c r="P246" s="349"/>
      <c r="Q246" s="338" t="s">
        <v>66</v>
      </c>
      <c r="R246" s="338"/>
      <c r="S246" s="105" t="s">
        <v>74</v>
      </c>
      <c r="T246" s="105" t="s">
        <v>66</v>
      </c>
      <c r="U246" s="105">
        <v>6</v>
      </c>
      <c r="AC246" s="105" t="s">
        <v>74</v>
      </c>
      <c r="AD246" s="105" t="s">
        <v>66</v>
      </c>
      <c r="AE246" s="105" t="s">
        <v>74</v>
      </c>
      <c r="AG246" s="105">
        <v>0.46</v>
      </c>
      <c r="AH246" s="337" t="s">
        <v>608</v>
      </c>
      <c r="AI246" s="337"/>
      <c r="AJ246" s="337"/>
      <c r="AK246" s="337"/>
      <c r="AL246" s="337"/>
      <c r="AM246" s="105">
        <f t="shared" si="36"/>
        <v>0.42666666666666669</v>
      </c>
      <c r="AN246" s="105" t="str">
        <f t="shared" si="37"/>
        <v/>
      </c>
      <c r="AO246" s="102">
        <f t="shared" si="38"/>
        <v>0.42666666666666669</v>
      </c>
      <c r="AP246" s="102">
        <f t="shared" si="39"/>
        <v>0.46</v>
      </c>
      <c r="AQ246" s="102" t="str">
        <f t="shared" si="40"/>
        <v/>
      </c>
      <c r="AR246" s="102">
        <f t="shared" si="41"/>
        <v>0.46</v>
      </c>
      <c r="AS246" s="102"/>
      <c r="AV246" s="161" t="str">
        <f t="shared" si="42"/>
        <v/>
      </c>
      <c r="AW246" s="105">
        <f t="shared" si="43"/>
        <v>0.42666666666666669</v>
      </c>
      <c r="AX246" s="105" t="str">
        <f t="shared" si="44"/>
        <v/>
      </c>
    </row>
    <row r="247" spans="1:50">
      <c r="A247" s="105" t="str">
        <f t="shared" si="35"/>
        <v>Wed</v>
      </c>
      <c r="B247" s="14">
        <f t="shared" si="46"/>
        <v>42515</v>
      </c>
      <c r="C247" s="105">
        <v>0.41</v>
      </c>
      <c r="D247" s="105">
        <v>0.3</v>
      </c>
      <c r="E247" s="105">
        <v>0.28000000000000003</v>
      </c>
      <c r="F247" s="105">
        <v>0.68</v>
      </c>
      <c r="G247" s="4">
        <f t="shared" si="45"/>
        <v>0.42</v>
      </c>
      <c r="I247" s="350"/>
      <c r="J247" s="350"/>
      <c r="K247" s="350"/>
      <c r="L247" s="350"/>
      <c r="N247" s="349"/>
      <c r="O247" s="349"/>
      <c r="P247" s="349"/>
      <c r="Q247" s="338" t="s">
        <v>74</v>
      </c>
      <c r="R247" s="338"/>
      <c r="S247" s="105" t="s">
        <v>74</v>
      </c>
      <c r="T247" s="105" t="s">
        <v>74</v>
      </c>
      <c r="U247" s="105">
        <v>1.75</v>
      </c>
      <c r="AC247" s="105" t="s">
        <v>74</v>
      </c>
      <c r="AD247" s="105" t="s">
        <v>74</v>
      </c>
      <c r="AE247" s="105" t="s">
        <v>74</v>
      </c>
      <c r="AG247" s="105">
        <v>0.44</v>
      </c>
      <c r="AH247" s="337" t="s">
        <v>609</v>
      </c>
      <c r="AI247" s="337"/>
      <c r="AJ247" s="337"/>
      <c r="AK247" s="337"/>
      <c r="AL247" s="337"/>
      <c r="AM247" s="105" t="str">
        <f t="shared" si="36"/>
        <v/>
      </c>
      <c r="AN247" s="105" t="str">
        <f t="shared" si="37"/>
        <v/>
      </c>
      <c r="AO247" s="102" t="str">
        <f t="shared" si="38"/>
        <v/>
      </c>
      <c r="AP247" s="102" t="str">
        <f t="shared" si="39"/>
        <v/>
      </c>
      <c r="AQ247" s="102" t="str">
        <f t="shared" si="40"/>
        <v/>
      </c>
      <c r="AR247" s="102" t="str">
        <f t="shared" si="41"/>
        <v/>
      </c>
      <c r="AS247" s="102"/>
      <c r="AV247" s="161" t="str">
        <f t="shared" si="42"/>
        <v/>
      </c>
      <c r="AW247" s="105" t="str">
        <f t="shared" si="43"/>
        <v/>
      </c>
      <c r="AX247" s="105" t="str">
        <f t="shared" si="44"/>
        <v/>
      </c>
    </row>
    <row r="248" spans="1:50">
      <c r="A248" s="105" t="str">
        <f t="shared" si="35"/>
        <v>Thu</v>
      </c>
      <c r="B248" s="14">
        <f t="shared" si="46"/>
        <v>42516</v>
      </c>
      <c r="C248" s="105">
        <v>0.46</v>
      </c>
      <c r="D248" s="105">
        <v>0.56000000000000005</v>
      </c>
      <c r="E248" s="105">
        <v>2.13</v>
      </c>
      <c r="F248" s="105">
        <v>0.46</v>
      </c>
      <c r="G248" s="4">
        <f t="shared" si="45"/>
        <v>1.05</v>
      </c>
      <c r="I248" s="350"/>
      <c r="J248" s="350"/>
      <c r="K248" s="350"/>
      <c r="L248" s="350"/>
      <c r="N248" s="349"/>
      <c r="O248" s="349"/>
      <c r="P248" s="349"/>
      <c r="Q248" s="338" t="s">
        <v>74</v>
      </c>
      <c r="R248" s="338"/>
      <c r="S248" s="105" t="s">
        <v>74</v>
      </c>
      <c r="T248" s="105" t="s">
        <v>74</v>
      </c>
      <c r="U248" s="105">
        <v>-0.25</v>
      </c>
      <c r="AC248" s="105" t="s">
        <v>74</v>
      </c>
      <c r="AD248" s="105" t="s">
        <v>74</v>
      </c>
      <c r="AE248" s="105" t="s">
        <v>74</v>
      </c>
      <c r="AG248" s="105">
        <v>2.21</v>
      </c>
      <c r="AH248" s="337" t="s">
        <v>610</v>
      </c>
      <c r="AI248" s="337"/>
      <c r="AJ248" s="337"/>
      <c r="AK248" s="337"/>
      <c r="AL248" s="337"/>
      <c r="AM248" s="105" t="str">
        <f t="shared" si="36"/>
        <v/>
      </c>
      <c r="AN248" s="105" t="str">
        <f t="shared" si="37"/>
        <v/>
      </c>
      <c r="AO248" s="102" t="str">
        <f t="shared" si="38"/>
        <v/>
      </c>
      <c r="AP248" s="102" t="str">
        <f t="shared" si="39"/>
        <v/>
      </c>
      <c r="AQ248" s="102" t="str">
        <f t="shared" si="40"/>
        <v/>
      </c>
      <c r="AR248" s="102" t="str">
        <f t="shared" si="41"/>
        <v/>
      </c>
      <c r="AS248" s="102"/>
      <c r="AV248" s="161" t="str">
        <f t="shared" si="42"/>
        <v/>
      </c>
      <c r="AW248" s="105" t="str">
        <f t="shared" si="43"/>
        <v/>
      </c>
      <c r="AX248" s="105" t="str">
        <f t="shared" si="44"/>
        <v/>
      </c>
    </row>
    <row r="249" spans="1:50">
      <c r="A249" s="105" t="str">
        <f t="shared" si="35"/>
        <v>Fri</v>
      </c>
      <c r="B249" s="14">
        <f t="shared" si="46"/>
        <v>42517</v>
      </c>
      <c r="C249" s="105" t="s">
        <v>202</v>
      </c>
      <c r="D249" s="105" t="s">
        <v>331</v>
      </c>
      <c r="E249" s="105" t="s">
        <v>331</v>
      </c>
      <c r="F249" s="105" t="s">
        <v>331</v>
      </c>
      <c r="G249" s="4"/>
      <c r="I249" s="350"/>
      <c r="J249" s="350"/>
      <c r="K249" s="350"/>
      <c r="L249" s="350"/>
      <c r="N249" s="349"/>
      <c r="O249" s="349"/>
      <c r="P249" s="349"/>
      <c r="Q249" s="338"/>
      <c r="R249" s="338"/>
      <c r="AH249" s="337"/>
      <c r="AI249" s="337"/>
      <c r="AJ249" s="337"/>
      <c r="AK249" s="337"/>
      <c r="AL249" s="337"/>
      <c r="AM249" s="105" t="str">
        <f t="shared" si="36"/>
        <v/>
      </c>
      <c r="AN249" s="105" t="str">
        <f t="shared" si="37"/>
        <v/>
      </c>
      <c r="AO249" s="102" t="str">
        <f t="shared" si="38"/>
        <v/>
      </c>
      <c r="AP249" s="102" t="str">
        <f t="shared" si="39"/>
        <v/>
      </c>
      <c r="AQ249" s="102" t="str">
        <f t="shared" si="40"/>
        <v/>
      </c>
      <c r="AR249" s="102" t="str">
        <f t="shared" si="41"/>
        <v/>
      </c>
      <c r="AS249" s="102"/>
      <c r="AV249" s="161" t="str">
        <f t="shared" si="42"/>
        <v/>
      </c>
      <c r="AW249" s="105" t="str">
        <f t="shared" si="43"/>
        <v/>
      </c>
      <c r="AX249" s="105" t="str">
        <f t="shared" si="44"/>
        <v/>
      </c>
    </row>
    <row r="250" spans="1:50">
      <c r="A250" s="105" t="str">
        <f t="shared" si="35"/>
        <v>Mon</v>
      </c>
      <c r="B250" s="14">
        <f t="shared" si="46"/>
        <v>42520</v>
      </c>
      <c r="C250" s="105">
        <v>0.23</v>
      </c>
      <c r="D250" s="105">
        <v>0.3</v>
      </c>
      <c r="E250" s="105">
        <v>0.32</v>
      </c>
      <c r="F250" s="105">
        <v>0.56000000000000005</v>
      </c>
      <c r="G250" s="4">
        <f t="shared" si="45"/>
        <v>0.39333333333333337</v>
      </c>
      <c r="H250" s="105">
        <v>0.31</v>
      </c>
      <c r="I250" s="350" t="s">
        <v>457</v>
      </c>
      <c r="J250" s="350"/>
      <c r="K250" s="350"/>
      <c r="L250" s="350"/>
      <c r="N250" s="349"/>
      <c r="O250" s="349"/>
      <c r="P250" s="349"/>
      <c r="Q250" s="338" t="s">
        <v>66</v>
      </c>
      <c r="R250" s="338"/>
      <c r="S250" s="105" t="s">
        <v>74</v>
      </c>
      <c r="T250" s="105" t="s">
        <v>74</v>
      </c>
      <c r="U250" s="105">
        <v>2.5</v>
      </c>
      <c r="AC250" s="105" t="s">
        <v>74</v>
      </c>
      <c r="AD250" s="105" t="s">
        <v>74</v>
      </c>
      <c r="AE250" s="105" t="s">
        <v>74</v>
      </c>
      <c r="AG250" s="105">
        <v>0.25</v>
      </c>
      <c r="AH250" s="337" t="s">
        <v>611</v>
      </c>
      <c r="AI250" s="337"/>
      <c r="AJ250" s="337"/>
      <c r="AK250" s="337"/>
      <c r="AL250" s="337"/>
      <c r="AM250" s="105">
        <f t="shared" si="36"/>
        <v>0.39333333333333337</v>
      </c>
      <c r="AN250" s="105" t="str">
        <f t="shared" si="37"/>
        <v/>
      </c>
      <c r="AO250" s="102" t="str">
        <f t="shared" si="38"/>
        <v/>
      </c>
      <c r="AP250" s="102">
        <f t="shared" si="39"/>
        <v>0.25</v>
      </c>
      <c r="AQ250" s="102" t="str">
        <f t="shared" si="40"/>
        <v/>
      </c>
      <c r="AR250" s="102" t="str">
        <f t="shared" si="41"/>
        <v/>
      </c>
      <c r="AS250" s="102"/>
      <c r="AV250" s="161" t="str">
        <f t="shared" si="42"/>
        <v/>
      </c>
      <c r="AW250" s="105" t="str">
        <f t="shared" si="43"/>
        <v/>
      </c>
      <c r="AX250" s="105" t="str">
        <f t="shared" si="44"/>
        <v/>
      </c>
    </row>
    <row r="251" spans="1:50">
      <c r="A251" s="105" t="str">
        <f t="shared" si="35"/>
        <v>Tue</v>
      </c>
      <c r="B251" s="14">
        <f t="shared" si="46"/>
        <v>42521</v>
      </c>
      <c r="C251" s="105">
        <v>0.41</v>
      </c>
      <c r="D251" s="105">
        <v>0.55000000000000004</v>
      </c>
      <c r="E251" s="105">
        <v>2</v>
      </c>
      <c r="F251" s="105">
        <v>0.33</v>
      </c>
      <c r="G251" s="4">
        <f t="shared" si="45"/>
        <v>0.96</v>
      </c>
      <c r="I251" s="350"/>
      <c r="J251" s="350"/>
      <c r="K251" s="350"/>
      <c r="L251" s="350"/>
      <c r="M251" s="105">
        <v>0.57999999999999996</v>
      </c>
      <c r="N251" s="349" t="s">
        <v>613</v>
      </c>
      <c r="O251" s="349"/>
      <c r="P251" s="349"/>
      <c r="Q251" s="338" t="s">
        <v>74</v>
      </c>
      <c r="R251" s="338"/>
      <c r="S251" s="105" t="s">
        <v>66</v>
      </c>
      <c r="T251" s="105" t="s">
        <v>74</v>
      </c>
      <c r="U251" s="105">
        <v>-9.25</v>
      </c>
      <c r="AC251" s="105" t="s">
        <v>66</v>
      </c>
      <c r="AD251" s="105" t="s">
        <v>74</v>
      </c>
      <c r="AE251" s="105" t="s">
        <v>66</v>
      </c>
      <c r="AG251" s="105">
        <v>1.1599999999999999</v>
      </c>
      <c r="AH251" s="337" t="s">
        <v>614</v>
      </c>
      <c r="AI251" s="337"/>
      <c r="AJ251" s="337"/>
      <c r="AK251" s="337"/>
      <c r="AL251" s="337"/>
      <c r="AM251" s="105" t="str">
        <f t="shared" si="36"/>
        <v/>
      </c>
      <c r="AN251" s="105">
        <f t="shared" si="37"/>
        <v>0.96</v>
      </c>
      <c r="AO251" s="102" t="str">
        <f t="shared" si="38"/>
        <v/>
      </c>
      <c r="AP251" s="102" t="str">
        <f t="shared" si="39"/>
        <v/>
      </c>
      <c r="AQ251" s="102">
        <f t="shared" si="40"/>
        <v>1.1599999999999999</v>
      </c>
      <c r="AR251" s="102" t="str">
        <f t="shared" si="41"/>
        <v/>
      </c>
      <c r="AS251" s="102"/>
      <c r="AV251" s="161">
        <f t="shared" si="42"/>
        <v>0.96</v>
      </c>
      <c r="AW251" s="105" t="str">
        <f t="shared" si="43"/>
        <v/>
      </c>
      <c r="AX251" s="105">
        <f t="shared" si="44"/>
        <v>0.96</v>
      </c>
    </row>
    <row r="252" spans="1:50">
      <c r="A252" s="105" t="str">
        <f t="shared" si="35"/>
        <v>Wed</v>
      </c>
      <c r="B252" s="14">
        <f t="shared" si="46"/>
        <v>42522</v>
      </c>
      <c r="C252" s="105">
        <v>0.33</v>
      </c>
      <c r="D252" s="105">
        <v>0.56000000000000005</v>
      </c>
      <c r="E252" s="105">
        <v>0.51</v>
      </c>
      <c r="F252" s="105">
        <v>0.41</v>
      </c>
      <c r="G252" s="4">
        <f t="shared" si="45"/>
        <v>0.49333333333333335</v>
      </c>
      <c r="I252" s="350"/>
      <c r="J252" s="350"/>
      <c r="K252" s="350"/>
      <c r="L252" s="350"/>
      <c r="N252" s="349" t="s">
        <v>145</v>
      </c>
      <c r="O252" s="349"/>
      <c r="P252" s="349"/>
      <c r="Q252" s="338" t="s">
        <v>66</v>
      </c>
      <c r="R252" s="338"/>
      <c r="S252" s="105" t="s">
        <v>74</v>
      </c>
      <c r="T252" s="105" t="s">
        <v>74</v>
      </c>
      <c r="U252" s="105">
        <v>-4.75</v>
      </c>
      <c r="AC252" s="105" t="s">
        <v>74</v>
      </c>
      <c r="AD252" s="105" t="s">
        <v>74</v>
      </c>
      <c r="AE252" s="105" t="s">
        <v>74</v>
      </c>
      <c r="AG252" s="105">
        <v>0.49</v>
      </c>
      <c r="AH252" s="337" t="s">
        <v>616</v>
      </c>
      <c r="AI252" s="337"/>
      <c r="AJ252" s="337"/>
      <c r="AK252" s="337"/>
      <c r="AL252" s="337"/>
      <c r="AM252" s="105">
        <f t="shared" si="36"/>
        <v>0.49333333333333335</v>
      </c>
      <c r="AN252" s="105" t="str">
        <f t="shared" si="37"/>
        <v/>
      </c>
      <c r="AO252" s="102" t="str">
        <f t="shared" si="38"/>
        <v/>
      </c>
      <c r="AP252" s="102">
        <f t="shared" si="39"/>
        <v>0.49</v>
      </c>
      <c r="AQ252" s="102" t="str">
        <f t="shared" si="40"/>
        <v/>
      </c>
      <c r="AR252" s="102" t="str">
        <f t="shared" si="41"/>
        <v/>
      </c>
      <c r="AS252" s="102"/>
      <c r="AV252" s="161" t="str">
        <f t="shared" si="42"/>
        <v/>
      </c>
      <c r="AW252" s="105" t="str">
        <f t="shared" si="43"/>
        <v/>
      </c>
      <c r="AX252" s="105" t="str">
        <f t="shared" si="44"/>
        <v/>
      </c>
    </row>
    <row r="253" spans="1:50">
      <c r="A253" s="105" t="str">
        <f t="shared" si="35"/>
        <v>Thu</v>
      </c>
      <c r="B253" s="14">
        <f t="shared" si="46"/>
        <v>42523</v>
      </c>
      <c r="C253" s="105">
        <v>0.32</v>
      </c>
      <c r="D253" s="105">
        <v>0.31</v>
      </c>
      <c r="E253" s="105">
        <v>0.51</v>
      </c>
      <c r="F253" s="105">
        <v>0.7</v>
      </c>
      <c r="G253" s="4">
        <f t="shared" si="45"/>
        <v>0.50666666666666671</v>
      </c>
      <c r="I253" s="350"/>
      <c r="J253" s="350"/>
      <c r="K253" s="350"/>
      <c r="L253" s="350"/>
      <c r="M253" s="105">
        <v>0.77</v>
      </c>
      <c r="N253" s="349" t="s">
        <v>605</v>
      </c>
      <c r="O253" s="349"/>
      <c r="P253" s="349"/>
      <c r="Q253" s="338" t="s">
        <v>74</v>
      </c>
      <c r="R253" s="338"/>
      <c r="S253" s="105" t="s">
        <v>66</v>
      </c>
      <c r="T253" s="105" t="s">
        <v>74</v>
      </c>
      <c r="U253" s="105">
        <v>-6.5</v>
      </c>
      <c r="AC253" s="105" t="s">
        <v>66</v>
      </c>
      <c r="AD253" s="105" t="s">
        <v>74</v>
      </c>
      <c r="AE253" s="105" t="s">
        <v>66</v>
      </c>
      <c r="AG253" s="105">
        <v>0.83</v>
      </c>
      <c r="AH253" s="337" t="s">
        <v>617</v>
      </c>
      <c r="AI253" s="337"/>
      <c r="AJ253" s="337"/>
      <c r="AK253" s="337"/>
      <c r="AL253" s="337"/>
      <c r="AM253" s="105" t="str">
        <f t="shared" si="36"/>
        <v/>
      </c>
      <c r="AN253" s="105">
        <f t="shared" si="37"/>
        <v>0.50666666666666671</v>
      </c>
      <c r="AO253" s="102" t="str">
        <f t="shared" si="38"/>
        <v/>
      </c>
      <c r="AP253" s="102" t="str">
        <f t="shared" si="39"/>
        <v/>
      </c>
      <c r="AQ253" s="102">
        <f t="shared" si="40"/>
        <v>0.83</v>
      </c>
      <c r="AR253" s="102" t="str">
        <f t="shared" si="41"/>
        <v/>
      </c>
      <c r="AS253" s="102"/>
      <c r="AV253" s="161">
        <f t="shared" si="42"/>
        <v>0.50666666666666671</v>
      </c>
      <c r="AW253" s="105" t="str">
        <f t="shared" si="43"/>
        <v/>
      </c>
      <c r="AX253" s="105">
        <f t="shared" si="44"/>
        <v>0.50666666666666671</v>
      </c>
    </row>
    <row r="254" spans="1:50">
      <c r="A254" s="105" t="str">
        <f t="shared" si="35"/>
        <v>Fri</v>
      </c>
      <c r="B254" s="14">
        <f t="shared" si="46"/>
        <v>42524</v>
      </c>
      <c r="C254" s="105" t="s">
        <v>202</v>
      </c>
      <c r="D254" s="105">
        <v>0.56000000000000005</v>
      </c>
      <c r="E254" s="105">
        <v>0.68</v>
      </c>
      <c r="F254" s="105">
        <v>0.74</v>
      </c>
      <c r="G254" s="4">
        <f t="shared" si="45"/>
        <v>0.66</v>
      </c>
      <c r="H254" s="105">
        <v>0.95</v>
      </c>
      <c r="I254" s="350"/>
      <c r="J254" s="350"/>
      <c r="K254" s="350"/>
      <c r="L254" s="350"/>
      <c r="N254" s="349" t="s">
        <v>111</v>
      </c>
      <c r="O254" s="349"/>
      <c r="P254" s="349"/>
      <c r="Q254" s="338" t="s">
        <v>66</v>
      </c>
      <c r="R254" s="338"/>
      <c r="S254" s="105" t="s">
        <v>74</v>
      </c>
      <c r="T254" s="105" t="s">
        <v>74</v>
      </c>
      <c r="U254" s="105">
        <v>3.25</v>
      </c>
      <c r="AC254" s="105" t="s">
        <v>74</v>
      </c>
      <c r="AD254" s="105" t="s">
        <v>74</v>
      </c>
      <c r="AE254" s="105" t="s">
        <v>74</v>
      </c>
      <c r="AG254" s="105">
        <v>0.83</v>
      </c>
      <c r="AH254" s="337" t="s">
        <v>619</v>
      </c>
      <c r="AI254" s="337"/>
      <c r="AJ254" s="337"/>
      <c r="AK254" s="337"/>
      <c r="AL254" s="337"/>
      <c r="AM254" s="105">
        <f t="shared" si="36"/>
        <v>0.66</v>
      </c>
      <c r="AN254" s="105" t="str">
        <f t="shared" si="37"/>
        <v/>
      </c>
      <c r="AO254" s="102" t="str">
        <f t="shared" si="38"/>
        <v/>
      </c>
      <c r="AP254" s="102">
        <f t="shared" si="39"/>
        <v>0.83</v>
      </c>
      <c r="AQ254" s="102" t="str">
        <f t="shared" si="40"/>
        <v/>
      </c>
      <c r="AR254" s="102" t="str">
        <f t="shared" si="41"/>
        <v/>
      </c>
      <c r="AS254" s="102"/>
      <c r="AV254" s="161" t="str">
        <f t="shared" si="42"/>
        <v/>
      </c>
      <c r="AW254" s="105" t="str">
        <f t="shared" si="43"/>
        <v/>
      </c>
      <c r="AX254" s="105" t="str">
        <f t="shared" si="44"/>
        <v/>
      </c>
    </row>
    <row r="255" spans="1:50">
      <c r="A255" s="105" t="str">
        <f t="shared" si="35"/>
        <v>Mon</v>
      </c>
      <c r="B255" s="14">
        <f t="shared" si="46"/>
        <v>42527</v>
      </c>
      <c r="C255" s="105">
        <v>0.46</v>
      </c>
      <c r="D255" s="105">
        <v>0.3</v>
      </c>
      <c r="E255" s="105">
        <v>0.4</v>
      </c>
      <c r="F255" s="105">
        <v>0.59</v>
      </c>
      <c r="G255" s="4">
        <f t="shared" si="45"/>
        <v>0.43</v>
      </c>
      <c r="H255" s="105">
        <v>0.36</v>
      </c>
      <c r="I255" s="350" t="s">
        <v>621</v>
      </c>
      <c r="J255" s="350"/>
      <c r="K255" s="350"/>
      <c r="L255" s="350"/>
      <c r="N255" s="349"/>
      <c r="O255" s="349"/>
      <c r="P255" s="349"/>
      <c r="Q255" s="338" t="s">
        <v>66</v>
      </c>
      <c r="R255" s="338"/>
      <c r="S255" s="105" t="s">
        <v>74</v>
      </c>
      <c r="T255" s="105" t="s">
        <v>74</v>
      </c>
      <c r="U255" s="105">
        <v>1.5</v>
      </c>
      <c r="AC255" s="105" t="s">
        <v>74</v>
      </c>
      <c r="AD255" s="105" t="s">
        <v>74</v>
      </c>
      <c r="AE255" s="105" t="s">
        <v>74</v>
      </c>
      <c r="AG255" s="105">
        <v>0.28999999999999998</v>
      </c>
      <c r="AH255" s="337" t="s">
        <v>620</v>
      </c>
      <c r="AI255" s="337"/>
      <c r="AJ255" s="337"/>
      <c r="AK255" s="337"/>
      <c r="AL255" s="337"/>
      <c r="AM255" s="105">
        <f t="shared" si="36"/>
        <v>0.43</v>
      </c>
      <c r="AN255" s="105" t="str">
        <f t="shared" si="37"/>
        <v/>
      </c>
      <c r="AO255" s="102" t="str">
        <f t="shared" si="38"/>
        <v/>
      </c>
      <c r="AP255" s="102">
        <f t="shared" si="39"/>
        <v>0.28999999999999998</v>
      </c>
      <c r="AQ255" s="102" t="str">
        <f t="shared" si="40"/>
        <v/>
      </c>
      <c r="AR255" s="102" t="str">
        <f t="shared" si="41"/>
        <v/>
      </c>
      <c r="AS255" s="102"/>
      <c r="AV255" s="161" t="str">
        <f t="shared" si="42"/>
        <v/>
      </c>
      <c r="AW255" s="105" t="str">
        <f t="shared" si="43"/>
        <v/>
      </c>
      <c r="AX255" s="105" t="str">
        <f t="shared" si="44"/>
        <v/>
      </c>
    </row>
    <row r="256" spans="1:50">
      <c r="A256" s="105" t="str">
        <f t="shared" si="35"/>
        <v>Tue</v>
      </c>
      <c r="B256" s="14">
        <f t="shared" si="46"/>
        <v>42528</v>
      </c>
      <c r="C256" s="105">
        <v>0.44</v>
      </c>
      <c r="D256" s="105">
        <v>0.54</v>
      </c>
      <c r="E256" s="105">
        <v>0.63</v>
      </c>
      <c r="F256" s="105">
        <v>0.56000000000000005</v>
      </c>
      <c r="G256" s="4">
        <f t="shared" si="45"/>
        <v>0.57666666666666666</v>
      </c>
      <c r="H256" s="105">
        <v>0.77</v>
      </c>
      <c r="I256" s="350" t="s">
        <v>623</v>
      </c>
      <c r="J256" s="350"/>
      <c r="K256" s="350"/>
      <c r="L256" s="350"/>
      <c r="N256" s="349"/>
      <c r="O256" s="349"/>
      <c r="P256" s="349"/>
      <c r="Q256" s="338" t="s">
        <v>74</v>
      </c>
      <c r="R256" s="338"/>
      <c r="S256" s="105" t="s">
        <v>74</v>
      </c>
      <c r="T256" s="105" t="s">
        <v>74</v>
      </c>
      <c r="U256" s="105">
        <v>2.25</v>
      </c>
      <c r="AC256" s="105" t="s">
        <v>74</v>
      </c>
      <c r="AD256" s="105" t="s">
        <v>74</v>
      </c>
      <c r="AE256" s="105" t="s">
        <v>74</v>
      </c>
      <c r="AG256" s="105">
        <v>7.0000000000000007E-2</v>
      </c>
      <c r="AH256" s="337" t="s">
        <v>622</v>
      </c>
      <c r="AI256" s="337"/>
      <c r="AJ256" s="337"/>
      <c r="AK256" s="337"/>
      <c r="AL256" s="337"/>
      <c r="AM256" s="105" t="str">
        <f t="shared" si="36"/>
        <v/>
      </c>
      <c r="AN256" s="105" t="str">
        <f t="shared" si="37"/>
        <v/>
      </c>
      <c r="AO256" s="102" t="str">
        <f t="shared" si="38"/>
        <v/>
      </c>
      <c r="AP256" s="102" t="str">
        <f t="shared" si="39"/>
        <v/>
      </c>
      <c r="AQ256" s="102" t="str">
        <f t="shared" si="40"/>
        <v/>
      </c>
      <c r="AR256" s="102" t="str">
        <f t="shared" si="41"/>
        <v/>
      </c>
      <c r="AS256" s="102"/>
      <c r="AV256" s="161" t="str">
        <f t="shared" si="42"/>
        <v/>
      </c>
      <c r="AW256" s="105" t="str">
        <f t="shared" si="43"/>
        <v/>
      </c>
      <c r="AX256" s="105" t="str">
        <f t="shared" si="44"/>
        <v/>
      </c>
    </row>
    <row r="257" spans="1:50">
      <c r="A257" s="105" t="str">
        <f t="shared" si="35"/>
        <v>Wed</v>
      </c>
      <c r="B257" s="14">
        <f t="shared" si="46"/>
        <v>42529</v>
      </c>
      <c r="C257" s="105">
        <v>0.33</v>
      </c>
      <c r="D257" s="105">
        <v>0.31</v>
      </c>
      <c r="E257" s="105">
        <v>0.2</v>
      </c>
      <c r="F257" s="105">
        <v>0.39</v>
      </c>
      <c r="G257" s="4">
        <f t="shared" si="45"/>
        <v>0.30000000000000004</v>
      </c>
      <c r="I257" s="350"/>
      <c r="J257" s="350"/>
      <c r="K257" s="350"/>
      <c r="L257" s="350"/>
      <c r="N257" s="349"/>
      <c r="O257" s="349"/>
      <c r="P257" s="349"/>
      <c r="Q257" s="338" t="s">
        <v>74</v>
      </c>
      <c r="R257" s="338"/>
      <c r="S257" s="105" t="s">
        <v>66</v>
      </c>
      <c r="T257" s="105" t="s">
        <v>74</v>
      </c>
      <c r="U257" s="105">
        <v>-8.75</v>
      </c>
      <c r="AC257" s="105" t="s">
        <v>66</v>
      </c>
      <c r="AD257" s="105" t="s">
        <v>74</v>
      </c>
      <c r="AE257" s="105" t="s">
        <v>66</v>
      </c>
      <c r="AG257" s="105">
        <v>0.25</v>
      </c>
      <c r="AH257" s="337" t="s">
        <v>624</v>
      </c>
      <c r="AI257" s="337"/>
      <c r="AJ257" s="337"/>
      <c r="AK257" s="337"/>
      <c r="AL257" s="337"/>
      <c r="AM257" s="105" t="str">
        <f t="shared" si="36"/>
        <v/>
      </c>
      <c r="AN257" s="105">
        <f t="shared" si="37"/>
        <v>0.30000000000000004</v>
      </c>
      <c r="AO257" s="102" t="str">
        <f t="shared" si="38"/>
        <v/>
      </c>
      <c r="AP257" s="102" t="str">
        <f t="shared" si="39"/>
        <v/>
      </c>
      <c r="AQ257" s="102">
        <f t="shared" si="40"/>
        <v>0.25</v>
      </c>
      <c r="AR257" s="102" t="str">
        <f t="shared" si="41"/>
        <v/>
      </c>
      <c r="AS257" s="102"/>
      <c r="AV257" s="161">
        <f t="shared" si="42"/>
        <v>0.30000000000000004</v>
      </c>
      <c r="AW257" s="105" t="str">
        <f t="shared" si="43"/>
        <v/>
      </c>
      <c r="AX257" s="105">
        <f t="shared" si="44"/>
        <v>0.30000000000000004</v>
      </c>
    </row>
    <row r="258" spans="1:50">
      <c r="A258" s="105" t="str">
        <f t="shared" si="35"/>
        <v>Thu</v>
      </c>
      <c r="B258" s="14">
        <f t="shared" si="46"/>
        <v>42530</v>
      </c>
      <c r="C258" s="105">
        <v>0.31</v>
      </c>
      <c r="D258" s="105">
        <v>0.56000000000000005</v>
      </c>
      <c r="E258" s="105">
        <v>0.7</v>
      </c>
      <c r="F258" s="105">
        <v>0.67</v>
      </c>
      <c r="G258" s="4">
        <f t="shared" si="45"/>
        <v>0.64333333333333342</v>
      </c>
      <c r="I258" s="350"/>
      <c r="J258" s="350"/>
      <c r="K258" s="350"/>
      <c r="L258" s="350"/>
      <c r="N258" s="349"/>
      <c r="O258" s="349"/>
      <c r="P258" s="349"/>
      <c r="Q258" s="338" t="s">
        <v>74</v>
      </c>
      <c r="R258" s="338"/>
      <c r="S258" s="105" t="s">
        <v>66</v>
      </c>
      <c r="T258" s="105" t="s">
        <v>74</v>
      </c>
      <c r="U258" s="105">
        <v>-15</v>
      </c>
      <c r="AC258" s="105" t="s">
        <v>66</v>
      </c>
      <c r="AD258" s="105" t="s">
        <v>74</v>
      </c>
      <c r="AE258" s="105" t="s">
        <v>66</v>
      </c>
      <c r="AG258" s="105">
        <v>0.85</v>
      </c>
      <c r="AH258" s="337" t="s">
        <v>625</v>
      </c>
      <c r="AI258" s="337"/>
      <c r="AJ258" s="337"/>
      <c r="AK258" s="337"/>
      <c r="AL258" s="337"/>
      <c r="AM258" s="105" t="str">
        <f t="shared" si="36"/>
        <v/>
      </c>
      <c r="AN258" s="105">
        <f t="shared" si="37"/>
        <v>0.64333333333333342</v>
      </c>
      <c r="AO258" s="102" t="str">
        <f t="shared" si="38"/>
        <v/>
      </c>
      <c r="AP258" s="102" t="str">
        <f t="shared" si="39"/>
        <v/>
      </c>
      <c r="AQ258" s="102">
        <f t="shared" si="40"/>
        <v>0.85</v>
      </c>
      <c r="AR258" s="102" t="str">
        <f t="shared" si="41"/>
        <v/>
      </c>
      <c r="AS258" s="102"/>
      <c r="AV258" s="161">
        <f t="shared" si="42"/>
        <v>0.64333333333333342</v>
      </c>
      <c r="AW258" s="105" t="str">
        <f t="shared" si="43"/>
        <v/>
      </c>
      <c r="AX258" s="105">
        <f t="shared" si="44"/>
        <v>0.64333333333333342</v>
      </c>
    </row>
    <row r="259" spans="1:50">
      <c r="A259" s="105" t="str">
        <f t="shared" si="35"/>
        <v>Fri</v>
      </c>
      <c r="B259" s="14">
        <f t="shared" si="46"/>
        <v>42531</v>
      </c>
      <c r="C259" s="105" t="s">
        <v>202</v>
      </c>
      <c r="D259" s="105">
        <v>0.77</v>
      </c>
      <c r="E259" s="105">
        <v>0.48</v>
      </c>
      <c r="F259" s="105">
        <v>0.75</v>
      </c>
      <c r="G259" s="4">
        <f t="shared" si="45"/>
        <v>0.66666666666666663</v>
      </c>
      <c r="I259" s="350"/>
      <c r="J259" s="350"/>
      <c r="K259" s="350"/>
      <c r="L259" s="350"/>
      <c r="N259" s="349"/>
      <c r="O259" s="349"/>
      <c r="P259" s="349"/>
      <c r="Q259" s="338" t="s">
        <v>74</v>
      </c>
      <c r="R259" s="338"/>
      <c r="S259" s="105" t="s">
        <v>66</v>
      </c>
      <c r="T259" s="105" t="s">
        <v>74</v>
      </c>
      <c r="U259" s="105">
        <v>-8.25</v>
      </c>
      <c r="AC259" s="105" t="s">
        <v>66</v>
      </c>
      <c r="AD259" s="105" t="s">
        <v>74</v>
      </c>
      <c r="AE259" s="105" t="s">
        <v>66</v>
      </c>
      <c r="AG259" s="105">
        <v>0.92</v>
      </c>
      <c r="AH259" s="337" t="s">
        <v>626</v>
      </c>
      <c r="AI259" s="337"/>
      <c r="AJ259" s="337"/>
      <c r="AK259" s="337"/>
      <c r="AL259" s="337"/>
      <c r="AM259" s="105" t="str">
        <f t="shared" si="36"/>
        <v/>
      </c>
      <c r="AN259" s="105">
        <f t="shared" si="37"/>
        <v>0.66666666666666663</v>
      </c>
      <c r="AO259" s="102" t="str">
        <f t="shared" si="38"/>
        <v/>
      </c>
      <c r="AP259" s="102" t="str">
        <f t="shared" si="39"/>
        <v/>
      </c>
      <c r="AQ259" s="102">
        <f t="shared" si="40"/>
        <v>0.92</v>
      </c>
      <c r="AR259" s="102" t="str">
        <f t="shared" si="41"/>
        <v/>
      </c>
      <c r="AS259" s="102"/>
      <c r="AV259" s="161">
        <f t="shared" si="42"/>
        <v>0.66666666666666663</v>
      </c>
      <c r="AW259" s="105" t="str">
        <f t="shared" si="43"/>
        <v/>
      </c>
      <c r="AX259" s="105">
        <f t="shared" si="44"/>
        <v>0.66666666666666663</v>
      </c>
    </row>
    <row r="260" spans="1:50">
      <c r="A260" s="105" t="str">
        <f t="shared" si="35"/>
        <v>Mon</v>
      </c>
      <c r="B260" s="14">
        <f t="shared" si="46"/>
        <v>42534</v>
      </c>
      <c r="C260" s="105">
        <v>0.44</v>
      </c>
      <c r="D260" s="105">
        <v>1.84</v>
      </c>
      <c r="E260" s="105">
        <v>0.65</v>
      </c>
      <c r="F260" s="105">
        <v>0.6</v>
      </c>
      <c r="G260" s="4">
        <f t="shared" si="45"/>
        <v>1.03</v>
      </c>
      <c r="H260" s="105">
        <v>0.89</v>
      </c>
      <c r="I260" s="350" t="s">
        <v>627</v>
      </c>
      <c r="J260" s="350"/>
      <c r="K260" s="350"/>
      <c r="L260" s="350"/>
      <c r="N260" s="349"/>
      <c r="O260" s="349"/>
      <c r="P260" s="349"/>
      <c r="Q260" s="338" t="s">
        <v>74</v>
      </c>
      <c r="R260" s="338"/>
      <c r="S260" s="105" t="s">
        <v>74</v>
      </c>
      <c r="T260" s="105" t="s">
        <v>74</v>
      </c>
      <c r="U260" s="105">
        <v>-4.25</v>
      </c>
      <c r="AC260" s="105" t="s">
        <v>66</v>
      </c>
      <c r="AD260" s="105" t="s">
        <v>74</v>
      </c>
      <c r="AE260" s="105" t="s">
        <v>74</v>
      </c>
      <c r="AG260" s="105">
        <v>5.7</v>
      </c>
      <c r="AH260" s="337" t="s">
        <v>628</v>
      </c>
      <c r="AI260" s="337"/>
      <c r="AJ260" s="337"/>
      <c r="AK260" s="337"/>
      <c r="AL260" s="337"/>
      <c r="AM260" s="105" t="str">
        <f t="shared" si="36"/>
        <v/>
      </c>
      <c r="AN260" s="105" t="str">
        <f t="shared" si="37"/>
        <v/>
      </c>
      <c r="AO260" s="102" t="str">
        <f t="shared" si="38"/>
        <v/>
      </c>
      <c r="AP260" s="102" t="str">
        <f t="shared" si="39"/>
        <v/>
      </c>
      <c r="AQ260" s="102" t="str">
        <f t="shared" si="40"/>
        <v/>
      </c>
      <c r="AR260" s="102" t="str">
        <f t="shared" si="41"/>
        <v/>
      </c>
      <c r="AS260" s="102"/>
      <c r="AV260" s="161">
        <f t="shared" si="42"/>
        <v>1.03</v>
      </c>
      <c r="AW260" s="105" t="str">
        <f t="shared" si="43"/>
        <v/>
      </c>
      <c r="AX260" s="105" t="str">
        <f t="shared" si="44"/>
        <v/>
      </c>
    </row>
    <row r="261" spans="1:50">
      <c r="A261" s="105" t="str">
        <f t="shared" si="35"/>
        <v>Tue</v>
      </c>
      <c r="B261" s="14">
        <f t="shared" si="46"/>
        <v>42535</v>
      </c>
      <c r="C261" s="105">
        <v>0.43</v>
      </c>
      <c r="D261" s="105">
        <v>1.52</v>
      </c>
      <c r="E261" s="105">
        <v>2</v>
      </c>
      <c r="F261" s="105">
        <v>0.56999999999999995</v>
      </c>
      <c r="G261" s="4">
        <f t="shared" si="45"/>
        <v>1.3633333333333333</v>
      </c>
      <c r="I261" s="350"/>
      <c r="J261" s="350"/>
      <c r="K261" s="350"/>
      <c r="L261" s="350"/>
      <c r="M261" s="105">
        <v>0.25</v>
      </c>
      <c r="N261" s="349" t="s">
        <v>584</v>
      </c>
      <c r="O261" s="349"/>
      <c r="P261" s="349"/>
      <c r="Q261" s="338" t="s">
        <v>66</v>
      </c>
      <c r="R261" s="338"/>
      <c r="S261" s="105" t="s">
        <v>74</v>
      </c>
      <c r="T261" s="105" t="s">
        <v>74</v>
      </c>
      <c r="U261" s="105">
        <v>5</v>
      </c>
      <c r="AC261" s="105" t="s">
        <v>66</v>
      </c>
      <c r="AD261" s="105" t="s">
        <v>74</v>
      </c>
      <c r="AE261" s="105" t="s">
        <v>74</v>
      </c>
      <c r="AG261" s="105">
        <v>1.58</v>
      </c>
      <c r="AH261" s="337" t="s">
        <v>629</v>
      </c>
      <c r="AI261" s="337"/>
      <c r="AJ261" s="337"/>
      <c r="AK261" s="337"/>
      <c r="AL261" s="337"/>
      <c r="AM261" s="105">
        <f t="shared" si="36"/>
        <v>1.3633333333333333</v>
      </c>
      <c r="AN261" s="105" t="str">
        <f t="shared" si="37"/>
        <v/>
      </c>
      <c r="AO261" s="102" t="str">
        <f t="shared" si="38"/>
        <v/>
      </c>
      <c r="AP261" s="102">
        <f t="shared" si="39"/>
        <v>1.58</v>
      </c>
      <c r="AQ261" s="102" t="str">
        <f t="shared" si="40"/>
        <v/>
      </c>
      <c r="AR261" s="102" t="str">
        <f t="shared" si="41"/>
        <v/>
      </c>
      <c r="AS261" s="102"/>
      <c r="AV261" s="161">
        <f t="shared" si="42"/>
        <v>1.3633333333333333</v>
      </c>
      <c r="AW261" s="105" t="str">
        <f t="shared" si="43"/>
        <v/>
      </c>
      <c r="AX261" s="105" t="str">
        <f t="shared" si="44"/>
        <v/>
      </c>
    </row>
    <row r="262" spans="1:50">
      <c r="A262" s="105" t="str">
        <f t="shared" si="35"/>
        <v>Wed</v>
      </c>
      <c r="B262" s="14">
        <f t="shared" si="46"/>
        <v>42536</v>
      </c>
      <c r="C262" s="105">
        <v>0.31</v>
      </c>
      <c r="D262" s="105">
        <v>0.56999999999999995</v>
      </c>
      <c r="E262" s="105">
        <v>0.28000000000000003</v>
      </c>
      <c r="F262" s="105">
        <v>0.37</v>
      </c>
      <c r="G262" s="4">
        <f t="shared" si="45"/>
        <v>0.40666666666666668</v>
      </c>
      <c r="I262" s="350"/>
      <c r="J262" s="350"/>
      <c r="K262" s="350"/>
      <c r="L262" s="350"/>
      <c r="M262" s="105">
        <v>0.41</v>
      </c>
      <c r="N262" s="349" t="s">
        <v>631</v>
      </c>
      <c r="O262" s="349"/>
      <c r="P262" s="349"/>
      <c r="Q262" s="338" t="s">
        <v>74</v>
      </c>
      <c r="R262" s="338"/>
      <c r="S262" s="105" t="s">
        <v>66</v>
      </c>
      <c r="T262" s="105" t="s">
        <v>74</v>
      </c>
      <c r="U262" s="105">
        <v>-10.5</v>
      </c>
      <c r="AC262" s="105" t="s">
        <v>66</v>
      </c>
      <c r="AD262" s="105" t="s">
        <v>74</v>
      </c>
      <c r="AE262" s="105" t="s">
        <v>66</v>
      </c>
      <c r="AG262" s="105">
        <v>0.53</v>
      </c>
      <c r="AH262" s="337" t="s">
        <v>632</v>
      </c>
      <c r="AI262" s="337"/>
      <c r="AJ262" s="337"/>
      <c r="AK262" s="337"/>
      <c r="AL262" s="337"/>
      <c r="AM262" s="105" t="str">
        <f t="shared" si="36"/>
        <v/>
      </c>
      <c r="AN262" s="105">
        <f t="shared" si="37"/>
        <v>0.40666666666666668</v>
      </c>
      <c r="AO262" s="102" t="str">
        <f t="shared" si="38"/>
        <v/>
      </c>
      <c r="AP262" s="102" t="str">
        <f t="shared" si="39"/>
        <v/>
      </c>
      <c r="AQ262" s="102">
        <f t="shared" si="40"/>
        <v>0.53</v>
      </c>
      <c r="AR262" s="102" t="str">
        <f t="shared" si="41"/>
        <v/>
      </c>
      <c r="AS262" s="102"/>
      <c r="AV262" s="161">
        <f t="shared" si="42"/>
        <v>0.40666666666666668</v>
      </c>
      <c r="AW262" s="105" t="str">
        <f t="shared" si="43"/>
        <v/>
      </c>
      <c r="AX262" s="105">
        <f t="shared" si="44"/>
        <v>0.40666666666666668</v>
      </c>
    </row>
    <row r="263" spans="1:50">
      <c r="A263" s="105" t="str">
        <f t="shared" si="35"/>
        <v>Thu</v>
      </c>
      <c r="B263" s="14">
        <f t="shared" si="46"/>
        <v>42537</v>
      </c>
      <c r="C263" s="105">
        <v>0.28999999999999998</v>
      </c>
      <c r="D263" s="105">
        <v>0.73</v>
      </c>
      <c r="E263" s="105">
        <v>0.5</v>
      </c>
      <c r="F263" s="105">
        <v>0.61</v>
      </c>
      <c r="G263" s="4">
        <f t="shared" ref="G263:G376" si="47">(F263+E263+D263)/3</f>
        <v>0.61333333333333329</v>
      </c>
      <c r="I263" s="350"/>
      <c r="J263" s="350"/>
      <c r="K263" s="350"/>
      <c r="L263" s="350"/>
      <c r="M263" s="105">
        <v>0.82</v>
      </c>
      <c r="N263" s="349" t="s">
        <v>633</v>
      </c>
      <c r="O263" s="349"/>
      <c r="P263" s="349"/>
      <c r="Q263" s="338" t="s">
        <v>74</v>
      </c>
      <c r="R263" s="338"/>
      <c r="S263" s="105" t="s">
        <v>74</v>
      </c>
      <c r="T263" s="105" t="s">
        <v>74</v>
      </c>
      <c r="U263" s="105">
        <v>-2.25</v>
      </c>
      <c r="AC263" s="105" t="s">
        <v>66</v>
      </c>
      <c r="AD263" s="105" t="s">
        <v>74</v>
      </c>
      <c r="AE263" s="105" t="s">
        <v>74</v>
      </c>
      <c r="AG263" s="105">
        <v>0.47</v>
      </c>
      <c r="AH263" s="337" t="s">
        <v>634</v>
      </c>
      <c r="AI263" s="337"/>
      <c r="AJ263" s="337"/>
      <c r="AK263" s="337"/>
      <c r="AL263" s="337"/>
      <c r="AM263" s="105" t="str">
        <f t="shared" si="36"/>
        <v/>
      </c>
      <c r="AN263" s="105" t="str">
        <f t="shared" si="37"/>
        <v/>
      </c>
      <c r="AO263" s="102" t="str">
        <f t="shared" si="38"/>
        <v/>
      </c>
      <c r="AP263" s="102" t="str">
        <f t="shared" si="39"/>
        <v/>
      </c>
      <c r="AQ263" s="102" t="str">
        <f t="shared" si="40"/>
        <v/>
      </c>
      <c r="AR263" s="102" t="str">
        <f t="shared" si="41"/>
        <v/>
      </c>
      <c r="AS263" s="102"/>
      <c r="AV263" s="161">
        <f t="shared" si="42"/>
        <v>0.61333333333333329</v>
      </c>
      <c r="AW263" s="105" t="str">
        <f t="shared" si="43"/>
        <v/>
      </c>
      <c r="AX263" s="105" t="str">
        <f t="shared" si="44"/>
        <v/>
      </c>
    </row>
    <row r="264" spans="1:50">
      <c r="A264" s="105" t="str">
        <f t="shared" si="35"/>
        <v>Fri</v>
      </c>
      <c r="B264" s="14">
        <f t="shared" si="46"/>
        <v>42538</v>
      </c>
      <c r="C264" s="105" t="s">
        <v>202</v>
      </c>
      <c r="D264" s="105">
        <v>0.55000000000000004</v>
      </c>
      <c r="E264" s="105">
        <v>0.16</v>
      </c>
      <c r="F264" s="105">
        <v>0.71</v>
      </c>
      <c r="G264" s="4">
        <f t="shared" si="47"/>
        <v>0.47333333333333333</v>
      </c>
      <c r="I264" s="350"/>
      <c r="J264" s="350"/>
      <c r="K264" s="350"/>
      <c r="L264" s="350"/>
      <c r="N264" s="349" t="s">
        <v>170</v>
      </c>
      <c r="O264" s="349"/>
      <c r="P264" s="349"/>
      <c r="Q264" s="338" t="s">
        <v>66</v>
      </c>
      <c r="R264" s="338"/>
      <c r="S264" s="105" t="s">
        <v>74</v>
      </c>
      <c r="T264" s="105" t="s">
        <v>66</v>
      </c>
      <c r="U264" s="105">
        <v>26</v>
      </c>
      <c r="AC264" s="105" t="s">
        <v>74</v>
      </c>
      <c r="AD264" s="105" t="s">
        <v>66</v>
      </c>
      <c r="AE264" s="105" t="s">
        <v>74</v>
      </c>
      <c r="AG264" s="105">
        <v>1.05</v>
      </c>
      <c r="AH264" s="337" t="s">
        <v>635</v>
      </c>
      <c r="AI264" s="337"/>
      <c r="AJ264" s="337"/>
      <c r="AK264" s="337"/>
      <c r="AL264" s="337"/>
      <c r="AM264" s="105">
        <f t="shared" si="36"/>
        <v>0.47333333333333333</v>
      </c>
      <c r="AN264" s="105" t="str">
        <f t="shared" si="37"/>
        <v/>
      </c>
      <c r="AO264" s="102">
        <f t="shared" si="38"/>
        <v>0.47333333333333333</v>
      </c>
      <c r="AP264" s="102">
        <f t="shared" si="39"/>
        <v>1.05</v>
      </c>
      <c r="AQ264" s="102" t="str">
        <f t="shared" si="40"/>
        <v/>
      </c>
      <c r="AR264" s="102">
        <f t="shared" si="41"/>
        <v>1.05</v>
      </c>
      <c r="AS264" s="102"/>
      <c r="AV264" s="161" t="str">
        <f t="shared" si="42"/>
        <v/>
      </c>
      <c r="AW264" s="105">
        <f t="shared" si="43"/>
        <v>0.47333333333333333</v>
      </c>
      <c r="AX264" s="105" t="str">
        <f t="shared" si="44"/>
        <v/>
      </c>
    </row>
    <row r="265" spans="1:50">
      <c r="A265" s="105" t="str">
        <f t="shared" si="35"/>
        <v>Mon</v>
      </c>
      <c r="B265" s="14">
        <f t="shared" si="46"/>
        <v>42541</v>
      </c>
      <c r="C265" s="105">
        <v>0.43</v>
      </c>
      <c r="D265" s="105">
        <v>0.56999999999999995</v>
      </c>
      <c r="E265" s="105">
        <v>0.35</v>
      </c>
      <c r="F265" s="105">
        <v>0.57999999999999996</v>
      </c>
      <c r="G265" s="4">
        <f t="shared" si="47"/>
        <v>0.5</v>
      </c>
      <c r="I265" s="350"/>
      <c r="J265" s="350"/>
      <c r="K265" s="350"/>
      <c r="L265" s="350"/>
      <c r="N265" s="349"/>
      <c r="O265" s="349"/>
      <c r="P265" s="349"/>
      <c r="Q265" s="338" t="s">
        <v>66</v>
      </c>
      <c r="R265" s="338"/>
      <c r="S265" s="105" t="s">
        <v>74</v>
      </c>
      <c r="T265" s="105" t="s">
        <v>66</v>
      </c>
      <c r="U265" s="105">
        <v>4.75</v>
      </c>
      <c r="AC265" s="105" t="s">
        <v>74</v>
      </c>
      <c r="AD265" s="105" t="s">
        <v>66</v>
      </c>
      <c r="AE265" s="105" t="s">
        <v>74</v>
      </c>
      <c r="AG265" s="105">
        <v>0.34</v>
      </c>
      <c r="AH265" s="337" t="s">
        <v>636</v>
      </c>
      <c r="AI265" s="337"/>
      <c r="AJ265" s="337"/>
      <c r="AK265" s="337"/>
      <c r="AL265" s="337"/>
      <c r="AM265" s="105">
        <f t="shared" si="36"/>
        <v>0.5</v>
      </c>
      <c r="AN265" s="105" t="str">
        <f t="shared" si="37"/>
        <v/>
      </c>
      <c r="AO265" s="102">
        <f t="shared" si="38"/>
        <v>0.5</v>
      </c>
      <c r="AP265" s="102">
        <f t="shared" si="39"/>
        <v>0.34</v>
      </c>
      <c r="AQ265" s="102" t="str">
        <f t="shared" si="40"/>
        <v/>
      </c>
      <c r="AR265" s="102">
        <f t="shared" si="41"/>
        <v>0.34</v>
      </c>
      <c r="AS265" s="102"/>
      <c r="AV265" s="161" t="str">
        <f t="shared" si="42"/>
        <v/>
      </c>
      <c r="AW265" s="105">
        <f t="shared" si="43"/>
        <v>0.5</v>
      </c>
      <c r="AX265" s="105" t="str">
        <f t="shared" si="44"/>
        <v/>
      </c>
    </row>
    <row r="266" spans="1:50">
      <c r="A266" s="105" t="str">
        <f t="shared" si="35"/>
        <v>Tue</v>
      </c>
      <c r="B266" s="14">
        <f t="shared" si="46"/>
        <v>42542</v>
      </c>
      <c r="C266" s="105">
        <v>0.42</v>
      </c>
      <c r="D266" s="105">
        <v>0.56999999999999995</v>
      </c>
      <c r="E266" s="105">
        <v>5.36</v>
      </c>
      <c r="F266" s="105">
        <v>0.59</v>
      </c>
      <c r="G266" s="4">
        <f t="shared" si="47"/>
        <v>2.1733333333333333</v>
      </c>
      <c r="H266" s="105">
        <v>1.4</v>
      </c>
      <c r="I266" s="350" t="s">
        <v>637</v>
      </c>
      <c r="J266" s="350"/>
      <c r="K266" s="350"/>
      <c r="L266" s="350"/>
      <c r="N266" s="349"/>
      <c r="O266" s="349"/>
      <c r="P266" s="349"/>
      <c r="Q266" s="338" t="s">
        <v>74</v>
      </c>
      <c r="R266" s="338"/>
      <c r="S266" s="105" t="s">
        <v>74</v>
      </c>
      <c r="T266" s="105" t="s">
        <v>74</v>
      </c>
      <c r="U266" s="105">
        <v>2.25</v>
      </c>
      <c r="AC266" s="105" t="s">
        <v>74</v>
      </c>
      <c r="AD266" s="105" t="s">
        <v>74</v>
      </c>
      <c r="AE266" s="105" t="s">
        <v>74</v>
      </c>
      <c r="AG266" s="105">
        <v>3.82</v>
      </c>
      <c r="AH266" s="337" t="s">
        <v>638</v>
      </c>
      <c r="AI266" s="337"/>
      <c r="AJ266" s="337"/>
      <c r="AK266" s="337"/>
      <c r="AL266" s="337"/>
      <c r="AM266" s="105" t="str">
        <f t="shared" si="36"/>
        <v/>
      </c>
      <c r="AN266" s="105" t="str">
        <f t="shared" si="37"/>
        <v/>
      </c>
      <c r="AO266" s="102" t="str">
        <f t="shared" si="38"/>
        <v/>
      </c>
      <c r="AP266" s="102" t="str">
        <f t="shared" si="39"/>
        <v/>
      </c>
      <c r="AQ266" s="102" t="str">
        <f t="shared" si="40"/>
        <v/>
      </c>
      <c r="AR266" s="102" t="str">
        <f t="shared" si="41"/>
        <v/>
      </c>
      <c r="AS266" s="102"/>
      <c r="AV266" s="161" t="str">
        <f t="shared" si="42"/>
        <v/>
      </c>
      <c r="AW266" s="105" t="str">
        <f t="shared" si="43"/>
        <v/>
      </c>
      <c r="AX266" s="105" t="str">
        <f t="shared" si="44"/>
        <v/>
      </c>
    </row>
    <row r="267" spans="1:50">
      <c r="A267" s="105" t="str">
        <f t="shared" si="35"/>
        <v>Wed</v>
      </c>
      <c r="B267" s="14">
        <f t="shared" si="46"/>
        <v>42543</v>
      </c>
      <c r="C267" s="105">
        <v>0.3</v>
      </c>
      <c r="D267" s="105">
        <v>0.56000000000000005</v>
      </c>
      <c r="E267" s="105">
        <v>0.46</v>
      </c>
      <c r="F267" s="105">
        <v>0.35</v>
      </c>
      <c r="G267" s="4">
        <f t="shared" si="47"/>
        <v>0.45666666666666672</v>
      </c>
      <c r="H267" s="105">
        <v>0.67</v>
      </c>
      <c r="I267" s="350" t="s">
        <v>639</v>
      </c>
      <c r="J267" s="350"/>
      <c r="K267" s="350"/>
      <c r="L267" s="350"/>
      <c r="N267" s="349"/>
      <c r="O267" s="349"/>
      <c r="P267" s="349"/>
      <c r="Q267" s="338" t="s">
        <v>66</v>
      </c>
      <c r="R267" s="338"/>
      <c r="S267" s="105" t="s">
        <v>74</v>
      </c>
      <c r="T267" s="105" t="s">
        <v>66</v>
      </c>
      <c r="U267" s="105">
        <v>17</v>
      </c>
      <c r="AC267" s="105" t="s">
        <v>74</v>
      </c>
      <c r="AD267" s="105" t="s">
        <v>66</v>
      </c>
      <c r="AE267" s="105" t="s">
        <v>74</v>
      </c>
      <c r="AG267" s="105">
        <v>0.48</v>
      </c>
      <c r="AH267" s="337" t="s">
        <v>640</v>
      </c>
      <c r="AI267" s="337"/>
      <c r="AJ267" s="337"/>
      <c r="AK267" s="337"/>
      <c r="AL267" s="337"/>
      <c r="AM267" s="105">
        <f t="shared" si="36"/>
        <v>0.45666666666666672</v>
      </c>
      <c r="AN267" s="105" t="str">
        <f t="shared" si="37"/>
        <v/>
      </c>
      <c r="AO267" s="102">
        <f t="shared" si="38"/>
        <v>0.45666666666666672</v>
      </c>
      <c r="AP267" s="102">
        <f t="shared" si="39"/>
        <v>0.48</v>
      </c>
      <c r="AQ267" s="102" t="str">
        <f t="shared" si="40"/>
        <v/>
      </c>
      <c r="AR267" s="102">
        <f t="shared" si="41"/>
        <v>0.48</v>
      </c>
      <c r="AS267" s="102"/>
      <c r="AV267" s="161" t="str">
        <f t="shared" si="42"/>
        <v/>
      </c>
      <c r="AW267" s="105">
        <f t="shared" si="43"/>
        <v>0.45666666666666672</v>
      </c>
      <c r="AX267" s="105" t="str">
        <f t="shared" si="44"/>
        <v/>
      </c>
    </row>
    <row r="268" spans="1:50">
      <c r="A268" s="105" t="str">
        <f t="shared" si="35"/>
        <v>Thu</v>
      </c>
      <c r="B268" s="14">
        <f t="shared" si="46"/>
        <v>42544</v>
      </c>
      <c r="C268" s="105">
        <v>0.28000000000000003</v>
      </c>
      <c r="D268" s="105">
        <v>0.56000000000000005</v>
      </c>
      <c r="E268" s="105">
        <v>0.38</v>
      </c>
      <c r="F268" s="105">
        <v>0.6</v>
      </c>
      <c r="G268" s="4">
        <f t="shared" si="47"/>
        <v>0.51333333333333331</v>
      </c>
      <c r="I268" s="350"/>
      <c r="J268" s="350"/>
      <c r="K268" s="350"/>
      <c r="L268" s="350"/>
      <c r="N268" s="349" t="s">
        <v>642</v>
      </c>
      <c r="O268" s="349"/>
      <c r="P268" s="349"/>
      <c r="Q268" s="338" t="s">
        <v>66</v>
      </c>
      <c r="R268" s="338"/>
      <c r="S268" s="105" t="s">
        <v>74</v>
      </c>
      <c r="T268" s="105" t="s">
        <v>66</v>
      </c>
      <c r="U268" s="105">
        <v>-74.5</v>
      </c>
      <c r="AC268" s="105" t="s">
        <v>74</v>
      </c>
      <c r="AD268" s="105" t="s">
        <v>66</v>
      </c>
      <c r="AE268" s="105" t="s">
        <v>74</v>
      </c>
      <c r="AG268" s="105">
        <v>0.42</v>
      </c>
      <c r="AH268" s="337" t="s">
        <v>641</v>
      </c>
      <c r="AI268" s="337"/>
      <c r="AJ268" s="337"/>
      <c r="AK268" s="337"/>
      <c r="AL268" s="337"/>
      <c r="AM268" s="105">
        <f t="shared" si="36"/>
        <v>0.51333333333333331</v>
      </c>
      <c r="AN268" s="105" t="str">
        <f t="shared" si="37"/>
        <v/>
      </c>
      <c r="AO268" s="102">
        <f t="shared" si="38"/>
        <v>0.51333333333333331</v>
      </c>
      <c r="AP268" s="102">
        <f t="shared" si="39"/>
        <v>0.42</v>
      </c>
      <c r="AQ268" s="102" t="str">
        <f t="shared" si="40"/>
        <v/>
      </c>
      <c r="AR268" s="102">
        <f t="shared" si="41"/>
        <v>0.42</v>
      </c>
      <c r="AS268" s="102"/>
      <c r="AV268" s="161" t="str">
        <f t="shared" si="42"/>
        <v/>
      </c>
      <c r="AW268" s="105">
        <f t="shared" si="43"/>
        <v>0.51333333333333331</v>
      </c>
      <c r="AX268" s="105" t="str">
        <f t="shared" si="44"/>
        <v/>
      </c>
    </row>
    <row r="269" spans="1:50">
      <c r="A269" s="105" t="str">
        <f t="shared" si="35"/>
        <v>Fri</v>
      </c>
      <c r="B269" s="14">
        <f t="shared" si="46"/>
        <v>42545</v>
      </c>
      <c r="C269" s="105" t="s">
        <v>202</v>
      </c>
      <c r="D269" s="105">
        <v>2.75</v>
      </c>
      <c r="E269" s="105">
        <v>0.84</v>
      </c>
      <c r="F269" s="105">
        <v>0.8</v>
      </c>
      <c r="G269" s="4">
        <f t="shared" si="47"/>
        <v>1.4633333333333336</v>
      </c>
      <c r="I269" s="350"/>
      <c r="J269" s="350"/>
      <c r="K269" s="350"/>
      <c r="L269" s="350"/>
      <c r="N269" s="349"/>
      <c r="O269" s="349"/>
      <c r="P269" s="349"/>
      <c r="Q269" s="338" t="s">
        <v>74</v>
      </c>
      <c r="R269" s="338"/>
      <c r="S269" s="105" t="s">
        <v>66</v>
      </c>
      <c r="T269" s="105" t="s">
        <v>74</v>
      </c>
      <c r="U269" s="105">
        <v>-11.25</v>
      </c>
      <c r="AC269" s="105" t="s">
        <v>66</v>
      </c>
      <c r="AD269" s="105" t="s">
        <v>74</v>
      </c>
      <c r="AE269" s="105" t="s">
        <v>66</v>
      </c>
      <c r="AG269" s="105">
        <v>0.64</v>
      </c>
      <c r="AH269" s="337" t="s">
        <v>643</v>
      </c>
      <c r="AI269" s="337"/>
      <c r="AJ269" s="337"/>
      <c r="AK269" s="337"/>
      <c r="AL269" s="337"/>
      <c r="AM269" s="105" t="str">
        <f t="shared" si="36"/>
        <v/>
      </c>
      <c r="AN269" s="105">
        <f t="shared" si="37"/>
        <v>1.4633333333333336</v>
      </c>
      <c r="AO269" s="102" t="str">
        <f t="shared" si="38"/>
        <v/>
      </c>
      <c r="AP269" s="102" t="str">
        <f t="shared" si="39"/>
        <v/>
      </c>
      <c r="AQ269" s="102">
        <f t="shared" si="40"/>
        <v>0.64</v>
      </c>
      <c r="AR269" s="102" t="str">
        <f t="shared" si="41"/>
        <v/>
      </c>
      <c r="AS269" s="102"/>
      <c r="AV269" s="161">
        <f t="shared" si="42"/>
        <v>1.4633333333333336</v>
      </c>
      <c r="AW269" s="105" t="str">
        <f t="shared" si="43"/>
        <v/>
      </c>
      <c r="AX269" s="105">
        <f t="shared" si="44"/>
        <v>1.4633333333333336</v>
      </c>
    </row>
    <row r="270" spans="1:50">
      <c r="A270" s="105" t="str">
        <f t="shared" ref="A270:A333" si="48">TEXT(WEEKDAY(B270),"ddd")</f>
        <v>Mon</v>
      </c>
      <c r="B270" s="14">
        <f t="shared" si="46"/>
        <v>42548</v>
      </c>
      <c r="C270" s="105">
        <v>0.4</v>
      </c>
      <c r="D270" s="105">
        <v>0.8</v>
      </c>
      <c r="E270" s="105">
        <v>0.48</v>
      </c>
      <c r="F270" s="105">
        <v>0.6</v>
      </c>
      <c r="G270" s="4">
        <f t="shared" si="47"/>
        <v>0.62666666666666671</v>
      </c>
      <c r="I270" s="350"/>
      <c r="J270" s="350"/>
      <c r="K270" s="350"/>
      <c r="L270" s="350"/>
      <c r="N270" s="349"/>
      <c r="O270" s="349"/>
      <c r="P270" s="349"/>
      <c r="Q270" s="338" t="s">
        <v>66</v>
      </c>
      <c r="R270" s="338"/>
      <c r="S270" s="105" t="s">
        <v>74</v>
      </c>
      <c r="T270" s="105" t="s">
        <v>66</v>
      </c>
      <c r="U270" s="105">
        <v>25.25</v>
      </c>
      <c r="AC270" s="105" t="s">
        <v>74</v>
      </c>
      <c r="AD270" s="105" t="s">
        <v>66</v>
      </c>
      <c r="AE270" s="105" t="s">
        <v>74</v>
      </c>
      <c r="AG270" s="105">
        <v>0.35</v>
      </c>
      <c r="AH270" s="337" t="s">
        <v>452</v>
      </c>
      <c r="AI270" s="337"/>
      <c r="AJ270" s="337"/>
      <c r="AK270" s="337"/>
      <c r="AL270" s="337"/>
      <c r="AM270" s="105">
        <f t="shared" ref="AM270:AM333" si="49">IF(Q270="Y",G270,"")</f>
        <v>0.62666666666666671</v>
      </c>
      <c r="AN270" s="105" t="str">
        <f t="shared" ref="AN270:AN333" si="50">IF(S270="Y",G270,"")</f>
        <v/>
      </c>
      <c r="AO270" s="102">
        <f t="shared" ref="AO270:AO333" si="51">IF(T270="Y",G270,"")</f>
        <v>0.62666666666666671</v>
      </c>
      <c r="AP270" s="102">
        <f t="shared" ref="AP270:AP333" si="52">IF(Q270="Y",AG270,"")</f>
        <v>0.35</v>
      </c>
      <c r="AQ270" s="102" t="str">
        <f t="shared" ref="AQ270:AQ333" si="53">IF(S270="Y",AG270,"")</f>
        <v/>
      </c>
      <c r="AR270" s="102">
        <f t="shared" ref="AR270:AR333" si="54">IF(T270="Y",AG270,"")</f>
        <v>0.35</v>
      </c>
      <c r="AS270" s="102"/>
      <c r="AV270" s="161" t="str">
        <f t="shared" si="42"/>
        <v/>
      </c>
      <c r="AW270" s="105">
        <f t="shared" si="43"/>
        <v>0.62666666666666671</v>
      </c>
      <c r="AX270" s="105" t="str">
        <f t="shared" si="44"/>
        <v/>
      </c>
    </row>
    <row r="271" spans="1:50">
      <c r="A271" s="105" t="str">
        <f t="shared" si="48"/>
        <v>Tue</v>
      </c>
      <c r="B271" s="14">
        <f t="shared" si="46"/>
        <v>42549</v>
      </c>
      <c r="C271" s="105">
        <v>0.38</v>
      </c>
      <c r="D271" s="105">
        <v>0.63</v>
      </c>
      <c r="E271" s="105">
        <v>0.37</v>
      </c>
      <c r="F271" s="105">
        <v>0.6</v>
      </c>
      <c r="G271" s="4">
        <f t="shared" si="47"/>
        <v>0.53333333333333333</v>
      </c>
      <c r="I271" s="350"/>
      <c r="J271" s="350"/>
      <c r="K271" s="350"/>
      <c r="L271" s="350"/>
      <c r="N271" s="349"/>
      <c r="O271" s="349"/>
      <c r="P271" s="349"/>
      <c r="Q271" s="338" t="s">
        <v>66</v>
      </c>
      <c r="R271" s="338"/>
      <c r="S271" s="105" t="s">
        <v>74</v>
      </c>
      <c r="T271" s="105" t="s">
        <v>66</v>
      </c>
      <c r="U271" s="105">
        <v>15.5</v>
      </c>
      <c r="AC271" s="105" t="s">
        <v>66</v>
      </c>
      <c r="AD271" s="105" t="s">
        <v>74</v>
      </c>
      <c r="AE271" s="105" t="s">
        <v>74</v>
      </c>
      <c r="AG271" s="105">
        <v>0.37</v>
      </c>
      <c r="AH271" s="337" t="s">
        <v>597</v>
      </c>
      <c r="AI271" s="337"/>
      <c r="AJ271" s="337"/>
      <c r="AK271" s="337"/>
      <c r="AL271" s="337"/>
      <c r="AM271" s="105">
        <f t="shared" si="49"/>
        <v>0.53333333333333333</v>
      </c>
      <c r="AN271" s="105" t="str">
        <f t="shared" si="50"/>
        <v/>
      </c>
      <c r="AO271" s="102">
        <f t="shared" si="51"/>
        <v>0.53333333333333333</v>
      </c>
      <c r="AP271" s="102">
        <f t="shared" si="52"/>
        <v>0.37</v>
      </c>
      <c r="AQ271" s="102" t="str">
        <f t="shared" si="53"/>
        <v/>
      </c>
      <c r="AR271" s="102">
        <f t="shared" si="54"/>
        <v>0.37</v>
      </c>
      <c r="AS271" s="102"/>
      <c r="AV271" s="161">
        <f t="shared" ref="AV271:AV334" si="55">IF(AC271="Y",G271,"")</f>
        <v>0.53333333333333333</v>
      </c>
      <c r="AW271" s="105" t="str">
        <f t="shared" ref="AW271:AW334" si="56">IF(AD271="Y",G271,"")</f>
        <v/>
      </c>
      <c r="AX271" s="105" t="str">
        <f t="shared" ref="AX271:AX334" si="57">IF(AE271="Y",G271,"")</f>
        <v/>
      </c>
    </row>
    <row r="272" spans="1:50">
      <c r="A272" s="105" t="str">
        <f t="shared" si="48"/>
        <v>Wed</v>
      </c>
      <c r="B272" s="14">
        <f t="shared" si="46"/>
        <v>42550</v>
      </c>
      <c r="C272" s="105">
        <v>0.28000000000000003</v>
      </c>
      <c r="D272" s="105">
        <v>0.43</v>
      </c>
      <c r="E272" s="105">
        <v>0.2</v>
      </c>
      <c r="F272" s="105">
        <v>0.39</v>
      </c>
      <c r="G272" s="4">
        <f t="shared" si="47"/>
        <v>0.34</v>
      </c>
      <c r="I272" s="350"/>
      <c r="J272" s="350"/>
      <c r="K272" s="350"/>
      <c r="L272" s="350"/>
      <c r="N272" s="349"/>
      <c r="O272" s="349"/>
      <c r="P272" s="349"/>
      <c r="Q272" s="338" t="s">
        <v>66</v>
      </c>
      <c r="R272" s="338"/>
      <c r="S272" s="105" t="s">
        <v>66</v>
      </c>
      <c r="T272" s="105" t="s">
        <v>74</v>
      </c>
      <c r="U272" s="105">
        <v>0.5</v>
      </c>
      <c r="AC272" s="105" t="s">
        <v>66</v>
      </c>
      <c r="AD272" s="105" t="s">
        <v>74</v>
      </c>
      <c r="AE272" s="105" t="s">
        <v>66</v>
      </c>
      <c r="AG272" s="105">
        <v>0.36</v>
      </c>
      <c r="AH272" s="337" t="s">
        <v>647</v>
      </c>
      <c r="AI272" s="337"/>
      <c r="AJ272" s="337"/>
      <c r="AK272" s="337"/>
      <c r="AL272" s="337"/>
      <c r="AM272" s="105">
        <f t="shared" si="49"/>
        <v>0.34</v>
      </c>
      <c r="AN272" s="105">
        <f t="shared" si="50"/>
        <v>0.34</v>
      </c>
      <c r="AO272" s="102" t="str">
        <f t="shared" si="51"/>
        <v/>
      </c>
      <c r="AP272" s="102">
        <f t="shared" si="52"/>
        <v>0.36</v>
      </c>
      <c r="AQ272" s="102">
        <f t="shared" si="53"/>
        <v>0.36</v>
      </c>
      <c r="AR272" s="102" t="str">
        <f t="shared" si="54"/>
        <v/>
      </c>
      <c r="AS272" s="102"/>
      <c r="AV272" s="161">
        <f t="shared" si="55"/>
        <v>0.34</v>
      </c>
      <c r="AW272" s="105" t="str">
        <f t="shared" si="56"/>
        <v/>
      </c>
      <c r="AX272" s="105">
        <f t="shared" si="57"/>
        <v>0.34</v>
      </c>
    </row>
    <row r="273" spans="1:50">
      <c r="A273" s="105" t="str">
        <f t="shared" si="48"/>
        <v>Thu</v>
      </c>
      <c r="B273" s="14">
        <f t="shared" si="46"/>
        <v>42551</v>
      </c>
      <c r="C273" s="105">
        <v>0.23</v>
      </c>
      <c r="D273" s="105">
        <v>0.54</v>
      </c>
      <c r="E273" s="105">
        <v>0.37</v>
      </c>
      <c r="F273" s="105">
        <v>0.44</v>
      </c>
      <c r="G273" s="4">
        <f t="shared" si="47"/>
        <v>0.45</v>
      </c>
      <c r="I273" s="350"/>
      <c r="J273" s="350"/>
      <c r="K273" s="350"/>
      <c r="L273" s="350"/>
      <c r="M273" s="105">
        <v>2.25</v>
      </c>
      <c r="N273" s="349" t="s">
        <v>644</v>
      </c>
      <c r="O273" s="349"/>
      <c r="P273" s="349"/>
      <c r="Q273" s="338" t="s">
        <v>74</v>
      </c>
      <c r="R273" s="338"/>
      <c r="S273" s="105" t="s">
        <v>74</v>
      </c>
      <c r="T273" s="105" t="s">
        <v>74</v>
      </c>
      <c r="U273" s="105">
        <v>0.75</v>
      </c>
      <c r="AC273" s="105" t="s">
        <v>66</v>
      </c>
      <c r="AD273" s="105" t="s">
        <v>74</v>
      </c>
      <c r="AE273" s="105" t="s">
        <v>74</v>
      </c>
      <c r="AG273" s="105">
        <v>0.36</v>
      </c>
      <c r="AH273" s="337" t="s">
        <v>646</v>
      </c>
      <c r="AI273" s="337"/>
      <c r="AJ273" s="337"/>
      <c r="AK273" s="337"/>
      <c r="AL273" s="337"/>
      <c r="AM273" s="105" t="str">
        <f t="shared" si="49"/>
        <v/>
      </c>
      <c r="AN273" s="105" t="str">
        <f t="shared" si="50"/>
        <v/>
      </c>
      <c r="AO273" s="102" t="str">
        <f t="shared" si="51"/>
        <v/>
      </c>
      <c r="AP273" s="102" t="str">
        <f t="shared" si="52"/>
        <v/>
      </c>
      <c r="AQ273" s="102" t="str">
        <f t="shared" si="53"/>
        <v/>
      </c>
      <c r="AR273" s="102" t="str">
        <f t="shared" si="54"/>
        <v/>
      </c>
      <c r="AS273" s="102"/>
      <c r="AV273" s="161">
        <f t="shared" si="55"/>
        <v>0.45</v>
      </c>
      <c r="AW273" s="105" t="str">
        <f t="shared" si="56"/>
        <v/>
      </c>
      <c r="AX273" s="105" t="str">
        <f t="shared" si="57"/>
        <v/>
      </c>
    </row>
    <row r="274" spans="1:50">
      <c r="A274" s="105" t="str">
        <f t="shared" si="48"/>
        <v>Fri</v>
      </c>
      <c r="B274" s="14">
        <f t="shared" si="46"/>
        <v>42552</v>
      </c>
      <c r="C274" s="105" t="s">
        <v>202</v>
      </c>
      <c r="D274" s="105">
        <v>0.54</v>
      </c>
      <c r="E274" s="105">
        <v>0.37</v>
      </c>
      <c r="F274" s="105">
        <v>0.67</v>
      </c>
      <c r="G274" s="4">
        <f t="shared" si="47"/>
        <v>0.52666666666666673</v>
      </c>
      <c r="H274" s="105">
        <v>0.31</v>
      </c>
      <c r="I274" s="350" t="s">
        <v>193</v>
      </c>
      <c r="J274" s="350"/>
      <c r="K274" s="350"/>
      <c r="L274" s="350"/>
      <c r="M274" s="105">
        <v>0.11</v>
      </c>
      <c r="N274" s="349" t="s">
        <v>645</v>
      </c>
      <c r="O274" s="349"/>
      <c r="P274" s="349"/>
      <c r="Q274" s="338" t="s">
        <v>66</v>
      </c>
      <c r="R274" s="338"/>
      <c r="S274" s="105" t="s">
        <v>66</v>
      </c>
      <c r="T274" s="105" t="s">
        <v>74</v>
      </c>
      <c r="U274" s="105">
        <v>-11.75</v>
      </c>
      <c r="AC274" s="105" t="s">
        <v>66</v>
      </c>
      <c r="AD274" s="105" t="s">
        <v>74</v>
      </c>
      <c r="AE274" s="105" t="s">
        <v>66</v>
      </c>
      <c r="AG274" s="105">
        <v>0.36</v>
      </c>
      <c r="AH274" s="337" t="s">
        <v>648</v>
      </c>
      <c r="AI274" s="337"/>
      <c r="AJ274" s="337"/>
      <c r="AK274" s="337"/>
      <c r="AL274" s="337"/>
      <c r="AM274" s="105">
        <f t="shared" si="49"/>
        <v>0.52666666666666673</v>
      </c>
      <c r="AN274" s="105">
        <f t="shared" si="50"/>
        <v>0.52666666666666673</v>
      </c>
      <c r="AO274" s="102" t="str">
        <f t="shared" si="51"/>
        <v/>
      </c>
      <c r="AP274" s="102">
        <f t="shared" si="52"/>
        <v>0.36</v>
      </c>
      <c r="AQ274" s="102">
        <f t="shared" si="53"/>
        <v>0.36</v>
      </c>
      <c r="AR274" s="102" t="str">
        <f t="shared" si="54"/>
        <v/>
      </c>
      <c r="AS274" s="102"/>
      <c r="AV274" s="161">
        <f t="shared" si="55"/>
        <v>0.52666666666666673</v>
      </c>
      <c r="AW274" s="105" t="str">
        <f t="shared" si="56"/>
        <v/>
      </c>
      <c r="AX274" s="105">
        <f t="shared" si="57"/>
        <v>0.52666666666666673</v>
      </c>
    </row>
    <row r="275" spans="1:50">
      <c r="A275" s="105" t="str">
        <f t="shared" si="48"/>
        <v>Mon</v>
      </c>
      <c r="B275" s="14">
        <f t="shared" si="46"/>
        <v>42555</v>
      </c>
      <c r="C275" s="105">
        <v>0.47</v>
      </c>
      <c r="D275" s="105" t="s">
        <v>331</v>
      </c>
      <c r="E275" s="105" t="s">
        <v>331</v>
      </c>
      <c r="F275" s="105">
        <v>0.48</v>
      </c>
      <c r="G275" s="4"/>
      <c r="I275" s="350"/>
      <c r="J275" s="350"/>
      <c r="K275" s="350"/>
      <c r="L275" s="350"/>
      <c r="N275" s="349"/>
      <c r="O275" s="349"/>
      <c r="P275" s="349"/>
      <c r="Q275" s="338"/>
      <c r="R275" s="338"/>
      <c r="AH275" s="337"/>
      <c r="AI275" s="337"/>
      <c r="AJ275" s="337"/>
      <c r="AK275" s="337"/>
      <c r="AL275" s="337"/>
      <c r="AM275" s="105" t="str">
        <f t="shared" si="49"/>
        <v/>
      </c>
      <c r="AN275" s="105" t="str">
        <f t="shared" si="50"/>
        <v/>
      </c>
      <c r="AO275" s="102" t="str">
        <f t="shared" si="51"/>
        <v/>
      </c>
      <c r="AP275" s="102" t="str">
        <f t="shared" si="52"/>
        <v/>
      </c>
      <c r="AQ275" s="102" t="str">
        <f t="shared" si="53"/>
        <v/>
      </c>
      <c r="AR275" s="102" t="str">
        <f t="shared" si="54"/>
        <v/>
      </c>
      <c r="AS275" s="102"/>
      <c r="AV275" s="161" t="str">
        <f t="shared" si="55"/>
        <v/>
      </c>
      <c r="AW275" s="105" t="str">
        <f t="shared" si="56"/>
        <v/>
      </c>
      <c r="AX275" s="105" t="str">
        <f t="shared" si="57"/>
        <v/>
      </c>
    </row>
    <row r="276" spans="1:50" ht="12.75" customHeight="1">
      <c r="A276" s="105" t="str">
        <f t="shared" si="48"/>
        <v>Tue</v>
      </c>
      <c r="B276" s="14">
        <f t="shared" si="46"/>
        <v>42556</v>
      </c>
      <c r="C276" s="105">
        <v>0.49</v>
      </c>
      <c r="D276" s="105">
        <v>0.54</v>
      </c>
      <c r="E276" s="105">
        <v>0.47</v>
      </c>
      <c r="F276" s="105">
        <v>0.56000000000000005</v>
      </c>
      <c r="G276" s="4">
        <f t="shared" si="47"/>
        <v>0.52333333333333332</v>
      </c>
      <c r="I276" s="350"/>
      <c r="J276" s="350"/>
      <c r="K276" s="350"/>
      <c r="L276" s="350"/>
      <c r="N276" s="349"/>
      <c r="O276" s="349"/>
      <c r="P276" s="349"/>
      <c r="Q276" s="338" t="s">
        <v>74</v>
      </c>
      <c r="R276" s="338"/>
      <c r="S276" s="105" t="s">
        <v>66</v>
      </c>
      <c r="T276" s="105" t="s">
        <v>74</v>
      </c>
      <c r="U276" s="105">
        <v>-9.5</v>
      </c>
      <c r="AC276" s="105" t="s">
        <v>66</v>
      </c>
      <c r="AD276" s="105" t="s">
        <v>74</v>
      </c>
      <c r="AE276" s="105" t="s">
        <v>66</v>
      </c>
      <c r="AG276" s="105">
        <v>0.34</v>
      </c>
      <c r="AH276" s="337" t="s">
        <v>649</v>
      </c>
      <c r="AI276" s="337"/>
      <c r="AJ276" s="337"/>
      <c r="AK276" s="337"/>
      <c r="AL276" s="337"/>
      <c r="AM276" s="105" t="str">
        <f t="shared" si="49"/>
        <v/>
      </c>
      <c r="AN276" s="105">
        <f t="shared" si="50"/>
        <v>0.52333333333333332</v>
      </c>
      <c r="AO276" s="102" t="str">
        <f t="shared" si="51"/>
        <v/>
      </c>
      <c r="AP276" s="102" t="str">
        <f t="shared" si="52"/>
        <v/>
      </c>
      <c r="AQ276" s="102">
        <f t="shared" si="53"/>
        <v>0.34</v>
      </c>
      <c r="AR276" s="102" t="str">
        <f t="shared" si="54"/>
        <v/>
      </c>
      <c r="AS276" s="102"/>
      <c r="AV276" s="161">
        <f t="shared" si="55"/>
        <v>0.52333333333333332</v>
      </c>
      <c r="AW276" s="105" t="str">
        <f t="shared" si="56"/>
        <v/>
      </c>
      <c r="AX276" s="105">
        <f t="shared" si="57"/>
        <v>0.52333333333333332</v>
      </c>
    </row>
    <row r="277" spans="1:50" ht="12.75" customHeight="1">
      <c r="A277" s="105" t="str">
        <f t="shared" si="48"/>
        <v>Wed</v>
      </c>
      <c r="B277" s="14">
        <f t="shared" si="46"/>
        <v>42557</v>
      </c>
      <c r="C277" s="105">
        <v>0.53</v>
      </c>
      <c r="D277" s="105">
        <v>0.54</v>
      </c>
      <c r="E277" s="105">
        <v>0.93</v>
      </c>
      <c r="F277" s="105">
        <v>0.92</v>
      </c>
      <c r="G277" s="4">
        <f t="shared" si="47"/>
        <v>0.79666666666666675</v>
      </c>
      <c r="I277" s="350"/>
      <c r="J277" s="350"/>
      <c r="K277" s="350"/>
      <c r="L277" s="350"/>
      <c r="N277" s="349"/>
      <c r="O277" s="349"/>
      <c r="P277" s="349"/>
      <c r="Q277" s="338" t="s">
        <v>74</v>
      </c>
      <c r="R277" s="338"/>
      <c r="S277" s="105" t="s">
        <v>74</v>
      </c>
      <c r="T277" s="105" t="s">
        <v>74</v>
      </c>
      <c r="U277" s="105">
        <v>0.5</v>
      </c>
      <c r="AC277" s="105" t="s">
        <v>66</v>
      </c>
      <c r="AD277" s="105" t="s">
        <v>74</v>
      </c>
      <c r="AE277" s="105" t="s">
        <v>74</v>
      </c>
      <c r="AG277" s="105">
        <v>0.87</v>
      </c>
      <c r="AH277" s="337" t="s">
        <v>650</v>
      </c>
      <c r="AI277" s="337"/>
      <c r="AJ277" s="337"/>
      <c r="AK277" s="337"/>
      <c r="AL277" s="337"/>
      <c r="AM277" s="105" t="str">
        <f t="shared" si="49"/>
        <v/>
      </c>
      <c r="AN277" s="105" t="str">
        <f t="shared" si="50"/>
        <v/>
      </c>
      <c r="AO277" s="102" t="str">
        <f t="shared" si="51"/>
        <v/>
      </c>
      <c r="AP277" s="102" t="str">
        <f t="shared" si="52"/>
        <v/>
      </c>
      <c r="AQ277" s="102" t="str">
        <f t="shared" si="53"/>
        <v/>
      </c>
      <c r="AR277" s="102" t="str">
        <f t="shared" si="54"/>
        <v/>
      </c>
      <c r="AS277" s="102"/>
      <c r="AV277" s="161">
        <f t="shared" si="55"/>
        <v>0.79666666666666675</v>
      </c>
      <c r="AW277" s="105" t="str">
        <f t="shared" si="56"/>
        <v/>
      </c>
      <c r="AX277" s="105" t="str">
        <f t="shared" si="57"/>
        <v/>
      </c>
    </row>
    <row r="278" spans="1:50">
      <c r="A278" s="105" t="str">
        <f t="shared" si="48"/>
        <v>Thu</v>
      </c>
      <c r="B278" s="14">
        <f t="shared" si="46"/>
        <v>42558</v>
      </c>
      <c r="C278" s="105">
        <v>0.45</v>
      </c>
      <c r="D278" s="105">
        <v>0.54</v>
      </c>
      <c r="E278" s="105">
        <v>1.27</v>
      </c>
      <c r="F278" s="105">
        <v>0.46</v>
      </c>
      <c r="G278" s="4">
        <f t="shared" si="47"/>
        <v>0.75666666666666671</v>
      </c>
      <c r="I278" s="350"/>
      <c r="J278" s="350"/>
      <c r="K278" s="350"/>
      <c r="L278" s="350"/>
      <c r="M278" s="105">
        <v>1.22</v>
      </c>
      <c r="N278" s="349" t="s">
        <v>652</v>
      </c>
      <c r="O278" s="349"/>
      <c r="P278" s="349"/>
      <c r="Q278" s="338" t="s">
        <v>66</v>
      </c>
      <c r="R278" s="338"/>
      <c r="S278" s="105" t="s">
        <v>74</v>
      </c>
      <c r="T278" s="105" t="s">
        <v>66</v>
      </c>
      <c r="U278" s="105">
        <v>14</v>
      </c>
      <c r="AC278" s="105" t="s">
        <v>74</v>
      </c>
      <c r="AD278" s="105" t="s">
        <v>66</v>
      </c>
      <c r="AE278" s="105" t="s">
        <v>74</v>
      </c>
      <c r="AG278" s="105">
        <v>3.7</v>
      </c>
      <c r="AH278" s="337" t="s">
        <v>651</v>
      </c>
      <c r="AI278" s="337"/>
      <c r="AJ278" s="337"/>
      <c r="AK278" s="337"/>
      <c r="AL278" s="337"/>
      <c r="AM278" s="105">
        <f t="shared" si="49"/>
        <v>0.75666666666666671</v>
      </c>
      <c r="AN278" s="105" t="str">
        <f t="shared" si="50"/>
        <v/>
      </c>
      <c r="AO278" s="102">
        <f t="shared" si="51"/>
        <v>0.75666666666666671</v>
      </c>
      <c r="AP278" s="102">
        <f t="shared" si="52"/>
        <v>3.7</v>
      </c>
      <c r="AQ278" s="102" t="str">
        <f t="shared" si="53"/>
        <v/>
      </c>
      <c r="AR278" s="102">
        <f t="shared" si="54"/>
        <v>3.7</v>
      </c>
      <c r="AS278" s="102"/>
      <c r="AV278" s="161" t="str">
        <f t="shared" si="55"/>
        <v/>
      </c>
      <c r="AW278" s="105">
        <f t="shared" si="56"/>
        <v>0.75666666666666671</v>
      </c>
      <c r="AX278" s="105" t="str">
        <f t="shared" si="57"/>
        <v/>
      </c>
    </row>
    <row r="279" spans="1:50">
      <c r="A279" s="105" t="str">
        <f t="shared" si="48"/>
        <v>Fri</v>
      </c>
      <c r="B279" s="14">
        <f t="shared" si="46"/>
        <v>42559</v>
      </c>
      <c r="C279" s="105" t="s">
        <v>202</v>
      </c>
      <c r="D279" s="105">
        <v>0.3</v>
      </c>
      <c r="E279" s="105">
        <v>0.38</v>
      </c>
      <c r="F279" s="105">
        <v>0.62</v>
      </c>
      <c r="G279" s="4">
        <f t="shared" si="47"/>
        <v>0.43333333333333335</v>
      </c>
      <c r="I279" s="350"/>
      <c r="J279" s="350"/>
      <c r="K279" s="350"/>
      <c r="L279" s="350"/>
      <c r="N279" s="349" t="s">
        <v>111</v>
      </c>
      <c r="O279" s="349"/>
      <c r="P279" s="349"/>
      <c r="Q279" s="338" t="s">
        <v>66</v>
      </c>
      <c r="R279" s="338"/>
      <c r="S279" s="105" t="s">
        <v>74</v>
      </c>
      <c r="T279" s="105" t="s">
        <v>66</v>
      </c>
      <c r="U279" s="105">
        <v>7.5</v>
      </c>
      <c r="AC279" s="105" t="s">
        <v>74</v>
      </c>
      <c r="AD279" s="105" t="s">
        <v>66</v>
      </c>
      <c r="AE279" s="105" t="s">
        <v>74</v>
      </c>
      <c r="AG279" s="105">
        <v>0.3</v>
      </c>
      <c r="AH279" s="337" t="s">
        <v>545</v>
      </c>
      <c r="AI279" s="337"/>
      <c r="AJ279" s="337"/>
      <c r="AK279" s="337"/>
      <c r="AL279" s="337"/>
      <c r="AM279" s="105">
        <f t="shared" si="49"/>
        <v>0.43333333333333335</v>
      </c>
      <c r="AN279" s="105" t="str">
        <f t="shared" si="50"/>
        <v/>
      </c>
      <c r="AO279" s="102">
        <f t="shared" si="51"/>
        <v>0.43333333333333335</v>
      </c>
      <c r="AP279" s="102">
        <f t="shared" si="52"/>
        <v>0.3</v>
      </c>
      <c r="AQ279" s="102" t="str">
        <f t="shared" si="53"/>
        <v/>
      </c>
      <c r="AR279" s="102">
        <f t="shared" si="54"/>
        <v>0.3</v>
      </c>
      <c r="AS279" s="102"/>
      <c r="AV279" s="161" t="str">
        <f t="shared" si="55"/>
        <v/>
      </c>
      <c r="AW279" s="105">
        <f t="shared" si="56"/>
        <v>0.43333333333333335</v>
      </c>
      <c r="AX279" s="105" t="str">
        <f t="shared" si="57"/>
        <v/>
      </c>
    </row>
    <row r="280" spans="1:50">
      <c r="A280" s="105" t="str">
        <f t="shared" si="48"/>
        <v>Mon</v>
      </c>
      <c r="B280" s="14">
        <f t="shared" si="46"/>
        <v>42562</v>
      </c>
      <c r="C280" s="105">
        <v>0.47</v>
      </c>
      <c r="D280" s="105">
        <v>0.31</v>
      </c>
      <c r="E280" s="105">
        <v>0.67</v>
      </c>
      <c r="F280" s="105">
        <v>0.48</v>
      </c>
      <c r="G280" s="4">
        <f t="shared" si="47"/>
        <v>0.48666666666666664</v>
      </c>
      <c r="I280" s="350"/>
      <c r="J280" s="350"/>
      <c r="K280" s="350"/>
      <c r="L280" s="350"/>
      <c r="N280" s="349"/>
      <c r="O280" s="349"/>
      <c r="P280" s="349"/>
      <c r="Q280" s="338" t="s">
        <v>66</v>
      </c>
      <c r="R280" s="338"/>
      <c r="S280" s="105" t="s">
        <v>74</v>
      </c>
      <c r="T280" s="105" t="s">
        <v>66</v>
      </c>
      <c r="U280" s="105">
        <v>10.5</v>
      </c>
      <c r="AC280" s="105" t="s">
        <v>74</v>
      </c>
      <c r="AD280" s="105" t="s">
        <v>66</v>
      </c>
      <c r="AE280" s="105" t="s">
        <v>74</v>
      </c>
      <c r="AG280" s="105">
        <v>0.36</v>
      </c>
      <c r="AH280" s="337" t="s">
        <v>653</v>
      </c>
      <c r="AI280" s="337"/>
      <c r="AJ280" s="337"/>
      <c r="AK280" s="337"/>
      <c r="AL280" s="337"/>
      <c r="AM280" s="105">
        <f t="shared" si="49"/>
        <v>0.48666666666666664</v>
      </c>
      <c r="AN280" s="105" t="str">
        <f t="shared" si="50"/>
        <v/>
      </c>
      <c r="AO280" s="102">
        <f t="shared" si="51"/>
        <v>0.48666666666666664</v>
      </c>
      <c r="AP280" s="102">
        <f t="shared" si="52"/>
        <v>0.36</v>
      </c>
      <c r="AQ280" s="102" t="str">
        <f t="shared" si="53"/>
        <v/>
      </c>
      <c r="AR280" s="102">
        <f t="shared" si="54"/>
        <v>0.36</v>
      </c>
      <c r="AS280" s="102"/>
      <c r="AV280" s="161" t="str">
        <f t="shared" si="55"/>
        <v/>
      </c>
      <c r="AW280" s="105">
        <f t="shared" si="56"/>
        <v>0.48666666666666664</v>
      </c>
      <c r="AX280" s="105" t="str">
        <f t="shared" si="57"/>
        <v/>
      </c>
    </row>
    <row r="281" spans="1:50">
      <c r="A281" s="105" t="str">
        <f t="shared" si="48"/>
        <v>Tue</v>
      </c>
      <c r="B281" s="14">
        <f t="shared" si="46"/>
        <v>42563</v>
      </c>
      <c r="C281" s="105">
        <v>0.52</v>
      </c>
      <c r="D281" s="105">
        <v>0.32</v>
      </c>
      <c r="E281" s="105">
        <v>0.28000000000000003</v>
      </c>
      <c r="F281" s="105">
        <v>0.52</v>
      </c>
      <c r="G281" s="4">
        <f t="shared" si="47"/>
        <v>0.37333333333333335</v>
      </c>
      <c r="H281" s="105">
        <v>0.31</v>
      </c>
      <c r="I281" s="350" t="s">
        <v>193</v>
      </c>
      <c r="J281" s="350"/>
      <c r="K281" s="350"/>
      <c r="L281" s="350"/>
      <c r="N281" s="349"/>
      <c r="O281" s="349"/>
      <c r="P281" s="349"/>
      <c r="Q281" s="338" t="s">
        <v>66</v>
      </c>
      <c r="R281" s="338"/>
      <c r="S281" s="105" t="s">
        <v>74</v>
      </c>
      <c r="T281" s="105" t="s">
        <v>74</v>
      </c>
      <c r="U281" s="105">
        <v>4.75</v>
      </c>
      <c r="AC281" s="105" t="s">
        <v>74</v>
      </c>
      <c r="AD281" s="105" t="s">
        <v>74</v>
      </c>
      <c r="AE281" s="105" t="s">
        <v>74</v>
      </c>
      <c r="AG281" s="105">
        <v>0.38</v>
      </c>
      <c r="AH281" s="337" t="s">
        <v>654</v>
      </c>
      <c r="AI281" s="337"/>
      <c r="AJ281" s="337"/>
      <c r="AK281" s="337"/>
      <c r="AL281" s="337"/>
      <c r="AM281" s="105">
        <f t="shared" si="49"/>
        <v>0.37333333333333335</v>
      </c>
      <c r="AN281" s="105" t="str">
        <f t="shared" si="50"/>
        <v/>
      </c>
      <c r="AO281" s="102" t="str">
        <f t="shared" si="51"/>
        <v/>
      </c>
      <c r="AP281" s="102">
        <f t="shared" si="52"/>
        <v>0.38</v>
      </c>
      <c r="AQ281" s="102" t="str">
        <f t="shared" si="53"/>
        <v/>
      </c>
      <c r="AR281" s="102" t="str">
        <f t="shared" si="54"/>
        <v/>
      </c>
      <c r="AS281" s="102"/>
      <c r="AV281" s="161" t="str">
        <f t="shared" si="55"/>
        <v/>
      </c>
      <c r="AW281" s="105" t="str">
        <f t="shared" si="56"/>
        <v/>
      </c>
      <c r="AX281" s="105" t="str">
        <f t="shared" si="57"/>
        <v/>
      </c>
    </row>
    <row r="282" spans="1:50">
      <c r="A282" s="105" t="str">
        <f t="shared" si="48"/>
        <v>Wed</v>
      </c>
      <c r="B282" s="14">
        <f t="shared" si="46"/>
        <v>42564</v>
      </c>
      <c r="C282" s="105">
        <v>0.5</v>
      </c>
      <c r="D282" s="105">
        <v>0.54</v>
      </c>
      <c r="E282" s="105">
        <v>0.33</v>
      </c>
      <c r="F282" s="105">
        <v>0.92</v>
      </c>
      <c r="G282" s="4">
        <f t="shared" si="47"/>
        <v>0.59666666666666668</v>
      </c>
      <c r="I282" s="350"/>
      <c r="J282" s="350"/>
      <c r="K282" s="350"/>
      <c r="L282" s="350"/>
      <c r="N282" s="349"/>
      <c r="O282" s="349"/>
      <c r="P282" s="349"/>
      <c r="Q282" s="338" t="s">
        <v>66</v>
      </c>
      <c r="R282" s="338"/>
      <c r="S282" s="105" t="s">
        <v>74</v>
      </c>
      <c r="T282" s="105" t="s">
        <v>66</v>
      </c>
      <c r="U282" s="105">
        <v>14.5</v>
      </c>
      <c r="AC282" s="105" t="s">
        <v>74</v>
      </c>
      <c r="AD282" s="105" t="s">
        <v>66</v>
      </c>
      <c r="AE282" s="105" t="s">
        <v>74</v>
      </c>
      <c r="AG282" s="105">
        <v>0.31</v>
      </c>
      <c r="AH282" s="337" t="s">
        <v>655</v>
      </c>
      <c r="AI282" s="337"/>
      <c r="AJ282" s="337"/>
      <c r="AK282" s="337"/>
      <c r="AL282" s="337"/>
      <c r="AM282" s="105">
        <f t="shared" si="49"/>
        <v>0.59666666666666668</v>
      </c>
      <c r="AN282" s="105" t="str">
        <f t="shared" si="50"/>
        <v/>
      </c>
      <c r="AO282" s="102">
        <f t="shared" si="51"/>
        <v>0.59666666666666668</v>
      </c>
      <c r="AP282" s="102">
        <f t="shared" si="52"/>
        <v>0.31</v>
      </c>
      <c r="AQ282" s="102" t="str">
        <f t="shared" si="53"/>
        <v/>
      </c>
      <c r="AR282" s="102">
        <f t="shared" si="54"/>
        <v>0.31</v>
      </c>
      <c r="AS282" s="102"/>
      <c r="AV282" s="161" t="str">
        <f t="shared" si="55"/>
        <v/>
      </c>
      <c r="AW282" s="105">
        <f t="shared" si="56"/>
        <v>0.59666666666666668</v>
      </c>
      <c r="AX282" s="105" t="str">
        <f t="shared" si="57"/>
        <v/>
      </c>
    </row>
    <row r="283" spans="1:50">
      <c r="A283" s="105" t="str">
        <f t="shared" si="48"/>
        <v>Thu</v>
      </c>
      <c r="B283" s="14">
        <f t="shared" si="46"/>
        <v>42565</v>
      </c>
      <c r="C283" s="105">
        <v>0.49</v>
      </c>
      <c r="D283" s="105">
        <v>0.32</v>
      </c>
      <c r="E283" s="105">
        <v>0.56000000000000005</v>
      </c>
      <c r="F283" s="105">
        <v>0.5</v>
      </c>
      <c r="G283" s="4">
        <f t="shared" si="47"/>
        <v>0.46</v>
      </c>
      <c r="I283" s="350"/>
      <c r="J283" s="350"/>
      <c r="K283" s="350"/>
      <c r="L283" s="350"/>
      <c r="M283" s="105">
        <v>2.08</v>
      </c>
      <c r="N283" s="349" t="s">
        <v>682</v>
      </c>
      <c r="O283" s="349"/>
      <c r="P283" s="349"/>
      <c r="Q283" s="338" t="s">
        <v>66</v>
      </c>
      <c r="R283" s="338"/>
      <c r="S283" s="105" t="s">
        <v>74</v>
      </c>
      <c r="T283" s="105" t="s">
        <v>74</v>
      </c>
      <c r="U283" s="105">
        <v>6.25</v>
      </c>
      <c r="AC283" s="105" t="s">
        <v>66</v>
      </c>
      <c r="AD283" s="105" t="s">
        <v>74</v>
      </c>
      <c r="AE283" s="105" t="s">
        <v>74</v>
      </c>
      <c r="AG283" s="105">
        <v>0.53</v>
      </c>
      <c r="AH283" s="337" t="s">
        <v>656</v>
      </c>
      <c r="AI283" s="337"/>
      <c r="AJ283" s="337"/>
      <c r="AK283" s="337"/>
      <c r="AL283" s="337"/>
      <c r="AM283" s="105">
        <f t="shared" si="49"/>
        <v>0.46</v>
      </c>
      <c r="AN283" s="105" t="str">
        <f t="shared" si="50"/>
        <v/>
      </c>
      <c r="AO283" s="102" t="str">
        <f t="shared" si="51"/>
        <v/>
      </c>
      <c r="AP283" s="102">
        <f t="shared" si="52"/>
        <v>0.53</v>
      </c>
      <c r="AQ283" s="102" t="str">
        <f t="shared" si="53"/>
        <v/>
      </c>
      <c r="AR283" s="102" t="str">
        <f t="shared" si="54"/>
        <v/>
      </c>
      <c r="AS283" s="102"/>
      <c r="AV283" s="161">
        <f t="shared" si="55"/>
        <v>0.46</v>
      </c>
      <c r="AW283" s="105" t="str">
        <f t="shared" si="56"/>
        <v/>
      </c>
      <c r="AX283" s="105" t="str">
        <f t="shared" si="57"/>
        <v/>
      </c>
    </row>
    <row r="284" spans="1:50">
      <c r="A284" s="105" t="str">
        <f t="shared" si="48"/>
        <v>Fri</v>
      </c>
      <c r="B284" s="14">
        <f t="shared" si="46"/>
        <v>42566</v>
      </c>
      <c r="C284" s="105" t="s">
        <v>202</v>
      </c>
      <c r="D284" s="105">
        <v>0.56000000000000005</v>
      </c>
      <c r="E284" s="105">
        <v>0.43</v>
      </c>
      <c r="F284" s="105">
        <v>0.65</v>
      </c>
      <c r="G284" s="4">
        <f t="shared" si="47"/>
        <v>0.54666666666666675</v>
      </c>
      <c r="I284" s="350"/>
      <c r="J284" s="350"/>
      <c r="K284" s="350"/>
      <c r="L284" s="350"/>
      <c r="N284" s="349" t="s">
        <v>170</v>
      </c>
      <c r="O284" s="349"/>
      <c r="P284" s="349"/>
      <c r="Q284" s="338" t="s">
        <v>66</v>
      </c>
      <c r="R284" s="338"/>
      <c r="S284" s="105" t="s">
        <v>74</v>
      </c>
      <c r="T284" s="105" t="s">
        <v>66</v>
      </c>
      <c r="U284" s="105">
        <v>3.5</v>
      </c>
      <c r="AC284" s="105" t="s">
        <v>66</v>
      </c>
      <c r="AD284" s="105" t="s">
        <v>74</v>
      </c>
      <c r="AE284" s="105" t="s">
        <v>74</v>
      </c>
      <c r="AG284" s="105">
        <v>0.71</v>
      </c>
      <c r="AH284" s="337" t="s">
        <v>571</v>
      </c>
      <c r="AI284" s="337"/>
      <c r="AJ284" s="337"/>
      <c r="AK284" s="337"/>
      <c r="AL284" s="337"/>
      <c r="AM284" s="105">
        <f t="shared" si="49"/>
        <v>0.54666666666666675</v>
      </c>
      <c r="AN284" s="105" t="str">
        <f t="shared" si="50"/>
        <v/>
      </c>
      <c r="AO284" s="102">
        <f t="shared" si="51"/>
        <v>0.54666666666666675</v>
      </c>
      <c r="AP284" s="102">
        <f t="shared" si="52"/>
        <v>0.71</v>
      </c>
      <c r="AQ284" s="102" t="str">
        <f t="shared" si="53"/>
        <v/>
      </c>
      <c r="AR284" s="102">
        <f t="shared" si="54"/>
        <v>0.71</v>
      </c>
      <c r="AS284" s="102"/>
      <c r="AV284" s="161">
        <f t="shared" si="55"/>
        <v>0.54666666666666675</v>
      </c>
      <c r="AW284" s="105" t="str">
        <f t="shared" si="56"/>
        <v/>
      </c>
      <c r="AX284" s="105" t="str">
        <f t="shared" si="57"/>
        <v/>
      </c>
    </row>
    <row r="285" spans="1:50">
      <c r="A285" s="105" t="str">
        <f t="shared" si="48"/>
        <v>Mon</v>
      </c>
      <c r="B285" s="14">
        <f t="shared" si="46"/>
        <v>42569</v>
      </c>
      <c r="C285" s="105">
        <v>0.49</v>
      </c>
      <c r="D285" s="105">
        <v>0.54</v>
      </c>
      <c r="E285" s="105">
        <v>0.41</v>
      </c>
      <c r="F285" s="105">
        <v>0.52</v>
      </c>
      <c r="G285" s="4">
        <f t="shared" si="47"/>
        <v>0.49</v>
      </c>
      <c r="I285" s="350"/>
      <c r="J285" s="350"/>
      <c r="K285" s="350"/>
      <c r="L285" s="350"/>
      <c r="N285" s="349"/>
      <c r="O285" s="349"/>
      <c r="P285" s="349"/>
      <c r="Q285" s="338" t="s">
        <v>74</v>
      </c>
      <c r="R285" s="338"/>
      <c r="S285" s="105" t="s">
        <v>74</v>
      </c>
      <c r="T285" s="105" t="s">
        <v>74</v>
      </c>
      <c r="U285" s="105">
        <v>-3.75</v>
      </c>
      <c r="AC285" s="105" t="s">
        <v>66</v>
      </c>
      <c r="AD285" s="105" t="s">
        <v>74</v>
      </c>
      <c r="AE285" s="105" t="s">
        <v>74</v>
      </c>
      <c r="AG285" s="105">
        <v>0.3</v>
      </c>
      <c r="AH285" s="337" t="s">
        <v>657</v>
      </c>
      <c r="AI285" s="337"/>
      <c r="AJ285" s="337"/>
      <c r="AK285" s="337"/>
      <c r="AL285" s="337"/>
      <c r="AM285" s="105" t="str">
        <f t="shared" si="49"/>
        <v/>
      </c>
      <c r="AN285" s="105" t="str">
        <f t="shared" si="50"/>
        <v/>
      </c>
      <c r="AO285" s="102" t="str">
        <f t="shared" si="51"/>
        <v/>
      </c>
      <c r="AP285" s="102" t="str">
        <f t="shared" si="52"/>
        <v/>
      </c>
      <c r="AQ285" s="102" t="str">
        <f t="shared" si="53"/>
        <v/>
      </c>
      <c r="AR285" s="102" t="str">
        <f t="shared" si="54"/>
        <v/>
      </c>
      <c r="AS285" s="102"/>
      <c r="AV285" s="161">
        <f t="shared" si="55"/>
        <v>0.49</v>
      </c>
      <c r="AW285" s="105" t="str">
        <f t="shared" si="56"/>
        <v/>
      </c>
      <c r="AX285" s="105" t="str">
        <f t="shared" si="57"/>
        <v/>
      </c>
    </row>
    <row r="286" spans="1:50">
      <c r="A286" s="105" t="str">
        <f t="shared" si="48"/>
        <v>Tue</v>
      </c>
      <c r="B286" s="14">
        <f t="shared" si="46"/>
        <v>42570</v>
      </c>
      <c r="C286" s="105">
        <v>0.53</v>
      </c>
      <c r="D286" s="105">
        <v>0.54</v>
      </c>
      <c r="E286" s="105">
        <v>0.77</v>
      </c>
      <c r="F286" s="105">
        <v>0.55000000000000004</v>
      </c>
      <c r="G286" s="4">
        <f t="shared" si="47"/>
        <v>0.62</v>
      </c>
      <c r="H286" s="105">
        <v>1.07</v>
      </c>
      <c r="I286" s="350" t="s">
        <v>104</v>
      </c>
      <c r="J286" s="350"/>
      <c r="K286" s="350"/>
      <c r="L286" s="350"/>
      <c r="N286" s="349"/>
      <c r="O286" s="349"/>
      <c r="P286" s="349"/>
      <c r="Q286" s="338" t="s">
        <v>66</v>
      </c>
      <c r="R286" s="338"/>
      <c r="S286" s="105" t="s">
        <v>74</v>
      </c>
      <c r="T286" s="105" t="s">
        <v>74</v>
      </c>
      <c r="U286" s="105">
        <v>5.75</v>
      </c>
      <c r="AC286" s="105" t="s">
        <v>74</v>
      </c>
      <c r="AD286" s="105" t="s">
        <v>74</v>
      </c>
      <c r="AE286" s="105" t="s">
        <v>74</v>
      </c>
      <c r="AG286" s="105">
        <v>0.76</v>
      </c>
      <c r="AH286" s="337" t="s">
        <v>658</v>
      </c>
      <c r="AI286" s="337"/>
      <c r="AJ286" s="337"/>
      <c r="AK286" s="337"/>
      <c r="AL286" s="337"/>
      <c r="AM286" s="105">
        <f t="shared" si="49"/>
        <v>0.62</v>
      </c>
      <c r="AN286" s="105" t="str">
        <f t="shared" si="50"/>
        <v/>
      </c>
      <c r="AO286" s="102" t="str">
        <f t="shared" si="51"/>
        <v/>
      </c>
      <c r="AP286" s="102">
        <f t="shared" si="52"/>
        <v>0.76</v>
      </c>
      <c r="AQ286" s="102" t="str">
        <f t="shared" si="53"/>
        <v/>
      </c>
      <c r="AR286" s="102" t="str">
        <f t="shared" si="54"/>
        <v/>
      </c>
      <c r="AS286" s="102"/>
      <c r="AV286" s="161" t="str">
        <f t="shared" si="55"/>
        <v/>
      </c>
      <c r="AW286" s="105" t="str">
        <f t="shared" si="56"/>
        <v/>
      </c>
      <c r="AX286" s="105" t="str">
        <f t="shared" si="57"/>
        <v/>
      </c>
    </row>
    <row r="287" spans="1:50">
      <c r="A287" s="105" t="str">
        <f t="shared" si="48"/>
        <v>Wed</v>
      </c>
      <c r="B287" s="14">
        <f t="shared" si="46"/>
        <v>42571</v>
      </c>
      <c r="C287" s="105">
        <v>0.51</v>
      </c>
      <c r="D287" s="105">
        <v>0.32</v>
      </c>
      <c r="E287" s="105">
        <v>0.45</v>
      </c>
      <c r="F287" s="105">
        <v>0.97</v>
      </c>
      <c r="G287" s="4">
        <f t="shared" si="47"/>
        <v>0.57999999999999996</v>
      </c>
      <c r="I287" s="350"/>
      <c r="J287" s="350"/>
      <c r="K287" s="350"/>
      <c r="L287" s="350"/>
      <c r="N287" s="349"/>
      <c r="O287" s="349"/>
      <c r="P287" s="349"/>
      <c r="Q287" s="338" t="s">
        <v>74</v>
      </c>
      <c r="R287" s="338"/>
      <c r="S287" s="105" t="s">
        <v>74</v>
      </c>
      <c r="T287" s="105" t="s">
        <v>74</v>
      </c>
      <c r="U287" s="105">
        <v>-1.5</v>
      </c>
      <c r="AC287" s="105" t="s">
        <v>74</v>
      </c>
      <c r="AD287" s="105" t="s">
        <v>74</v>
      </c>
      <c r="AE287" s="105" t="s">
        <v>74</v>
      </c>
      <c r="AG287" s="105">
        <v>0.28999999999999998</v>
      </c>
      <c r="AH287" s="337" t="s">
        <v>659</v>
      </c>
      <c r="AI287" s="337"/>
      <c r="AJ287" s="337"/>
      <c r="AK287" s="337"/>
      <c r="AL287" s="337"/>
      <c r="AM287" s="105" t="str">
        <f t="shared" si="49"/>
        <v/>
      </c>
      <c r="AN287" s="105" t="str">
        <f t="shared" si="50"/>
        <v/>
      </c>
      <c r="AO287" s="102" t="str">
        <f t="shared" si="51"/>
        <v/>
      </c>
      <c r="AP287" s="102" t="str">
        <f t="shared" si="52"/>
        <v/>
      </c>
      <c r="AQ287" s="102" t="str">
        <f t="shared" si="53"/>
        <v/>
      </c>
      <c r="AR287" s="102" t="str">
        <f t="shared" si="54"/>
        <v/>
      </c>
      <c r="AS287" s="102"/>
      <c r="AV287" s="161" t="str">
        <f t="shared" si="55"/>
        <v/>
      </c>
      <c r="AW287" s="105" t="str">
        <f t="shared" si="56"/>
        <v/>
      </c>
      <c r="AX287" s="105" t="str">
        <f t="shared" si="57"/>
        <v/>
      </c>
    </row>
    <row r="288" spans="1:50">
      <c r="A288" s="105" t="str">
        <f t="shared" si="48"/>
        <v>Thu</v>
      </c>
      <c r="B288" s="14">
        <f t="shared" si="46"/>
        <v>42572</v>
      </c>
      <c r="C288" s="105">
        <v>0.48</v>
      </c>
      <c r="D288" s="105">
        <v>0.54</v>
      </c>
      <c r="E288" s="105">
        <v>0.69</v>
      </c>
      <c r="F288" s="105">
        <v>0.53</v>
      </c>
      <c r="G288" s="4">
        <f t="shared" si="47"/>
        <v>0.58666666666666667</v>
      </c>
      <c r="I288" s="350"/>
      <c r="J288" s="350"/>
      <c r="K288" s="350"/>
      <c r="L288" s="350"/>
      <c r="N288" s="349"/>
      <c r="O288" s="349"/>
      <c r="P288" s="349"/>
      <c r="Q288" s="338" t="s">
        <v>66</v>
      </c>
      <c r="R288" s="338"/>
      <c r="S288" s="105" t="s">
        <v>74</v>
      </c>
      <c r="T288" s="105" t="s">
        <v>74</v>
      </c>
      <c r="U288" s="105">
        <v>1.75</v>
      </c>
      <c r="AC288" s="105" t="s">
        <v>74</v>
      </c>
      <c r="AD288" s="105" t="s">
        <v>74</v>
      </c>
      <c r="AE288" s="105" t="s">
        <v>74</v>
      </c>
      <c r="AG288" s="105">
        <v>0.77</v>
      </c>
      <c r="AH288" s="337" t="s">
        <v>660</v>
      </c>
      <c r="AI288" s="337"/>
      <c r="AJ288" s="337"/>
      <c r="AK288" s="337"/>
      <c r="AL288" s="337"/>
      <c r="AM288" s="105">
        <f t="shared" si="49"/>
        <v>0.58666666666666667</v>
      </c>
      <c r="AN288" s="105" t="str">
        <f t="shared" si="50"/>
        <v/>
      </c>
      <c r="AO288" s="102" t="str">
        <f t="shared" si="51"/>
        <v/>
      </c>
      <c r="AP288" s="102">
        <f t="shared" si="52"/>
        <v>0.77</v>
      </c>
      <c r="AQ288" s="102" t="str">
        <f t="shared" si="53"/>
        <v/>
      </c>
      <c r="AR288" s="102" t="str">
        <f t="shared" si="54"/>
        <v/>
      </c>
      <c r="AS288" s="102"/>
      <c r="AV288" s="161" t="str">
        <f t="shared" si="55"/>
        <v/>
      </c>
      <c r="AW288" s="105" t="str">
        <f t="shared" si="56"/>
        <v/>
      </c>
      <c r="AX288" s="105" t="str">
        <f t="shared" si="57"/>
        <v/>
      </c>
    </row>
    <row r="289" spans="1:50">
      <c r="A289" s="105" t="str">
        <f t="shared" si="48"/>
        <v>Fri</v>
      </c>
      <c r="B289" s="14">
        <f t="shared" si="46"/>
        <v>42573</v>
      </c>
      <c r="C289" s="105" t="s">
        <v>202</v>
      </c>
      <c r="D289" s="105">
        <v>0.54</v>
      </c>
      <c r="E289" s="105">
        <v>0.47</v>
      </c>
      <c r="F289" s="105">
        <v>0.67</v>
      </c>
      <c r="G289" s="4">
        <f t="shared" si="47"/>
        <v>0.56000000000000005</v>
      </c>
      <c r="I289" s="350"/>
      <c r="J289" s="350"/>
      <c r="K289" s="350"/>
      <c r="L289" s="350"/>
      <c r="N289" s="349"/>
      <c r="O289" s="349"/>
      <c r="P289" s="349"/>
      <c r="Q289" s="338" t="s">
        <v>66</v>
      </c>
      <c r="R289" s="338"/>
      <c r="S289" s="105" t="s">
        <v>74</v>
      </c>
      <c r="T289" s="105" t="s">
        <v>74</v>
      </c>
      <c r="U289" s="105">
        <v>-1.25</v>
      </c>
      <c r="AC289" s="105" t="s">
        <v>74</v>
      </c>
      <c r="AD289" s="105" t="s">
        <v>74</v>
      </c>
      <c r="AE289" s="105" t="s">
        <v>74</v>
      </c>
      <c r="AG289" s="105">
        <v>0.43</v>
      </c>
      <c r="AH289" s="337" t="s">
        <v>600</v>
      </c>
      <c r="AI289" s="337"/>
      <c r="AJ289" s="337"/>
      <c r="AK289" s="337"/>
      <c r="AL289" s="337"/>
      <c r="AM289" s="105">
        <f t="shared" si="49"/>
        <v>0.56000000000000005</v>
      </c>
      <c r="AN289" s="105" t="str">
        <f t="shared" si="50"/>
        <v/>
      </c>
      <c r="AO289" s="102" t="str">
        <f t="shared" si="51"/>
        <v/>
      </c>
      <c r="AP289" s="102">
        <f t="shared" si="52"/>
        <v>0.43</v>
      </c>
      <c r="AQ289" s="102" t="str">
        <f t="shared" si="53"/>
        <v/>
      </c>
      <c r="AR289" s="102" t="str">
        <f t="shared" si="54"/>
        <v/>
      </c>
      <c r="AS289" s="102"/>
      <c r="AV289" s="161" t="str">
        <f t="shared" si="55"/>
        <v/>
      </c>
      <c r="AW289" s="105" t="str">
        <f t="shared" si="56"/>
        <v/>
      </c>
      <c r="AX289" s="105" t="str">
        <f t="shared" si="57"/>
        <v/>
      </c>
    </row>
    <row r="290" spans="1:50">
      <c r="A290" s="105" t="str">
        <f t="shared" si="48"/>
        <v>Mon</v>
      </c>
      <c r="B290" s="14">
        <f t="shared" si="46"/>
        <v>42576</v>
      </c>
      <c r="C290" s="105">
        <v>0.5</v>
      </c>
      <c r="D290" s="105">
        <v>0.57999999999999996</v>
      </c>
      <c r="E290" s="105">
        <v>0.34</v>
      </c>
      <c r="F290" s="105">
        <v>0.5</v>
      </c>
      <c r="G290" s="4">
        <f t="shared" si="47"/>
        <v>0.47333333333333333</v>
      </c>
      <c r="I290" s="350"/>
      <c r="J290" s="350"/>
      <c r="K290" s="350"/>
      <c r="L290" s="350"/>
      <c r="N290" s="349"/>
      <c r="O290" s="349"/>
      <c r="P290" s="349"/>
      <c r="Q290" s="338" t="s">
        <v>74</v>
      </c>
      <c r="R290" s="338"/>
      <c r="S290" s="105" t="s">
        <v>74</v>
      </c>
      <c r="T290" s="105" t="s">
        <v>74</v>
      </c>
      <c r="U290" s="105">
        <v>-0.75</v>
      </c>
      <c r="AC290" s="105" t="s">
        <v>74</v>
      </c>
      <c r="AD290" s="105" t="s">
        <v>74</v>
      </c>
      <c r="AE290" s="105" t="s">
        <v>74</v>
      </c>
      <c r="AG290" s="105">
        <v>0.25</v>
      </c>
      <c r="AH290" s="337" t="s">
        <v>661</v>
      </c>
      <c r="AI290" s="337"/>
      <c r="AJ290" s="337"/>
      <c r="AK290" s="337"/>
      <c r="AL290" s="337"/>
      <c r="AM290" s="105" t="str">
        <f t="shared" si="49"/>
        <v/>
      </c>
      <c r="AN290" s="105" t="str">
        <f t="shared" si="50"/>
        <v/>
      </c>
      <c r="AO290" s="102" t="str">
        <f t="shared" si="51"/>
        <v/>
      </c>
      <c r="AP290" s="102" t="str">
        <f t="shared" si="52"/>
        <v/>
      </c>
      <c r="AQ290" s="102" t="str">
        <f t="shared" si="53"/>
        <v/>
      </c>
      <c r="AR290" s="102" t="str">
        <f t="shared" si="54"/>
        <v/>
      </c>
      <c r="AS290" s="102"/>
      <c r="AV290" s="161" t="str">
        <f t="shared" si="55"/>
        <v/>
      </c>
      <c r="AW290" s="105" t="str">
        <f t="shared" si="56"/>
        <v/>
      </c>
      <c r="AX290" s="105" t="str">
        <f t="shared" si="57"/>
        <v/>
      </c>
    </row>
    <row r="291" spans="1:50">
      <c r="A291" s="105" t="str">
        <f t="shared" si="48"/>
        <v>Tue</v>
      </c>
      <c r="B291" s="14">
        <f t="shared" si="46"/>
        <v>42577</v>
      </c>
      <c r="C291" s="105">
        <v>0.54</v>
      </c>
      <c r="D291" s="105">
        <v>0.57999999999999996</v>
      </c>
      <c r="E291" s="105">
        <v>0.6</v>
      </c>
      <c r="F291" s="105">
        <v>0.56999999999999995</v>
      </c>
      <c r="G291" s="4">
        <f t="shared" si="47"/>
        <v>0.58333333333333337</v>
      </c>
      <c r="I291" s="350"/>
      <c r="J291" s="350"/>
      <c r="K291" s="350"/>
      <c r="L291" s="350"/>
      <c r="M291" s="105">
        <v>0.56999999999999995</v>
      </c>
      <c r="N291" s="349" t="s">
        <v>662</v>
      </c>
      <c r="O291" s="349"/>
      <c r="P291" s="349"/>
      <c r="Q291" s="338" t="s">
        <v>66</v>
      </c>
      <c r="R291" s="338"/>
      <c r="S291" s="105" t="s">
        <v>74</v>
      </c>
      <c r="T291" s="105" t="s">
        <v>74</v>
      </c>
      <c r="U291" s="105">
        <v>6.5</v>
      </c>
      <c r="AC291" s="105" t="s">
        <v>74</v>
      </c>
      <c r="AD291" s="105" t="s">
        <v>74</v>
      </c>
      <c r="AE291" s="105" t="s">
        <v>74</v>
      </c>
      <c r="AG291" s="105">
        <v>0.63</v>
      </c>
      <c r="AH291" s="337" t="s">
        <v>664</v>
      </c>
      <c r="AI291" s="337"/>
      <c r="AJ291" s="337"/>
      <c r="AK291" s="337"/>
      <c r="AL291" s="337"/>
      <c r="AM291" s="105">
        <f t="shared" si="49"/>
        <v>0.58333333333333337</v>
      </c>
      <c r="AN291" s="105" t="str">
        <f t="shared" si="50"/>
        <v/>
      </c>
      <c r="AO291" s="102" t="str">
        <f t="shared" si="51"/>
        <v/>
      </c>
      <c r="AP291" s="102">
        <f t="shared" si="52"/>
        <v>0.63</v>
      </c>
      <c r="AQ291" s="102" t="str">
        <f t="shared" si="53"/>
        <v/>
      </c>
      <c r="AR291" s="102" t="str">
        <f t="shared" si="54"/>
        <v/>
      </c>
      <c r="AS291" s="102"/>
      <c r="AV291" s="161" t="str">
        <f t="shared" si="55"/>
        <v/>
      </c>
      <c r="AW291" s="105" t="str">
        <f t="shared" si="56"/>
        <v/>
      </c>
      <c r="AX291" s="105" t="str">
        <f t="shared" si="57"/>
        <v/>
      </c>
    </row>
    <row r="292" spans="1:50">
      <c r="A292" s="105" t="str">
        <f t="shared" si="48"/>
        <v>Wed</v>
      </c>
      <c r="B292" s="14">
        <f t="shared" si="46"/>
        <v>42578</v>
      </c>
      <c r="C292" s="105">
        <v>0.51</v>
      </c>
      <c r="D292" s="105">
        <v>0.59</v>
      </c>
      <c r="E292" s="105">
        <v>0.51</v>
      </c>
      <c r="F292" s="105">
        <v>0.95</v>
      </c>
      <c r="G292" s="4">
        <f t="shared" si="47"/>
        <v>0.68333333333333324</v>
      </c>
      <c r="I292" s="350"/>
      <c r="J292" s="350"/>
      <c r="K292" s="350"/>
      <c r="L292" s="350"/>
      <c r="M292" s="105">
        <v>0.5</v>
      </c>
      <c r="N292" s="349" t="s">
        <v>663</v>
      </c>
      <c r="O292" s="349"/>
      <c r="P292" s="349"/>
      <c r="Q292" s="338" t="s">
        <v>74</v>
      </c>
      <c r="R292" s="338"/>
      <c r="S292" s="105" t="s">
        <v>74</v>
      </c>
      <c r="T292" s="105" t="s">
        <v>74</v>
      </c>
      <c r="U292" s="105">
        <v>-1.5</v>
      </c>
      <c r="AC292" s="105" t="s">
        <v>74</v>
      </c>
      <c r="AD292" s="105" t="s">
        <v>74</v>
      </c>
      <c r="AE292" s="105" t="s">
        <v>74</v>
      </c>
      <c r="AG292" s="105">
        <v>0.72</v>
      </c>
      <c r="AH292" s="337" t="s">
        <v>665</v>
      </c>
      <c r="AI292" s="337"/>
      <c r="AJ292" s="337"/>
      <c r="AK292" s="337"/>
      <c r="AL292" s="337"/>
      <c r="AM292" s="105" t="str">
        <f t="shared" si="49"/>
        <v/>
      </c>
      <c r="AN292" s="105" t="str">
        <f t="shared" si="50"/>
        <v/>
      </c>
      <c r="AO292" s="102" t="str">
        <f t="shared" si="51"/>
        <v/>
      </c>
      <c r="AP292" s="102" t="str">
        <f t="shared" si="52"/>
        <v/>
      </c>
      <c r="AQ292" s="102" t="str">
        <f t="shared" si="53"/>
        <v/>
      </c>
      <c r="AR292" s="102" t="str">
        <f t="shared" si="54"/>
        <v/>
      </c>
      <c r="AS292" s="102"/>
      <c r="AV292" s="161" t="str">
        <f t="shared" si="55"/>
        <v/>
      </c>
      <c r="AW292" s="105" t="str">
        <f t="shared" si="56"/>
        <v/>
      </c>
      <c r="AX292" s="105" t="str">
        <f t="shared" si="57"/>
        <v/>
      </c>
    </row>
    <row r="293" spans="1:50">
      <c r="A293" s="105" t="str">
        <f t="shared" si="48"/>
        <v>Thu</v>
      </c>
      <c r="B293" s="14">
        <f t="shared" si="46"/>
        <v>42579</v>
      </c>
      <c r="C293" s="105">
        <v>0.5</v>
      </c>
      <c r="D293" s="105">
        <v>0.59</v>
      </c>
      <c r="E293" s="105">
        <v>0.49</v>
      </c>
      <c r="F293" s="105">
        <v>0.54</v>
      </c>
      <c r="G293" s="4">
        <f t="shared" si="47"/>
        <v>0.54</v>
      </c>
      <c r="I293" s="350"/>
      <c r="J293" s="350"/>
      <c r="K293" s="350"/>
      <c r="L293" s="350"/>
      <c r="N293" s="349"/>
      <c r="O293" s="349"/>
      <c r="P293" s="349"/>
      <c r="Q293" s="338" t="s">
        <v>74</v>
      </c>
      <c r="R293" s="338"/>
      <c r="S293" s="105" t="s">
        <v>74</v>
      </c>
      <c r="T293" s="105" t="s">
        <v>74</v>
      </c>
      <c r="U293" s="105">
        <v>-3.25</v>
      </c>
      <c r="AC293" s="105" t="s">
        <v>66</v>
      </c>
      <c r="AD293" s="105" t="s">
        <v>74</v>
      </c>
      <c r="AE293" s="105" t="s">
        <v>74</v>
      </c>
      <c r="AG293" s="105">
        <v>0.42</v>
      </c>
      <c r="AH293" s="337" t="s">
        <v>666</v>
      </c>
      <c r="AI293" s="337"/>
      <c r="AJ293" s="337"/>
      <c r="AK293" s="337"/>
      <c r="AL293" s="337"/>
      <c r="AM293" s="105" t="str">
        <f t="shared" si="49"/>
        <v/>
      </c>
      <c r="AN293" s="105" t="str">
        <f t="shared" si="50"/>
        <v/>
      </c>
      <c r="AO293" s="102" t="str">
        <f t="shared" si="51"/>
        <v/>
      </c>
      <c r="AP293" s="102" t="str">
        <f t="shared" si="52"/>
        <v/>
      </c>
      <c r="AQ293" s="102" t="str">
        <f t="shared" si="53"/>
        <v/>
      </c>
      <c r="AR293" s="102" t="str">
        <f t="shared" si="54"/>
        <v/>
      </c>
      <c r="AS293" s="102"/>
      <c r="AV293" s="161">
        <f t="shared" si="55"/>
        <v>0.54</v>
      </c>
      <c r="AW293" s="105" t="str">
        <f t="shared" si="56"/>
        <v/>
      </c>
      <c r="AX293" s="105" t="str">
        <f t="shared" si="57"/>
        <v/>
      </c>
    </row>
    <row r="294" spans="1:50">
      <c r="A294" s="105" t="str">
        <f t="shared" si="48"/>
        <v>Fri</v>
      </c>
      <c r="B294" s="14">
        <f t="shared" si="46"/>
        <v>42580</v>
      </c>
      <c r="C294" s="105" t="s">
        <v>202</v>
      </c>
      <c r="D294" s="105">
        <v>0.32</v>
      </c>
      <c r="E294" s="105">
        <v>0.47</v>
      </c>
      <c r="F294" s="105">
        <v>0.65</v>
      </c>
      <c r="G294" s="4">
        <f t="shared" si="47"/>
        <v>0.48000000000000004</v>
      </c>
      <c r="I294" s="350"/>
      <c r="J294" s="350"/>
      <c r="K294" s="350"/>
      <c r="L294" s="350"/>
      <c r="M294" s="105">
        <v>1.28</v>
      </c>
      <c r="N294" s="349" t="s">
        <v>668</v>
      </c>
      <c r="O294" s="349"/>
      <c r="P294" s="349"/>
      <c r="Q294" s="338" t="s">
        <v>66</v>
      </c>
      <c r="R294" s="338"/>
      <c r="S294" s="105" t="s">
        <v>74</v>
      </c>
      <c r="T294" s="105" t="s">
        <v>74</v>
      </c>
      <c r="U294" s="105">
        <v>-2.5</v>
      </c>
      <c r="AC294" s="105" t="s">
        <v>74</v>
      </c>
      <c r="AD294" s="105" t="s">
        <v>74</v>
      </c>
      <c r="AE294" s="105" t="s">
        <v>74</v>
      </c>
      <c r="AG294" s="105">
        <v>0.56999999999999995</v>
      </c>
      <c r="AH294" s="337" t="s">
        <v>667</v>
      </c>
      <c r="AI294" s="337"/>
      <c r="AJ294" s="337"/>
      <c r="AK294" s="337"/>
      <c r="AL294" s="337"/>
      <c r="AM294" s="105">
        <f t="shared" si="49"/>
        <v>0.48000000000000004</v>
      </c>
      <c r="AN294" s="105" t="str">
        <f t="shared" si="50"/>
        <v/>
      </c>
      <c r="AO294" s="102" t="str">
        <f t="shared" si="51"/>
        <v/>
      </c>
      <c r="AP294" s="102">
        <f t="shared" si="52"/>
        <v>0.56999999999999995</v>
      </c>
      <c r="AQ294" s="102" t="str">
        <f t="shared" si="53"/>
        <v/>
      </c>
      <c r="AR294" s="102" t="str">
        <f t="shared" si="54"/>
        <v/>
      </c>
      <c r="AS294" s="102"/>
      <c r="AV294" s="161" t="str">
        <f t="shared" si="55"/>
        <v/>
      </c>
      <c r="AW294" s="105" t="str">
        <f t="shared" si="56"/>
        <v/>
      </c>
      <c r="AX294" s="105" t="str">
        <f t="shared" si="57"/>
        <v/>
      </c>
    </row>
    <row r="295" spans="1:50">
      <c r="A295" s="105" t="str">
        <f t="shared" si="48"/>
        <v>Mon</v>
      </c>
      <c r="B295" s="14">
        <f t="shared" si="46"/>
        <v>42583</v>
      </c>
      <c r="C295" s="105">
        <v>0.42</v>
      </c>
      <c r="D295" s="105">
        <v>0.4</v>
      </c>
      <c r="E295" s="105">
        <v>0.55000000000000004</v>
      </c>
      <c r="F295" s="105">
        <v>0.5</v>
      </c>
      <c r="G295" s="4">
        <f t="shared" si="47"/>
        <v>0.48333333333333339</v>
      </c>
      <c r="I295" s="350"/>
      <c r="J295" s="350"/>
      <c r="K295" s="350"/>
      <c r="L295" s="350"/>
      <c r="M295" s="105">
        <v>0.52</v>
      </c>
      <c r="N295" s="349" t="s">
        <v>669</v>
      </c>
      <c r="O295" s="349"/>
      <c r="P295" s="349"/>
      <c r="Q295" s="338" t="s">
        <v>66</v>
      </c>
      <c r="R295" s="338"/>
      <c r="S295" s="105" t="s">
        <v>74</v>
      </c>
      <c r="T295" s="105" t="s">
        <v>74</v>
      </c>
      <c r="U295" s="105">
        <v>-2.5</v>
      </c>
      <c r="AC295" s="105" t="s">
        <v>66</v>
      </c>
      <c r="AD295" s="105" t="s">
        <v>74</v>
      </c>
      <c r="AE295" s="105" t="s">
        <v>74</v>
      </c>
      <c r="AG295" s="105">
        <v>0.7</v>
      </c>
      <c r="AH295" s="337" t="s">
        <v>670</v>
      </c>
      <c r="AI295" s="337"/>
      <c r="AJ295" s="337"/>
      <c r="AK295" s="337"/>
      <c r="AL295" s="337"/>
      <c r="AM295" s="105">
        <f t="shared" si="49"/>
        <v>0.48333333333333339</v>
      </c>
      <c r="AN295" s="105" t="str">
        <f t="shared" si="50"/>
        <v/>
      </c>
      <c r="AO295" s="102" t="str">
        <f t="shared" si="51"/>
        <v/>
      </c>
      <c r="AP295" s="102">
        <f t="shared" si="52"/>
        <v>0.7</v>
      </c>
      <c r="AQ295" s="102" t="str">
        <f t="shared" si="53"/>
        <v/>
      </c>
      <c r="AR295" s="102" t="str">
        <f t="shared" si="54"/>
        <v/>
      </c>
      <c r="AS295" s="102"/>
      <c r="AV295" s="161">
        <f t="shared" si="55"/>
        <v>0.48333333333333339</v>
      </c>
      <c r="AW295" s="105" t="str">
        <f t="shared" si="56"/>
        <v/>
      </c>
      <c r="AX295" s="105" t="str">
        <f t="shared" si="57"/>
        <v/>
      </c>
    </row>
    <row r="296" spans="1:50">
      <c r="A296" s="105" t="str">
        <f t="shared" si="48"/>
        <v>Tue</v>
      </c>
      <c r="B296" s="14">
        <f t="shared" si="46"/>
        <v>42584</v>
      </c>
      <c r="C296" s="105">
        <v>0.69</v>
      </c>
      <c r="D296" s="105">
        <v>0.71</v>
      </c>
      <c r="E296" s="105">
        <v>0.65</v>
      </c>
      <c r="F296" s="105">
        <v>0.54</v>
      </c>
      <c r="G296" s="4">
        <f t="shared" si="47"/>
        <v>0.6333333333333333</v>
      </c>
      <c r="I296" s="350"/>
      <c r="J296" s="350"/>
      <c r="K296" s="350"/>
      <c r="L296" s="350"/>
      <c r="N296" s="349"/>
      <c r="O296" s="349"/>
      <c r="P296" s="349"/>
      <c r="Q296" s="338" t="s">
        <v>74</v>
      </c>
      <c r="R296" s="338"/>
      <c r="S296" s="105" t="s">
        <v>74</v>
      </c>
      <c r="T296" s="105" t="s">
        <v>74</v>
      </c>
      <c r="U296" s="105">
        <v>-2.25</v>
      </c>
      <c r="AC296" s="105" t="s">
        <v>66</v>
      </c>
      <c r="AD296" s="105" t="s">
        <v>74</v>
      </c>
      <c r="AE296" s="105" t="s">
        <v>74</v>
      </c>
      <c r="AG296" s="105">
        <v>1.26</v>
      </c>
      <c r="AH296" s="337" t="s">
        <v>671</v>
      </c>
      <c r="AI296" s="337"/>
      <c r="AJ296" s="337"/>
      <c r="AK296" s="337"/>
      <c r="AL296" s="337"/>
      <c r="AM296" s="105" t="str">
        <f t="shared" si="49"/>
        <v/>
      </c>
      <c r="AN296" s="105" t="str">
        <f t="shared" si="50"/>
        <v/>
      </c>
      <c r="AO296" s="102" t="str">
        <f t="shared" si="51"/>
        <v/>
      </c>
      <c r="AP296" s="102" t="str">
        <f t="shared" si="52"/>
        <v/>
      </c>
      <c r="AQ296" s="102" t="str">
        <f t="shared" si="53"/>
        <v/>
      </c>
      <c r="AR296" s="102" t="str">
        <f t="shared" si="54"/>
        <v/>
      </c>
      <c r="AS296" s="102"/>
      <c r="AV296" s="161">
        <f t="shared" si="55"/>
        <v>0.6333333333333333</v>
      </c>
      <c r="AW296" s="105" t="str">
        <f t="shared" si="56"/>
        <v/>
      </c>
      <c r="AX296" s="105" t="str">
        <f t="shared" si="57"/>
        <v/>
      </c>
    </row>
    <row r="297" spans="1:50">
      <c r="A297" s="105" t="str">
        <f t="shared" si="48"/>
        <v>Wed</v>
      </c>
      <c r="B297" s="14">
        <f t="shared" si="46"/>
        <v>42585</v>
      </c>
      <c r="C297" s="105">
        <v>0.46</v>
      </c>
      <c r="D297" s="105">
        <v>0.77</v>
      </c>
      <c r="E297" s="105">
        <v>0.67</v>
      </c>
      <c r="F297" s="105">
        <v>0.18</v>
      </c>
      <c r="G297" s="4">
        <f t="shared" si="47"/>
        <v>0.54</v>
      </c>
      <c r="I297" s="350"/>
      <c r="J297" s="350"/>
      <c r="K297" s="350"/>
      <c r="L297" s="350"/>
      <c r="N297" s="349"/>
      <c r="O297" s="349"/>
      <c r="P297" s="349"/>
      <c r="Q297" s="338" t="s">
        <v>66</v>
      </c>
      <c r="R297" s="338"/>
      <c r="S297" s="105" t="s">
        <v>74</v>
      </c>
      <c r="T297" s="105" t="s">
        <v>74</v>
      </c>
      <c r="U297" s="105">
        <v>2</v>
      </c>
      <c r="AC297" s="105" t="s">
        <v>74</v>
      </c>
      <c r="AD297" s="105" t="s">
        <v>74</v>
      </c>
      <c r="AE297" s="105" t="s">
        <v>74</v>
      </c>
      <c r="AG297" s="105">
        <v>0.63</v>
      </c>
      <c r="AH297" s="337" t="s">
        <v>672</v>
      </c>
      <c r="AI297" s="337"/>
      <c r="AJ297" s="337"/>
      <c r="AK297" s="337"/>
      <c r="AL297" s="337"/>
      <c r="AM297" s="105">
        <f t="shared" si="49"/>
        <v>0.54</v>
      </c>
      <c r="AN297" s="105" t="str">
        <f t="shared" si="50"/>
        <v/>
      </c>
      <c r="AO297" s="102" t="str">
        <f t="shared" si="51"/>
        <v/>
      </c>
      <c r="AP297" s="102">
        <f t="shared" si="52"/>
        <v>0.63</v>
      </c>
      <c r="AQ297" s="102" t="str">
        <f t="shared" si="53"/>
        <v/>
      </c>
      <c r="AR297" s="102" t="str">
        <f t="shared" si="54"/>
        <v/>
      </c>
      <c r="AS297" s="102"/>
      <c r="AV297" s="161" t="str">
        <f t="shared" si="55"/>
        <v/>
      </c>
      <c r="AW297" s="105" t="str">
        <f t="shared" si="56"/>
        <v/>
      </c>
      <c r="AX297" s="105" t="str">
        <f t="shared" si="57"/>
        <v/>
      </c>
    </row>
    <row r="298" spans="1:50">
      <c r="A298" s="105" t="str">
        <f t="shared" si="48"/>
        <v>Thu</v>
      </c>
      <c r="B298" s="14">
        <f t="shared" si="46"/>
        <v>42586</v>
      </c>
      <c r="C298" s="105">
        <v>0.59</v>
      </c>
      <c r="D298" s="105">
        <v>0.57999999999999996</v>
      </c>
      <c r="E298" s="105">
        <v>0.73</v>
      </c>
      <c r="F298" s="105">
        <v>0.63</v>
      </c>
      <c r="G298" s="4">
        <f t="shared" si="47"/>
        <v>0.64666666666666661</v>
      </c>
      <c r="I298" s="350"/>
      <c r="J298" s="350"/>
      <c r="K298" s="350"/>
      <c r="L298" s="350"/>
      <c r="N298" s="349" t="s">
        <v>605</v>
      </c>
      <c r="O298" s="349"/>
      <c r="P298" s="349"/>
      <c r="Q298" s="338" t="s">
        <v>66</v>
      </c>
      <c r="R298" s="338"/>
      <c r="S298" s="105" t="s">
        <v>74</v>
      </c>
      <c r="T298" s="105" t="s">
        <v>66</v>
      </c>
      <c r="U298" s="105">
        <v>9</v>
      </c>
      <c r="AC298" s="105" t="s">
        <v>74</v>
      </c>
      <c r="AD298" s="105" t="s">
        <v>66</v>
      </c>
      <c r="AE298" s="105" t="s">
        <v>74</v>
      </c>
      <c r="AG298" s="105">
        <v>0.57999999999999996</v>
      </c>
      <c r="AH298" s="337" t="s">
        <v>673</v>
      </c>
      <c r="AI298" s="337"/>
      <c r="AJ298" s="337"/>
      <c r="AK298" s="337"/>
      <c r="AL298" s="337"/>
      <c r="AM298" s="105">
        <f t="shared" si="49"/>
        <v>0.64666666666666661</v>
      </c>
      <c r="AN298" s="105" t="str">
        <f t="shared" si="50"/>
        <v/>
      </c>
      <c r="AO298" s="102">
        <f t="shared" si="51"/>
        <v>0.64666666666666661</v>
      </c>
      <c r="AP298" s="102">
        <f t="shared" si="52"/>
        <v>0.57999999999999996</v>
      </c>
      <c r="AQ298" s="102" t="str">
        <f t="shared" si="53"/>
        <v/>
      </c>
      <c r="AR298" s="102">
        <f t="shared" si="54"/>
        <v>0.57999999999999996</v>
      </c>
      <c r="AS298" s="102"/>
      <c r="AV298" s="161" t="str">
        <f t="shared" si="55"/>
        <v/>
      </c>
      <c r="AW298" s="105">
        <f t="shared" si="56"/>
        <v>0.64666666666666661</v>
      </c>
      <c r="AX298" s="105" t="str">
        <f t="shared" si="57"/>
        <v/>
      </c>
    </row>
    <row r="299" spans="1:50">
      <c r="A299" s="105" t="str">
        <f t="shared" si="48"/>
        <v>Fri</v>
      </c>
      <c r="B299" s="14">
        <f t="shared" si="46"/>
        <v>42587</v>
      </c>
      <c r="C299" s="105" t="s">
        <v>202</v>
      </c>
      <c r="D299" s="105">
        <v>0.32</v>
      </c>
      <c r="E299" s="105">
        <v>0.2</v>
      </c>
      <c r="F299" s="105">
        <v>0.39</v>
      </c>
      <c r="G299" s="4">
        <f t="shared" si="47"/>
        <v>0.3033333333333334</v>
      </c>
      <c r="I299" s="350"/>
      <c r="J299" s="350"/>
      <c r="K299" s="350"/>
      <c r="L299" s="350"/>
      <c r="N299" s="349" t="s">
        <v>111</v>
      </c>
      <c r="O299" s="349"/>
      <c r="P299" s="349"/>
      <c r="Q299" s="338" t="s">
        <v>66</v>
      </c>
      <c r="R299" s="338"/>
      <c r="S299" s="105" t="s">
        <v>74</v>
      </c>
      <c r="T299" s="105" t="s">
        <v>74</v>
      </c>
      <c r="U299" s="105">
        <v>3.5</v>
      </c>
      <c r="AC299" s="105" t="s">
        <v>74</v>
      </c>
      <c r="AD299" s="105" t="s">
        <v>74</v>
      </c>
      <c r="AE299" s="105" t="s">
        <v>74</v>
      </c>
      <c r="AG299" s="105">
        <v>0.25</v>
      </c>
      <c r="AH299" s="337" t="s">
        <v>674</v>
      </c>
      <c r="AI299" s="337"/>
      <c r="AJ299" s="337"/>
      <c r="AK299" s="337"/>
      <c r="AL299" s="337"/>
      <c r="AM299" s="105">
        <f t="shared" si="49"/>
        <v>0.3033333333333334</v>
      </c>
      <c r="AN299" s="105" t="str">
        <f t="shared" si="50"/>
        <v/>
      </c>
      <c r="AO299" s="102" t="str">
        <f t="shared" si="51"/>
        <v/>
      </c>
      <c r="AP299" s="102">
        <f t="shared" si="52"/>
        <v>0.25</v>
      </c>
      <c r="AQ299" s="102" t="str">
        <f t="shared" si="53"/>
        <v/>
      </c>
      <c r="AR299" s="102" t="str">
        <f t="shared" si="54"/>
        <v/>
      </c>
      <c r="AS299" s="102"/>
      <c r="AV299" s="161" t="str">
        <f t="shared" si="55"/>
        <v/>
      </c>
      <c r="AW299" s="105" t="str">
        <f t="shared" si="56"/>
        <v/>
      </c>
      <c r="AX299" s="105" t="str">
        <f t="shared" si="57"/>
        <v/>
      </c>
    </row>
    <row r="300" spans="1:50">
      <c r="A300" s="105" t="str">
        <f t="shared" si="48"/>
        <v>Mon</v>
      </c>
      <c r="B300" s="14">
        <f t="shared" si="46"/>
        <v>42590</v>
      </c>
      <c r="C300" s="105">
        <v>0.43</v>
      </c>
      <c r="D300" s="105">
        <v>0.55000000000000004</v>
      </c>
      <c r="E300" s="105">
        <v>0.48</v>
      </c>
      <c r="F300" s="105">
        <v>0.49</v>
      </c>
      <c r="G300" s="4">
        <f t="shared" si="47"/>
        <v>0.50666666666666671</v>
      </c>
      <c r="I300" s="350"/>
      <c r="J300" s="350"/>
      <c r="K300" s="350"/>
      <c r="L300" s="350"/>
      <c r="N300" s="349"/>
      <c r="O300" s="349"/>
      <c r="P300" s="349"/>
      <c r="Q300" s="338" t="s">
        <v>74</v>
      </c>
      <c r="R300" s="338"/>
      <c r="S300" s="105" t="s">
        <v>74</v>
      </c>
      <c r="T300" s="105" t="s">
        <v>74</v>
      </c>
      <c r="U300" s="105">
        <v>1.5</v>
      </c>
      <c r="AC300" s="105" t="s">
        <v>74</v>
      </c>
      <c r="AD300" s="105" t="s">
        <v>74</v>
      </c>
      <c r="AE300" s="105" t="s">
        <v>74</v>
      </c>
      <c r="AG300" s="105">
        <v>0.52</v>
      </c>
      <c r="AH300" s="337" t="s">
        <v>640</v>
      </c>
      <c r="AI300" s="337"/>
      <c r="AJ300" s="337"/>
      <c r="AK300" s="337"/>
      <c r="AL300" s="337"/>
      <c r="AM300" s="105" t="str">
        <f t="shared" si="49"/>
        <v/>
      </c>
      <c r="AN300" s="105" t="str">
        <f t="shared" si="50"/>
        <v/>
      </c>
      <c r="AO300" s="102" t="str">
        <f t="shared" si="51"/>
        <v/>
      </c>
      <c r="AP300" s="102" t="str">
        <f t="shared" si="52"/>
        <v/>
      </c>
      <c r="AQ300" s="102" t="str">
        <f t="shared" si="53"/>
        <v/>
      </c>
      <c r="AR300" s="102" t="str">
        <f t="shared" si="54"/>
        <v/>
      </c>
      <c r="AS300" s="102"/>
      <c r="AV300" s="161" t="str">
        <f t="shared" si="55"/>
        <v/>
      </c>
      <c r="AW300" s="105" t="str">
        <f t="shared" si="56"/>
        <v/>
      </c>
      <c r="AX300" s="105" t="str">
        <f t="shared" si="57"/>
        <v/>
      </c>
    </row>
    <row r="301" spans="1:50">
      <c r="A301" s="105" t="str">
        <f t="shared" si="48"/>
        <v>Tue</v>
      </c>
      <c r="B301" s="14">
        <f t="shared" si="46"/>
        <v>42591</v>
      </c>
      <c r="C301" s="105">
        <v>0.72</v>
      </c>
      <c r="D301" s="105">
        <v>0.55000000000000004</v>
      </c>
      <c r="E301" s="105">
        <v>0.44</v>
      </c>
      <c r="F301" s="105">
        <v>0.53</v>
      </c>
      <c r="G301" s="4">
        <f t="shared" si="47"/>
        <v>0.50666666666666671</v>
      </c>
      <c r="I301" s="350"/>
      <c r="J301" s="350"/>
      <c r="K301" s="350"/>
      <c r="L301" s="350"/>
      <c r="N301" s="349"/>
      <c r="O301" s="349"/>
      <c r="P301" s="349"/>
      <c r="Q301" s="338" t="s">
        <v>74</v>
      </c>
      <c r="R301" s="338"/>
      <c r="S301" s="105" t="s">
        <v>74</v>
      </c>
      <c r="T301" s="105" t="s">
        <v>74</v>
      </c>
      <c r="U301" s="105">
        <v>1</v>
      </c>
      <c r="AC301" s="105" t="s">
        <v>74</v>
      </c>
      <c r="AD301" s="105" t="s">
        <v>74</v>
      </c>
      <c r="AE301" s="105" t="s">
        <v>74</v>
      </c>
      <c r="AG301" s="105">
        <v>0.76</v>
      </c>
      <c r="AH301" s="337" t="s">
        <v>675</v>
      </c>
      <c r="AI301" s="337"/>
      <c r="AJ301" s="337"/>
      <c r="AK301" s="337"/>
      <c r="AL301" s="337"/>
      <c r="AM301" s="105" t="str">
        <f t="shared" si="49"/>
        <v/>
      </c>
      <c r="AN301" s="105" t="str">
        <f t="shared" si="50"/>
        <v/>
      </c>
      <c r="AO301" s="102" t="str">
        <f t="shared" si="51"/>
        <v/>
      </c>
      <c r="AP301" s="102" t="str">
        <f t="shared" si="52"/>
        <v/>
      </c>
      <c r="AQ301" s="102" t="str">
        <f t="shared" si="53"/>
        <v/>
      </c>
      <c r="AR301" s="102" t="str">
        <f t="shared" si="54"/>
        <v/>
      </c>
      <c r="AS301" s="102"/>
      <c r="AV301" s="161" t="str">
        <f t="shared" si="55"/>
        <v/>
      </c>
      <c r="AW301" s="105" t="str">
        <f t="shared" si="56"/>
        <v/>
      </c>
      <c r="AX301" s="105" t="str">
        <f t="shared" si="57"/>
        <v/>
      </c>
    </row>
    <row r="302" spans="1:50">
      <c r="A302" s="105" t="str">
        <f t="shared" si="48"/>
        <v>Wed</v>
      </c>
      <c r="B302" s="14">
        <f t="shared" si="46"/>
        <v>42592</v>
      </c>
      <c r="C302" s="105">
        <v>0.48</v>
      </c>
      <c r="D302" s="105">
        <v>0.54</v>
      </c>
      <c r="E302" s="105">
        <v>0.7</v>
      </c>
      <c r="F302" s="105">
        <v>0.19</v>
      </c>
      <c r="G302" s="4">
        <f t="shared" si="47"/>
        <v>0.47666666666666663</v>
      </c>
      <c r="I302" s="350"/>
      <c r="J302" s="350"/>
      <c r="K302" s="350"/>
      <c r="L302" s="350"/>
      <c r="N302" s="349"/>
      <c r="O302" s="349"/>
      <c r="P302" s="349"/>
      <c r="Q302" s="338" t="s">
        <v>66</v>
      </c>
      <c r="R302" s="338"/>
      <c r="S302" s="105" t="s">
        <v>74</v>
      </c>
      <c r="T302" s="105" t="s">
        <v>74</v>
      </c>
      <c r="U302" s="105">
        <v>5.5</v>
      </c>
      <c r="AC302" s="105" t="s">
        <v>74</v>
      </c>
      <c r="AD302" s="105" t="s">
        <v>74</v>
      </c>
      <c r="AE302" s="105" t="s">
        <v>74</v>
      </c>
      <c r="AG302" s="105">
        <v>0.78</v>
      </c>
      <c r="AH302" s="337" t="s">
        <v>676</v>
      </c>
      <c r="AI302" s="337"/>
      <c r="AJ302" s="337"/>
      <c r="AK302" s="337"/>
      <c r="AL302" s="337"/>
      <c r="AM302" s="105">
        <f t="shared" si="49"/>
        <v>0.47666666666666663</v>
      </c>
      <c r="AN302" s="105" t="str">
        <f t="shared" si="50"/>
        <v/>
      </c>
      <c r="AO302" s="102" t="str">
        <f t="shared" si="51"/>
        <v/>
      </c>
      <c r="AP302" s="102">
        <f t="shared" si="52"/>
        <v>0.78</v>
      </c>
      <c r="AQ302" s="102" t="str">
        <f t="shared" si="53"/>
        <v/>
      </c>
      <c r="AR302" s="102" t="str">
        <f t="shared" si="54"/>
        <v/>
      </c>
      <c r="AS302" s="102"/>
      <c r="AV302" s="161" t="str">
        <f t="shared" si="55"/>
        <v/>
      </c>
      <c r="AW302" s="105" t="str">
        <f t="shared" si="56"/>
        <v/>
      </c>
      <c r="AX302" s="105" t="str">
        <f t="shared" si="57"/>
        <v/>
      </c>
    </row>
    <row r="303" spans="1:50">
      <c r="A303" s="105" t="str">
        <f t="shared" si="48"/>
        <v>Thu</v>
      </c>
      <c r="B303" s="14">
        <f t="shared" si="46"/>
        <v>42593</v>
      </c>
      <c r="C303" s="105">
        <v>0.62</v>
      </c>
      <c r="D303" s="105">
        <v>0.56000000000000005</v>
      </c>
      <c r="E303" s="105">
        <v>0.39</v>
      </c>
      <c r="F303" s="105">
        <v>0.66</v>
      </c>
      <c r="G303" s="4">
        <f t="shared" si="47"/>
        <v>0.53666666666666674</v>
      </c>
      <c r="I303" s="350"/>
      <c r="J303" s="350"/>
      <c r="K303" s="350"/>
      <c r="L303" s="350"/>
      <c r="N303" s="349"/>
      <c r="O303" s="349"/>
      <c r="P303" s="349"/>
      <c r="Q303" s="338" t="s">
        <v>74</v>
      </c>
      <c r="R303" s="338"/>
      <c r="S303" s="105" t="s">
        <v>74</v>
      </c>
      <c r="T303" s="105" t="s">
        <v>74</v>
      </c>
      <c r="U303" s="105">
        <v>-3.25</v>
      </c>
      <c r="AC303" s="105" t="s">
        <v>74</v>
      </c>
      <c r="AD303" s="105" t="s">
        <v>74</v>
      </c>
      <c r="AE303" s="105" t="s">
        <v>74</v>
      </c>
      <c r="AG303" s="105">
        <v>0.43</v>
      </c>
      <c r="AH303" s="337" t="s">
        <v>677</v>
      </c>
      <c r="AI303" s="337"/>
      <c r="AJ303" s="337"/>
      <c r="AK303" s="337"/>
      <c r="AL303" s="337"/>
      <c r="AM303" s="105" t="str">
        <f t="shared" si="49"/>
        <v/>
      </c>
      <c r="AN303" s="105" t="str">
        <f t="shared" si="50"/>
        <v/>
      </c>
      <c r="AO303" s="102" t="str">
        <f t="shared" si="51"/>
        <v/>
      </c>
      <c r="AP303" s="102" t="str">
        <f t="shared" si="52"/>
        <v/>
      </c>
      <c r="AQ303" s="102" t="str">
        <f t="shared" si="53"/>
        <v/>
      </c>
      <c r="AR303" s="102" t="str">
        <f t="shared" si="54"/>
        <v/>
      </c>
      <c r="AS303" s="102"/>
      <c r="AV303" s="161" t="str">
        <f t="shared" si="55"/>
        <v/>
      </c>
      <c r="AW303" s="105" t="str">
        <f t="shared" si="56"/>
        <v/>
      </c>
      <c r="AX303" s="105" t="str">
        <f t="shared" si="57"/>
        <v/>
      </c>
    </row>
    <row r="304" spans="1:50">
      <c r="A304" s="105" t="str">
        <f t="shared" si="48"/>
        <v>Fri</v>
      </c>
      <c r="B304" s="14">
        <f t="shared" ref="B304:B335" si="58">IF(A303="Fri",B303+3,B303+1)</f>
        <v>42594</v>
      </c>
      <c r="C304" s="105" t="s">
        <v>202</v>
      </c>
      <c r="D304" s="105">
        <v>0.54</v>
      </c>
      <c r="E304" s="105">
        <v>0.12</v>
      </c>
      <c r="F304" s="105">
        <v>0.4</v>
      </c>
      <c r="G304" s="4">
        <f t="shared" si="47"/>
        <v>0.35333333333333333</v>
      </c>
      <c r="I304" s="350"/>
      <c r="J304" s="350"/>
      <c r="K304" s="350"/>
      <c r="L304" s="350"/>
      <c r="N304" s="349"/>
      <c r="O304" s="349"/>
      <c r="P304" s="349"/>
      <c r="Q304" s="338" t="s">
        <v>66</v>
      </c>
      <c r="R304" s="338"/>
      <c r="S304" s="105" t="s">
        <v>74</v>
      </c>
      <c r="T304" s="105" t="s">
        <v>74</v>
      </c>
      <c r="U304" s="105">
        <v>4.5</v>
      </c>
      <c r="AC304" s="105" t="s">
        <v>74</v>
      </c>
      <c r="AD304" s="105" t="s">
        <v>74</v>
      </c>
      <c r="AE304" s="105" t="s">
        <v>74</v>
      </c>
      <c r="AG304" s="105">
        <v>0.24</v>
      </c>
      <c r="AH304" s="337" t="s">
        <v>678</v>
      </c>
      <c r="AI304" s="337"/>
      <c r="AJ304" s="337"/>
      <c r="AK304" s="337"/>
      <c r="AL304" s="337"/>
      <c r="AM304" s="105">
        <f t="shared" si="49"/>
        <v>0.35333333333333333</v>
      </c>
      <c r="AN304" s="105" t="str">
        <f t="shared" si="50"/>
        <v/>
      </c>
      <c r="AO304" s="102" t="str">
        <f t="shared" si="51"/>
        <v/>
      </c>
      <c r="AP304" s="102">
        <f t="shared" si="52"/>
        <v>0.24</v>
      </c>
      <c r="AQ304" s="102" t="str">
        <f t="shared" si="53"/>
        <v/>
      </c>
      <c r="AR304" s="102" t="str">
        <f t="shared" si="54"/>
        <v/>
      </c>
      <c r="AS304" s="102"/>
      <c r="AV304" s="161" t="str">
        <f t="shared" si="55"/>
        <v/>
      </c>
      <c r="AW304" s="105" t="str">
        <f t="shared" si="56"/>
        <v/>
      </c>
      <c r="AX304" s="105" t="str">
        <f t="shared" si="57"/>
        <v/>
      </c>
    </row>
    <row r="305" spans="1:50">
      <c r="A305" s="105" t="str">
        <f t="shared" si="48"/>
        <v>Mon</v>
      </c>
      <c r="B305" s="14">
        <f t="shared" si="58"/>
        <v>42597</v>
      </c>
      <c r="C305" s="105">
        <v>0.44</v>
      </c>
      <c r="D305" s="105">
        <v>0.32</v>
      </c>
      <c r="E305" s="105">
        <v>0.36</v>
      </c>
      <c r="F305" s="105">
        <v>0.5</v>
      </c>
      <c r="G305" s="4">
        <f t="shared" si="47"/>
        <v>0.39333333333333331</v>
      </c>
      <c r="I305" s="350"/>
      <c r="J305" s="350"/>
      <c r="K305" s="350"/>
      <c r="L305" s="350"/>
      <c r="N305" s="349"/>
      <c r="O305" s="349"/>
      <c r="P305" s="349"/>
      <c r="Q305" s="338" t="s">
        <v>74</v>
      </c>
      <c r="R305" s="338"/>
      <c r="S305" s="105" t="s">
        <v>74</v>
      </c>
      <c r="T305" s="105" t="s">
        <v>74</v>
      </c>
      <c r="U305" s="105">
        <v>-4.5</v>
      </c>
      <c r="AC305" s="105" t="s">
        <v>66</v>
      </c>
      <c r="AD305" s="105" t="s">
        <v>74</v>
      </c>
      <c r="AE305" s="105" t="s">
        <v>74</v>
      </c>
      <c r="AG305" s="105">
        <v>0.09</v>
      </c>
      <c r="AH305" s="337" t="s">
        <v>679</v>
      </c>
      <c r="AI305" s="337"/>
      <c r="AJ305" s="337"/>
      <c r="AK305" s="337"/>
      <c r="AL305" s="337"/>
      <c r="AM305" s="105" t="str">
        <f t="shared" si="49"/>
        <v/>
      </c>
      <c r="AN305" s="105" t="str">
        <f t="shared" si="50"/>
        <v/>
      </c>
      <c r="AO305" s="102" t="str">
        <f t="shared" si="51"/>
        <v/>
      </c>
      <c r="AP305" s="102" t="str">
        <f t="shared" si="52"/>
        <v/>
      </c>
      <c r="AQ305" s="102" t="str">
        <f t="shared" si="53"/>
        <v/>
      </c>
      <c r="AR305" s="102" t="str">
        <f t="shared" si="54"/>
        <v/>
      </c>
      <c r="AS305" s="102"/>
      <c r="AV305" s="161">
        <f t="shared" si="55"/>
        <v>0.39333333333333331</v>
      </c>
      <c r="AW305" s="105" t="str">
        <f t="shared" si="56"/>
        <v/>
      </c>
      <c r="AX305" s="105" t="str">
        <f t="shared" si="57"/>
        <v/>
      </c>
    </row>
    <row r="306" spans="1:50">
      <c r="A306" s="105" t="str">
        <f t="shared" si="48"/>
        <v>Tue</v>
      </c>
      <c r="B306" s="14">
        <f t="shared" si="58"/>
        <v>42598</v>
      </c>
      <c r="C306" s="105">
        <v>0.72</v>
      </c>
      <c r="D306" s="105">
        <v>0.54</v>
      </c>
      <c r="E306" s="105">
        <v>0.66</v>
      </c>
      <c r="F306" s="105">
        <v>0.54</v>
      </c>
      <c r="G306" s="4">
        <f t="shared" si="47"/>
        <v>0.58000000000000007</v>
      </c>
      <c r="I306" s="350"/>
      <c r="J306" s="350"/>
      <c r="K306" s="350"/>
      <c r="L306" s="350"/>
      <c r="N306" s="349"/>
      <c r="O306" s="349"/>
      <c r="P306" s="349"/>
      <c r="Q306" s="338" t="s">
        <v>74</v>
      </c>
      <c r="R306" s="338"/>
      <c r="S306" s="105" t="s">
        <v>74</v>
      </c>
      <c r="T306" s="105" t="s">
        <v>74</v>
      </c>
      <c r="U306" s="105">
        <v>-1.25</v>
      </c>
      <c r="AC306" s="105" t="s">
        <v>74</v>
      </c>
      <c r="AD306" s="105" t="s">
        <v>74</v>
      </c>
      <c r="AE306" s="105" t="s">
        <v>74</v>
      </c>
      <c r="AG306" s="105">
        <v>0.55000000000000004</v>
      </c>
      <c r="AH306" s="337" t="s">
        <v>569</v>
      </c>
      <c r="AI306" s="337"/>
      <c r="AJ306" s="337"/>
      <c r="AK306" s="337"/>
      <c r="AL306" s="337"/>
      <c r="AM306" s="105" t="str">
        <f t="shared" si="49"/>
        <v/>
      </c>
      <c r="AN306" s="105" t="str">
        <f t="shared" si="50"/>
        <v/>
      </c>
      <c r="AO306" s="102" t="str">
        <f t="shared" si="51"/>
        <v/>
      </c>
      <c r="AP306" s="102" t="str">
        <f t="shared" si="52"/>
        <v/>
      </c>
      <c r="AQ306" s="102" t="str">
        <f t="shared" si="53"/>
        <v/>
      </c>
      <c r="AR306" s="102" t="str">
        <f t="shared" si="54"/>
        <v/>
      </c>
      <c r="AS306" s="102"/>
      <c r="AV306" s="161" t="str">
        <f t="shared" si="55"/>
        <v/>
      </c>
      <c r="AW306" s="105" t="str">
        <f t="shared" si="56"/>
        <v/>
      </c>
      <c r="AX306" s="105" t="str">
        <f t="shared" si="57"/>
        <v/>
      </c>
    </row>
    <row r="307" spans="1:50">
      <c r="A307" s="105" t="str">
        <f t="shared" si="48"/>
        <v>Wed</v>
      </c>
      <c r="B307" s="14">
        <f t="shared" si="58"/>
        <v>42599</v>
      </c>
      <c r="C307" s="105">
        <v>0.49</v>
      </c>
      <c r="D307" s="105">
        <v>0.59</v>
      </c>
      <c r="E307" s="105">
        <v>0.39</v>
      </c>
      <c r="F307" s="105">
        <v>0.2</v>
      </c>
      <c r="G307" s="4">
        <f t="shared" si="47"/>
        <v>0.39333333333333337</v>
      </c>
      <c r="I307" s="350"/>
      <c r="J307" s="350"/>
      <c r="K307" s="350"/>
      <c r="L307" s="350"/>
      <c r="N307" s="349"/>
      <c r="O307" s="349"/>
      <c r="P307" s="349"/>
      <c r="Q307" s="338" t="s">
        <v>74</v>
      </c>
      <c r="R307" s="338"/>
      <c r="S307" s="105" t="s">
        <v>74</v>
      </c>
      <c r="T307" s="105" t="s">
        <v>74</v>
      </c>
      <c r="U307" s="105">
        <v>-1.25</v>
      </c>
      <c r="AC307" s="105" t="s">
        <v>74</v>
      </c>
      <c r="AD307" s="105" t="s">
        <v>74</v>
      </c>
      <c r="AE307" s="105" t="s">
        <v>74</v>
      </c>
      <c r="AG307" s="105">
        <v>0.28000000000000003</v>
      </c>
      <c r="AH307" s="337" t="s">
        <v>680</v>
      </c>
      <c r="AI307" s="337"/>
      <c r="AJ307" s="337"/>
      <c r="AK307" s="337"/>
      <c r="AL307" s="337"/>
      <c r="AM307" s="105" t="str">
        <f t="shared" si="49"/>
        <v/>
      </c>
      <c r="AN307" s="105" t="str">
        <f t="shared" si="50"/>
        <v/>
      </c>
      <c r="AO307" s="102" t="str">
        <f t="shared" si="51"/>
        <v/>
      </c>
      <c r="AP307" s="102" t="str">
        <f t="shared" si="52"/>
        <v/>
      </c>
      <c r="AQ307" s="102" t="str">
        <f t="shared" si="53"/>
        <v/>
      </c>
      <c r="AR307" s="102" t="str">
        <f t="shared" si="54"/>
        <v/>
      </c>
      <c r="AS307" s="102"/>
      <c r="AV307" s="161" t="str">
        <f t="shared" si="55"/>
        <v/>
      </c>
      <c r="AW307" s="105" t="str">
        <f t="shared" si="56"/>
        <v/>
      </c>
      <c r="AX307" s="105" t="str">
        <f t="shared" si="57"/>
        <v/>
      </c>
    </row>
    <row r="308" spans="1:50">
      <c r="A308" s="105" t="str">
        <f t="shared" si="48"/>
        <v>Thu</v>
      </c>
      <c r="B308" s="14">
        <f t="shared" si="58"/>
        <v>42600</v>
      </c>
      <c r="C308" s="105">
        <v>0.61</v>
      </c>
      <c r="D308" s="105">
        <v>0.57999999999999996</v>
      </c>
      <c r="E308" s="105">
        <v>0.32</v>
      </c>
      <c r="F308" s="105">
        <v>0.64</v>
      </c>
      <c r="G308" s="4">
        <f t="shared" si="47"/>
        <v>0.51333333333333331</v>
      </c>
      <c r="I308" s="350"/>
      <c r="J308" s="350"/>
      <c r="K308" s="350"/>
      <c r="L308" s="350"/>
      <c r="M308" s="105">
        <v>0.92</v>
      </c>
      <c r="N308" s="349" t="s">
        <v>604</v>
      </c>
      <c r="O308" s="349"/>
      <c r="P308" s="349"/>
      <c r="Q308" s="338" t="s">
        <v>74</v>
      </c>
      <c r="R308" s="338"/>
      <c r="S308" s="105" t="s">
        <v>74</v>
      </c>
      <c r="T308" s="105" t="s">
        <v>74</v>
      </c>
      <c r="U308" s="105">
        <v>-4.5</v>
      </c>
      <c r="AC308" s="105" t="s">
        <v>66</v>
      </c>
      <c r="AD308" s="105" t="s">
        <v>74</v>
      </c>
      <c r="AE308" s="105" t="s">
        <v>74</v>
      </c>
      <c r="AG308" s="105">
        <v>0.42</v>
      </c>
      <c r="AH308" s="337" t="s">
        <v>681</v>
      </c>
      <c r="AI308" s="337"/>
      <c r="AJ308" s="337"/>
      <c r="AK308" s="337"/>
      <c r="AL308" s="337"/>
      <c r="AM308" s="105" t="str">
        <f t="shared" si="49"/>
        <v/>
      </c>
      <c r="AN308" s="105" t="str">
        <f t="shared" si="50"/>
        <v/>
      </c>
      <c r="AO308" s="102" t="str">
        <f t="shared" si="51"/>
        <v/>
      </c>
      <c r="AP308" s="102" t="str">
        <f t="shared" si="52"/>
        <v/>
      </c>
      <c r="AQ308" s="102" t="str">
        <f t="shared" si="53"/>
        <v/>
      </c>
      <c r="AR308" s="102" t="str">
        <f t="shared" si="54"/>
        <v/>
      </c>
      <c r="AS308" s="102"/>
      <c r="AV308" s="161">
        <f t="shared" si="55"/>
        <v>0.51333333333333331</v>
      </c>
      <c r="AW308" s="105" t="str">
        <f t="shared" si="56"/>
        <v/>
      </c>
      <c r="AX308" s="105" t="str">
        <f t="shared" si="57"/>
        <v/>
      </c>
    </row>
    <row r="309" spans="1:50">
      <c r="A309" s="105" t="str">
        <f t="shared" si="48"/>
        <v>Fri</v>
      </c>
      <c r="B309" s="14">
        <f t="shared" si="58"/>
        <v>42601</v>
      </c>
      <c r="C309" s="105" t="s">
        <v>202</v>
      </c>
      <c r="D309" s="105">
        <v>0.57999999999999996</v>
      </c>
      <c r="E309" s="105">
        <v>0.63</v>
      </c>
      <c r="F309" s="105">
        <v>0.41</v>
      </c>
      <c r="G309" s="4">
        <f t="shared" si="47"/>
        <v>0.54</v>
      </c>
      <c r="H309" s="105">
        <v>1.1200000000000001</v>
      </c>
      <c r="I309" s="350" t="s">
        <v>104</v>
      </c>
      <c r="J309" s="350"/>
      <c r="K309" s="350"/>
      <c r="L309" s="350"/>
      <c r="N309" s="349" t="s">
        <v>170</v>
      </c>
      <c r="O309" s="349"/>
      <c r="P309" s="349"/>
      <c r="Q309" s="338" t="s">
        <v>74</v>
      </c>
      <c r="R309" s="338"/>
      <c r="S309" s="105" t="s">
        <v>74</v>
      </c>
      <c r="T309" s="105" t="s">
        <v>74</v>
      </c>
      <c r="U309" s="105">
        <v>-3.5</v>
      </c>
      <c r="AC309" s="105" t="s">
        <v>66</v>
      </c>
      <c r="AD309" s="105" t="s">
        <v>74</v>
      </c>
      <c r="AE309" s="105" t="s">
        <v>74</v>
      </c>
      <c r="AG309" s="105">
        <v>0.63</v>
      </c>
      <c r="AH309" s="337" t="s">
        <v>583</v>
      </c>
      <c r="AI309" s="337"/>
      <c r="AJ309" s="337"/>
      <c r="AK309" s="337"/>
      <c r="AL309" s="337"/>
      <c r="AM309" s="105" t="str">
        <f t="shared" si="49"/>
        <v/>
      </c>
      <c r="AN309" s="105" t="str">
        <f t="shared" si="50"/>
        <v/>
      </c>
      <c r="AO309" s="102" t="str">
        <f t="shared" si="51"/>
        <v/>
      </c>
      <c r="AP309" s="102" t="str">
        <f t="shared" si="52"/>
        <v/>
      </c>
      <c r="AQ309" s="102" t="str">
        <f t="shared" si="53"/>
        <v/>
      </c>
      <c r="AR309" s="102" t="str">
        <f t="shared" si="54"/>
        <v/>
      </c>
      <c r="AS309" s="102"/>
      <c r="AV309" s="161">
        <f t="shared" si="55"/>
        <v>0.54</v>
      </c>
      <c r="AW309" s="105" t="str">
        <f t="shared" si="56"/>
        <v/>
      </c>
      <c r="AX309" s="105" t="str">
        <f t="shared" si="57"/>
        <v/>
      </c>
    </row>
    <row r="310" spans="1:50">
      <c r="A310" s="105" t="str">
        <f t="shared" si="48"/>
        <v>Mon</v>
      </c>
      <c r="B310" s="14">
        <f t="shared" si="58"/>
        <v>42604</v>
      </c>
      <c r="C310" s="105">
        <v>0.43</v>
      </c>
      <c r="D310" s="105">
        <v>0.57999999999999996</v>
      </c>
      <c r="E310" s="105">
        <v>0.45</v>
      </c>
      <c r="F310" s="105">
        <v>0.48</v>
      </c>
      <c r="G310" s="4">
        <f t="shared" si="47"/>
        <v>0.5033333333333333</v>
      </c>
      <c r="I310" s="350"/>
      <c r="J310" s="350"/>
      <c r="K310" s="350"/>
      <c r="L310" s="350"/>
      <c r="N310" s="349"/>
      <c r="O310" s="349"/>
      <c r="P310" s="349"/>
      <c r="Q310" s="338" t="s">
        <v>66</v>
      </c>
      <c r="R310" s="338"/>
      <c r="S310" s="105" t="s">
        <v>74</v>
      </c>
      <c r="T310" s="105" t="s">
        <v>74</v>
      </c>
      <c r="U310" s="105">
        <v>6</v>
      </c>
      <c r="AC310" s="105" t="s">
        <v>74</v>
      </c>
      <c r="AD310" s="105" t="s">
        <v>74</v>
      </c>
      <c r="AE310" s="105" t="s">
        <v>74</v>
      </c>
      <c r="AG310" s="105">
        <v>0.41</v>
      </c>
      <c r="AH310" s="337" t="s">
        <v>683</v>
      </c>
      <c r="AI310" s="337"/>
      <c r="AJ310" s="337"/>
      <c r="AK310" s="337"/>
      <c r="AL310" s="337"/>
      <c r="AM310" s="105">
        <f t="shared" si="49"/>
        <v>0.5033333333333333</v>
      </c>
      <c r="AN310" s="105" t="str">
        <f t="shared" si="50"/>
        <v/>
      </c>
      <c r="AO310" s="102" t="str">
        <f t="shared" si="51"/>
        <v/>
      </c>
      <c r="AP310" s="102">
        <f t="shared" si="52"/>
        <v>0.41</v>
      </c>
      <c r="AQ310" s="102" t="str">
        <f t="shared" si="53"/>
        <v/>
      </c>
      <c r="AR310" s="102" t="str">
        <f t="shared" si="54"/>
        <v/>
      </c>
      <c r="AS310" s="102"/>
      <c r="AV310" s="161" t="str">
        <f t="shared" si="55"/>
        <v/>
      </c>
      <c r="AW310" s="105" t="str">
        <f t="shared" si="56"/>
        <v/>
      </c>
      <c r="AX310" s="105" t="str">
        <f t="shared" si="57"/>
        <v/>
      </c>
    </row>
    <row r="311" spans="1:50">
      <c r="A311" s="105" t="str">
        <f t="shared" si="48"/>
        <v>Tue</v>
      </c>
      <c r="B311" s="14">
        <f t="shared" si="58"/>
        <v>42605</v>
      </c>
      <c r="C311" s="105">
        <v>0.73</v>
      </c>
      <c r="D311" s="105">
        <v>0.56000000000000005</v>
      </c>
      <c r="E311" s="105">
        <v>0.47</v>
      </c>
      <c r="F311" s="105">
        <v>0.53</v>
      </c>
      <c r="G311" s="4">
        <f t="shared" si="47"/>
        <v>0.52</v>
      </c>
      <c r="I311" s="350"/>
      <c r="J311" s="350"/>
      <c r="K311" s="350"/>
      <c r="L311" s="350"/>
      <c r="N311" s="349"/>
      <c r="O311" s="349"/>
      <c r="P311" s="349"/>
      <c r="Q311" s="338" t="s">
        <v>74</v>
      </c>
      <c r="R311" s="338"/>
      <c r="S311" s="105" t="s">
        <v>74</v>
      </c>
      <c r="T311" s="105" t="s">
        <v>74</v>
      </c>
      <c r="U311" s="105">
        <v>-1.75</v>
      </c>
      <c r="AC311" s="105" t="s">
        <v>74</v>
      </c>
      <c r="AD311" s="105" t="s">
        <v>74</v>
      </c>
      <c r="AE311" s="105" t="s">
        <v>74</v>
      </c>
      <c r="AG311" s="105">
        <v>0.53</v>
      </c>
      <c r="AH311" s="337" t="s">
        <v>684</v>
      </c>
      <c r="AI311" s="337"/>
      <c r="AJ311" s="337"/>
      <c r="AK311" s="337"/>
      <c r="AL311" s="337"/>
      <c r="AM311" s="105" t="str">
        <f t="shared" si="49"/>
        <v/>
      </c>
      <c r="AN311" s="105" t="str">
        <f t="shared" si="50"/>
        <v/>
      </c>
      <c r="AO311" s="102" t="str">
        <f t="shared" si="51"/>
        <v/>
      </c>
      <c r="AP311" s="102" t="str">
        <f t="shared" si="52"/>
        <v/>
      </c>
      <c r="AQ311" s="102" t="str">
        <f t="shared" si="53"/>
        <v/>
      </c>
      <c r="AR311" s="102" t="str">
        <f t="shared" si="54"/>
        <v/>
      </c>
      <c r="AS311" s="102"/>
      <c r="AV311" s="161" t="str">
        <f t="shared" si="55"/>
        <v/>
      </c>
      <c r="AW311" s="105" t="str">
        <f t="shared" si="56"/>
        <v/>
      </c>
      <c r="AX311" s="105" t="str">
        <f t="shared" si="57"/>
        <v/>
      </c>
    </row>
    <row r="312" spans="1:50">
      <c r="A312" s="105" t="str">
        <f t="shared" si="48"/>
        <v>Wed</v>
      </c>
      <c r="B312" s="14">
        <f t="shared" si="58"/>
        <v>42606</v>
      </c>
      <c r="C312" s="105">
        <v>0.5</v>
      </c>
      <c r="D312" s="105">
        <v>0.57999999999999996</v>
      </c>
      <c r="E312" s="105">
        <v>0.73</v>
      </c>
      <c r="F312" s="105">
        <v>0.2</v>
      </c>
      <c r="G312" s="4">
        <f t="shared" si="47"/>
        <v>0.5033333333333333</v>
      </c>
      <c r="I312" s="350"/>
      <c r="J312" s="350"/>
      <c r="K312" s="350"/>
      <c r="L312" s="350"/>
      <c r="N312" s="349"/>
      <c r="O312" s="349"/>
      <c r="P312" s="349"/>
      <c r="Q312" s="338" t="s">
        <v>66</v>
      </c>
      <c r="R312" s="338"/>
      <c r="S312" s="105" t="s">
        <v>74</v>
      </c>
      <c r="T312" s="105" t="s">
        <v>74</v>
      </c>
      <c r="U312" s="105">
        <v>-5.75</v>
      </c>
      <c r="AC312" s="105" t="s">
        <v>74</v>
      </c>
      <c r="AD312" s="105" t="s">
        <v>74</v>
      </c>
      <c r="AE312" s="105" t="s">
        <v>74</v>
      </c>
      <c r="AG312" s="105">
        <v>0.65</v>
      </c>
      <c r="AH312" s="337" t="s">
        <v>685</v>
      </c>
      <c r="AI312" s="337"/>
      <c r="AJ312" s="337"/>
      <c r="AK312" s="337"/>
      <c r="AL312" s="337"/>
      <c r="AM312" s="105">
        <f t="shared" si="49"/>
        <v>0.5033333333333333</v>
      </c>
      <c r="AN312" s="105" t="str">
        <f t="shared" si="50"/>
        <v/>
      </c>
      <c r="AO312" s="102" t="str">
        <f t="shared" si="51"/>
        <v/>
      </c>
      <c r="AP312" s="102">
        <f t="shared" si="52"/>
        <v>0.65</v>
      </c>
      <c r="AQ312" s="102" t="str">
        <f t="shared" si="53"/>
        <v/>
      </c>
      <c r="AR312" s="102" t="str">
        <f t="shared" si="54"/>
        <v/>
      </c>
      <c r="AS312" s="102"/>
      <c r="AV312" s="161" t="str">
        <f t="shared" si="55"/>
        <v/>
      </c>
      <c r="AW312" s="105" t="str">
        <f t="shared" si="56"/>
        <v/>
      </c>
      <c r="AX312" s="105" t="str">
        <f t="shared" si="57"/>
        <v/>
      </c>
    </row>
    <row r="313" spans="1:50">
      <c r="A313" s="105" t="str">
        <f t="shared" si="48"/>
        <v>Thu</v>
      </c>
      <c r="B313" s="14">
        <f t="shared" si="58"/>
        <v>42607</v>
      </c>
      <c r="C313" s="105">
        <v>0.6</v>
      </c>
      <c r="D313" s="105">
        <v>0.77</v>
      </c>
      <c r="E313" s="105">
        <v>1.47</v>
      </c>
      <c r="F313" s="105">
        <v>0.62</v>
      </c>
      <c r="G313" s="4">
        <f t="shared" si="47"/>
        <v>0.95333333333333325</v>
      </c>
      <c r="I313" s="350"/>
      <c r="J313" s="350"/>
      <c r="K313" s="350"/>
      <c r="L313" s="350"/>
      <c r="N313" s="349"/>
      <c r="O313" s="349"/>
      <c r="P313" s="349"/>
      <c r="Q313" s="338" t="s">
        <v>74</v>
      </c>
      <c r="R313" s="338"/>
      <c r="S313" s="105" t="s">
        <v>74</v>
      </c>
      <c r="T313" s="105" t="s">
        <v>74</v>
      </c>
      <c r="U313" s="105">
        <v>2.75</v>
      </c>
      <c r="AC313" s="105" t="s">
        <v>74</v>
      </c>
      <c r="AD313" s="105" t="s">
        <v>74</v>
      </c>
      <c r="AE313" s="105" t="s">
        <v>74</v>
      </c>
      <c r="AG313" s="105">
        <v>1.63</v>
      </c>
      <c r="AH313" s="337" t="s">
        <v>686</v>
      </c>
      <c r="AI313" s="337"/>
      <c r="AJ313" s="337"/>
      <c r="AK313" s="337"/>
      <c r="AL313" s="337"/>
      <c r="AM313" s="105" t="str">
        <f t="shared" si="49"/>
        <v/>
      </c>
      <c r="AN313" s="105" t="str">
        <f t="shared" si="50"/>
        <v/>
      </c>
      <c r="AO313" s="102" t="str">
        <f t="shared" si="51"/>
        <v/>
      </c>
      <c r="AP313" s="102" t="str">
        <f t="shared" si="52"/>
        <v/>
      </c>
      <c r="AQ313" s="102" t="str">
        <f t="shared" si="53"/>
        <v/>
      </c>
      <c r="AR313" s="102" t="str">
        <f t="shared" si="54"/>
        <v/>
      </c>
      <c r="AS313" s="102"/>
      <c r="AV313" s="161" t="str">
        <f t="shared" si="55"/>
        <v/>
      </c>
      <c r="AW313" s="105" t="str">
        <f t="shared" si="56"/>
        <v/>
      </c>
      <c r="AX313" s="105" t="str">
        <f t="shared" si="57"/>
        <v/>
      </c>
    </row>
    <row r="314" spans="1:50">
      <c r="A314" s="105" t="str">
        <f t="shared" si="48"/>
        <v>Fri</v>
      </c>
      <c r="B314" s="14">
        <f t="shared" si="58"/>
        <v>42608</v>
      </c>
      <c r="C314" s="105" t="s">
        <v>202</v>
      </c>
      <c r="D314" s="105">
        <v>0.69</v>
      </c>
      <c r="E314" s="105">
        <v>0.56999999999999995</v>
      </c>
      <c r="F314" s="105">
        <v>0.4</v>
      </c>
      <c r="G314" s="4">
        <f t="shared" si="47"/>
        <v>0.55333333333333334</v>
      </c>
      <c r="I314" s="350"/>
      <c r="J314" s="350"/>
      <c r="K314" s="350"/>
      <c r="L314" s="350"/>
      <c r="N314" s="349"/>
      <c r="O314" s="349"/>
      <c r="P314" s="349"/>
      <c r="Q314" s="338" t="s">
        <v>74</v>
      </c>
      <c r="R314" s="338"/>
      <c r="S314" s="105" t="s">
        <v>74</v>
      </c>
      <c r="T314" s="105" t="s">
        <v>74</v>
      </c>
      <c r="U314" s="105">
        <v>1</v>
      </c>
      <c r="AC314" s="105" t="s">
        <v>74</v>
      </c>
      <c r="AD314" s="105" t="s">
        <v>74</v>
      </c>
      <c r="AE314" s="105" t="s">
        <v>74</v>
      </c>
      <c r="AG314" s="105">
        <v>0.98</v>
      </c>
      <c r="AH314" s="337" t="s">
        <v>687</v>
      </c>
      <c r="AI314" s="337"/>
      <c r="AJ314" s="337"/>
      <c r="AK314" s="337"/>
      <c r="AL314" s="337"/>
      <c r="AM314" s="105" t="str">
        <f t="shared" si="49"/>
        <v/>
      </c>
      <c r="AN314" s="105" t="str">
        <f t="shared" si="50"/>
        <v/>
      </c>
      <c r="AO314" s="102" t="str">
        <f t="shared" si="51"/>
        <v/>
      </c>
      <c r="AP314" s="102" t="str">
        <f t="shared" si="52"/>
        <v/>
      </c>
      <c r="AQ314" s="102" t="str">
        <f t="shared" si="53"/>
        <v/>
      </c>
      <c r="AR314" s="102" t="str">
        <f t="shared" si="54"/>
        <v/>
      </c>
      <c r="AS314" s="102"/>
      <c r="AV314" s="161" t="str">
        <f t="shared" si="55"/>
        <v/>
      </c>
      <c r="AW314" s="105" t="str">
        <f t="shared" si="56"/>
        <v/>
      </c>
      <c r="AX314" s="105" t="str">
        <f t="shared" si="57"/>
        <v/>
      </c>
    </row>
    <row r="315" spans="1:50">
      <c r="A315" s="105" t="str">
        <f t="shared" si="48"/>
        <v>Mon</v>
      </c>
      <c r="B315" s="14">
        <f t="shared" si="58"/>
        <v>42611</v>
      </c>
      <c r="C315" s="105">
        <v>0.42</v>
      </c>
      <c r="D315" s="105">
        <v>0.57999999999999996</v>
      </c>
      <c r="E315" s="105">
        <v>0.49</v>
      </c>
      <c r="F315" s="105">
        <v>0.5</v>
      </c>
      <c r="G315" s="4">
        <f t="shared" si="47"/>
        <v>0.52333333333333332</v>
      </c>
      <c r="I315" s="350"/>
      <c r="J315" s="350"/>
      <c r="K315" s="350"/>
      <c r="L315" s="350"/>
      <c r="N315" s="349"/>
      <c r="O315" s="349"/>
      <c r="P315" s="349"/>
      <c r="Q315" s="338" t="s">
        <v>74</v>
      </c>
      <c r="R315" s="338"/>
      <c r="S315" s="105" t="s">
        <v>74</v>
      </c>
      <c r="T315" s="105" t="s">
        <v>74</v>
      </c>
      <c r="U315" s="105">
        <v>-1.25</v>
      </c>
      <c r="AC315" s="105" t="s">
        <v>74</v>
      </c>
      <c r="AD315" s="105" t="s">
        <v>74</v>
      </c>
      <c r="AE315" s="105" t="s">
        <v>74</v>
      </c>
      <c r="AG315" s="105">
        <v>0.42</v>
      </c>
      <c r="AH315" s="337" t="s">
        <v>688</v>
      </c>
      <c r="AI315" s="337"/>
      <c r="AJ315" s="337"/>
      <c r="AK315" s="337"/>
      <c r="AL315" s="337"/>
      <c r="AM315" s="105" t="str">
        <f t="shared" si="49"/>
        <v/>
      </c>
      <c r="AN315" s="105" t="str">
        <f t="shared" si="50"/>
        <v/>
      </c>
      <c r="AO315" s="102" t="str">
        <f t="shared" si="51"/>
        <v/>
      </c>
      <c r="AP315" s="102" t="str">
        <f t="shared" si="52"/>
        <v/>
      </c>
      <c r="AQ315" s="102" t="str">
        <f t="shared" si="53"/>
        <v/>
      </c>
      <c r="AR315" s="102" t="str">
        <f t="shared" si="54"/>
        <v/>
      </c>
      <c r="AS315" s="102"/>
      <c r="AV315" s="161" t="str">
        <f t="shared" si="55"/>
        <v/>
      </c>
      <c r="AW315" s="105" t="str">
        <f t="shared" si="56"/>
        <v/>
      </c>
      <c r="AX315" s="105" t="str">
        <f t="shared" si="57"/>
        <v/>
      </c>
    </row>
    <row r="316" spans="1:50">
      <c r="A316" s="105" t="str">
        <f t="shared" si="48"/>
        <v>Tue</v>
      </c>
      <c r="B316" s="14">
        <f t="shared" si="58"/>
        <v>42612</v>
      </c>
      <c r="C316" s="105">
        <v>0.71</v>
      </c>
      <c r="D316" s="105">
        <v>0.57999999999999996</v>
      </c>
      <c r="E316" s="105">
        <v>0.33</v>
      </c>
      <c r="F316" s="105">
        <v>0.52</v>
      </c>
      <c r="G316" s="4">
        <f t="shared" si="47"/>
        <v>0.47666666666666674</v>
      </c>
      <c r="I316" s="350"/>
      <c r="J316" s="350"/>
      <c r="K316" s="350"/>
      <c r="L316" s="350"/>
      <c r="N316" s="349"/>
      <c r="O316" s="349"/>
      <c r="P316" s="349"/>
      <c r="Q316" s="338" t="s">
        <v>74</v>
      </c>
      <c r="R316" s="338"/>
      <c r="S316" s="105" t="s">
        <v>74</v>
      </c>
      <c r="T316" s="105" t="s">
        <v>74</v>
      </c>
      <c r="U316" s="105">
        <v>-4</v>
      </c>
      <c r="AC316" s="105" t="s">
        <v>74</v>
      </c>
      <c r="AD316" s="105" t="s">
        <v>74</v>
      </c>
      <c r="AE316" s="105" t="s">
        <v>74</v>
      </c>
      <c r="AG316" s="105">
        <v>0.24</v>
      </c>
      <c r="AH316" s="337" t="s">
        <v>563</v>
      </c>
      <c r="AI316" s="337"/>
      <c r="AJ316" s="337"/>
      <c r="AK316" s="337"/>
      <c r="AL316" s="337"/>
      <c r="AM316" s="105" t="str">
        <f t="shared" si="49"/>
        <v/>
      </c>
      <c r="AN316" s="105" t="str">
        <f t="shared" si="50"/>
        <v/>
      </c>
      <c r="AO316" s="102" t="str">
        <f t="shared" si="51"/>
        <v/>
      </c>
      <c r="AP316" s="102" t="str">
        <f t="shared" si="52"/>
        <v/>
      </c>
      <c r="AQ316" s="102" t="str">
        <f t="shared" si="53"/>
        <v/>
      </c>
      <c r="AR316" s="102" t="str">
        <f t="shared" si="54"/>
        <v/>
      </c>
      <c r="AS316" s="102"/>
      <c r="AV316" s="161" t="str">
        <f t="shared" si="55"/>
        <v/>
      </c>
      <c r="AW316" s="105" t="str">
        <f t="shared" si="56"/>
        <v/>
      </c>
      <c r="AX316" s="105" t="str">
        <f t="shared" si="57"/>
        <v/>
      </c>
    </row>
    <row r="317" spans="1:50">
      <c r="A317" s="105" t="str">
        <f t="shared" si="48"/>
        <v>Wed</v>
      </c>
      <c r="B317" s="14">
        <f t="shared" si="58"/>
        <v>42613</v>
      </c>
      <c r="C317" s="105">
        <v>0.49</v>
      </c>
      <c r="D317" s="105">
        <v>0.77</v>
      </c>
      <c r="E317" s="105">
        <v>1.28</v>
      </c>
      <c r="F317" s="105">
        <v>0.19</v>
      </c>
      <c r="G317" s="4">
        <f t="shared" si="47"/>
        <v>0.7466666666666667</v>
      </c>
      <c r="I317" s="350"/>
      <c r="J317" s="350"/>
      <c r="K317" s="350"/>
      <c r="L317" s="350"/>
      <c r="M317" s="105">
        <v>0.65</v>
      </c>
      <c r="N317" s="349" t="s">
        <v>689</v>
      </c>
      <c r="O317" s="349"/>
      <c r="P317" s="349"/>
      <c r="Q317" s="338" t="s">
        <v>74</v>
      </c>
      <c r="R317" s="338"/>
      <c r="S317" s="105" t="s">
        <v>66</v>
      </c>
      <c r="T317" s="105" t="s">
        <v>74</v>
      </c>
      <c r="U317" s="105">
        <v>-2</v>
      </c>
      <c r="AC317" s="105" t="s">
        <v>66</v>
      </c>
      <c r="AD317" s="105" t="s">
        <v>74</v>
      </c>
      <c r="AE317" s="105" t="s">
        <v>66</v>
      </c>
      <c r="AG317" s="105">
        <v>1.77</v>
      </c>
      <c r="AH317" s="337" t="s">
        <v>690</v>
      </c>
      <c r="AI317" s="337"/>
      <c r="AJ317" s="337"/>
      <c r="AK317" s="337"/>
      <c r="AL317" s="337"/>
      <c r="AM317" s="105" t="str">
        <f t="shared" si="49"/>
        <v/>
      </c>
      <c r="AN317" s="105">
        <f t="shared" si="50"/>
        <v>0.7466666666666667</v>
      </c>
      <c r="AO317" s="102" t="str">
        <f t="shared" si="51"/>
        <v/>
      </c>
      <c r="AP317" s="102" t="str">
        <f t="shared" si="52"/>
        <v/>
      </c>
      <c r="AQ317" s="102">
        <f t="shared" si="53"/>
        <v>1.77</v>
      </c>
      <c r="AR317" s="102" t="str">
        <f t="shared" si="54"/>
        <v/>
      </c>
      <c r="AS317" s="102"/>
      <c r="AV317" s="161">
        <f t="shared" si="55"/>
        <v>0.7466666666666667</v>
      </c>
      <c r="AW317" s="105" t="str">
        <f t="shared" si="56"/>
        <v/>
      </c>
      <c r="AX317" s="105">
        <f t="shared" si="57"/>
        <v>0.7466666666666667</v>
      </c>
    </row>
    <row r="318" spans="1:50">
      <c r="A318" s="105" t="str">
        <f t="shared" si="48"/>
        <v>Thu</v>
      </c>
      <c r="B318" s="14">
        <f t="shared" si="58"/>
        <v>42614</v>
      </c>
      <c r="C318" s="105">
        <v>0.54</v>
      </c>
      <c r="D318" s="105">
        <v>0.7</v>
      </c>
      <c r="E318" s="105">
        <v>1.23</v>
      </c>
      <c r="F318" s="105">
        <v>0.38</v>
      </c>
      <c r="G318" s="4">
        <f t="shared" si="47"/>
        <v>0.76999999999999991</v>
      </c>
      <c r="I318" s="350"/>
      <c r="J318" s="350"/>
      <c r="K318" s="350"/>
      <c r="L318" s="350"/>
      <c r="M318" s="105">
        <v>0.28999999999999998</v>
      </c>
      <c r="N318" s="349" t="s">
        <v>702</v>
      </c>
      <c r="O318" s="349"/>
      <c r="P318" s="349"/>
      <c r="Q318" s="338" t="s">
        <v>74</v>
      </c>
      <c r="R318" s="338"/>
      <c r="S318" s="105" t="s">
        <v>74</v>
      </c>
      <c r="T318" s="105" t="s">
        <v>74</v>
      </c>
      <c r="U318" s="105">
        <v>6.5</v>
      </c>
      <c r="AC318" s="105" t="s">
        <v>74</v>
      </c>
      <c r="AD318" s="105" t="s">
        <v>74</v>
      </c>
      <c r="AE318" s="105" t="s">
        <v>74</v>
      </c>
      <c r="AG318" s="105">
        <v>1.64</v>
      </c>
      <c r="AH318" s="337" t="s">
        <v>691</v>
      </c>
      <c r="AI318" s="337"/>
      <c r="AJ318" s="337"/>
      <c r="AK318" s="337"/>
      <c r="AL318" s="337"/>
      <c r="AM318" s="105" t="str">
        <f t="shared" si="49"/>
        <v/>
      </c>
      <c r="AN318" s="105" t="str">
        <f t="shared" si="50"/>
        <v/>
      </c>
      <c r="AO318" s="102" t="str">
        <f t="shared" si="51"/>
        <v/>
      </c>
      <c r="AP318" s="102" t="str">
        <f t="shared" si="52"/>
        <v/>
      </c>
      <c r="AQ318" s="102" t="str">
        <f t="shared" si="53"/>
        <v/>
      </c>
      <c r="AR318" s="102" t="str">
        <f t="shared" si="54"/>
        <v/>
      </c>
      <c r="AS318" s="102"/>
      <c r="AV318" s="161" t="str">
        <f t="shared" si="55"/>
        <v/>
      </c>
      <c r="AW318" s="105" t="str">
        <f t="shared" si="56"/>
        <v/>
      </c>
      <c r="AX318" s="105" t="str">
        <f t="shared" si="57"/>
        <v/>
      </c>
    </row>
    <row r="319" spans="1:50">
      <c r="A319" s="105" t="str">
        <f t="shared" si="48"/>
        <v>Fri</v>
      </c>
      <c r="B319" s="14">
        <f t="shared" si="58"/>
        <v>42615</v>
      </c>
      <c r="C319" s="105" t="s">
        <v>202</v>
      </c>
      <c r="D319" s="105">
        <v>0.57999999999999996</v>
      </c>
      <c r="E319" s="105">
        <v>0.26</v>
      </c>
      <c r="F319" s="105">
        <v>0.4</v>
      </c>
      <c r="G319" s="4">
        <f t="shared" si="47"/>
        <v>0.41333333333333333</v>
      </c>
      <c r="I319" s="350"/>
      <c r="J319" s="350"/>
      <c r="K319" s="350"/>
      <c r="L319" s="350"/>
      <c r="M319" s="105">
        <v>1.1599999999999999</v>
      </c>
      <c r="N319" s="349" t="s">
        <v>693</v>
      </c>
      <c r="O319" s="349"/>
      <c r="P319" s="349"/>
      <c r="Q319" s="338" t="s">
        <v>74</v>
      </c>
      <c r="R319" s="338"/>
      <c r="S319" s="105" t="s">
        <v>74</v>
      </c>
      <c r="T319" s="105" t="s">
        <v>74</v>
      </c>
      <c r="U319" s="105">
        <v>3.75</v>
      </c>
      <c r="AC319" s="105" t="s">
        <v>74</v>
      </c>
      <c r="AD319" s="105" t="s">
        <v>74</v>
      </c>
      <c r="AE319" s="105" t="s">
        <v>74</v>
      </c>
      <c r="AG319" s="105">
        <v>0.32</v>
      </c>
      <c r="AH319" s="337" t="s">
        <v>694</v>
      </c>
      <c r="AI319" s="337"/>
      <c r="AJ319" s="337"/>
      <c r="AK319" s="337"/>
      <c r="AL319" s="337"/>
      <c r="AM319" s="105" t="str">
        <f t="shared" si="49"/>
        <v/>
      </c>
      <c r="AN319" s="105" t="str">
        <f t="shared" si="50"/>
        <v/>
      </c>
      <c r="AO319" s="102" t="str">
        <f t="shared" si="51"/>
        <v/>
      </c>
      <c r="AP319" s="102" t="str">
        <f t="shared" si="52"/>
        <v/>
      </c>
      <c r="AQ319" s="102" t="str">
        <f t="shared" si="53"/>
        <v/>
      </c>
      <c r="AR319" s="102" t="str">
        <f t="shared" si="54"/>
        <v/>
      </c>
      <c r="AS319" s="102"/>
      <c r="AV319" s="161" t="str">
        <f t="shared" si="55"/>
        <v/>
      </c>
      <c r="AW319" s="105" t="str">
        <f t="shared" si="56"/>
        <v/>
      </c>
      <c r="AX319" s="105" t="str">
        <f t="shared" si="57"/>
        <v/>
      </c>
    </row>
    <row r="320" spans="1:50">
      <c r="A320" s="105" t="str">
        <f t="shared" si="48"/>
        <v>Mon</v>
      </c>
      <c r="B320" s="14">
        <f t="shared" si="58"/>
        <v>42618</v>
      </c>
      <c r="C320" s="105">
        <v>0.37</v>
      </c>
      <c r="D320" s="105" t="s">
        <v>331</v>
      </c>
      <c r="E320" s="105" t="s">
        <v>331</v>
      </c>
      <c r="F320" s="105">
        <v>0.42</v>
      </c>
      <c r="G320" s="4"/>
      <c r="I320" s="350"/>
      <c r="J320" s="350"/>
      <c r="K320" s="350"/>
      <c r="L320" s="350"/>
      <c r="N320" s="349"/>
      <c r="O320" s="349"/>
      <c r="P320" s="349"/>
      <c r="Q320" s="338"/>
      <c r="R320" s="338"/>
      <c r="AH320" s="337"/>
      <c r="AI320" s="337"/>
      <c r="AJ320" s="337"/>
      <c r="AK320" s="337"/>
      <c r="AL320" s="337"/>
      <c r="AM320" s="105" t="str">
        <f t="shared" si="49"/>
        <v/>
      </c>
      <c r="AN320" s="105" t="str">
        <f t="shared" si="50"/>
        <v/>
      </c>
      <c r="AO320" s="102" t="str">
        <f t="shared" si="51"/>
        <v/>
      </c>
      <c r="AP320" s="102" t="str">
        <f t="shared" si="52"/>
        <v/>
      </c>
      <c r="AQ320" s="102" t="str">
        <f t="shared" si="53"/>
        <v/>
      </c>
      <c r="AR320" s="102" t="str">
        <f t="shared" si="54"/>
        <v/>
      </c>
      <c r="AS320" s="102"/>
      <c r="AV320" s="161" t="str">
        <f t="shared" si="55"/>
        <v/>
      </c>
      <c r="AW320" s="105" t="str">
        <f t="shared" si="56"/>
        <v/>
      </c>
      <c r="AX320" s="105" t="str">
        <f t="shared" si="57"/>
        <v/>
      </c>
    </row>
    <row r="321" spans="1:50">
      <c r="A321" s="105" t="str">
        <f t="shared" si="48"/>
        <v>Tue</v>
      </c>
      <c r="B321" s="14">
        <f t="shared" si="58"/>
        <v>42619</v>
      </c>
      <c r="C321" s="105">
        <v>0.39</v>
      </c>
      <c r="D321" s="105">
        <v>0.57999999999999996</v>
      </c>
      <c r="E321" s="105">
        <v>0.32</v>
      </c>
      <c r="F321" s="105">
        <v>0.94</v>
      </c>
      <c r="G321" s="4">
        <f t="shared" si="47"/>
        <v>0.61333333333333329</v>
      </c>
      <c r="I321" s="350"/>
      <c r="J321" s="350"/>
      <c r="K321" s="350"/>
      <c r="L321" s="350"/>
      <c r="N321" s="349"/>
      <c r="O321" s="349"/>
      <c r="P321" s="349"/>
      <c r="Q321" s="338" t="s">
        <v>74</v>
      </c>
      <c r="R321" s="338"/>
      <c r="S321" s="105" t="s">
        <v>74</v>
      </c>
      <c r="T321" s="105" t="s">
        <v>74</v>
      </c>
      <c r="U321" s="105">
        <v>-1.5</v>
      </c>
      <c r="AC321" s="105" t="s">
        <v>74</v>
      </c>
      <c r="AD321" s="105" t="s">
        <v>74</v>
      </c>
      <c r="AE321" s="105" t="s">
        <v>74</v>
      </c>
      <c r="AG321" s="105">
        <v>0.38</v>
      </c>
      <c r="AH321" s="337" t="s">
        <v>695</v>
      </c>
      <c r="AI321" s="337"/>
      <c r="AJ321" s="337"/>
      <c r="AK321" s="337"/>
      <c r="AL321" s="337"/>
      <c r="AM321" s="105" t="str">
        <f t="shared" si="49"/>
        <v/>
      </c>
      <c r="AN321" s="105" t="str">
        <f t="shared" si="50"/>
        <v/>
      </c>
      <c r="AO321" s="102" t="str">
        <f t="shared" si="51"/>
        <v/>
      </c>
      <c r="AP321" s="102" t="str">
        <f t="shared" si="52"/>
        <v/>
      </c>
      <c r="AQ321" s="102" t="str">
        <f t="shared" si="53"/>
        <v/>
      </c>
      <c r="AR321" s="102" t="str">
        <f t="shared" si="54"/>
        <v/>
      </c>
      <c r="AS321" s="102"/>
      <c r="AV321" s="161" t="str">
        <f t="shared" si="55"/>
        <v/>
      </c>
      <c r="AW321" s="105" t="str">
        <f t="shared" si="56"/>
        <v/>
      </c>
      <c r="AX321" s="105" t="str">
        <f t="shared" si="57"/>
        <v/>
      </c>
    </row>
    <row r="322" spans="1:50">
      <c r="A322" s="105" t="str">
        <f t="shared" si="48"/>
        <v>Wed</v>
      </c>
      <c r="B322" s="14">
        <f t="shared" si="58"/>
        <v>42620</v>
      </c>
      <c r="C322" s="105">
        <v>0.47</v>
      </c>
      <c r="D322" s="105">
        <v>0.54</v>
      </c>
      <c r="E322" s="105">
        <v>0.48</v>
      </c>
      <c r="F322" s="105">
        <v>0.26</v>
      </c>
      <c r="G322" s="4">
        <f t="shared" si="47"/>
        <v>0.42666666666666669</v>
      </c>
      <c r="I322" s="350"/>
      <c r="J322" s="350"/>
      <c r="K322" s="350"/>
      <c r="L322" s="350"/>
      <c r="N322" s="349"/>
      <c r="O322" s="349"/>
      <c r="P322" s="349"/>
      <c r="Q322" s="338" t="s">
        <v>74</v>
      </c>
      <c r="R322" s="338"/>
      <c r="S322" s="105" t="s">
        <v>74</v>
      </c>
      <c r="T322" s="105" t="s">
        <v>74</v>
      </c>
      <c r="U322" s="105">
        <v>-4.25</v>
      </c>
      <c r="AC322" s="105" t="s">
        <v>66</v>
      </c>
      <c r="AD322" s="105" t="s">
        <v>74</v>
      </c>
      <c r="AE322" s="105" t="s">
        <v>74</v>
      </c>
      <c r="AG322" s="105">
        <v>0.56000000000000005</v>
      </c>
      <c r="AH322" s="337" t="s">
        <v>596</v>
      </c>
      <c r="AI322" s="337"/>
      <c r="AJ322" s="337"/>
      <c r="AK322" s="337"/>
      <c r="AL322" s="337"/>
      <c r="AM322" s="105" t="str">
        <f t="shared" si="49"/>
        <v/>
      </c>
      <c r="AN322" s="105" t="str">
        <f t="shared" si="50"/>
        <v/>
      </c>
      <c r="AO322" s="102" t="str">
        <f t="shared" si="51"/>
        <v/>
      </c>
      <c r="AP322" s="102" t="str">
        <f t="shared" si="52"/>
        <v/>
      </c>
      <c r="AQ322" s="102" t="str">
        <f t="shared" si="53"/>
        <v/>
      </c>
      <c r="AR322" s="102" t="str">
        <f t="shared" si="54"/>
        <v/>
      </c>
      <c r="AS322" s="102"/>
      <c r="AV322" s="161">
        <f t="shared" si="55"/>
        <v>0.42666666666666669</v>
      </c>
      <c r="AW322" s="105" t="str">
        <f t="shared" si="56"/>
        <v/>
      </c>
      <c r="AX322" s="105" t="str">
        <f t="shared" si="57"/>
        <v/>
      </c>
    </row>
    <row r="323" spans="1:50">
      <c r="A323" s="105" t="str">
        <f t="shared" si="48"/>
        <v>Thu</v>
      </c>
      <c r="B323" s="14">
        <f t="shared" si="58"/>
        <v>42621</v>
      </c>
      <c r="C323" s="105">
        <v>0.56000000000000005</v>
      </c>
      <c r="D323" s="105">
        <v>0.57999999999999996</v>
      </c>
      <c r="E323" s="105">
        <v>0.72</v>
      </c>
      <c r="F323" s="105">
        <v>0.39</v>
      </c>
      <c r="G323" s="4">
        <f t="shared" si="47"/>
        <v>0.56333333333333335</v>
      </c>
      <c r="I323" s="350"/>
      <c r="J323" s="350"/>
      <c r="K323" s="350"/>
      <c r="L323" s="350"/>
      <c r="N323" s="349"/>
      <c r="O323" s="349"/>
      <c r="P323" s="349"/>
      <c r="Q323" s="338" t="s">
        <v>74</v>
      </c>
      <c r="R323" s="338"/>
      <c r="S323" s="105" t="s">
        <v>66</v>
      </c>
      <c r="T323" s="105" t="s">
        <v>74</v>
      </c>
      <c r="U323" s="105">
        <v>-13.5</v>
      </c>
      <c r="AC323" s="105" t="s">
        <v>66</v>
      </c>
      <c r="AD323" s="105" t="s">
        <v>74</v>
      </c>
      <c r="AE323" s="105" t="s">
        <v>66</v>
      </c>
      <c r="AG323" s="105">
        <v>0.63</v>
      </c>
      <c r="AH323" s="337" t="s">
        <v>696</v>
      </c>
      <c r="AI323" s="337"/>
      <c r="AJ323" s="337"/>
      <c r="AK323" s="337"/>
      <c r="AL323" s="337"/>
      <c r="AM323" s="105" t="str">
        <f t="shared" si="49"/>
        <v/>
      </c>
      <c r="AN323" s="105">
        <f t="shared" si="50"/>
        <v>0.56333333333333335</v>
      </c>
      <c r="AO323" s="102" t="str">
        <f t="shared" si="51"/>
        <v/>
      </c>
      <c r="AP323" s="102" t="str">
        <f t="shared" si="52"/>
        <v/>
      </c>
      <c r="AQ323" s="102">
        <f t="shared" si="53"/>
        <v>0.63</v>
      </c>
      <c r="AR323" s="102" t="str">
        <f t="shared" si="54"/>
        <v/>
      </c>
      <c r="AS323" s="102"/>
      <c r="AV323" s="161">
        <f t="shared" si="55"/>
        <v>0.56333333333333335</v>
      </c>
      <c r="AW323" s="105" t="str">
        <f t="shared" si="56"/>
        <v/>
      </c>
      <c r="AX323" s="105">
        <f t="shared" si="57"/>
        <v>0.56333333333333335</v>
      </c>
    </row>
    <row r="324" spans="1:50">
      <c r="A324" s="105" t="str">
        <f t="shared" si="48"/>
        <v>Fri</v>
      </c>
      <c r="B324" s="14">
        <f t="shared" si="58"/>
        <v>42622</v>
      </c>
      <c r="C324" s="105" t="s">
        <v>202</v>
      </c>
      <c r="D324" s="105">
        <v>2.54</v>
      </c>
      <c r="E324" s="105">
        <v>0.43</v>
      </c>
      <c r="F324" s="105">
        <v>0.41</v>
      </c>
      <c r="G324" s="4">
        <f t="shared" si="47"/>
        <v>1.1266666666666667</v>
      </c>
      <c r="I324" s="350"/>
      <c r="J324" s="350"/>
      <c r="K324" s="350"/>
      <c r="L324" s="350"/>
      <c r="N324" s="349"/>
      <c r="O324" s="349"/>
      <c r="P324" s="349"/>
      <c r="Q324" s="338" t="s">
        <v>74</v>
      </c>
      <c r="R324" s="338"/>
      <c r="S324" s="105" t="s">
        <v>66</v>
      </c>
      <c r="T324" s="105" t="s">
        <v>74</v>
      </c>
      <c r="U324" s="105">
        <v>-5</v>
      </c>
      <c r="AC324" s="105" t="s">
        <v>66</v>
      </c>
      <c r="AD324" s="105" t="s">
        <v>74</v>
      </c>
      <c r="AE324" s="105" t="s">
        <v>66</v>
      </c>
      <c r="AG324" s="105">
        <v>1.7</v>
      </c>
      <c r="AH324" s="337" t="s">
        <v>697</v>
      </c>
      <c r="AI324" s="337"/>
      <c r="AJ324" s="337"/>
      <c r="AK324" s="337"/>
      <c r="AL324" s="337"/>
      <c r="AM324" s="105" t="str">
        <f t="shared" si="49"/>
        <v/>
      </c>
      <c r="AN324" s="105">
        <f t="shared" si="50"/>
        <v>1.1266666666666667</v>
      </c>
      <c r="AO324" s="102" t="str">
        <f t="shared" si="51"/>
        <v/>
      </c>
      <c r="AP324" s="102" t="str">
        <f t="shared" si="52"/>
        <v/>
      </c>
      <c r="AQ324" s="102">
        <f t="shared" si="53"/>
        <v>1.7</v>
      </c>
      <c r="AR324" s="102" t="str">
        <f t="shared" si="54"/>
        <v/>
      </c>
      <c r="AS324" s="102"/>
      <c r="AV324" s="161">
        <f t="shared" si="55"/>
        <v>1.1266666666666667</v>
      </c>
      <c r="AW324" s="105" t="str">
        <f t="shared" si="56"/>
        <v/>
      </c>
      <c r="AX324" s="105">
        <f t="shared" si="57"/>
        <v>1.1266666666666667</v>
      </c>
    </row>
    <row r="325" spans="1:50">
      <c r="A325" s="105" t="str">
        <f t="shared" si="48"/>
        <v>Mon</v>
      </c>
      <c r="B325" s="14">
        <f t="shared" si="58"/>
        <v>42625</v>
      </c>
      <c r="C325" s="105">
        <v>0.37</v>
      </c>
      <c r="D325" s="105">
        <v>0.64</v>
      </c>
      <c r="E325" s="105">
        <v>0.38</v>
      </c>
      <c r="F325" s="105">
        <v>0.42</v>
      </c>
      <c r="G325" s="4">
        <f t="shared" si="47"/>
        <v>0.48</v>
      </c>
      <c r="I325" s="350"/>
      <c r="J325" s="350"/>
      <c r="K325" s="350"/>
      <c r="L325" s="350"/>
      <c r="N325" s="349"/>
      <c r="O325" s="349"/>
      <c r="P325" s="349"/>
      <c r="Q325" s="338" t="s">
        <v>74</v>
      </c>
      <c r="R325" s="338"/>
      <c r="S325" s="105" t="s">
        <v>66</v>
      </c>
      <c r="T325" s="105" t="s">
        <v>74</v>
      </c>
      <c r="U325" s="105">
        <v>-15.25</v>
      </c>
      <c r="AC325" s="105" t="s">
        <v>66</v>
      </c>
      <c r="AD325" s="105" t="s">
        <v>74</v>
      </c>
      <c r="AE325" s="105" t="s">
        <v>66</v>
      </c>
      <c r="AG325" s="105">
        <v>0.39</v>
      </c>
      <c r="AH325" s="337" t="s">
        <v>698</v>
      </c>
      <c r="AI325" s="337"/>
      <c r="AJ325" s="337"/>
      <c r="AK325" s="337"/>
      <c r="AL325" s="337"/>
      <c r="AM325" s="105" t="str">
        <f t="shared" si="49"/>
        <v/>
      </c>
      <c r="AN325" s="105">
        <f t="shared" si="50"/>
        <v>0.48</v>
      </c>
      <c r="AO325" s="102" t="str">
        <f t="shared" si="51"/>
        <v/>
      </c>
      <c r="AP325" s="102" t="str">
        <f t="shared" si="52"/>
        <v/>
      </c>
      <c r="AQ325" s="102">
        <f t="shared" si="53"/>
        <v>0.39</v>
      </c>
      <c r="AR325" s="102" t="str">
        <f t="shared" si="54"/>
        <v/>
      </c>
      <c r="AS325" s="102"/>
      <c r="AV325" s="161">
        <f t="shared" si="55"/>
        <v>0.48</v>
      </c>
      <c r="AW325" s="105" t="str">
        <f t="shared" si="56"/>
        <v/>
      </c>
      <c r="AX325" s="105">
        <f t="shared" si="57"/>
        <v>0.48</v>
      </c>
    </row>
    <row r="326" spans="1:50">
      <c r="A326" s="105" t="str">
        <f t="shared" si="48"/>
        <v>Tue</v>
      </c>
      <c r="B326" s="14">
        <f t="shared" si="58"/>
        <v>42626</v>
      </c>
      <c r="C326" s="105">
        <v>0.36</v>
      </c>
      <c r="D326" s="105">
        <v>0.64</v>
      </c>
      <c r="E326" s="105">
        <v>1.04</v>
      </c>
      <c r="F326" s="105">
        <v>0.92</v>
      </c>
      <c r="G326" s="4">
        <f t="shared" si="47"/>
        <v>0.8666666666666667</v>
      </c>
      <c r="I326" s="350"/>
      <c r="J326" s="350"/>
      <c r="K326" s="350"/>
      <c r="L326" s="350"/>
      <c r="N326" s="349"/>
      <c r="O326" s="349"/>
      <c r="P326" s="349"/>
      <c r="Q326" s="338" t="s">
        <v>66</v>
      </c>
      <c r="R326" s="338"/>
      <c r="S326" s="105" t="s">
        <v>74</v>
      </c>
      <c r="T326" s="105" t="s">
        <v>74</v>
      </c>
      <c r="U326" s="105">
        <v>-2</v>
      </c>
      <c r="AC326" s="105" t="s">
        <v>74</v>
      </c>
      <c r="AD326" s="105" t="s">
        <v>74</v>
      </c>
      <c r="AE326" s="105" t="s">
        <v>74</v>
      </c>
      <c r="AG326" s="105">
        <v>6.5</v>
      </c>
      <c r="AH326" s="337" t="s">
        <v>699</v>
      </c>
      <c r="AI326" s="337"/>
      <c r="AJ326" s="337"/>
      <c r="AK326" s="337"/>
      <c r="AL326" s="337"/>
      <c r="AM326" s="105">
        <f t="shared" si="49"/>
        <v>0.8666666666666667</v>
      </c>
      <c r="AN326" s="105" t="str">
        <f t="shared" si="50"/>
        <v/>
      </c>
      <c r="AO326" s="102" t="str">
        <f t="shared" si="51"/>
        <v/>
      </c>
      <c r="AP326" s="102">
        <f t="shared" si="52"/>
        <v>6.5</v>
      </c>
      <c r="AQ326" s="102" t="str">
        <f t="shared" si="53"/>
        <v/>
      </c>
      <c r="AR326" s="102" t="str">
        <f t="shared" si="54"/>
        <v/>
      </c>
      <c r="AS326" s="102"/>
      <c r="AV326" s="161" t="str">
        <f t="shared" si="55"/>
        <v/>
      </c>
      <c r="AW326" s="105" t="str">
        <f t="shared" si="56"/>
        <v/>
      </c>
      <c r="AX326" s="105" t="str">
        <f t="shared" si="57"/>
        <v/>
      </c>
    </row>
    <row r="327" spans="1:50">
      <c r="A327" s="105" t="str">
        <f t="shared" si="48"/>
        <v>Wed</v>
      </c>
      <c r="B327" s="14">
        <f t="shared" si="58"/>
        <v>42627</v>
      </c>
      <c r="C327" s="105">
        <v>0.42</v>
      </c>
      <c r="D327" s="105">
        <v>0.64</v>
      </c>
      <c r="E327" s="105">
        <v>0.65</v>
      </c>
      <c r="F327" s="105">
        <v>0.25</v>
      </c>
      <c r="G327" s="4">
        <f t="shared" si="47"/>
        <v>0.51333333333333331</v>
      </c>
      <c r="I327" s="350"/>
      <c r="J327" s="350"/>
      <c r="K327" s="350"/>
      <c r="L327" s="350"/>
      <c r="N327" s="349"/>
      <c r="O327" s="349"/>
      <c r="P327" s="349"/>
      <c r="Q327" s="338" t="s">
        <v>66</v>
      </c>
      <c r="R327" s="338"/>
      <c r="S327" s="105" t="s">
        <v>74</v>
      </c>
      <c r="T327" s="105" t="s">
        <v>66</v>
      </c>
      <c r="U327" s="105">
        <v>2.5</v>
      </c>
      <c r="AC327" s="105" t="s">
        <v>66</v>
      </c>
      <c r="AD327" s="105" t="s">
        <v>66</v>
      </c>
      <c r="AE327" s="105" t="s">
        <v>74</v>
      </c>
      <c r="AG327" s="105">
        <v>1.52</v>
      </c>
      <c r="AH327" s="337" t="s">
        <v>700</v>
      </c>
      <c r="AI327" s="337"/>
      <c r="AJ327" s="337"/>
      <c r="AK327" s="337"/>
      <c r="AL327" s="337"/>
      <c r="AM327" s="105">
        <f t="shared" si="49"/>
        <v>0.51333333333333331</v>
      </c>
      <c r="AN327" s="105" t="str">
        <f t="shared" si="50"/>
        <v/>
      </c>
      <c r="AO327" s="102">
        <f t="shared" si="51"/>
        <v>0.51333333333333331</v>
      </c>
      <c r="AP327" s="102">
        <f t="shared" si="52"/>
        <v>1.52</v>
      </c>
      <c r="AQ327" s="102" t="str">
        <f t="shared" si="53"/>
        <v/>
      </c>
      <c r="AR327" s="102">
        <f t="shared" si="54"/>
        <v>1.52</v>
      </c>
      <c r="AS327" s="102"/>
      <c r="AV327" s="161">
        <f t="shared" si="55"/>
        <v>0.51333333333333331</v>
      </c>
      <c r="AW327" s="105">
        <f t="shared" si="56"/>
        <v>0.51333333333333331</v>
      </c>
      <c r="AX327" s="105" t="str">
        <f t="shared" si="57"/>
        <v/>
      </c>
    </row>
    <row r="328" spans="1:50">
      <c r="A328" s="105" t="str">
        <f t="shared" si="48"/>
        <v>Thu</v>
      </c>
      <c r="B328" s="14">
        <f t="shared" si="58"/>
        <v>42628</v>
      </c>
      <c r="C328" s="105">
        <v>0.48</v>
      </c>
      <c r="D328" s="105">
        <v>0.64</v>
      </c>
      <c r="E328" s="105">
        <v>0.38</v>
      </c>
      <c r="F328" s="105">
        <v>0.37</v>
      </c>
      <c r="G328" s="4">
        <f t="shared" si="47"/>
        <v>0.46333333333333337</v>
      </c>
      <c r="I328" s="350"/>
      <c r="J328" s="350"/>
      <c r="K328" s="350"/>
      <c r="L328" s="350"/>
      <c r="M328" s="105">
        <v>0.77</v>
      </c>
      <c r="N328" s="349" t="s">
        <v>633</v>
      </c>
      <c r="O328" s="349"/>
      <c r="P328" s="349"/>
      <c r="Q328" s="338" t="s">
        <v>74</v>
      </c>
      <c r="R328" s="338"/>
      <c r="S328" s="105" t="s">
        <v>66</v>
      </c>
      <c r="T328" s="105" t="s">
        <v>74</v>
      </c>
      <c r="U328" s="105">
        <v>-6.75</v>
      </c>
      <c r="AC328" s="105" t="s">
        <v>66</v>
      </c>
      <c r="AD328" s="105" t="s">
        <v>74</v>
      </c>
      <c r="AE328" s="105" t="s">
        <v>66</v>
      </c>
      <c r="AG328" s="105">
        <v>0.43</v>
      </c>
      <c r="AH328" s="337" t="s">
        <v>606</v>
      </c>
      <c r="AI328" s="337"/>
      <c r="AJ328" s="337"/>
      <c r="AK328" s="337"/>
      <c r="AL328" s="337"/>
      <c r="AM328" s="105" t="str">
        <f t="shared" si="49"/>
        <v/>
      </c>
      <c r="AN328" s="105">
        <f t="shared" si="50"/>
        <v>0.46333333333333337</v>
      </c>
      <c r="AO328" s="102" t="str">
        <f t="shared" si="51"/>
        <v/>
      </c>
      <c r="AP328" s="102" t="str">
        <f t="shared" si="52"/>
        <v/>
      </c>
      <c r="AQ328" s="102">
        <f t="shared" si="53"/>
        <v>0.43</v>
      </c>
      <c r="AR328" s="102" t="str">
        <f t="shared" si="54"/>
        <v/>
      </c>
      <c r="AS328" s="102"/>
      <c r="AV328" s="161">
        <f t="shared" si="55"/>
        <v>0.46333333333333337</v>
      </c>
      <c r="AW328" s="105" t="str">
        <f t="shared" si="56"/>
        <v/>
      </c>
      <c r="AX328" s="105">
        <f t="shared" si="57"/>
        <v>0.46333333333333337</v>
      </c>
    </row>
    <row r="329" spans="1:50">
      <c r="A329" s="105" t="str">
        <f t="shared" si="48"/>
        <v>Fri</v>
      </c>
      <c r="B329" s="14">
        <f t="shared" si="58"/>
        <v>42629</v>
      </c>
      <c r="C329" s="105" t="s">
        <v>202</v>
      </c>
      <c r="D329" s="105">
        <v>0.64</v>
      </c>
      <c r="E329" s="105">
        <v>0.43</v>
      </c>
      <c r="F329" s="105">
        <v>0.4</v>
      </c>
      <c r="G329" s="4">
        <f t="shared" si="47"/>
        <v>0.49000000000000005</v>
      </c>
      <c r="H329" s="105">
        <v>1.28</v>
      </c>
      <c r="I329" s="350" t="s">
        <v>385</v>
      </c>
      <c r="J329" s="350"/>
      <c r="K329" s="350"/>
      <c r="L329" s="350"/>
      <c r="N329" s="349" t="s">
        <v>170</v>
      </c>
      <c r="O329" s="349"/>
      <c r="P329" s="349"/>
      <c r="Q329" s="338" t="s">
        <v>66</v>
      </c>
      <c r="R329" s="338"/>
      <c r="S329" s="105" t="s">
        <v>74</v>
      </c>
      <c r="T329" s="105" t="s">
        <v>66</v>
      </c>
      <c r="U329" s="105">
        <v>6.75</v>
      </c>
      <c r="AC329" s="105" t="s">
        <v>74</v>
      </c>
      <c r="AD329" s="105" t="s">
        <v>66</v>
      </c>
      <c r="AE329" s="105" t="s">
        <v>74</v>
      </c>
      <c r="AG329" s="105">
        <v>1.65</v>
      </c>
      <c r="AH329" s="337" t="s">
        <v>701</v>
      </c>
      <c r="AI329" s="337"/>
      <c r="AJ329" s="337"/>
      <c r="AK329" s="337"/>
      <c r="AL329" s="337"/>
      <c r="AM329" s="105">
        <f t="shared" si="49"/>
        <v>0.49000000000000005</v>
      </c>
      <c r="AN329" s="105" t="str">
        <f t="shared" si="50"/>
        <v/>
      </c>
      <c r="AO329" s="102">
        <f t="shared" si="51"/>
        <v>0.49000000000000005</v>
      </c>
      <c r="AP329" s="102">
        <f t="shared" si="52"/>
        <v>1.65</v>
      </c>
      <c r="AQ329" s="102" t="str">
        <f t="shared" si="53"/>
        <v/>
      </c>
      <c r="AR329" s="102">
        <f t="shared" si="54"/>
        <v>1.65</v>
      </c>
      <c r="AS329" s="102"/>
      <c r="AV329" s="161" t="str">
        <f t="shared" si="55"/>
        <v/>
      </c>
      <c r="AW329" s="105">
        <f t="shared" si="56"/>
        <v>0.49000000000000005</v>
      </c>
      <c r="AX329" s="105" t="str">
        <f t="shared" si="57"/>
        <v/>
      </c>
    </row>
    <row r="330" spans="1:50">
      <c r="A330" s="105" t="str">
        <f t="shared" si="48"/>
        <v>Mon</v>
      </c>
      <c r="B330" s="14">
        <f t="shared" si="58"/>
        <v>42632</v>
      </c>
      <c r="C330" s="105">
        <v>0.35</v>
      </c>
      <c r="D330" s="105">
        <v>0.97</v>
      </c>
      <c r="E330" s="105">
        <v>0.34</v>
      </c>
      <c r="F330" s="105">
        <v>0.39</v>
      </c>
      <c r="G330" s="4">
        <f t="shared" si="47"/>
        <v>0.56666666666666665</v>
      </c>
      <c r="I330" s="350"/>
      <c r="J330" s="350"/>
      <c r="K330" s="350"/>
      <c r="L330" s="350"/>
      <c r="N330" s="349"/>
      <c r="O330" s="349"/>
      <c r="P330" s="349"/>
      <c r="Q330" s="338" t="s">
        <v>66</v>
      </c>
      <c r="R330" s="338"/>
      <c r="S330" s="105" t="s">
        <v>74</v>
      </c>
      <c r="T330" s="105" t="s">
        <v>74</v>
      </c>
      <c r="U330" s="105">
        <v>8.75</v>
      </c>
      <c r="AC330" s="105" t="s">
        <v>66</v>
      </c>
      <c r="AD330" s="105" t="s">
        <v>74</v>
      </c>
      <c r="AE330" s="105" t="s">
        <v>74</v>
      </c>
      <c r="AG330" s="105">
        <v>0.43</v>
      </c>
      <c r="AH330" s="337" t="s">
        <v>705</v>
      </c>
      <c r="AI330" s="337"/>
      <c r="AJ330" s="337"/>
      <c r="AK330" s="337"/>
      <c r="AL330" s="337"/>
      <c r="AM330" s="105">
        <f t="shared" si="49"/>
        <v>0.56666666666666665</v>
      </c>
      <c r="AN330" s="105" t="str">
        <f t="shared" si="50"/>
        <v/>
      </c>
      <c r="AO330" s="102" t="str">
        <f t="shared" si="51"/>
        <v/>
      </c>
      <c r="AP330" s="102">
        <f t="shared" si="52"/>
        <v>0.43</v>
      </c>
      <c r="AQ330" s="102" t="str">
        <f t="shared" si="53"/>
        <v/>
      </c>
      <c r="AR330" s="102" t="str">
        <f t="shared" si="54"/>
        <v/>
      </c>
      <c r="AS330" s="102"/>
      <c r="AV330" s="161">
        <f t="shared" si="55"/>
        <v>0.56666666666666665</v>
      </c>
      <c r="AW330" s="105" t="str">
        <f t="shared" si="56"/>
        <v/>
      </c>
      <c r="AX330" s="105" t="str">
        <f t="shared" si="57"/>
        <v/>
      </c>
    </row>
    <row r="331" spans="1:50">
      <c r="A331" s="105" t="str">
        <f t="shared" si="48"/>
        <v>Tue</v>
      </c>
      <c r="B331" s="14">
        <f t="shared" si="58"/>
        <v>42633</v>
      </c>
      <c r="C331" s="105">
        <v>0.37</v>
      </c>
      <c r="D331" s="105">
        <v>0.99</v>
      </c>
      <c r="E331" s="105">
        <v>0.27</v>
      </c>
      <c r="F331" s="105">
        <v>0.9</v>
      </c>
      <c r="G331" s="4">
        <f t="shared" si="47"/>
        <v>0.72000000000000008</v>
      </c>
      <c r="I331" s="350"/>
      <c r="J331" s="350"/>
      <c r="K331" s="350"/>
      <c r="L331" s="350"/>
      <c r="M331" s="105">
        <v>0.37</v>
      </c>
      <c r="N331" s="349" t="s">
        <v>706</v>
      </c>
      <c r="O331" s="349"/>
      <c r="P331" s="349"/>
      <c r="Q331" s="338" t="s">
        <v>66</v>
      </c>
      <c r="R331" s="338"/>
      <c r="S331" s="105" t="s">
        <v>74</v>
      </c>
      <c r="T331" s="105" t="s">
        <v>66</v>
      </c>
      <c r="U331" s="105">
        <v>8.75</v>
      </c>
      <c r="AC331" s="105" t="s">
        <v>74</v>
      </c>
      <c r="AD331" s="105" t="s">
        <v>66</v>
      </c>
      <c r="AE331" s="105" t="s">
        <v>74</v>
      </c>
      <c r="AG331" s="105">
        <v>0.63</v>
      </c>
      <c r="AH331" s="337" t="s">
        <v>707</v>
      </c>
      <c r="AI331" s="337"/>
      <c r="AJ331" s="337"/>
      <c r="AK331" s="337"/>
      <c r="AL331" s="337"/>
      <c r="AM331" s="105">
        <f t="shared" si="49"/>
        <v>0.72000000000000008</v>
      </c>
      <c r="AN331" s="105" t="str">
        <f t="shared" si="50"/>
        <v/>
      </c>
      <c r="AO331" s="102">
        <f t="shared" si="51"/>
        <v>0.72000000000000008</v>
      </c>
      <c r="AP331" s="102">
        <f t="shared" si="52"/>
        <v>0.63</v>
      </c>
      <c r="AQ331" s="102" t="str">
        <f t="shared" si="53"/>
        <v/>
      </c>
      <c r="AR331" s="102">
        <f t="shared" si="54"/>
        <v>0.63</v>
      </c>
      <c r="AS331" s="102"/>
      <c r="AV331" s="161" t="str">
        <f t="shared" si="55"/>
        <v/>
      </c>
      <c r="AW331" s="105">
        <f t="shared" si="56"/>
        <v>0.72000000000000008</v>
      </c>
      <c r="AX331" s="105" t="str">
        <f t="shared" si="57"/>
        <v/>
      </c>
    </row>
    <row r="332" spans="1:50">
      <c r="A332" s="105" t="str">
        <f t="shared" si="48"/>
        <v>Wed</v>
      </c>
      <c r="B332" s="14">
        <f t="shared" si="58"/>
        <v>42634</v>
      </c>
      <c r="C332" s="105">
        <v>0.44</v>
      </c>
      <c r="D332" s="105">
        <v>0.68</v>
      </c>
      <c r="E332" s="105">
        <v>0.35</v>
      </c>
      <c r="F332" s="105">
        <v>0.26</v>
      </c>
      <c r="G332" s="4">
        <f t="shared" si="47"/>
        <v>0.43</v>
      </c>
      <c r="I332" s="350"/>
      <c r="J332" s="350"/>
      <c r="K332" s="350"/>
      <c r="L332" s="350"/>
      <c r="N332" s="349"/>
      <c r="O332" s="349"/>
      <c r="P332" s="349"/>
      <c r="Q332" s="338" t="s">
        <v>66</v>
      </c>
      <c r="R332" s="338"/>
      <c r="S332" s="105" t="s">
        <v>74</v>
      </c>
      <c r="T332" s="105" t="s">
        <v>66</v>
      </c>
      <c r="U332" s="105">
        <v>11.25</v>
      </c>
      <c r="AC332" s="105" t="s">
        <v>74</v>
      </c>
      <c r="AD332" s="105" t="s">
        <v>66</v>
      </c>
      <c r="AE332" s="105" t="s">
        <v>74</v>
      </c>
      <c r="AG332" s="105">
        <v>0.36</v>
      </c>
      <c r="AH332" s="337" t="s">
        <v>708</v>
      </c>
      <c r="AI332" s="337"/>
      <c r="AJ332" s="337"/>
      <c r="AK332" s="337"/>
      <c r="AL332" s="337"/>
      <c r="AM332" s="105">
        <f t="shared" si="49"/>
        <v>0.43</v>
      </c>
      <c r="AN332" s="105" t="str">
        <f t="shared" si="50"/>
        <v/>
      </c>
      <c r="AO332" s="102">
        <f t="shared" si="51"/>
        <v>0.43</v>
      </c>
      <c r="AP332" s="102">
        <f t="shared" si="52"/>
        <v>0.36</v>
      </c>
      <c r="AQ332" s="102" t="str">
        <f t="shared" si="53"/>
        <v/>
      </c>
      <c r="AR332" s="102">
        <f t="shared" si="54"/>
        <v>0.36</v>
      </c>
      <c r="AS332" s="102"/>
      <c r="AV332" s="161" t="str">
        <f t="shared" si="55"/>
        <v/>
      </c>
      <c r="AW332" s="105">
        <f t="shared" si="56"/>
        <v>0.43</v>
      </c>
      <c r="AX332" s="105" t="str">
        <f t="shared" si="57"/>
        <v/>
      </c>
    </row>
    <row r="333" spans="1:50">
      <c r="A333" s="105" t="str">
        <f t="shared" si="48"/>
        <v>Thu</v>
      </c>
      <c r="B333" s="14">
        <f t="shared" si="58"/>
        <v>42635</v>
      </c>
      <c r="C333" s="105">
        <v>0.47</v>
      </c>
      <c r="D333" s="105">
        <v>0.53</v>
      </c>
      <c r="E333" s="105">
        <v>1.17</v>
      </c>
      <c r="F333" s="105">
        <v>0.37</v>
      </c>
      <c r="G333" s="4">
        <f t="shared" si="47"/>
        <v>0.69000000000000006</v>
      </c>
      <c r="I333" s="350"/>
      <c r="J333" s="350"/>
      <c r="K333" s="350"/>
      <c r="L333" s="350"/>
      <c r="N333" s="349"/>
      <c r="O333" s="349"/>
      <c r="P333" s="349"/>
      <c r="Q333" s="338" t="s">
        <v>74</v>
      </c>
      <c r="R333" s="338"/>
      <c r="S333" s="105" t="s">
        <v>74</v>
      </c>
      <c r="T333" s="105" t="s">
        <v>74</v>
      </c>
      <c r="U333" s="105">
        <v>-3.75</v>
      </c>
      <c r="AC333" s="105" t="s">
        <v>66</v>
      </c>
      <c r="AD333" s="105" t="s">
        <v>74</v>
      </c>
      <c r="AE333" s="105" t="s">
        <v>74</v>
      </c>
      <c r="AG333" s="105">
        <v>0.77</v>
      </c>
      <c r="AH333" s="337" t="s">
        <v>709</v>
      </c>
      <c r="AI333" s="337"/>
      <c r="AJ333" s="337"/>
      <c r="AK333" s="337"/>
      <c r="AL333" s="337"/>
      <c r="AM333" s="105" t="str">
        <f t="shared" si="49"/>
        <v/>
      </c>
      <c r="AN333" s="105" t="str">
        <f t="shared" si="50"/>
        <v/>
      </c>
      <c r="AO333" s="102" t="str">
        <f t="shared" si="51"/>
        <v/>
      </c>
      <c r="AP333" s="102" t="str">
        <f t="shared" si="52"/>
        <v/>
      </c>
      <c r="AQ333" s="102" t="str">
        <f t="shared" si="53"/>
        <v/>
      </c>
      <c r="AR333" s="102" t="str">
        <f t="shared" si="54"/>
        <v/>
      </c>
      <c r="AS333" s="102"/>
      <c r="AV333" s="161">
        <f t="shared" si="55"/>
        <v>0.69000000000000006</v>
      </c>
      <c r="AW333" s="105" t="str">
        <f t="shared" si="56"/>
        <v/>
      </c>
      <c r="AX333" s="105" t="str">
        <f t="shared" si="57"/>
        <v/>
      </c>
    </row>
    <row r="334" spans="1:50">
      <c r="A334" s="105" t="str">
        <f t="shared" ref="A334:A335" si="59">TEXT(WEEKDAY(B334),"ddd")</f>
        <v>Fri</v>
      </c>
      <c r="B334" s="14">
        <f t="shared" si="58"/>
        <v>42636</v>
      </c>
      <c r="C334" s="105" t="s">
        <v>202</v>
      </c>
      <c r="D334" s="105">
        <v>0.31</v>
      </c>
      <c r="E334" s="105">
        <v>0.72</v>
      </c>
      <c r="F334" s="105">
        <v>0.41</v>
      </c>
      <c r="G334" s="4">
        <f t="shared" si="47"/>
        <v>0.48</v>
      </c>
      <c r="I334" s="350"/>
      <c r="J334" s="350"/>
      <c r="K334" s="350"/>
      <c r="L334" s="350"/>
      <c r="N334" s="349"/>
      <c r="O334" s="349"/>
      <c r="P334" s="349"/>
      <c r="Q334" s="338" t="s">
        <v>74</v>
      </c>
      <c r="R334" s="338"/>
      <c r="S334" s="105" t="s">
        <v>66</v>
      </c>
      <c r="T334" s="105" t="s">
        <v>74</v>
      </c>
      <c r="U334" s="105">
        <v>-11</v>
      </c>
      <c r="AC334" s="105" t="s">
        <v>66</v>
      </c>
      <c r="AD334" s="105" t="s">
        <v>74</v>
      </c>
      <c r="AE334" s="105" t="s">
        <v>66</v>
      </c>
      <c r="AG334" s="105">
        <v>0.63</v>
      </c>
      <c r="AH334" s="337" t="s">
        <v>710</v>
      </c>
      <c r="AI334" s="337"/>
      <c r="AJ334" s="337"/>
      <c r="AK334" s="337"/>
      <c r="AL334" s="337"/>
      <c r="AM334" s="105" t="str">
        <f t="shared" ref="AM334:AM397" si="60">IF(Q334="Y",G334,"")</f>
        <v/>
      </c>
      <c r="AN334" s="105">
        <f t="shared" ref="AN334:AN397" si="61">IF(S334="Y",G334,"")</f>
        <v>0.48</v>
      </c>
      <c r="AO334" s="102" t="str">
        <f t="shared" ref="AO334:AO397" si="62">IF(T334="Y",G334,"")</f>
        <v/>
      </c>
      <c r="AP334" s="102" t="str">
        <f t="shared" ref="AP334:AP397" si="63">IF(Q334="Y",AG334,"")</f>
        <v/>
      </c>
      <c r="AQ334" s="102">
        <f t="shared" ref="AQ334:AQ397" si="64">IF(S334="Y",AG334,"")</f>
        <v>0.63</v>
      </c>
      <c r="AR334" s="102" t="str">
        <f t="shared" ref="AR334:AR397" si="65">IF(T334="Y",AG334,"")</f>
        <v/>
      </c>
      <c r="AS334" s="102"/>
      <c r="AV334" s="161">
        <f t="shared" si="55"/>
        <v>0.48</v>
      </c>
      <c r="AW334" s="105" t="str">
        <f t="shared" si="56"/>
        <v/>
      </c>
      <c r="AX334" s="105">
        <f t="shared" si="57"/>
        <v>0.48</v>
      </c>
    </row>
    <row r="335" spans="1:50">
      <c r="A335" s="105" t="str">
        <f t="shared" si="59"/>
        <v>Mon</v>
      </c>
      <c r="B335" s="14">
        <f t="shared" si="58"/>
        <v>42639</v>
      </c>
      <c r="C335" s="105">
        <v>0.38</v>
      </c>
      <c r="D335" s="105">
        <v>1.03</v>
      </c>
      <c r="E335" s="105">
        <v>0.5</v>
      </c>
      <c r="F335" s="105">
        <v>0.41</v>
      </c>
      <c r="G335" s="4">
        <f t="shared" si="47"/>
        <v>0.64666666666666661</v>
      </c>
      <c r="I335" s="350"/>
      <c r="J335" s="350"/>
      <c r="K335" s="350"/>
      <c r="L335" s="350"/>
      <c r="N335" s="349"/>
      <c r="O335" s="349"/>
      <c r="P335" s="349"/>
      <c r="Q335" s="338" t="s">
        <v>66</v>
      </c>
      <c r="R335" s="338"/>
      <c r="S335" s="105" t="s">
        <v>74</v>
      </c>
      <c r="T335" s="105" t="s">
        <v>66</v>
      </c>
      <c r="U335" s="105">
        <v>-2.75</v>
      </c>
      <c r="AC335" s="105" t="s">
        <v>66</v>
      </c>
      <c r="AD335" s="105" t="s">
        <v>66</v>
      </c>
      <c r="AE335" s="105" t="s">
        <v>74</v>
      </c>
      <c r="AG335" s="105">
        <v>0.88</v>
      </c>
      <c r="AH335" s="337" t="s">
        <v>567</v>
      </c>
      <c r="AI335" s="337"/>
      <c r="AJ335" s="337"/>
      <c r="AK335" s="337"/>
      <c r="AL335" s="337"/>
      <c r="AM335" s="105">
        <f t="shared" si="60"/>
        <v>0.64666666666666661</v>
      </c>
      <c r="AN335" s="105" t="str">
        <f t="shared" si="61"/>
        <v/>
      </c>
      <c r="AO335" s="102">
        <f t="shared" si="62"/>
        <v>0.64666666666666661</v>
      </c>
      <c r="AP335" s="102">
        <f t="shared" si="63"/>
        <v>0.88</v>
      </c>
      <c r="AQ335" s="102" t="str">
        <f t="shared" si="64"/>
        <v/>
      </c>
      <c r="AR335" s="102">
        <f t="shared" si="65"/>
        <v>0.88</v>
      </c>
      <c r="AS335" s="102"/>
      <c r="AV335" s="161">
        <f t="shared" ref="AV335:AV398" si="66">IF(AC335="Y",G335,"")</f>
        <v>0.64666666666666661</v>
      </c>
      <c r="AW335" s="105">
        <f t="shared" ref="AW335:AW398" si="67">IF(AD335="Y",G335,"")</f>
        <v>0.64666666666666661</v>
      </c>
      <c r="AX335" s="105" t="str">
        <f t="shared" ref="AX335:AX398" si="68">IF(AE335="Y",G335,"")</f>
        <v/>
      </c>
    </row>
    <row r="336" spans="1:50">
      <c r="A336" s="105" t="str">
        <f t="shared" ref="A336:A346" si="69">TEXT(WEEKDAY(B336),"ddd")</f>
        <v>Tue</v>
      </c>
      <c r="B336" s="14">
        <f t="shared" ref="B336:B346" si="70">IF(A335="Fri",B335+3,B335+1)</f>
        <v>42640</v>
      </c>
      <c r="C336" s="105">
        <v>0.38</v>
      </c>
      <c r="D336" s="105">
        <v>0.67</v>
      </c>
      <c r="E336" s="105">
        <v>1.1599999999999999</v>
      </c>
      <c r="F336" s="105">
        <v>0.94</v>
      </c>
      <c r="G336" s="4">
        <f t="shared" si="47"/>
        <v>0.92333333333333323</v>
      </c>
      <c r="I336" s="350"/>
      <c r="J336" s="350"/>
      <c r="K336" s="350"/>
      <c r="L336" s="350"/>
      <c r="N336" s="349"/>
      <c r="O336" s="349"/>
      <c r="P336" s="349"/>
      <c r="Q336" s="338" t="s">
        <v>66</v>
      </c>
      <c r="R336" s="338"/>
      <c r="S336" s="105" t="s">
        <v>74</v>
      </c>
      <c r="T336" s="105" t="s">
        <v>74</v>
      </c>
      <c r="U336" s="105">
        <v>2.75</v>
      </c>
      <c r="AC336" s="105" t="s">
        <v>66</v>
      </c>
      <c r="AD336" s="105" t="s">
        <v>74</v>
      </c>
      <c r="AE336" s="105" t="s">
        <v>74</v>
      </c>
      <c r="AG336" s="105">
        <v>0.97</v>
      </c>
      <c r="AH336" s="337" t="s">
        <v>712</v>
      </c>
      <c r="AI336" s="337"/>
      <c r="AJ336" s="337"/>
      <c r="AK336" s="337"/>
      <c r="AL336" s="337"/>
      <c r="AM336" s="105">
        <f t="shared" si="60"/>
        <v>0.92333333333333323</v>
      </c>
      <c r="AN336" s="105" t="str">
        <f t="shared" si="61"/>
        <v/>
      </c>
      <c r="AO336" s="102" t="str">
        <f t="shared" si="62"/>
        <v/>
      </c>
      <c r="AP336" s="102">
        <f t="shared" si="63"/>
        <v>0.97</v>
      </c>
      <c r="AQ336" s="102" t="str">
        <f t="shared" si="64"/>
        <v/>
      </c>
      <c r="AR336" s="102" t="str">
        <f t="shared" si="65"/>
        <v/>
      </c>
      <c r="AS336" s="102"/>
      <c r="AV336" s="161">
        <f t="shared" si="66"/>
        <v>0.92333333333333323</v>
      </c>
      <c r="AW336" s="105" t="str">
        <f t="shared" si="67"/>
        <v/>
      </c>
      <c r="AX336" s="105" t="str">
        <f t="shared" si="68"/>
        <v/>
      </c>
    </row>
    <row r="337" spans="1:50">
      <c r="A337" s="105" t="str">
        <f t="shared" si="69"/>
        <v>Wed</v>
      </c>
      <c r="B337" s="14">
        <f t="shared" si="70"/>
        <v>42641</v>
      </c>
      <c r="C337" s="105">
        <v>0.45</v>
      </c>
      <c r="D337" s="105">
        <v>0.53</v>
      </c>
      <c r="E337" s="105">
        <v>0.26</v>
      </c>
      <c r="F337" s="105">
        <v>0.28000000000000003</v>
      </c>
      <c r="G337" s="4">
        <f t="shared" si="47"/>
        <v>0.35666666666666669</v>
      </c>
      <c r="I337" s="350"/>
      <c r="J337" s="350"/>
      <c r="K337" s="350"/>
      <c r="L337" s="350"/>
      <c r="N337" s="349"/>
      <c r="O337" s="349"/>
      <c r="P337" s="349"/>
      <c r="Q337" s="338" t="s">
        <v>74</v>
      </c>
      <c r="R337" s="338"/>
      <c r="S337" s="105" t="s">
        <v>74</v>
      </c>
      <c r="T337" s="105" t="s">
        <v>74</v>
      </c>
      <c r="U337" s="105">
        <v>-2</v>
      </c>
      <c r="AC337" s="105" t="s">
        <v>66</v>
      </c>
      <c r="AD337" s="105" t="s">
        <v>74</v>
      </c>
      <c r="AE337" s="105" t="s">
        <v>74</v>
      </c>
      <c r="AG337" s="105">
        <v>0.33</v>
      </c>
      <c r="AH337" s="337" t="s">
        <v>714</v>
      </c>
      <c r="AI337" s="337"/>
      <c r="AJ337" s="337"/>
      <c r="AK337" s="337"/>
      <c r="AL337" s="337"/>
      <c r="AM337" s="105" t="str">
        <f t="shared" si="60"/>
        <v/>
      </c>
      <c r="AN337" s="105" t="str">
        <f t="shared" si="61"/>
        <v/>
      </c>
      <c r="AO337" s="102" t="str">
        <f t="shared" si="62"/>
        <v/>
      </c>
      <c r="AP337" s="102" t="str">
        <f t="shared" si="63"/>
        <v/>
      </c>
      <c r="AQ337" s="102" t="str">
        <f t="shared" si="64"/>
        <v/>
      </c>
      <c r="AR337" s="102" t="str">
        <f t="shared" si="65"/>
        <v/>
      </c>
      <c r="AS337" s="102"/>
      <c r="AV337" s="161">
        <f t="shared" si="66"/>
        <v>0.35666666666666669</v>
      </c>
      <c r="AW337" s="105" t="str">
        <f t="shared" si="67"/>
        <v/>
      </c>
      <c r="AX337" s="105" t="str">
        <f t="shared" si="68"/>
        <v/>
      </c>
    </row>
    <row r="338" spans="1:50">
      <c r="A338" s="105" t="str">
        <f t="shared" si="69"/>
        <v>Thu</v>
      </c>
      <c r="B338" s="14">
        <f t="shared" si="70"/>
        <v>42642</v>
      </c>
      <c r="C338" s="105">
        <v>0.46</v>
      </c>
      <c r="D338" s="105">
        <v>0.43</v>
      </c>
      <c r="E338" s="105">
        <v>0.43</v>
      </c>
      <c r="F338" s="105">
        <v>0.36</v>
      </c>
      <c r="G338" s="4">
        <f t="shared" si="47"/>
        <v>0.40666666666666668</v>
      </c>
      <c r="I338" s="350"/>
      <c r="J338" s="350"/>
      <c r="K338" s="350"/>
      <c r="L338" s="350"/>
      <c r="N338" s="349"/>
      <c r="O338" s="349"/>
      <c r="P338" s="349"/>
      <c r="Q338" s="338" t="s">
        <v>74</v>
      </c>
      <c r="R338" s="338"/>
      <c r="S338" s="105" t="s">
        <v>66</v>
      </c>
      <c r="T338" s="105" t="s">
        <v>74</v>
      </c>
      <c r="U338" s="105">
        <v>4.5</v>
      </c>
      <c r="AC338" s="105" t="s">
        <v>66</v>
      </c>
      <c r="AD338" s="105" t="s">
        <v>74</v>
      </c>
      <c r="AE338" s="105" t="s">
        <v>66</v>
      </c>
      <c r="AG338" s="105">
        <v>0.62</v>
      </c>
      <c r="AH338" s="337" t="s">
        <v>715</v>
      </c>
      <c r="AI338" s="337"/>
      <c r="AJ338" s="337"/>
      <c r="AK338" s="337"/>
      <c r="AL338" s="337"/>
      <c r="AM338" s="105" t="str">
        <f t="shared" si="60"/>
        <v/>
      </c>
      <c r="AN338" s="105">
        <f t="shared" si="61"/>
        <v>0.40666666666666668</v>
      </c>
      <c r="AO338" s="102" t="str">
        <f t="shared" si="62"/>
        <v/>
      </c>
      <c r="AP338" s="102" t="str">
        <f t="shared" si="63"/>
        <v/>
      </c>
      <c r="AQ338" s="102">
        <f t="shared" si="64"/>
        <v>0.62</v>
      </c>
      <c r="AR338" s="102" t="str">
        <f t="shared" si="65"/>
        <v/>
      </c>
      <c r="AS338" s="102"/>
      <c r="AV338" s="161">
        <f t="shared" si="66"/>
        <v>0.40666666666666668</v>
      </c>
      <c r="AW338" s="105" t="str">
        <f t="shared" si="67"/>
        <v/>
      </c>
      <c r="AX338" s="105">
        <f t="shared" si="68"/>
        <v>0.40666666666666668</v>
      </c>
    </row>
    <row r="339" spans="1:50">
      <c r="A339" s="105" t="str">
        <f t="shared" si="69"/>
        <v>Fri</v>
      </c>
      <c r="B339" s="14">
        <f t="shared" si="70"/>
        <v>42643</v>
      </c>
      <c r="C339" s="105" t="s">
        <v>202</v>
      </c>
      <c r="D339" s="105">
        <v>0.44</v>
      </c>
      <c r="E339" s="105">
        <v>0.39</v>
      </c>
      <c r="F339" s="105">
        <v>0.39</v>
      </c>
      <c r="G339" s="4">
        <f t="shared" si="47"/>
        <v>0.40666666666666668</v>
      </c>
      <c r="I339" s="350"/>
      <c r="J339" s="350"/>
      <c r="K339" s="350"/>
      <c r="L339" s="350"/>
      <c r="M339" s="105">
        <v>0.4</v>
      </c>
      <c r="N339" s="349" t="s">
        <v>711</v>
      </c>
      <c r="O339" s="349"/>
      <c r="P339" s="349"/>
      <c r="Q339" s="338" t="s">
        <v>66</v>
      </c>
      <c r="R339" s="338"/>
      <c r="S339" s="105" t="s">
        <v>74</v>
      </c>
      <c r="T339" s="105" t="s">
        <v>74</v>
      </c>
      <c r="U339" s="105">
        <v>-4.5</v>
      </c>
      <c r="AC339" s="105" t="s">
        <v>66</v>
      </c>
      <c r="AD339" s="105" t="s">
        <v>74</v>
      </c>
      <c r="AE339" s="105" t="s">
        <v>74</v>
      </c>
      <c r="AG339" s="105">
        <v>0.43</v>
      </c>
      <c r="AH339" s="337" t="s">
        <v>606</v>
      </c>
      <c r="AI339" s="337"/>
      <c r="AJ339" s="337"/>
      <c r="AK339" s="337"/>
      <c r="AL339" s="337"/>
      <c r="AM339" s="105">
        <f t="shared" si="60"/>
        <v>0.40666666666666668</v>
      </c>
      <c r="AN339" s="105" t="str">
        <f t="shared" si="61"/>
        <v/>
      </c>
      <c r="AO339" s="102" t="str">
        <f t="shared" si="62"/>
        <v/>
      </c>
      <c r="AP339" s="102">
        <f t="shared" si="63"/>
        <v>0.43</v>
      </c>
      <c r="AQ339" s="102" t="str">
        <f t="shared" si="64"/>
        <v/>
      </c>
      <c r="AR339" s="102" t="str">
        <f t="shared" si="65"/>
        <v/>
      </c>
      <c r="AS339" s="102"/>
      <c r="AV339" s="161">
        <f t="shared" si="66"/>
        <v>0.40666666666666668</v>
      </c>
      <c r="AW339" s="105" t="str">
        <f t="shared" si="67"/>
        <v/>
      </c>
      <c r="AX339" s="105" t="str">
        <f t="shared" si="68"/>
        <v/>
      </c>
    </row>
    <row r="340" spans="1:50">
      <c r="A340" s="105" t="str">
        <f t="shared" si="69"/>
        <v>Mon</v>
      </c>
      <c r="B340" s="14">
        <f t="shared" si="70"/>
        <v>42646</v>
      </c>
      <c r="C340" s="105">
        <v>0.78</v>
      </c>
      <c r="D340" s="105">
        <v>0.69</v>
      </c>
      <c r="E340" s="105">
        <v>0.93</v>
      </c>
      <c r="F340" s="105">
        <v>0.73</v>
      </c>
      <c r="G340" s="4">
        <f t="shared" si="47"/>
        <v>0.78333333333333333</v>
      </c>
      <c r="I340" s="350"/>
      <c r="J340" s="350"/>
      <c r="K340" s="350"/>
      <c r="L340" s="350"/>
      <c r="M340" s="105">
        <v>0.13</v>
      </c>
      <c r="N340" s="349" t="s">
        <v>703</v>
      </c>
      <c r="O340" s="349"/>
      <c r="P340" s="349"/>
      <c r="Q340" s="338" t="s">
        <v>66</v>
      </c>
      <c r="R340" s="338"/>
      <c r="S340" s="105" t="s">
        <v>74</v>
      </c>
      <c r="T340" s="105" t="s">
        <v>74</v>
      </c>
      <c r="U340" s="105">
        <v>1</v>
      </c>
      <c r="AC340" s="105" t="s">
        <v>74</v>
      </c>
      <c r="AD340" s="105" t="s">
        <v>74</v>
      </c>
      <c r="AE340" s="105" t="s">
        <v>74</v>
      </c>
      <c r="AG340" s="105">
        <v>2.52</v>
      </c>
      <c r="AH340" s="337" t="s">
        <v>716</v>
      </c>
      <c r="AI340" s="337"/>
      <c r="AJ340" s="337"/>
      <c r="AK340" s="337"/>
      <c r="AL340" s="337"/>
      <c r="AM340" s="105">
        <f t="shared" si="60"/>
        <v>0.78333333333333333</v>
      </c>
      <c r="AN340" s="105" t="str">
        <f t="shared" si="61"/>
        <v/>
      </c>
      <c r="AO340" s="102" t="str">
        <f t="shared" si="62"/>
        <v/>
      </c>
      <c r="AP340" s="102">
        <f t="shared" si="63"/>
        <v>2.52</v>
      </c>
      <c r="AQ340" s="102" t="str">
        <f t="shared" si="64"/>
        <v/>
      </c>
      <c r="AR340" s="102" t="str">
        <f t="shared" si="65"/>
        <v/>
      </c>
      <c r="AS340" s="102"/>
      <c r="AV340" s="161" t="str">
        <f t="shared" si="66"/>
        <v/>
      </c>
      <c r="AW340" s="105" t="str">
        <f t="shared" si="67"/>
        <v/>
      </c>
      <c r="AX340" s="105" t="str">
        <f t="shared" si="68"/>
        <v/>
      </c>
    </row>
    <row r="341" spans="1:50">
      <c r="A341" s="105" t="str">
        <f t="shared" si="69"/>
        <v>Tue</v>
      </c>
      <c r="B341" s="14">
        <f t="shared" si="70"/>
        <v>42647</v>
      </c>
      <c r="C341" s="105">
        <v>0.46</v>
      </c>
      <c r="D341" s="105">
        <v>0.66</v>
      </c>
      <c r="E341" s="105">
        <v>0.56000000000000005</v>
      </c>
      <c r="F341" s="105">
        <v>0.27</v>
      </c>
      <c r="G341" s="4">
        <f t="shared" si="47"/>
        <v>0.49666666666666676</v>
      </c>
      <c r="I341" s="350"/>
      <c r="J341" s="350"/>
      <c r="K341" s="350"/>
      <c r="L341" s="350"/>
      <c r="N341" s="349"/>
      <c r="O341" s="349"/>
      <c r="P341" s="349"/>
      <c r="Q341" s="338" t="s">
        <v>66</v>
      </c>
      <c r="R341" s="338"/>
      <c r="S341" s="105" t="s">
        <v>74</v>
      </c>
      <c r="T341" s="105" t="s">
        <v>74</v>
      </c>
      <c r="U341" s="105">
        <v>5.75</v>
      </c>
      <c r="AC341" s="105" t="s">
        <v>74</v>
      </c>
      <c r="AD341" s="105" t="s">
        <v>74</v>
      </c>
      <c r="AE341" s="105" t="s">
        <v>74</v>
      </c>
      <c r="AG341" s="105">
        <v>0.81</v>
      </c>
      <c r="AH341" s="337" t="s">
        <v>717</v>
      </c>
      <c r="AI341" s="337"/>
      <c r="AJ341" s="337"/>
      <c r="AK341" s="337"/>
      <c r="AL341" s="337"/>
      <c r="AM341" s="105">
        <f t="shared" si="60"/>
        <v>0.49666666666666676</v>
      </c>
      <c r="AN341" s="105" t="str">
        <f t="shared" si="61"/>
        <v/>
      </c>
      <c r="AO341" s="102" t="str">
        <f t="shared" si="62"/>
        <v/>
      </c>
      <c r="AP341" s="102">
        <f t="shared" si="63"/>
        <v>0.81</v>
      </c>
      <c r="AQ341" s="102" t="str">
        <f t="shared" si="64"/>
        <v/>
      </c>
      <c r="AR341" s="102" t="str">
        <f t="shared" si="65"/>
        <v/>
      </c>
      <c r="AS341" s="102"/>
      <c r="AV341" s="161" t="str">
        <f t="shared" si="66"/>
        <v/>
      </c>
      <c r="AW341" s="105" t="str">
        <f t="shared" si="67"/>
        <v/>
      </c>
      <c r="AX341" s="105" t="str">
        <f t="shared" si="68"/>
        <v/>
      </c>
    </row>
    <row r="342" spans="1:50">
      <c r="A342" s="105" t="str">
        <f t="shared" si="69"/>
        <v>Wed</v>
      </c>
      <c r="B342" s="14">
        <f t="shared" si="70"/>
        <v>42648</v>
      </c>
      <c r="C342" s="105">
        <v>0.72</v>
      </c>
      <c r="D342" s="105">
        <v>1.05</v>
      </c>
      <c r="E342" s="105">
        <v>0.44</v>
      </c>
      <c r="F342" s="105">
        <v>1.01</v>
      </c>
      <c r="G342" s="4">
        <f t="shared" si="47"/>
        <v>0.83333333333333337</v>
      </c>
      <c r="H342" s="105">
        <v>0.33</v>
      </c>
      <c r="I342" s="350" t="s">
        <v>718</v>
      </c>
      <c r="J342" s="350"/>
      <c r="K342" s="350"/>
      <c r="L342" s="350"/>
      <c r="N342" s="349"/>
      <c r="O342" s="349"/>
      <c r="P342" s="349"/>
      <c r="Q342" s="338" t="s">
        <v>74</v>
      </c>
      <c r="R342" s="338"/>
      <c r="S342" s="105" t="s">
        <v>74</v>
      </c>
      <c r="T342" s="105" t="s">
        <v>74</v>
      </c>
      <c r="U342" s="105">
        <v>-3.5</v>
      </c>
      <c r="AC342" s="105" t="s">
        <v>66</v>
      </c>
      <c r="AD342" s="105" t="s">
        <v>74</v>
      </c>
      <c r="AE342" s="105" t="s">
        <v>74</v>
      </c>
      <c r="AG342" s="105">
        <v>0.35</v>
      </c>
      <c r="AH342" s="337" t="s">
        <v>719</v>
      </c>
      <c r="AI342" s="337"/>
      <c r="AJ342" s="337"/>
      <c r="AK342" s="337"/>
      <c r="AL342" s="337"/>
      <c r="AM342" s="105" t="str">
        <f t="shared" si="60"/>
        <v/>
      </c>
      <c r="AN342" s="105" t="str">
        <f t="shared" si="61"/>
        <v/>
      </c>
      <c r="AO342" s="102" t="str">
        <f t="shared" si="62"/>
        <v/>
      </c>
      <c r="AP342" s="102" t="str">
        <f t="shared" si="63"/>
        <v/>
      </c>
      <c r="AQ342" s="102" t="str">
        <f t="shared" si="64"/>
        <v/>
      </c>
      <c r="AR342" s="102" t="str">
        <f t="shared" si="65"/>
        <v/>
      </c>
      <c r="AS342" s="102"/>
      <c r="AV342" s="161">
        <f t="shared" si="66"/>
        <v>0.83333333333333337</v>
      </c>
      <c r="AW342" s="105" t="str">
        <f t="shared" si="67"/>
        <v/>
      </c>
      <c r="AX342" s="105" t="str">
        <f t="shared" si="68"/>
        <v/>
      </c>
    </row>
    <row r="343" spans="1:50">
      <c r="A343" s="105" t="str">
        <f t="shared" si="69"/>
        <v>Thu</v>
      </c>
      <c r="B343" s="14">
        <f t="shared" si="70"/>
        <v>42649</v>
      </c>
      <c r="C343" s="105">
        <v>0.79</v>
      </c>
      <c r="D343" s="105">
        <v>1.05</v>
      </c>
      <c r="E343" s="105">
        <v>0.45</v>
      </c>
      <c r="F343" s="105">
        <v>0.59</v>
      </c>
      <c r="G343" s="4">
        <f t="shared" si="47"/>
        <v>0.69666666666666666</v>
      </c>
      <c r="I343" s="350"/>
      <c r="J343" s="350"/>
      <c r="K343" s="350"/>
      <c r="L343" s="350"/>
      <c r="M343" s="105">
        <v>1.1499999999999999</v>
      </c>
      <c r="N343" s="349" t="s">
        <v>720</v>
      </c>
      <c r="O343" s="349"/>
      <c r="P343" s="349"/>
      <c r="Q343" s="338" t="s">
        <v>74</v>
      </c>
      <c r="R343" s="338"/>
      <c r="S343" s="105" t="s">
        <v>74</v>
      </c>
      <c r="T343" s="105" t="s">
        <v>74</v>
      </c>
      <c r="U343" s="105">
        <v>0.75</v>
      </c>
      <c r="AC343" s="105" t="s">
        <v>66</v>
      </c>
      <c r="AD343" s="105" t="s">
        <v>74</v>
      </c>
      <c r="AE343" s="105" t="s">
        <v>74</v>
      </c>
      <c r="AG343" s="105">
        <v>0.24</v>
      </c>
      <c r="AH343" s="337" t="s">
        <v>721</v>
      </c>
      <c r="AI343" s="337"/>
      <c r="AJ343" s="337"/>
      <c r="AK343" s="337"/>
      <c r="AL343" s="337"/>
      <c r="AM343" s="105" t="str">
        <f t="shared" si="60"/>
        <v/>
      </c>
      <c r="AN343" s="105" t="str">
        <f t="shared" si="61"/>
        <v/>
      </c>
      <c r="AO343" s="102" t="str">
        <f t="shared" si="62"/>
        <v/>
      </c>
      <c r="AP343" s="102" t="str">
        <f t="shared" si="63"/>
        <v/>
      </c>
      <c r="AQ343" s="102" t="str">
        <f t="shared" si="64"/>
        <v/>
      </c>
      <c r="AR343" s="102" t="str">
        <f t="shared" si="65"/>
        <v/>
      </c>
      <c r="AS343" s="102"/>
      <c r="AV343" s="161">
        <f t="shared" si="66"/>
        <v>0.69666666666666666</v>
      </c>
      <c r="AW343" s="105" t="str">
        <f t="shared" si="67"/>
        <v/>
      </c>
      <c r="AX343" s="105" t="str">
        <f t="shared" si="68"/>
        <v/>
      </c>
    </row>
    <row r="344" spans="1:50">
      <c r="A344" s="105" t="str">
        <f t="shared" si="69"/>
        <v>Fri</v>
      </c>
      <c r="B344" s="14">
        <f t="shared" si="70"/>
        <v>42650</v>
      </c>
      <c r="C344" s="105" t="s">
        <v>202</v>
      </c>
      <c r="D344" s="105">
        <v>0.66</v>
      </c>
      <c r="E344" s="105">
        <v>0.44</v>
      </c>
      <c r="F344" s="105">
        <v>0.56000000000000005</v>
      </c>
      <c r="G344" s="4">
        <f t="shared" si="47"/>
        <v>0.55333333333333334</v>
      </c>
      <c r="I344" s="350"/>
      <c r="J344" s="350"/>
      <c r="K344" s="350"/>
      <c r="L344" s="350"/>
      <c r="N344" s="349"/>
      <c r="O344" s="349"/>
      <c r="P344" s="349"/>
      <c r="Q344" s="338" t="s">
        <v>66</v>
      </c>
      <c r="R344" s="338"/>
      <c r="S344" s="105" t="s">
        <v>74</v>
      </c>
      <c r="T344" s="105" t="s">
        <v>66</v>
      </c>
      <c r="U344" s="105">
        <v>11.5</v>
      </c>
      <c r="AC344" s="105" t="s">
        <v>74</v>
      </c>
      <c r="AD344" s="105" t="s">
        <v>66</v>
      </c>
      <c r="AE344" s="105" t="s">
        <v>74</v>
      </c>
      <c r="AG344" s="105">
        <v>0.44</v>
      </c>
      <c r="AH344" s="337" t="s">
        <v>722</v>
      </c>
      <c r="AI344" s="337"/>
      <c r="AJ344" s="337"/>
      <c r="AK344" s="337"/>
      <c r="AL344" s="337"/>
      <c r="AM344" s="105">
        <f t="shared" si="60"/>
        <v>0.55333333333333334</v>
      </c>
      <c r="AN344" s="105" t="str">
        <f t="shared" si="61"/>
        <v/>
      </c>
      <c r="AO344" s="102">
        <f t="shared" si="62"/>
        <v>0.55333333333333334</v>
      </c>
      <c r="AP344" s="102">
        <f t="shared" si="63"/>
        <v>0.44</v>
      </c>
      <c r="AQ344" s="102" t="str">
        <f t="shared" si="64"/>
        <v/>
      </c>
      <c r="AR344" s="102">
        <f t="shared" si="65"/>
        <v>0.44</v>
      </c>
      <c r="AS344" s="102"/>
      <c r="AV344" s="161" t="str">
        <f t="shared" si="66"/>
        <v/>
      </c>
      <c r="AW344" s="105">
        <f t="shared" si="67"/>
        <v>0.55333333333333334</v>
      </c>
      <c r="AX344" s="105" t="str">
        <f t="shared" si="68"/>
        <v/>
      </c>
    </row>
    <row r="345" spans="1:50">
      <c r="A345" s="105" t="str">
        <f t="shared" si="69"/>
        <v>Mon</v>
      </c>
      <c r="B345" s="14">
        <f t="shared" si="70"/>
        <v>42653</v>
      </c>
      <c r="C345" s="105">
        <v>0.64</v>
      </c>
      <c r="D345" s="105">
        <v>0.3</v>
      </c>
      <c r="E345" s="105">
        <v>0.33</v>
      </c>
      <c r="F345" s="105">
        <v>0.74</v>
      </c>
      <c r="G345" s="4">
        <f t="shared" si="47"/>
        <v>0.45666666666666672</v>
      </c>
      <c r="I345" s="350"/>
      <c r="J345" s="350"/>
      <c r="K345" s="350"/>
      <c r="L345" s="350"/>
      <c r="N345" s="349"/>
      <c r="O345" s="349"/>
      <c r="P345" s="349"/>
      <c r="Q345" s="338" t="s">
        <v>66</v>
      </c>
      <c r="R345" s="338"/>
      <c r="S345" s="105" t="s">
        <v>74</v>
      </c>
      <c r="T345" s="105" t="s">
        <v>74</v>
      </c>
      <c r="U345" s="105">
        <v>-6.5</v>
      </c>
      <c r="AC345" s="105" t="s">
        <v>74</v>
      </c>
      <c r="AD345" s="105" t="s">
        <v>74</v>
      </c>
      <c r="AE345" s="105" t="s">
        <v>74</v>
      </c>
      <c r="AG345" s="105">
        <v>0.62</v>
      </c>
      <c r="AH345" s="337" t="s">
        <v>723</v>
      </c>
      <c r="AI345" s="337"/>
      <c r="AJ345" s="337"/>
      <c r="AK345" s="337"/>
      <c r="AL345" s="337"/>
      <c r="AM345" s="105">
        <f t="shared" si="60"/>
        <v>0.45666666666666672</v>
      </c>
      <c r="AN345" s="105" t="str">
        <f t="shared" si="61"/>
        <v/>
      </c>
      <c r="AO345" s="102" t="str">
        <f t="shared" si="62"/>
        <v/>
      </c>
      <c r="AP345" s="102">
        <f t="shared" si="63"/>
        <v>0.62</v>
      </c>
      <c r="AQ345" s="102" t="str">
        <f t="shared" si="64"/>
        <v/>
      </c>
      <c r="AR345" s="102" t="str">
        <f t="shared" si="65"/>
        <v/>
      </c>
      <c r="AS345" s="102"/>
      <c r="AV345" s="161" t="str">
        <f t="shared" si="66"/>
        <v/>
      </c>
      <c r="AW345" s="105" t="str">
        <f t="shared" si="67"/>
        <v/>
      </c>
      <c r="AX345" s="105" t="str">
        <f t="shared" si="68"/>
        <v/>
      </c>
    </row>
    <row r="346" spans="1:50">
      <c r="A346" s="105" t="str">
        <f t="shared" si="69"/>
        <v>Tue</v>
      </c>
      <c r="B346" s="14">
        <f t="shared" si="70"/>
        <v>42654</v>
      </c>
      <c r="C346" s="105">
        <v>0.9</v>
      </c>
      <c r="D346" s="105">
        <v>0.76</v>
      </c>
      <c r="E346" s="105">
        <v>0.7</v>
      </c>
      <c r="F346" s="105">
        <v>0.28000000000000003</v>
      </c>
      <c r="G346" s="4">
        <f t="shared" si="47"/>
        <v>0.57999999999999996</v>
      </c>
      <c r="I346" s="350"/>
      <c r="J346" s="350"/>
      <c r="K346" s="350"/>
      <c r="L346" s="350"/>
      <c r="N346" s="349"/>
      <c r="O346" s="349"/>
      <c r="P346" s="349"/>
      <c r="Q346" s="338" t="s">
        <v>66</v>
      </c>
      <c r="R346" s="338"/>
      <c r="S346" s="105" t="s">
        <v>74</v>
      </c>
      <c r="T346" s="105" t="s">
        <v>74</v>
      </c>
      <c r="U346" s="105">
        <v>-2.25</v>
      </c>
      <c r="AC346" s="105" t="s">
        <v>66</v>
      </c>
      <c r="AD346" s="105" t="s">
        <v>74</v>
      </c>
      <c r="AE346" s="105" t="s">
        <v>74</v>
      </c>
      <c r="AG346" s="105">
        <v>2.36</v>
      </c>
      <c r="AH346" s="337" t="s">
        <v>724</v>
      </c>
      <c r="AI346" s="337"/>
      <c r="AJ346" s="337"/>
      <c r="AK346" s="337"/>
      <c r="AL346" s="337"/>
      <c r="AM346" s="105">
        <f t="shared" si="60"/>
        <v>0.57999999999999996</v>
      </c>
      <c r="AN346" s="105" t="str">
        <f t="shared" si="61"/>
        <v/>
      </c>
      <c r="AO346" s="102" t="str">
        <f t="shared" si="62"/>
        <v/>
      </c>
      <c r="AP346" s="102">
        <f t="shared" si="63"/>
        <v>2.36</v>
      </c>
      <c r="AQ346" s="102" t="str">
        <f t="shared" si="64"/>
        <v/>
      </c>
      <c r="AR346" s="102" t="str">
        <f t="shared" si="65"/>
        <v/>
      </c>
      <c r="AS346" s="102"/>
      <c r="AV346" s="161">
        <f t="shared" si="66"/>
        <v>0.57999999999999996</v>
      </c>
      <c r="AW346" s="105" t="str">
        <f t="shared" si="67"/>
        <v/>
      </c>
      <c r="AX346" s="105" t="str">
        <f t="shared" si="68"/>
        <v/>
      </c>
    </row>
    <row r="347" spans="1:50">
      <c r="A347" s="105" t="str">
        <f t="shared" ref="A347:A385" si="71">TEXT(WEEKDAY(B347),"ddd")</f>
        <v>Wed</v>
      </c>
      <c r="B347" s="14">
        <f t="shared" ref="B347:B385" si="72">IF(A346="Fri",B346+3,B346+1)</f>
        <v>42655</v>
      </c>
      <c r="C347" s="105">
        <v>0.89</v>
      </c>
      <c r="D347" s="105">
        <v>0.67</v>
      </c>
      <c r="E347" s="105">
        <v>5.07</v>
      </c>
      <c r="F347" s="105">
        <v>0.98</v>
      </c>
      <c r="G347" s="4">
        <f t="shared" si="47"/>
        <v>2.2400000000000002</v>
      </c>
      <c r="I347" s="350"/>
      <c r="J347" s="350"/>
      <c r="K347" s="350"/>
      <c r="L347" s="350"/>
      <c r="N347" s="349"/>
      <c r="O347" s="349"/>
      <c r="P347" s="349"/>
      <c r="Q347" s="338" t="s">
        <v>74</v>
      </c>
      <c r="R347" s="338"/>
      <c r="S347" s="105" t="s">
        <v>66</v>
      </c>
      <c r="T347" s="105" t="s">
        <v>74</v>
      </c>
      <c r="U347" s="105">
        <v>-13.75</v>
      </c>
      <c r="AC347" s="105" t="s">
        <v>66</v>
      </c>
      <c r="AD347" s="105" t="s">
        <v>74</v>
      </c>
      <c r="AE347" s="105" t="s">
        <v>66</v>
      </c>
      <c r="AG347" s="105">
        <v>7.77</v>
      </c>
      <c r="AH347" s="337" t="s">
        <v>725</v>
      </c>
      <c r="AI347" s="337"/>
      <c r="AJ347" s="337"/>
      <c r="AK347" s="337"/>
      <c r="AL347" s="337"/>
      <c r="AM347" s="105" t="str">
        <f t="shared" si="60"/>
        <v/>
      </c>
      <c r="AN347" s="105">
        <f t="shared" si="61"/>
        <v>2.2400000000000002</v>
      </c>
      <c r="AO347" s="102" t="str">
        <f t="shared" si="62"/>
        <v/>
      </c>
      <c r="AP347" s="102" t="str">
        <f t="shared" si="63"/>
        <v/>
      </c>
      <c r="AQ347" s="102">
        <f t="shared" si="64"/>
        <v>7.77</v>
      </c>
      <c r="AR347" s="102" t="str">
        <f t="shared" si="65"/>
        <v/>
      </c>
      <c r="AS347" s="102"/>
      <c r="AV347" s="161">
        <f t="shared" si="66"/>
        <v>2.2400000000000002</v>
      </c>
      <c r="AW347" s="105" t="str">
        <f t="shared" si="67"/>
        <v/>
      </c>
      <c r="AX347" s="105">
        <f t="shared" si="68"/>
        <v>2.2400000000000002</v>
      </c>
    </row>
    <row r="348" spans="1:50">
      <c r="A348" s="105" t="str">
        <f t="shared" si="71"/>
        <v>Thu</v>
      </c>
      <c r="B348" s="14">
        <f t="shared" si="72"/>
        <v>42656</v>
      </c>
      <c r="C348" s="105">
        <v>1.25</v>
      </c>
      <c r="D348" s="105">
        <v>0.74</v>
      </c>
      <c r="E348" s="105">
        <v>2.0299999999999998</v>
      </c>
      <c r="F348" s="105">
        <v>0.57999999999999996</v>
      </c>
      <c r="G348" s="4">
        <f t="shared" si="47"/>
        <v>1.1166666666666665</v>
      </c>
      <c r="H348" s="105">
        <v>1.1299999999999999</v>
      </c>
      <c r="I348" s="350" t="s">
        <v>744</v>
      </c>
      <c r="J348" s="350"/>
      <c r="K348" s="350"/>
      <c r="L348" s="350"/>
      <c r="N348" s="349"/>
      <c r="O348" s="349"/>
      <c r="P348" s="349"/>
      <c r="Q348" s="338" t="s">
        <v>66</v>
      </c>
      <c r="R348" s="338"/>
      <c r="S348" s="105" t="s">
        <v>74</v>
      </c>
      <c r="T348" s="105" t="s">
        <v>66</v>
      </c>
      <c r="U348" s="105">
        <v>11.5</v>
      </c>
      <c r="AC348" s="105" t="s">
        <v>74</v>
      </c>
      <c r="AD348" s="105" t="s">
        <v>66</v>
      </c>
      <c r="AE348" s="105" t="s">
        <v>74</v>
      </c>
      <c r="AG348" s="105">
        <v>1.65</v>
      </c>
      <c r="AH348" s="337" t="s">
        <v>629</v>
      </c>
      <c r="AI348" s="337"/>
      <c r="AJ348" s="337"/>
      <c r="AK348" s="337"/>
      <c r="AL348" s="337"/>
      <c r="AM348" s="105">
        <f t="shared" si="60"/>
        <v>1.1166666666666665</v>
      </c>
      <c r="AN348" s="105" t="str">
        <f t="shared" si="61"/>
        <v/>
      </c>
      <c r="AO348" s="102">
        <f t="shared" si="62"/>
        <v>1.1166666666666665</v>
      </c>
      <c r="AP348" s="102">
        <f t="shared" si="63"/>
        <v>1.65</v>
      </c>
      <c r="AQ348" s="102" t="str">
        <f t="shared" si="64"/>
        <v/>
      </c>
      <c r="AR348" s="102">
        <f t="shared" si="65"/>
        <v>1.65</v>
      </c>
      <c r="AS348" s="102"/>
      <c r="AV348" s="161" t="str">
        <f t="shared" si="66"/>
        <v/>
      </c>
      <c r="AW348" s="105">
        <f t="shared" si="67"/>
        <v>1.1166666666666665</v>
      </c>
      <c r="AX348" s="105" t="str">
        <f t="shared" si="68"/>
        <v/>
      </c>
    </row>
    <row r="349" spans="1:50">
      <c r="A349" s="105" t="str">
        <f t="shared" si="71"/>
        <v>Fri</v>
      </c>
      <c r="B349" s="14">
        <f t="shared" si="72"/>
        <v>42657</v>
      </c>
      <c r="C349" s="105" t="s">
        <v>202</v>
      </c>
      <c r="D349" s="105">
        <v>0.66</v>
      </c>
      <c r="E349" s="105">
        <v>0.37</v>
      </c>
      <c r="F349" s="105">
        <v>0.59</v>
      </c>
      <c r="G349" s="4">
        <f t="shared" si="47"/>
        <v>0.54</v>
      </c>
      <c r="I349" s="350"/>
      <c r="J349" s="350"/>
      <c r="K349" s="350"/>
      <c r="L349" s="350"/>
      <c r="N349" s="349"/>
      <c r="O349" s="349"/>
      <c r="P349" s="349"/>
      <c r="Q349" s="338" t="s">
        <v>74</v>
      </c>
      <c r="R349" s="338"/>
      <c r="S349" s="105" t="s">
        <v>66</v>
      </c>
      <c r="T349" s="105" t="s">
        <v>74</v>
      </c>
      <c r="U349" s="105">
        <v>0.25</v>
      </c>
      <c r="AC349" s="105" t="s">
        <v>66</v>
      </c>
      <c r="AD349" s="105" t="s">
        <v>74</v>
      </c>
      <c r="AE349" s="105" t="s">
        <v>66</v>
      </c>
      <c r="AG349" s="105">
        <v>0.48</v>
      </c>
      <c r="AH349" s="337" t="s">
        <v>745</v>
      </c>
      <c r="AI349" s="337"/>
      <c r="AJ349" s="337"/>
      <c r="AK349" s="337"/>
      <c r="AL349" s="337"/>
      <c r="AM349" s="105" t="str">
        <f t="shared" si="60"/>
        <v/>
      </c>
      <c r="AN349" s="105">
        <f t="shared" si="61"/>
        <v>0.54</v>
      </c>
      <c r="AO349" s="102" t="str">
        <f t="shared" si="62"/>
        <v/>
      </c>
      <c r="AP349" s="102" t="str">
        <f t="shared" si="63"/>
        <v/>
      </c>
      <c r="AQ349" s="102">
        <f t="shared" si="64"/>
        <v>0.48</v>
      </c>
      <c r="AR349" s="102" t="str">
        <f t="shared" si="65"/>
        <v/>
      </c>
      <c r="AS349" s="102"/>
      <c r="AV349" s="161">
        <f t="shared" si="66"/>
        <v>0.54</v>
      </c>
      <c r="AW349" s="105" t="str">
        <f t="shared" si="67"/>
        <v/>
      </c>
      <c r="AX349" s="105">
        <f t="shared" si="68"/>
        <v>0.54</v>
      </c>
    </row>
    <row r="350" spans="1:50">
      <c r="A350" s="105" t="str">
        <f t="shared" si="71"/>
        <v>Mon</v>
      </c>
      <c r="B350" s="14">
        <f t="shared" si="72"/>
        <v>42660</v>
      </c>
      <c r="C350" s="105">
        <v>0.38</v>
      </c>
      <c r="D350" s="105">
        <v>0.65</v>
      </c>
      <c r="E350" s="105">
        <v>0.68</v>
      </c>
      <c r="F350" s="105">
        <v>0.71</v>
      </c>
      <c r="G350" s="4">
        <f t="shared" si="47"/>
        <v>0.68</v>
      </c>
      <c r="I350" s="350"/>
      <c r="J350" s="350"/>
      <c r="K350" s="350"/>
      <c r="L350" s="350"/>
      <c r="N350" s="349"/>
      <c r="O350" s="349"/>
      <c r="P350" s="349"/>
      <c r="Q350" s="338" t="s">
        <v>66</v>
      </c>
      <c r="R350" s="338"/>
      <c r="S350" s="105" t="s">
        <v>74</v>
      </c>
      <c r="T350" s="105" t="s">
        <v>66</v>
      </c>
      <c r="U350" s="105">
        <v>15.75</v>
      </c>
      <c r="AC350" s="105" t="s">
        <v>74</v>
      </c>
      <c r="AD350" s="105" t="s">
        <v>66</v>
      </c>
      <c r="AE350" s="105" t="s">
        <v>74</v>
      </c>
      <c r="AG350" s="105">
        <v>0.73</v>
      </c>
      <c r="AH350" s="337" t="s">
        <v>563</v>
      </c>
      <c r="AI350" s="337"/>
      <c r="AJ350" s="337"/>
      <c r="AK350" s="337"/>
      <c r="AL350" s="337"/>
      <c r="AM350" s="105">
        <f t="shared" si="60"/>
        <v>0.68</v>
      </c>
      <c r="AN350" s="105" t="str">
        <f t="shared" si="61"/>
        <v/>
      </c>
      <c r="AO350" s="102">
        <f t="shared" si="62"/>
        <v>0.68</v>
      </c>
      <c r="AP350" s="102">
        <f t="shared" si="63"/>
        <v>0.73</v>
      </c>
      <c r="AQ350" s="102" t="str">
        <f t="shared" si="64"/>
        <v/>
      </c>
      <c r="AR350" s="102">
        <f t="shared" si="65"/>
        <v>0.73</v>
      </c>
      <c r="AS350" s="102"/>
      <c r="AV350" s="161" t="str">
        <f t="shared" si="66"/>
        <v/>
      </c>
      <c r="AW350" s="105">
        <f t="shared" si="67"/>
        <v>0.68</v>
      </c>
      <c r="AX350" s="105" t="str">
        <f t="shared" si="68"/>
        <v/>
      </c>
    </row>
    <row r="351" spans="1:50">
      <c r="A351" s="105" t="str">
        <f t="shared" si="71"/>
        <v>Tue</v>
      </c>
      <c r="B351" s="14">
        <f t="shared" si="72"/>
        <v>42661</v>
      </c>
      <c r="C351" s="105">
        <v>0.65</v>
      </c>
      <c r="D351" s="105">
        <v>0.67</v>
      </c>
      <c r="E351" s="105">
        <v>0.37</v>
      </c>
      <c r="F351" s="105">
        <v>0.27</v>
      </c>
      <c r="G351" s="4">
        <f t="shared" si="47"/>
        <v>0.4366666666666667</v>
      </c>
      <c r="I351" s="350"/>
      <c r="J351" s="350"/>
      <c r="K351" s="350"/>
      <c r="L351" s="350"/>
      <c r="N351" s="349"/>
      <c r="O351" s="349"/>
      <c r="P351" s="349"/>
      <c r="Q351" s="338" t="s">
        <v>66</v>
      </c>
      <c r="R351" s="338"/>
      <c r="S351" s="105" t="s">
        <v>74</v>
      </c>
      <c r="T351" s="105" t="s">
        <v>74</v>
      </c>
      <c r="U351" s="105">
        <v>4.75</v>
      </c>
      <c r="AC351" s="105" t="s">
        <v>66</v>
      </c>
      <c r="AD351" s="105" t="s">
        <v>74</v>
      </c>
      <c r="AE351" s="105" t="s">
        <v>74</v>
      </c>
      <c r="AG351" s="105">
        <v>0.37</v>
      </c>
      <c r="AH351" s="337" t="s">
        <v>636</v>
      </c>
      <c r="AI351" s="337"/>
      <c r="AJ351" s="337"/>
      <c r="AK351" s="337"/>
      <c r="AL351" s="337"/>
      <c r="AM351" s="105">
        <f t="shared" si="60"/>
        <v>0.4366666666666667</v>
      </c>
      <c r="AN351" s="105" t="str">
        <f t="shared" si="61"/>
        <v/>
      </c>
      <c r="AO351" s="102" t="str">
        <f t="shared" si="62"/>
        <v/>
      </c>
      <c r="AP351" s="102">
        <f t="shared" si="63"/>
        <v>0.37</v>
      </c>
      <c r="AQ351" s="102" t="str">
        <f t="shared" si="64"/>
        <v/>
      </c>
      <c r="AR351" s="102" t="str">
        <f t="shared" si="65"/>
        <v/>
      </c>
      <c r="AS351" s="102"/>
      <c r="AV351" s="161">
        <f t="shared" si="66"/>
        <v>0.4366666666666667</v>
      </c>
      <c r="AW351" s="105" t="str">
        <f t="shared" si="67"/>
        <v/>
      </c>
      <c r="AX351" s="105" t="str">
        <f t="shared" si="68"/>
        <v/>
      </c>
    </row>
    <row r="352" spans="1:50">
      <c r="A352" s="105" t="str">
        <f t="shared" si="71"/>
        <v>Wed</v>
      </c>
      <c r="B352" s="14">
        <f t="shared" si="72"/>
        <v>42662</v>
      </c>
      <c r="C352" s="105">
        <v>1.3</v>
      </c>
      <c r="D352" s="105">
        <v>1.07</v>
      </c>
      <c r="E352" s="105">
        <v>0.28000000000000003</v>
      </c>
      <c r="F352" s="105">
        <v>0.91</v>
      </c>
      <c r="G352" s="4">
        <f t="shared" si="47"/>
        <v>0.7533333333333333</v>
      </c>
      <c r="I352" s="350"/>
      <c r="J352" s="350"/>
      <c r="K352" s="350"/>
      <c r="L352" s="350"/>
      <c r="N352" s="349"/>
      <c r="O352" s="349"/>
      <c r="P352" s="349"/>
      <c r="Q352" s="338" t="s">
        <v>66</v>
      </c>
      <c r="R352" s="338"/>
      <c r="S352" s="105" t="s">
        <v>74</v>
      </c>
      <c r="T352" s="105" t="s">
        <v>74</v>
      </c>
      <c r="U352" s="105">
        <v>-3.75</v>
      </c>
      <c r="AC352" s="105" t="s">
        <v>66</v>
      </c>
      <c r="AD352" s="105" t="s">
        <v>74</v>
      </c>
      <c r="AE352" s="105" t="s">
        <v>74</v>
      </c>
      <c r="AG352" s="105">
        <v>0.45</v>
      </c>
      <c r="AH352" s="337" t="s">
        <v>746</v>
      </c>
      <c r="AI352" s="337"/>
      <c r="AJ352" s="337"/>
      <c r="AK352" s="337"/>
      <c r="AL352" s="337"/>
      <c r="AM352" s="105">
        <f t="shared" si="60"/>
        <v>0.7533333333333333</v>
      </c>
      <c r="AN352" s="105" t="str">
        <f t="shared" si="61"/>
        <v/>
      </c>
      <c r="AO352" s="102" t="str">
        <f t="shared" si="62"/>
        <v/>
      </c>
      <c r="AP352" s="102">
        <f t="shared" si="63"/>
        <v>0.45</v>
      </c>
      <c r="AQ352" s="102" t="str">
        <f t="shared" si="64"/>
        <v/>
      </c>
      <c r="AR352" s="102" t="str">
        <f t="shared" si="65"/>
        <v/>
      </c>
      <c r="AS352" s="102"/>
      <c r="AV352" s="161">
        <f t="shared" si="66"/>
        <v>0.7533333333333333</v>
      </c>
      <c r="AW352" s="105" t="str">
        <f t="shared" si="67"/>
        <v/>
      </c>
      <c r="AX352" s="105" t="str">
        <f t="shared" si="68"/>
        <v/>
      </c>
    </row>
    <row r="353" spans="1:50">
      <c r="A353" s="105" t="str">
        <f t="shared" si="71"/>
        <v>Thu</v>
      </c>
      <c r="B353" s="14">
        <f t="shared" si="72"/>
        <v>42663</v>
      </c>
      <c r="C353" s="105">
        <v>0.66</v>
      </c>
      <c r="D353" s="105">
        <v>0.69</v>
      </c>
      <c r="E353" s="105">
        <v>0.48</v>
      </c>
      <c r="F353" s="105">
        <v>0.61</v>
      </c>
      <c r="G353" s="4">
        <f t="shared" si="47"/>
        <v>0.59333333333333327</v>
      </c>
      <c r="I353" s="350"/>
      <c r="J353" s="350"/>
      <c r="K353" s="350"/>
      <c r="L353" s="350"/>
      <c r="M353" s="105">
        <v>0.85</v>
      </c>
      <c r="N353" s="349" t="s">
        <v>747</v>
      </c>
      <c r="O353" s="349"/>
      <c r="P353" s="349"/>
      <c r="Q353" s="338" t="s">
        <v>74</v>
      </c>
      <c r="R353" s="338"/>
      <c r="S353" s="105" t="s">
        <v>66</v>
      </c>
      <c r="T353" s="105" t="s">
        <v>74</v>
      </c>
      <c r="U353" s="105">
        <v>-11.75</v>
      </c>
      <c r="AC353" s="105" t="s">
        <v>66</v>
      </c>
      <c r="AD353" s="105" t="s">
        <v>74</v>
      </c>
      <c r="AE353" s="105" t="s">
        <v>66</v>
      </c>
      <c r="AG353" s="105">
        <v>0.56000000000000005</v>
      </c>
      <c r="AH353" s="337" t="s">
        <v>748</v>
      </c>
      <c r="AI353" s="337"/>
      <c r="AJ353" s="337"/>
      <c r="AK353" s="337"/>
      <c r="AL353" s="337"/>
      <c r="AM353" s="105" t="str">
        <f t="shared" si="60"/>
        <v/>
      </c>
      <c r="AN353" s="105">
        <f t="shared" si="61"/>
        <v>0.59333333333333327</v>
      </c>
      <c r="AO353" s="102" t="str">
        <f t="shared" si="62"/>
        <v/>
      </c>
      <c r="AP353" s="102" t="str">
        <f t="shared" si="63"/>
        <v/>
      </c>
      <c r="AQ353" s="102">
        <f t="shared" si="64"/>
        <v>0.56000000000000005</v>
      </c>
      <c r="AR353" s="102" t="str">
        <f t="shared" si="65"/>
        <v/>
      </c>
      <c r="AS353" s="102"/>
      <c r="AV353" s="161">
        <f t="shared" si="66"/>
        <v>0.59333333333333327</v>
      </c>
      <c r="AW353" s="105" t="str">
        <f t="shared" si="67"/>
        <v/>
      </c>
      <c r="AX353" s="105">
        <f t="shared" si="68"/>
        <v>0.59333333333333327</v>
      </c>
    </row>
    <row r="354" spans="1:50">
      <c r="A354" s="105" t="str">
        <f t="shared" si="71"/>
        <v>Fri</v>
      </c>
      <c r="B354" s="14">
        <f t="shared" si="72"/>
        <v>42664</v>
      </c>
      <c r="C354" s="105" t="s">
        <v>202</v>
      </c>
      <c r="D354" s="105">
        <v>1.02</v>
      </c>
      <c r="E354" s="105">
        <v>2.08</v>
      </c>
      <c r="F354" s="105">
        <v>0.59</v>
      </c>
      <c r="G354" s="4">
        <f t="shared" si="47"/>
        <v>1.23</v>
      </c>
      <c r="I354" s="350"/>
      <c r="J354" s="350"/>
      <c r="K354" s="350"/>
      <c r="L354" s="350"/>
      <c r="N354" s="349" t="s">
        <v>170</v>
      </c>
      <c r="O354" s="349"/>
      <c r="P354" s="349"/>
      <c r="Q354" s="338" t="s">
        <v>66</v>
      </c>
      <c r="R354" s="338"/>
      <c r="S354" s="105" t="s">
        <v>74</v>
      </c>
      <c r="T354" s="105" t="s">
        <v>66</v>
      </c>
      <c r="U354" s="105">
        <v>11</v>
      </c>
      <c r="AC354" s="105" t="s">
        <v>74</v>
      </c>
      <c r="AD354" s="105" t="s">
        <v>66</v>
      </c>
      <c r="AE354" s="105" t="s">
        <v>74</v>
      </c>
      <c r="AG354" s="105">
        <v>1.75</v>
      </c>
      <c r="AH354" s="337" t="s">
        <v>629</v>
      </c>
      <c r="AI354" s="337"/>
      <c r="AJ354" s="337"/>
      <c r="AK354" s="337"/>
      <c r="AL354" s="337"/>
      <c r="AM354" s="105">
        <f t="shared" si="60"/>
        <v>1.23</v>
      </c>
      <c r="AN354" s="105" t="str">
        <f t="shared" si="61"/>
        <v/>
      </c>
      <c r="AO354" s="102">
        <f t="shared" si="62"/>
        <v>1.23</v>
      </c>
      <c r="AP354" s="102">
        <f t="shared" si="63"/>
        <v>1.75</v>
      </c>
      <c r="AQ354" s="102" t="str">
        <f t="shared" si="64"/>
        <v/>
      </c>
      <c r="AR354" s="102">
        <f t="shared" si="65"/>
        <v>1.75</v>
      </c>
      <c r="AS354" s="102"/>
      <c r="AV354" s="161" t="str">
        <f t="shared" si="66"/>
        <v/>
      </c>
      <c r="AW354" s="105">
        <f t="shared" si="67"/>
        <v>1.23</v>
      </c>
      <c r="AX354" s="105" t="str">
        <f t="shared" si="68"/>
        <v/>
      </c>
    </row>
    <row r="355" spans="1:50">
      <c r="A355" s="105" t="str">
        <f t="shared" si="71"/>
        <v>Mon</v>
      </c>
      <c r="B355" s="14">
        <f t="shared" si="72"/>
        <v>42667</v>
      </c>
      <c r="C355" s="105">
        <v>2.5299999999999998</v>
      </c>
      <c r="D355" s="105">
        <v>0.69</v>
      </c>
      <c r="E355" s="105">
        <v>0.41</v>
      </c>
      <c r="F355" s="105">
        <v>0.76</v>
      </c>
      <c r="G355" s="4">
        <f t="shared" si="47"/>
        <v>0.62</v>
      </c>
      <c r="I355" s="350"/>
      <c r="J355" s="350"/>
      <c r="K355" s="350"/>
      <c r="L355" s="350"/>
      <c r="N355" s="349"/>
      <c r="O355" s="349"/>
      <c r="P355" s="349"/>
      <c r="Q355" s="338" t="s">
        <v>66</v>
      </c>
      <c r="R355" s="338"/>
      <c r="S355" s="105" t="s">
        <v>74</v>
      </c>
      <c r="T355" s="105" t="s">
        <v>74</v>
      </c>
      <c r="U355" s="105">
        <v>-2</v>
      </c>
      <c r="AC355" s="105" t="s">
        <v>74</v>
      </c>
      <c r="AD355" s="105" t="s">
        <v>74</v>
      </c>
      <c r="AE355" s="105" t="s">
        <v>74</v>
      </c>
      <c r="AG355" s="105">
        <v>0.41</v>
      </c>
      <c r="AH355" s="337" t="s">
        <v>636</v>
      </c>
      <c r="AI355" s="337"/>
      <c r="AJ355" s="337"/>
      <c r="AK355" s="337"/>
      <c r="AL355" s="337"/>
      <c r="AM355" s="105">
        <f t="shared" si="60"/>
        <v>0.62</v>
      </c>
      <c r="AN355" s="105" t="str">
        <f t="shared" si="61"/>
        <v/>
      </c>
      <c r="AO355" s="102" t="str">
        <f t="shared" si="62"/>
        <v/>
      </c>
      <c r="AP355" s="102">
        <f t="shared" si="63"/>
        <v>0.41</v>
      </c>
      <c r="AQ355" s="102" t="str">
        <f t="shared" si="64"/>
        <v/>
      </c>
      <c r="AR355" s="102" t="str">
        <f t="shared" si="65"/>
        <v/>
      </c>
      <c r="AS355" s="102"/>
      <c r="AV355" s="161" t="str">
        <f t="shared" si="66"/>
        <v/>
      </c>
      <c r="AW355" s="105" t="str">
        <f t="shared" si="67"/>
        <v/>
      </c>
      <c r="AX355" s="105" t="str">
        <f t="shared" si="68"/>
        <v/>
      </c>
    </row>
    <row r="356" spans="1:50">
      <c r="A356" s="105" t="str">
        <f t="shared" si="71"/>
        <v>Tue</v>
      </c>
      <c r="B356" s="14">
        <f t="shared" si="72"/>
        <v>42668</v>
      </c>
      <c r="C356" s="105">
        <v>2.44</v>
      </c>
      <c r="D356" s="105">
        <v>0.68</v>
      </c>
      <c r="E356" s="105">
        <v>0.68</v>
      </c>
      <c r="F356" s="105">
        <v>0.28000000000000003</v>
      </c>
      <c r="G356" s="4">
        <f t="shared" si="47"/>
        <v>0.54666666666666675</v>
      </c>
      <c r="I356" s="350"/>
      <c r="J356" s="350"/>
      <c r="K356" s="350"/>
      <c r="L356" s="350"/>
      <c r="N356" s="349"/>
      <c r="O356" s="349"/>
      <c r="P356" s="349"/>
      <c r="Q356" s="338" t="s">
        <v>74</v>
      </c>
      <c r="R356" s="338"/>
      <c r="S356" s="105" t="s">
        <v>66</v>
      </c>
      <c r="T356" s="105" t="s">
        <v>74</v>
      </c>
      <c r="U356" s="105">
        <v>-11</v>
      </c>
      <c r="AC356" s="105" t="s">
        <v>66</v>
      </c>
      <c r="AD356" s="105" t="s">
        <v>74</v>
      </c>
      <c r="AE356" s="105" t="s">
        <v>66</v>
      </c>
      <c r="AG356" s="105">
        <v>0.69</v>
      </c>
      <c r="AH356" s="337" t="s">
        <v>601</v>
      </c>
      <c r="AI356" s="337"/>
      <c r="AJ356" s="337"/>
      <c r="AK356" s="337"/>
      <c r="AL356" s="337"/>
      <c r="AM356" s="105" t="str">
        <f t="shared" si="60"/>
        <v/>
      </c>
      <c r="AN356" s="105">
        <f t="shared" si="61"/>
        <v>0.54666666666666675</v>
      </c>
      <c r="AO356" s="102" t="str">
        <f t="shared" si="62"/>
        <v/>
      </c>
      <c r="AP356" s="102" t="str">
        <f t="shared" si="63"/>
        <v/>
      </c>
      <c r="AQ356" s="102">
        <f t="shared" si="64"/>
        <v>0.69</v>
      </c>
      <c r="AR356" s="102" t="str">
        <f t="shared" si="65"/>
        <v/>
      </c>
      <c r="AS356" s="102"/>
      <c r="AV356" s="161">
        <f t="shared" si="66"/>
        <v>0.54666666666666675</v>
      </c>
      <c r="AW356" s="105" t="str">
        <f t="shared" si="67"/>
        <v/>
      </c>
      <c r="AX356" s="105">
        <f t="shared" si="68"/>
        <v>0.54666666666666675</v>
      </c>
    </row>
    <row r="357" spans="1:50">
      <c r="A357" s="105" t="str">
        <f t="shared" si="71"/>
        <v>Wed</v>
      </c>
      <c r="B357" s="14">
        <f t="shared" si="72"/>
        <v>42669</v>
      </c>
      <c r="C357" s="105">
        <v>2.57</v>
      </c>
      <c r="D357" s="105">
        <v>0.66</v>
      </c>
      <c r="E357" s="105">
        <v>2.13</v>
      </c>
      <c r="F357" s="105">
        <v>0.86</v>
      </c>
      <c r="G357" s="4">
        <f t="shared" si="47"/>
        <v>1.2166666666666666</v>
      </c>
      <c r="I357" s="350"/>
      <c r="J357" s="350"/>
      <c r="K357" s="350"/>
      <c r="L357" s="350"/>
      <c r="N357" s="349"/>
      <c r="O357" s="349"/>
      <c r="P357" s="349"/>
      <c r="Q357" s="338" t="s">
        <v>66</v>
      </c>
      <c r="R357" s="338"/>
      <c r="S357" s="105" t="s">
        <v>74</v>
      </c>
      <c r="T357" s="105" t="s">
        <v>66</v>
      </c>
      <c r="U357" s="105">
        <v>8</v>
      </c>
      <c r="AC357" s="105" t="s">
        <v>66</v>
      </c>
      <c r="AD357" s="105" t="s">
        <v>66</v>
      </c>
      <c r="AE357" s="105" t="s">
        <v>74</v>
      </c>
      <c r="AG357" s="105">
        <v>1.84</v>
      </c>
      <c r="AH357" s="337" t="s">
        <v>629</v>
      </c>
      <c r="AI357" s="337"/>
      <c r="AJ357" s="337"/>
      <c r="AK357" s="337"/>
      <c r="AL357" s="337"/>
      <c r="AM357" s="105">
        <f t="shared" si="60"/>
        <v>1.2166666666666666</v>
      </c>
      <c r="AN357" s="105" t="str">
        <f t="shared" si="61"/>
        <v/>
      </c>
      <c r="AO357" s="102">
        <f t="shared" si="62"/>
        <v>1.2166666666666666</v>
      </c>
      <c r="AP357" s="102">
        <f t="shared" si="63"/>
        <v>1.84</v>
      </c>
      <c r="AQ357" s="102" t="str">
        <f t="shared" si="64"/>
        <v/>
      </c>
      <c r="AR357" s="102">
        <f t="shared" si="65"/>
        <v>1.84</v>
      </c>
      <c r="AS357" s="102"/>
      <c r="AV357" s="161">
        <f t="shared" si="66"/>
        <v>1.2166666666666666</v>
      </c>
      <c r="AW357" s="105">
        <f t="shared" si="67"/>
        <v>1.2166666666666666</v>
      </c>
      <c r="AX357" s="105" t="str">
        <f t="shared" si="68"/>
        <v/>
      </c>
    </row>
    <row r="358" spans="1:50">
      <c r="A358" s="105" t="str">
        <f t="shared" si="71"/>
        <v>Thu</v>
      </c>
      <c r="B358" s="14">
        <f t="shared" si="72"/>
        <v>42670</v>
      </c>
      <c r="C358" s="105">
        <v>1</v>
      </c>
      <c r="D358" s="105">
        <v>0.67</v>
      </c>
      <c r="E358" s="105">
        <v>0.6</v>
      </c>
      <c r="F358" s="105">
        <v>0.57999999999999996</v>
      </c>
      <c r="G358" s="4">
        <f t="shared" si="47"/>
        <v>0.6166666666666667</v>
      </c>
      <c r="I358" s="350"/>
      <c r="J358" s="350"/>
      <c r="K358" s="350"/>
      <c r="L358" s="350"/>
      <c r="N358" s="349"/>
      <c r="O358" s="349"/>
      <c r="P358" s="349"/>
      <c r="Q358" s="338" t="s">
        <v>66</v>
      </c>
      <c r="R358" s="338"/>
      <c r="S358" s="105" t="s">
        <v>74</v>
      </c>
      <c r="T358" s="105" t="s">
        <v>74</v>
      </c>
      <c r="U358" s="105">
        <v>3.25</v>
      </c>
      <c r="AC358" s="105" t="s">
        <v>66</v>
      </c>
      <c r="AD358" s="105" t="s">
        <v>74</v>
      </c>
      <c r="AE358" s="105" t="s">
        <v>74</v>
      </c>
      <c r="AG358" s="105">
        <v>1.04</v>
      </c>
      <c r="AH358" s="337" t="s">
        <v>750</v>
      </c>
      <c r="AI358" s="337"/>
      <c r="AJ358" s="337"/>
      <c r="AK358" s="337"/>
      <c r="AL358" s="337"/>
      <c r="AM358" s="105">
        <f t="shared" si="60"/>
        <v>0.6166666666666667</v>
      </c>
      <c r="AN358" s="105" t="str">
        <f t="shared" si="61"/>
        <v/>
      </c>
      <c r="AO358" s="102" t="str">
        <f t="shared" si="62"/>
        <v/>
      </c>
      <c r="AP358" s="102">
        <f t="shared" si="63"/>
        <v>1.04</v>
      </c>
      <c r="AQ358" s="102" t="str">
        <f t="shared" si="64"/>
        <v/>
      </c>
      <c r="AR358" s="102" t="str">
        <f t="shared" si="65"/>
        <v/>
      </c>
      <c r="AS358" s="102"/>
      <c r="AV358" s="161">
        <f t="shared" si="66"/>
        <v>0.6166666666666667</v>
      </c>
      <c r="AW358" s="105" t="str">
        <f t="shared" si="67"/>
        <v/>
      </c>
      <c r="AX358" s="105" t="str">
        <f t="shared" si="68"/>
        <v/>
      </c>
    </row>
    <row r="359" spans="1:50">
      <c r="A359" s="105" t="str">
        <f t="shared" si="71"/>
        <v>Fri</v>
      </c>
      <c r="B359" s="14">
        <f t="shared" si="72"/>
        <v>42671</v>
      </c>
      <c r="C359" s="105" t="s">
        <v>202</v>
      </c>
      <c r="D359" s="105">
        <v>0.78</v>
      </c>
      <c r="E359" s="105">
        <v>0.49</v>
      </c>
      <c r="F359" s="105">
        <v>0.62</v>
      </c>
      <c r="G359" s="4">
        <f t="shared" si="47"/>
        <v>0.63</v>
      </c>
      <c r="I359" s="350"/>
      <c r="J359" s="350"/>
      <c r="K359" s="350"/>
      <c r="L359" s="350"/>
      <c r="N359" s="349"/>
      <c r="O359" s="349"/>
      <c r="P359" s="349"/>
      <c r="Q359" s="338" t="s">
        <v>66</v>
      </c>
      <c r="R359" s="338"/>
      <c r="S359" s="105" t="s">
        <v>74</v>
      </c>
      <c r="T359" s="105" t="s">
        <v>74</v>
      </c>
      <c r="U359" s="105">
        <v>1.25</v>
      </c>
      <c r="AC359" s="105" t="s">
        <v>66</v>
      </c>
      <c r="AD359" s="105" t="s">
        <v>74</v>
      </c>
      <c r="AE359" s="105" t="s">
        <v>74</v>
      </c>
      <c r="AG359" s="105">
        <v>0.36</v>
      </c>
      <c r="AH359" s="337" t="s">
        <v>755</v>
      </c>
      <c r="AI359" s="337"/>
      <c r="AJ359" s="337"/>
      <c r="AK359" s="337"/>
      <c r="AL359" s="337"/>
      <c r="AM359" s="105">
        <f t="shared" si="60"/>
        <v>0.63</v>
      </c>
      <c r="AN359" s="105" t="str">
        <f t="shared" si="61"/>
        <v/>
      </c>
      <c r="AO359" s="102" t="str">
        <f t="shared" si="62"/>
        <v/>
      </c>
      <c r="AP359" s="102">
        <f t="shared" si="63"/>
        <v>0.36</v>
      </c>
      <c r="AQ359" s="102" t="str">
        <f t="shared" si="64"/>
        <v/>
      </c>
      <c r="AR359" s="102" t="str">
        <f t="shared" si="65"/>
        <v/>
      </c>
      <c r="AS359" s="102"/>
      <c r="AV359" s="161">
        <f t="shared" si="66"/>
        <v>0.63</v>
      </c>
      <c r="AW359" s="105" t="str">
        <f t="shared" si="67"/>
        <v/>
      </c>
      <c r="AX359" s="105" t="str">
        <f t="shared" si="68"/>
        <v/>
      </c>
    </row>
    <row r="360" spans="1:50">
      <c r="A360" s="105" t="str">
        <f t="shared" si="71"/>
        <v>Mon</v>
      </c>
      <c r="B360" s="14">
        <f t="shared" si="72"/>
        <v>42674</v>
      </c>
      <c r="C360" s="105">
        <v>0.8</v>
      </c>
      <c r="D360" s="105">
        <v>0.68</v>
      </c>
      <c r="E360" s="105">
        <v>0.6</v>
      </c>
      <c r="F360" s="105">
        <v>0.75</v>
      </c>
      <c r="G360" s="4">
        <f t="shared" si="47"/>
        <v>0.67666666666666675</v>
      </c>
      <c r="I360" s="350"/>
      <c r="J360" s="350"/>
      <c r="K360" s="350"/>
      <c r="L360" s="350"/>
      <c r="M360" s="105">
        <v>0.39</v>
      </c>
      <c r="N360" s="349" t="s">
        <v>751</v>
      </c>
      <c r="O360" s="349"/>
      <c r="P360" s="349"/>
      <c r="Q360" s="338" t="s">
        <v>66</v>
      </c>
      <c r="R360" s="338"/>
      <c r="S360" s="105" t="s">
        <v>74</v>
      </c>
      <c r="T360" s="105" t="s">
        <v>74</v>
      </c>
      <c r="U360" s="105">
        <v>1.75</v>
      </c>
      <c r="AC360" s="105" t="s">
        <v>74</v>
      </c>
      <c r="AD360" s="105" t="s">
        <v>74</v>
      </c>
      <c r="AE360" s="105" t="s">
        <v>74</v>
      </c>
      <c r="AG360" s="105">
        <v>1.1200000000000001</v>
      </c>
      <c r="AH360" s="337" t="s">
        <v>756</v>
      </c>
      <c r="AI360" s="337"/>
      <c r="AJ360" s="337"/>
      <c r="AK360" s="337"/>
      <c r="AL360" s="337"/>
      <c r="AM360" s="105">
        <f t="shared" si="60"/>
        <v>0.67666666666666675</v>
      </c>
      <c r="AN360" s="105" t="str">
        <f t="shared" si="61"/>
        <v/>
      </c>
      <c r="AO360" s="102" t="str">
        <f t="shared" si="62"/>
        <v/>
      </c>
      <c r="AP360" s="102">
        <f t="shared" si="63"/>
        <v>1.1200000000000001</v>
      </c>
      <c r="AQ360" s="102" t="str">
        <f t="shared" si="64"/>
        <v/>
      </c>
      <c r="AR360" s="102" t="str">
        <f t="shared" si="65"/>
        <v/>
      </c>
      <c r="AS360" s="102"/>
      <c r="AV360" s="161" t="str">
        <f t="shared" si="66"/>
        <v/>
      </c>
      <c r="AW360" s="105" t="str">
        <f t="shared" si="67"/>
        <v/>
      </c>
      <c r="AX360" s="105" t="str">
        <f t="shared" si="68"/>
        <v/>
      </c>
    </row>
    <row r="361" spans="1:50">
      <c r="A361" s="105" t="str">
        <f t="shared" si="71"/>
        <v>Tue</v>
      </c>
      <c r="B361" s="14">
        <f t="shared" si="72"/>
        <v>42675</v>
      </c>
      <c r="C361" s="105">
        <v>0.42</v>
      </c>
      <c r="D361" s="105">
        <v>2.42</v>
      </c>
      <c r="E361" s="105">
        <v>0.61</v>
      </c>
      <c r="F361" s="105">
        <v>0.55000000000000004</v>
      </c>
      <c r="G361" s="4">
        <f t="shared" si="47"/>
        <v>1.1933333333333334</v>
      </c>
      <c r="I361" s="350"/>
      <c r="J361" s="350"/>
      <c r="K361" s="350"/>
      <c r="L361" s="350"/>
      <c r="M361" s="105">
        <v>2.06</v>
      </c>
      <c r="N361" s="349" t="s">
        <v>752</v>
      </c>
      <c r="O361" s="349"/>
      <c r="P361" s="349"/>
      <c r="Q361" s="338" t="s">
        <v>74</v>
      </c>
      <c r="R361" s="338"/>
      <c r="S361" s="105" t="s">
        <v>74</v>
      </c>
      <c r="T361" s="105" t="s">
        <v>74</v>
      </c>
      <c r="U361" s="105">
        <v>-2.25</v>
      </c>
      <c r="AC361" s="105" t="s">
        <v>66</v>
      </c>
      <c r="AD361" s="105" t="s">
        <v>74</v>
      </c>
      <c r="AE361" s="105" t="s">
        <v>74</v>
      </c>
      <c r="AG361" s="105">
        <v>1.21</v>
      </c>
      <c r="AH361" s="337" t="s">
        <v>757</v>
      </c>
      <c r="AI361" s="337"/>
      <c r="AJ361" s="337"/>
      <c r="AK361" s="337"/>
      <c r="AL361" s="337"/>
      <c r="AM361" s="105" t="str">
        <f t="shared" si="60"/>
        <v/>
      </c>
      <c r="AN361" s="105" t="str">
        <f t="shared" si="61"/>
        <v/>
      </c>
      <c r="AO361" s="102" t="str">
        <f t="shared" si="62"/>
        <v/>
      </c>
      <c r="AP361" s="102" t="str">
        <f t="shared" si="63"/>
        <v/>
      </c>
      <c r="AQ361" s="102" t="str">
        <f t="shared" si="64"/>
        <v/>
      </c>
      <c r="AR361" s="102" t="str">
        <f t="shared" si="65"/>
        <v/>
      </c>
      <c r="AS361" s="102"/>
      <c r="AV361" s="161">
        <f t="shared" si="66"/>
        <v>1.1933333333333334</v>
      </c>
      <c r="AW361" s="105" t="str">
        <f t="shared" si="67"/>
        <v/>
      </c>
      <c r="AX361" s="105" t="str">
        <f t="shared" si="68"/>
        <v/>
      </c>
    </row>
    <row r="362" spans="1:50">
      <c r="A362" s="105" t="str">
        <f t="shared" si="71"/>
        <v>Wed</v>
      </c>
      <c r="B362" s="14">
        <f t="shared" si="72"/>
        <v>42676</v>
      </c>
      <c r="C362" s="105">
        <v>0.84</v>
      </c>
      <c r="D362" s="105">
        <v>0.79</v>
      </c>
      <c r="E362" s="105">
        <v>0.67</v>
      </c>
      <c r="F362" s="105">
        <v>0.47</v>
      </c>
      <c r="G362" s="4">
        <f t="shared" si="47"/>
        <v>0.64333333333333342</v>
      </c>
      <c r="H362" s="105">
        <v>0.9</v>
      </c>
      <c r="I362" s="350" t="s">
        <v>627</v>
      </c>
      <c r="J362" s="350"/>
      <c r="K362" s="350"/>
      <c r="L362" s="350"/>
      <c r="N362" s="349"/>
      <c r="O362" s="349"/>
      <c r="P362" s="349"/>
      <c r="Q362" s="338" t="s">
        <v>66</v>
      </c>
      <c r="R362" s="338"/>
      <c r="S362" s="105" t="s">
        <v>74</v>
      </c>
      <c r="T362" s="105" t="s">
        <v>74</v>
      </c>
      <c r="U362" s="105">
        <v>2.5</v>
      </c>
      <c r="AC362" s="105" t="s">
        <v>66</v>
      </c>
      <c r="AD362" s="105" t="s">
        <v>74</v>
      </c>
      <c r="AE362" s="105" t="s">
        <v>74</v>
      </c>
      <c r="AG362" s="105">
        <v>1.24</v>
      </c>
      <c r="AH362" s="337" t="s">
        <v>762</v>
      </c>
      <c r="AI362" s="337"/>
      <c r="AJ362" s="337"/>
      <c r="AK362" s="337"/>
      <c r="AL362" s="337"/>
      <c r="AM362" s="105">
        <f t="shared" si="60"/>
        <v>0.64333333333333342</v>
      </c>
      <c r="AN362" s="105" t="str">
        <f t="shared" si="61"/>
        <v/>
      </c>
      <c r="AO362" s="102" t="str">
        <f t="shared" si="62"/>
        <v/>
      </c>
      <c r="AP362" s="102">
        <f t="shared" si="63"/>
        <v>1.24</v>
      </c>
      <c r="AQ362" s="102" t="str">
        <f t="shared" si="64"/>
        <v/>
      </c>
      <c r="AR362" s="102" t="str">
        <f t="shared" si="65"/>
        <v/>
      </c>
      <c r="AS362" s="102"/>
      <c r="AV362" s="161">
        <f t="shared" si="66"/>
        <v>0.64333333333333342</v>
      </c>
      <c r="AW362" s="105" t="str">
        <f t="shared" si="67"/>
        <v/>
      </c>
      <c r="AX362" s="105" t="str">
        <f t="shared" si="68"/>
        <v/>
      </c>
    </row>
    <row r="363" spans="1:50">
      <c r="A363" s="105" t="str">
        <f t="shared" si="71"/>
        <v>Thu</v>
      </c>
      <c r="B363" s="14">
        <f t="shared" si="72"/>
        <v>42677</v>
      </c>
      <c r="C363" s="105">
        <v>0.9</v>
      </c>
      <c r="D363" s="105">
        <v>2.36</v>
      </c>
      <c r="E363" s="105">
        <v>0.65</v>
      </c>
      <c r="F363" s="105">
        <v>0.79</v>
      </c>
      <c r="G363" s="4">
        <f t="shared" si="47"/>
        <v>1.2666666666666666</v>
      </c>
      <c r="I363" s="350"/>
      <c r="J363" s="350"/>
      <c r="K363" s="350"/>
      <c r="L363" s="350"/>
      <c r="M363" s="105">
        <v>1.1100000000000001</v>
      </c>
      <c r="N363" s="349" t="s">
        <v>753</v>
      </c>
      <c r="O363" s="349"/>
      <c r="P363" s="349"/>
      <c r="Q363" s="338" t="s">
        <v>74</v>
      </c>
      <c r="R363" s="338"/>
      <c r="S363" s="105" t="s">
        <v>74</v>
      </c>
      <c r="T363" s="105" t="s">
        <v>74</v>
      </c>
      <c r="U363" s="105">
        <v>0.25</v>
      </c>
      <c r="AC363" s="105" t="s">
        <v>66</v>
      </c>
      <c r="AD363" s="105" t="s">
        <v>74</v>
      </c>
      <c r="AE363" s="105" t="s">
        <v>74</v>
      </c>
      <c r="AG363" s="105">
        <v>1.2</v>
      </c>
      <c r="AH363" s="337" t="s">
        <v>764</v>
      </c>
      <c r="AI363" s="337"/>
      <c r="AJ363" s="337"/>
      <c r="AK363" s="337"/>
      <c r="AL363" s="337"/>
      <c r="AM363" s="105" t="str">
        <f t="shared" si="60"/>
        <v/>
      </c>
      <c r="AN363" s="105" t="str">
        <f t="shared" si="61"/>
        <v/>
      </c>
      <c r="AO363" s="102" t="str">
        <f t="shared" si="62"/>
        <v/>
      </c>
      <c r="AP363" s="102" t="str">
        <f t="shared" si="63"/>
        <v/>
      </c>
      <c r="AQ363" s="102" t="str">
        <f t="shared" si="64"/>
        <v/>
      </c>
      <c r="AR363" s="102" t="str">
        <f t="shared" si="65"/>
        <v/>
      </c>
      <c r="AS363" s="102"/>
      <c r="AV363" s="161">
        <f t="shared" si="66"/>
        <v>1.2666666666666666</v>
      </c>
      <c r="AW363" s="105" t="str">
        <f t="shared" si="67"/>
        <v/>
      </c>
      <c r="AX363" s="105" t="str">
        <f t="shared" si="68"/>
        <v/>
      </c>
    </row>
    <row r="364" spans="1:50">
      <c r="A364" s="105" t="str">
        <f t="shared" si="71"/>
        <v>Fri</v>
      </c>
      <c r="B364" s="14">
        <f t="shared" si="72"/>
        <v>42678</v>
      </c>
      <c r="C364" s="105" t="s">
        <v>202</v>
      </c>
      <c r="D364" s="105">
        <v>0.8</v>
      </c>
      <c r="E364" s="105">
        <v>0.61</v>
      </c>
      <c r="F364" s="105">
        <v>0.63</v>
      </c>
      <c r="G364" s="4">
        <f t="shared" si="47"/>
        <v>0.68</v>
      </c>
      <c r="H364" s="105">
        <v>0.91</v>
      </c>
      <c r="I364" s="350" t="s">
        <v>627</v>
      </c>
      <c r="J364" s="350"/>
      <c r="K364" s="350"/>
      <c r="L364" s="350"/>
      <c r="M364" s="105">
        <v>1.02</v>
      </c>
      <c r="N364" s="349" t="s">
        <v>754</v>
      </c>
      <c r="O364" s="349"/>
      <c r="P364" s="349"/>
      <c r="Q364" s="338" t="s">
        <v>66</v>
      </c>
      <c r="R364" s="338"/>
      <c r="S364" s="105" t="s">
        <v>74</v>
      </c>
      <c r="T364" s="105" t="s">
        <v>66</v>
      </c>
      <c r="U364" s="105">
        <v>30.75</v>
      </c>
      <c r="AC364" s="105" t="s">
        <v>74</v>
      </c>
      <c r="AD364" s="105" t="s">
        <v>66</v>
      </c>
      <c r="AE364" s="105" t="s">
        <v>74</v>
      </c>
      <c r="AG364" s="105">
        <v>1.17</v>
      </c>
      <c r="AH364" s="337" t="s">
        <v>763</v>
      </c>
      <c r="AI364" s="337"/>
      <c r="AJ364" s="337"/>
      <c r="AK364" s="337"/>
      <c r="AL364" s="337"/>
      <c r="AM364" s="105">
        <f t="shared" si="60"/>
        <v>0.68</v>
      </c>
      <c r="AN364" s="105" t="str">
        <f t="shared" si="61"/>
        <v/>
      </c>
      <c r="AO364" s="102">
        <f t="shared" si="62"/>
        <v>0.68</v>
      </c>
      <c r="AP364" s="102">
        <f t="shared" si="63"/>
        <v>1.17</v>
      </c>
      <c r="AQ364" s="102" t="str">
        <f t="shared" si="64"/>
        <v/>
      </c>
      <c r="AR364" s="102">
        <f t="shared" si="65"/>
        <v>1.17</v>
      </c>
      <c r="AS364" s="102"/>
      <c r="AV364" s="161" t="str">
        <f t="shared" si="66"/>
        <v/>
      </c>
      <c r="AW364" s="105">
        <f t="shared" si="67"/>
        <v>0.68</v>
      </c>
      <c r="AX364" s="105" t="str">
        <f t="shared" si="68"/>
        <v/>
      </c>
    </row>
    <row r="365" spans="1:50">
      <c r="A365" s="105" t="str">
        <f t="shared" si="71"/>
        <v>Mon</v>
      </c>
      <c r="B365" s="14">
        <f t="shared" si="72"/>
        <v>42681</v>
      </c>
      <c r="C365" s="105">
        <v>0.59</v>
      </c>
      <c r="D365" s="105">
        <v>0.68</v>
      </c>
      <c r="E365" s="105">
        <v>0.36</v>
      </c>
      <c r="F365" s="105">
        <v>0.41</v>
      </c>
      <c r="G365" s="4">
        <f t="shared" si="47"/>
        <v>0.48333333333333339</v>
      </c>
      <c r="I365" s="350"/>
      <c r="J365" s="350"/>
      <c r="K365" s="350"/>
      <c r="L365" s="350"/>
      <c r="N365" s="349"/>
      <c r="O365" s="349"/>
      <c r="P365" s="349"/>
      <c r="Q365" s="338" t="s">
        <v>74</v>
      </c>
      <c r="R365" s="338"/>
      <c r="S365" s="105" t="s">
        <v>74</v>
      </c>
      <c r="T365" s="105" t="s">
        <v>74</v>
      </c>
      <c r="U365" s="105">
        <v>-6.75</v>
      </c>
      <c r="AC365" s="105" t="s">
        <v>66</v>
      </c>
      <c r="AD365" s="105" t="s">
        <v>74</v>
      </c>
      <c r="AE365" s="105" t="s">
        <v>74</v>
      </c>
      <c r="AG365" s="105">
        <v>0.38</v>
      </c>
      <c r="AH365" s="337" t="s">
        <v>708</v>
      </c>
      <c r="AI365" s="337"/>
      <c r="AJ365" s="337"/>
      <c r="AK365" s="337"/>
      <c r="AL365" s="337"/>
      <c r="AM365" s="105" t="str">
        <f t="shared" si="60"/>
        <v/>
      </c>
      <c r="AN365" s="105" t="str">
        <f t="shared" si="61"/>
        <v/>
      </c>
      <c r="AO365" s="102" t="str">
        <f t="shared" si="62"/>
        <v/>
      </c>
      <c r="AP365" s="102" t="str">
        <f t="shared" si="63"/>
        <v/>
      </c>
      <c r="AQ365" s="102" t="str">
        <f t="shared" si="64"/>
        <v/>
      </c>
      <c r="AR365" s="102" t="str">
        <f t="shared" si="65"/>
        <v/>
      </c>
      <c r="AS365" s="102"/>
      <c r="AV365" s="161">
        <f t="shared" si="66"/>
        <v>0.48333333333333339</v>
      </c>
      <c r="AW365" s="105" t="str">
        <f t="shared" si="67"/>
        <v/>
      </c>
      <c r="AX365" s="105" t="str">
        <f t="shared" si="68"/>
        <v/>
      </c>
    </row>
    <row r="366" spans="1:50">
      <c r="A366" s="105" t="str">
        <f t="shared" si="71"/>
        <v>Tue</v>
      </c>
      <c r="B366" s="14">
        <f t="shared" si="72"/>
        <v>42682</v>
      </c>
      <c r="C366" s="105">
        <v>0.34</v>
      </c>
      <c r="D366" s="105">
        <v>0.66</v>
      </c>
      <c r="E366" s="105">
        <v>0.46</v>
      </c>
      <c r="F366" s="105">
        <v>0.54</v>
      </c>
      <c r="G366" s="4">
        <f t="shared" si="47"/>
        <v>0.55333333333333334</v>
      </c>
      <c r="I366" s="350"/>
      <c r="J366" s="350"/>
      <c r="K366" s="350"/>
      <c r="L366" s="350"/>
      <c r="N366" s="349"/>
      <c r="O366" s="349"/>
      <c r="P366" s="349"/>
      <c r="Q366" s="338" t="s">
        <v>66</v>
      </c>
      <c r="R366" s="338"/>
      <c r="S366" s="105" t="s">
        <v>74</v>
      </c>
      <c r="T366" s="105" t="s">
        <v>66</v>
      </c>
      <c r="U366" s="105">
        <v>-0.5</v>
      </c>
      <c r="AC366" s="105" t="s">
        <v>66</v>
      </c>
      <c r="AD366" s="105" t="s">
        <v>74</v>
      </c>
      <c r="AE366" s="105" t="s">
        <v>74</v>
      </c>
      <c r="AG366" s="105">
        <v>0.56000000000000005</v>
      </c>
      <c r="AH366" s="337" t="s">
        <v>596</v>
      </c>
      <c r="AI366" s="337"/>
      <c r="AJ366" s="337"/>
      <c r="AK366" s="337"/>
      <c r="AL366" s="337"/>
      <c r="AM366" s="105">
        <f t="shared" si="60"/>
        <v>0.55333333333333334</v>
      </c>
      <c r="AN366" s="105" t="str">
        <f t="shared" si="61"/>
        <v/>
      </c>
      <c r="AO366" s="102">
        <f t="shared" si="62"/>
        <v>0.55333333333333334</v>
      </c>
      <c r="AP366" s="102">
        <f t="shared" si="63"/>
        <v>0.56000000000000005</v>
      </c>
      <c r="AQ366" s="102" t="str">
        <f t="shared" si="64"/>
        <v/>
      </c>
      <c r="AR366" s="102">
        <f t="shared" si="65"/>
        <v>0.56000000000000005</v>
      </c>
      <c r="AS366" s="102"/>
      <c r="AV366" s="161">
        <f t="shared" si="66"/>
        <v>0.55333333333333334</v>
      </c>
      <c r="AW366" s="105" t="str">
        <f t="shared" si="67"/>
        <v/>
      </c>
      <c r="AX366" s="105" t="str">
        <f t="shared" si="68"/>
        <v/>
      </c>
    </row>
    <row r="367" spans="1:50">
      <c r="A367" s="105" t="str">
        <f t="shared" si="71"/>
        <v>Wed</v>
      </c>
      <c r="B367" s="14">
        <f t="shared" si="72"/>
        <v>42683</v>
      </c>
      <c r="C367" s="105">
        <v>0.54</v>
      </c>
      <c r="D367" s="105">
        <v>0.32</v>
      </c>
      <c r="E367" s="105">
        <v>0.51</v>
      </c>
      <c r="F367" s="105">
        <v>0.48</v>
      </c>
      <c r="G367" s="4">
        <f t="shared" si="47"/>
        <v>0.4366666666666667</v>
      </c>
      <c r="I367" s="350"/>
      <c r="J367" s="350"/>
      <c r="K367" s="350"/>
      <c r="L367" s="350"/>
      <c r="N367" s="349"/>
      <c r="O367" s="349"/>
      <c r="P367" s="349"/>
      <c r="Q367" s="338" t="s">
        <v>66</v>
      </c>
      <c r="R367" s="338"/>
      <c r="S367" s="105" t="s">
        <v>74</v>
      </c>
      <c r="T367" s="105" t="s">
        <v>66</v>
      </c>
      <c r="U367" s="105">
        <v>7.5</v>
      </c>
      <c r="AC367" s="105" t="s">
        <v>66</v>
      </c>
      <c r="AD367" s="105" t="s">
        <v>74</v>
      </c>
      <c r="AE367" s="105" t="s">
        <v>74</v>
      </c>
      <c r="AG367" s="105">
        <v>0.28999999999999998</v>
      </c>
      <c r="AH367" s="337" t="s">
        <v>765</v>
      </c>
      <c r="AI367" s="337"/>
      <c r="AJ367" s="337"/>
      <c r="AK367" s="337"/>
      <c r="AL367" s="337"/>
      <c r="AM367" s="105">
        <f t="shared" si="60"/>
        <v>0.4366666666666667</v>
      </c>
      <c r="AN367" s="105" t="str">
        <f t="shared" si="61"/>
        <v/>
      </c>
      <c r="AO367" s="102">
        <f t="shared" si="62"/>
        <v>0.4366666666666667</v>
      </c>
      <c r="AP367" s="102">
        <f t="shared" si="63"/>
        <v>0.28999999999999998</v>
      </c>
      <c r="AQ367" s="102" t="str">
        <f t="shared" si="64"/>
        <v/>
      </c>
      <c r="AR367" s="102">
        <f t="shared" si="65"/>
        <v>0.28999999999999998</v>
      </c>
      <c r="AS367" s="102"/>
      <c r="AV367" s="161">
        <f t="shared" si="66"/>
        <v>0.4366666666666667</v>
      </c>
      <c r="AW367" s="105" t="str">
        <f t="shared" si="67"/>
        <v/>
      </c>
      <c r="AX367" s="105" t="str">
        <f t="shared" si="68"/>
        <v/>
      </c>
    </row>
    <row r="368" spans="1:50">
      <c r="A368" s="105" t="str">
        <f t="shared" si="71"/>
        <v>Thu</v>
      </c>
      <c r="B368" s="14">
        <f t="shared" si="72"/>
        <v>42684</v>
      </c>
      <c r="C368" s="105">
        <v>0.34</v>
      </c>
      <c r="D368" s="105">
        <v>0.33</v>
      </c>
      <c r="E368" s="105">
        <v>0.27</v>
      </c>
      <c r="F368" s="105">
        <v>0.8</v>
      </c>
      <c r="G368" s="4">
        <f t="shared" si="47"/>
        <v>0.46666666666666673</v>
      </c>
      <c r="I368" s="350"/>
      <c r="J368" s="350"/>
      <c r="K368" s="350"/>
      <c r="L368" s="350"/>
      <c r="N368" s="349"/>
      <c r="O368" s="349"/>
      <c r="P368" s="349"/>
      <c r="Q368" s="338" t="s">
        <v>74</v>
      </c>
      <c r="R368" s="338"/>
      <c r="S368" s="105" t="s">
        <v>66</v>
      </c>
      <c r="T368" s="105" t="s">
        <v>74</v>
      </c>
      <c r="U368" s="105">
        <v>-10.25</v>
      </c>
      <c r="AC368" s="105" t="s">
        <v>66</v>
      </c>
      <c r="AD368" s="105" t="s">
        <v>74</v>
      </c>
      <c r="AE368" s="105" t="s">
        <v>66</v>
      </c>
      <c r="AG368" s="105">
        <v>0.21</v>
      </c>
      <c r="AH368" s="337" t="s">
        <v>766</v>
      </c>
      <c r="AI368" s="337"/>
      <c r="AJ368" s="337"/>
      <c r="AK368" s="337"/>
      <c r="AL368" s="337"/>
      <c r="AM368" s="105" t="str">
        <f t="shared" si="60"/>
        <v/>
      </c>
      <c r="AN368" s="105">
        <f t="shared" si="61"/>
        <v>0.46666666666666673</v>
      </c>
      <c r="AO368" s="102" t="str">
        <f t="shared" si="62"/>
        <v/>
      </c>
      <c r="AP368" s="102" t="str">
        <f t="shared" si="63"/>
        <v/>
      </c>
      <c r="AQ368" s="102">
        <f t="shared" si="64"/>
        <v>0.21</v>
      </c>
      <c r="AR368" s="102" t="str">
        <f t="shared" si="65"/>
        <v/>
      </c>
      <c r="AS368" s="102"/>
      <c r="AV368" s="161">
        <f t="shared" si="66"/>
        <v>0.46666666666666673</v>
      </c>
      <c r="AW368" s="105" t="str">
        <f t="shared" si="67"/>
        <v/>
      </c>
      <c r="AX368" s="105">
        <f t="shared" si="68"/>
        <v>0.46666666666666673</v>
      </c>
    </row>
    <row r="369" spans="1:50">
      <c r="A369" s="105" t="str">
        <f t="shared" si="71"/>
        <v>Fri</v>
      </c>
      <c r="B369" s="14">
        <f t="shared" si="72"/>
        <v>42685</v>
      </c>
      <c r="C369" s="105" t="s">
        <v>202</v>
      </c>
      <c r="D369" s="105">
        <v>0.53</v>
      </c>
      <c r="E369" s="105">
        <v>0.51</v>
      </c>
      <c r="F369" s="105">
        <v>0.73</v>
      </c>
      <c r="G369" s="4">
        <f t="shared" si="47"/>
        <v>0.59</v>
      </c>
      <c r="I369" s="350"/>
      <c r="J369" s="350"/>
      <c r="K369" s="350"/>
      <c r="L369" s="350"/>
      <c r="N369" s="349"/>
      <c r="O369" s="349"/>
      <c r="P369" s="349"/>
      <c r="Q369" s="338" t="s">
        <v>66</v>
      </c>
      <c r="R369" s="338"/>
      <c r="S369" s="105" t="s">
        <v>74</v>
      </c>
      <c r="T369" s="105" t="s">
        <v>66</v>
      </c>
      <c r="U369" s="105">
        <v>4</v>
      </c>
      <c r="AC369" s="105" t="s">
        <v>74</v>
      </c>
      <c r="AD369" s="105" t="s">
        <v>66</v>
      </c>
      <c r="AE369" s="105" t="s">
        <v>74</v>
      </c>
      <c r="AG369" s="105">
        <v>1.99</v>
      </c>
      <c r="AH369" s="337" t="s">
        <v>701</v>
      </c>
      <c r="AI369" s="337"/>
      <c r="AJ369" s="337"/>
      <c r="AK369" s="337"/>
      <c r="AL369" s="337"/>
      <c r="AM369" s="105">
        <f t="shared" si="60"/>
        <v>0.59</v>
      </c>
      <c r="AN369" s="105" t="str">
        <f t="shared" si="61"/>
        <v/>
      </c>
      <c r="AO369" s="102">
        <f t="shared" si="62"/>
        <v>0.59</v>
      </c>
      <c r="AP369" s="102">
        <f t="shared" si="63"/>
        <v>1.99</v>
      </c>
      <c r="AQ369" s="102" t="str">
        <f t="shared" si="64"/>
        <v/>
      </c>
      <c r="AR369" s="102">
        <f t="shared" si="65"/>
        <v>1.99</v>
      </c>
      <c r="AS369" s="102"/>
      <c r="AV369" s="161" t="str">
        <f t="shared" si="66"/>
        <v/>
      </c>
      <c r="AW369" s="105">
        <f t="shared" si="67"/>
        <v>0.59</v>
      </c>
      <c r="AX369" s="105" t="str">
        <f t="shared" si="68"/>
        <v/>
      </c>
    </row>
    <row r="370" spans="1:50">
      <c r="A370" s="105" t="str">
        <f t="shared" si="71"/>
        <v>Mon</v>
      </c>
      <c r="B370" s="14">
        <f t="shared" si="72"/>
        <v>42688</v>
      </c>
      <c r="C370" s="105">
        <v>0.57999999999999996</v>
      </c>
      <c r="D370" s="105">
        <v>0.53</v>
      </c>
      <c r="E370" s="105">
        <v>0.24</v>
      </c>
      <c r="F370" s="105">
        <v>0.4</v>
      </c>
      <c r="G370" s="4">
        <f t="shared" si="47"/>
        <v>0.38999999999999996</v>
      </c>
      <c r="I370" s="350"/>
      <c r="J370" s="350"/>
      <c r="K370" s="350"/>
      <c r="L370" s="350"/>
      <c r="N370" s="349"/>
      <c r="O370" s="349"/>
      <c r="P370" s="349"/>
      <c r="Q370" s="338" t="s">
        <v>66</v>
      </c>
      <c r="R370" s="338"/>
      <c r="S370" s="105" t="s">
        <v>74</v>
      </c>
      <c r="T370" s="105" t="s">
        <v>74</v>
      </c>
      <c r="U370" s="105">
        <v>4.5</v>
      </c>
      <c r="AC370" s="105" t="s">
        <v>74</v>
      </c>
      <c r="AD370" s="105" t="s">
        <v>74</v>
      </c>
      <c r="AE370" s="105" t="s">
        <v>74</v>
      </c>
      <c r="AG370" s="105">
        <v>0.35</v>
      </c>
      <c r="AH370" s="337" t="s">
        <v>767</v>
      </c>
      <c r="AI370" s="337"/>
      <c r="AJ370" s="337"/>
      <c r="AK370" s="337"/>
      <c r="AL370" s="337"/>
      <c r="AM370" s="105">
        <f t="shared" si="60"/>
        <v>0.38999999999999996</v>
      </c>
      <c r="AN370" s="105" t="str">
        <f t="shared" si="61"/>
        <v/>
      </c>
      <c r="AO370" s="102" t="str">
        <f t="shared" si="62"/>
        <v/>
      </c>
      <c r="AP370" s="102">
        <f t="shared" si="63"/>
        <v>0.35</v>
      </c>
      <c r="AQ370" s="102" t="str">
        <f t="shared" si="64"/>
        <v/>
      </c>
      <c r="AR370" s="102" t="str">
        <f t="shared" si="65"/>
        <v/>
      </c>
      <c r="AS370" s="102"/>
      <c r="AV370" s="161" t="str">
        <f t="shared" si="66"/>
        <v/>
      </c>
      <c r="AW370" s="105" t="str">
        <f t="shared" si="67"/>
        <v/>
      </c>
      <c r="AX370" s="105" t="str">
        <f t="shared" si="68"/>
        <v/>
      </c>
    </row>
    <row r="371" spans="1:50">
      <c r="A371" s="105" t="str">
        <f t="shared" si="71"/>
        <v>Tue</v>
      </c>
      <c r="B371" s="14">
        <f t="shared" si="72"/>
        <v>42689</v>
      </c>
      <c r="C371" s="105">
        <v>0.62</v>
      </c>
      <c r="D371" s="105">
        <v>0.32</v>
      </c>
      <c r="E371" s="105">
        <v>0.35</v>
      </c>
      <c r="F371" s="105">
        <v>0.49</v>
      </c>
      <c r="G371" s="4">
        <f t="shared" si="47"/>
        <v>0.38666666666666666</v>
      </c>
      <c r="I371" s="350"/>
      <c r="J371" s="350"/>
      <c r="K371" s="350"/>
      <c r="L371" s="350"/>
      <c r="N371" s="349"/>
      <c r="O371" s="349"/>
      <c r="P371" s="349"/>
      <c r="Q371" s="338" t="s">
        <v>66</v>
      </c>
      <c r="R371" s="338"/>
      <c r="S371" s="105" t="s">
        <v>66</v>
      </c>
      <c r="T371" s="105" t="s">
        <v>74</v>
      </c>
      <c r="U371" s="105">
        <v>-8.75</v>
      </c>
      <c r="AC371" s="105" t="s">
        <v>66</v>
      </c>
      <c r="AD371" s="105" t="s">
        <v>74</v>
      </c>
      <c r="AE371" s="105" t="s">
        <v>66</v>
      </c>
      <c r="AG371" s="105">
        <v>0.37</v>
      </c>
      <c r="AH371" s="337" t="s">
        <v>708</v>
      </c>
      <c r="AI371" s="337"/>
      <c r="AJ371" s="337"/>
      <c r="AK371" s="337"/>
      <c r="AL371" s="337"/>
      <c r="AM371" s="105">
        <f t="shared" si="60"/>
        <v>0.38666666666666666</v>
      </c>
      <c r="AN371" s="105">
        <f t="shared" si="61"/>
        <v>0.38666666666666666</v>
      </c>
      <c r="AO371" s="102" t="str">
        <f t="shared" si="62"/>
        <v/>
      </c>
      <c r="AP371" s="102">
        <f t="shared" si="63"/>
        <v>0.37</v>
      </c>
      <c r="AQ371" s="102">
        <f t="shared" si="64"/>
        <v>0.37</v>
      </c>
      <c r="AR371" s="102" t="str">
        <f t="shared" si="65"/>
        <v/>
      </c>
      <c r="AS371" s="102"/>
      <c r="AV371" s="161">
        <f t="shared" si="66"/>
        <v>0.38666666666666666</v>
      </c>
      <c r="AW371" s="105" t="str">
        <f t="shared" si="67"/>
        <v/>
      </c>
      <c r="AX371" s="105">
        <f t="shared" si="68"/>
        <v>0.38666666666666666</v>
      </c>
    </row>
    <row r="372" spans="1:50">
      <c r="A372" s="105" t="str">
        <f t="shared" si="71"/>
        <v>Wed</v>
      </c>
      <c r="B372" s="14">
        <f t="shared" si="72"/>
        <v>42690</v>
      </c>
      <c r="C372" s="105">
        <v>0.94</v>
      </c>
      <c r="D372" s="105">
        <v>0.53</v>
      </c>
      <c r="E372" s="105">
        <v>0.79</v>
      </c>
      <c r="F372" s="105">
        <v>0.51</v>
      </c>
      <c r="G372" s="4">
        <f t="shared" si="47"/>
        <v>0.61</v>
      </c>
      <c r="I372" s="350"/>
      <c r="J372" s="350"/>
      <c r="K372" s="350"/>
      <c r="L372" s="350"/>
      <c r="N372" s="349"/>
      <c r="O372" s="349"/>
      <c r="P372" s="349"/>
      <c r="Q372" s="338" t="s">
        <v>66</v>
      </c>
      <c r="R372" s="338"/>
      <c r="S372" s="105" t="s">
        <v>74</v>
      </c>
      <c r="T372" s="105" t="s">
        <v>74</v>
      </c>
      <c r="U372" s="105">
        <v>3</v>
      </c>
      <c r="AC372" s="105" t="s">
        <v>74</v>
      </c>
      <c r="AD372" s="105" t="s">
        <v>74</v>
      </c>
      <c r="AE372" s="105" t="s">
        <v>74</v>
      </c>
      <c r="AG372" s="105">
        <v>2.27</v>
      </c>
      <c r="AH372" s="337" t="s">
        <v>701</v>
      </c>
      <c r="AI372" s="337"/>
      <c r="AJ372" s="337"/>
      <c r="AK372" s="337"/>
      <c r="AL372" s="337"/>
      <c r="AM372" s="105">
        <f t="shared" si="60"/>
        <v>0.61</v>
      </c>
      <c r="AN372" s="105" t="str">
        <f t="shared" si="61"/>
        <v/>
      </c>
      <c r="AO372" s="102" t="str">
        <f t="shared" si="62"/>
        <v/>
      </c>
      <c r="AP372" s="102">
        <f t="shared" si="63"/>
        <v>2.27</v>
      </c>
      <c r="AQ372" s="102" t="str">
        <f t="shared" si="64"/>
        <v/>
      </c>
      <c r="AR372" s="102" t="str">
        <f t="shared" si="65"/>
        <v/>
      </c>
      <c r="AS372" s="102"/>
      <c r="AV372" s="161" t="str">
        <f t="shared" si="66"/>
        <v/>
      </c>
      <c r="AW372" s="105" t="str">
        <f t="shared" si="67"/>
        <v/>
      </c>
      <c r="AX372" s="105" t="str">
        <f t="shared" si="68"/>
        <v/>
      </c>
    </row>
    <row r="373" spans="1:50" ht="12.75" customHeight="1">
      <c r="A373" s="105" t="str">
        <f t="shared" si="71"/>
        <v>Thu</v>
      </c>
      <c r="B373" s="14">
        <f t="shared" si="72"/>
        <v>42691</v>
      </c>
      <c r="C373" s="105">
        <v>1.63</v>
      </c>
      <c r="D373" s="105">
        <v>0.32</v>
      </c>
      <c r="E373" s="105">
        <v>0.37</v>
      </c>
      <c r="F373" s="105">
        <v>0.73</v>
      </c>
      <c r="G373" s="4">
        <f t="shared" si="47"/>
        <v>0.47333333333333338</v>
      </c>
      <c r="I373" s="350"/>
      <c r="J373" s="350"/>
      <c r="K373" s="350"/>
      <c r="L373" s="350"/>
      <c r="M373" s="105">
        <v>1.88</v>
      </c>
      <c r="N373" s="349" t="s">
        <v>769</v>
      </c>
      <c r="O373" s="349"/>
      <c r="P373" s="349"/>
      <c r="Q373" s="338" t="s">
        <v>74</v>
      </c>
      <c r="R373" s="338"/>
      <c r="S373" s="105" t="s">
        <v>74</v>
      </c>
      <c r="T373" s="105" t="s">
        <v>74</v>
      </c>
      <c r="U373" s="105">
        <v>0.75</v>
      </c>
      <c r="AC373" s="105" t="s">
        <v>66</v>
      </c>
      <c r="AD373" s="105" t="s">
        <v>74</v>
      </c>
      <c r="AE373" s="105" t="s">
        <v>74</v>
      </c>
      <c r="AG373" s="105">
        <v>0.41</v>
      </c>
      <c r="AH373" s="337" t="s">
        <v>770</v>
      </c>
      <c r="AI373" s="337"/>
      <c r="AJ373" s="337"/>
      <c r="AK373" s="337"/>
      <c r="AL373" s="337"/>
      <c r="AM373" s="105" t="str">
        <f t="shared" si="60"/>
        <v/>
      </c>
      <c r="AN373" s="105" t="str">
        <f t="shared" si="61"/>
        <v/>
      </c>
      <c r="AO373" s="102" t="str">
        <f t="shared" si="62"/>
        <v/>
      </c>
      <c r="AP373" s="102" t="str">
        <f t="shared" si="63"/>
        <v/>
      </c>
      <c r="AQ373" s="102" t="str">
        <f t="shared" si="64"/>
        <v/>
      </c>
      <c r="AR373" s="102" t="str">
        <f t="shared" si="65"/>
        <v/>
      </c>
      <c r="AS373" s="102"/>
      <c r="AV373" s="161">
        <f t="shared" si="66"/>
        <v>0.47333333333333338</v>
      </c>
      <c r="AW373" s="105" t="str">
        <f t="shared" si="67"/>
        <v/>
      </c>
      <c r="AX373" s="105" t="str">
        <f t="shared" si="68"/>
        <v/>
      </c>
    </row>
    <row r="374" spans="1:50">
      <c r="A374" s="105" t="str">
        <f t="shared" si="71"/>
        <v>Fri</v>
      </c>
      <c r="B374" s="14">
        <f t="shared" si="72"/>
        <v>42692</v>
      </c>
      <c r="C374" s="105" t="s">
        <v>202</v>
      </c>
      <c r="D374" s="105">
        <v>0.55000000000000004</v>
      </c>
      <c r="E374" s="105">
        <v>0.55000000000000004</v>
      </c>
      <c r="F374" s="105">
        <v>0.73</v>
      </c>
      <c r="G374" s="4">
        <f t="shared" si="47"/>
        <v>0.61</v>
      </c>
      <c r="I374" s="350"/>
      <c r="J374" s="350"/>
      <c r="K374" s="350"/>
      <c r="L374" s="350"/>
      <c r="N374" s="349" t="s">
        <v>170</v>
      </c>
      <c r="O374" s="349"/>
      <c r="P374" s="349"/>
      <c r="Q374" s="338" t="s">
        <v>66</v>
      </c>
      <c r="R374" s="338"/>
      <c r="S374" s="105" t="s">
        <v>74</v>
      </c>
      <c r="T374" s="105" t="s">
        <v>74</v>
      </c>
      <c r="U374" s="105">
        <v>6</v>
      </c>
      <c r="AC374" s="105" t="s">
        <v>74</v>
      </c>
      <c r="AD374" s="105" t="s">
        <v>74</v>
      </c>
      <c r="AE374" s="105" t="s">
        <v>74</v>
      </c>
      <c r="AG374" s="105">
        <v>0.71</v>
      </c>
      <c r="AH374" s="337" t="s">
        <v>771</v>
      </c>
      <c r="AI374" s="337"/>
      <c r="AJ374" s="337"/>
      <c r="AK374" s="337"/>
      <c r="AL374" s="337"/>
      <c r="AM374" s="105">
        <f t="shared" si="60"/>
        <v>0.61</v>
      </c>
      <c r="AN374" s="105" t="str">
        <f t="shared" si="61"/>
        <v/>
      </c>
      <c r="AO374" s="102" t="str">
        <f t="shared" si="62"/>
        <v/>
      </c>
      <c r="AP374" s="102">
        <f t="shared" si="63"/>
        <v>0.71</v>
      </c>
      <c r="AQ374" s="102" t="str">
        <f t="shared" si="64"/>
        <v/>
      </c>
      <c r="AR374" s="102" t="str">
        <f t="shared" si="65"/>
        <v/>
      </c>
      <c r="AS374" s="102"/>
      <c r="AV374" s="161" t="str">
        <f t="shared" si="66"/>
        <v/>
      </c>
      <c r="AW374" s="105" t="str">
        <f t="shared" si="67"/>
        <v/>
      </c>
      <c r="AX374" s="105" t="str">
        <f t="shared" si="68"/>
        <v/>
      </c>
    </row>
    <row r="375" spans="1:50">
      <c r="A375" s="105" t="str">
        <f t="shared" si="71"/>
        <v>Mon</v>
      </c>
      <c r="B375" s="14">
        <f t="shared" si="72"/>
        <v>42695</v>
      </c>
      <c r="C375" s="105">
        <v>0.88</v>
      </c>
      <c r="D375" s="105">
        <v>0.32</v>
      </c>
      <c r="E375" s="105">
        <v>0.35</v>
      </c>
      <c r="F375" s="105">
        <v>0.41</v>
      </c>
      <c r="G375" s="4">
        <f t="shared" si="47"/>
        <v>0.36000000000000004</v>
      </c>
      <c r="I375" s="350"/>
      <c r="J375" s="350"/>
      <c r="K375" s="350"/>
      <c r="L375" s="350"/>
      <c r="N375" s="349"/>
      <c r="O375" s="349"/>
      <c r="P375" s="349"/>
      <c r="Q375" s="338" t="s">
        <v>66</v>
      </c>
      <c r="R375" s="338"/>
      <c r="S375" s="105" t="s">
        <v>74</v>
      </c>
      <c r="T375" s="105" t="s">
        <v>66</v>
      </c>
      <c r="U375" s="105">
        <v>7</v>
      </c>
      <c r="AC375" s="105" t="s">
        <v>74</v>
      </c>
      <c r="AD375" s="105" t="s">
        <v>66</v>
      </c>
      <c r="AE375" s="105" t="s">
        <v>74</v>
      </c>
      <c r="AG375" s="105">
        <v>0.31</v>
      </c>
      <c r="AH375" s="337" t="s">
        <v>772</v>
      </c>
      <c r="AI375" s="337"/>
      <c r="AJ375" s="337"/>
      <c r="AK375" s="337"/>
      <c r="AL375" s="337"/>
      <c r="AM375" s="105">
        <f t="shared" si="60"/>
        <v>0.36000000000000004</v>
      </c>
      <c r="AN375" s="105" t="str">
        <f t="shared" si="61"/>
        <v/>
      </c>
      <c r="AO375" s="102">
        <f t="shared" si="62"/>
        <v>0.36000000000000004</v>
      </c>
      <c r="AP375" s="102">
        <f t="shared" si="63"/>
        <v>0.31</v>
      </c>
      <c r="AQ375" s="102" t="str">
        <f t="shared" si="64"/>
        <v/>
      </c>
      <c r="AR375" s="102">
        <f t="shared" si="65"/>
        <v>0.31</v>
      </c>
      <c r="AS375" s="102"/>
      <c r="AV375" s="161" t="str">
        <f t="shared" si="66"/>
        <v/>
      </c>
      <c r="AW375" s="105">
        <f t="shared" si="67"/>
        <v>0.36000000000000004</v>
      </c>
      <c r="AX375" s="105" t="str">
        <f t="shared" si="68"/>
        <v/>
      </c>
    </row>
    <row r="376" spans="1:50">
      <c r="A376" s="105" t="str">
        <f t="shared" si="71"/>
        <v>Tue</v>
      </c>
      <c r="B376" s="14">
        <f t="shared" si="72"/>
        <v>42696</v>
      </c>
      <c r="C376" s="105">
        <v>1.24</v>
      </c>
      <c r="D376" s="105">
        <v>0.32</v>
      </c>
      <c r="E376" s="105">
        <v>0.32</v>
      </c>
      <c r="F376" s="105">
        <v>0.48</v>
      </c>
      <c r="G376" s="4">
        <f t="shared" si="47"/>
        <v>0.37333333333333335</v>
      </c>
      <c r="I376" s="350"/>
      <c r="J376" s="350"/>
      <c r="K376" s="350"/>
      <c r="L376" s="350"/>
      <c r="N376" s="349"/>
      <c r="O376" s="349"/>
      <c r="P376" s="349"/>
      <c r="Q376" s="338" t="s">
        <v>74</v>
      </c>
      <c r="R376" s="338"/>
      <c r="S376" s="105" t="s">
        <v>74</v>
      </c>
      <c r="T376" s="105" t="s">
        <v>74</v>
      </c>
      <c r="U376" s="105">
        <v>-6.25</v>
      </c>
      <c r="AC376" s="105" t="s">
        <v>66</v>
      </c>
      <c r="AD376" s="105" t="s">
        <v>74</v>
      </c>
      <c r="AE376" s="105" t="s">
        <v>74</v>
      </c>
      <c r="AG376" s="105">
        <v>0.28000000000000003</v>
      </c>
      <c r="AH376" s="337" t="s">
        <v>773</v>
      </c>
      <c r="AI376" s="337"/>
      <c r="AJ376" s="337"/>
      <c r="AK376" s="337"/>
      <c r="AL376" s="337"/>
      <c r="AM376" s="105" t="str">
        <f t="shared" si="60"/>
        <v/>
      </c>
      <c r="AN376" s="105" t="str">
        <f t="shared" si="61"/>
        <v/>
      </c>
      <c r="AO376" s="102" t="str">
        <f t="shared" si="62"/>
        <v/>
      </c>
      <c r="AP376" s="102" t="str">
        <f t="shared" si="63"/>
        <v/>
      </c>
      <c r="AQ376" s="102" t="str">
        <f t="shared" si="64"/>
        <v/>
      </c>
      <c r="AR376" s="102" t="str">
        <f t="shared" si="65"/>
        <v/>
      </c>
      <c r="AS376" s="102"/>
      <c r="AV376" s="161">
        <f t="shared" si="66"/>
        <v>0.37333333333333335</v>
      </c>
      <c r="AW376" s="105" t="str">
        <f t="shared" si="67"/>
        <v/>
      </c>
      <c r="AX376" s="105" t="str">
        <f t="shared" si="68"/>
        <v/>
      </c>
    </row>
    <row r="377" spans="1:50">
      <c r="A377" s="105" t="str">
        <f t="shared" si="71"/>
        <v>Wed</v>
      </c>
      <c r="B377" s="14">
        <f t="shared" si="72"/>
        <v>42697</v>
      </c>
      <c r="C377" s="105">
        <v>0.16</v>
      </c>
      <c r="D377" s="105" t="s">
        <v>331</v>
      </c>
      <c r="E377" s="105" t="s">
        <v>331</v>
      </c>
      <c r="F377" s="105">
        <v>0.52</v>
      </c>
      <c r="G377" s="4"/>
      <c r="I377" s="350"/>
      <c r="J377" s="350"/>
      <c r="K377" s="350"/>
      <c r="L377" s="350"/>
      <c r="N377" s="349"/>
      <c r="O377" s="349"/>
      <c r="P377" s="349"/>
      <c r="Q377" s="338"/>
      <c r="R377" s="338"/>
      <c r="AH377" s="337" t="s">
        <v>774</v>
      </c>
      <c r="AI377" s="337"/>
      <c r="AJ377" s="337"/>
      <c r="AK377" s="337"/>
      <c r="AL377" s="337"/>
      <c r="AM377" s="105" t="str">
        <f t="shared" si="60"/>
        <v/>
      </c>
      <c r="AN377" s="105" t="str">
        <f t="shared" si="61"/>
        <v/>
      </c>
      <c r="AO377" s="102" t="str">
        <f t="shared" si="62"/>
        <v/>
      </c>
      <c r="AP377" s="102" t="str">
        <f t="shared" si="63"/>
        <v/>
      </c>
      <c r="AQ377" s="102" t="str">
        <f t="shared" si="64"/>
        <v/>
      </c>
      <c r="AR377" s="102" t="str">
        <f t="shared" si="65"/>
        <v/>
      </c>
      <c r="AS377" s="102"/>
      <c r="AV377" s="161" t="str">
        <f t="shared" si="66"/>
        <v/>
      </c>
      <c r="AW377" s="105" t="str">
        <f t="shared" si="67"/>
        <v/>
      </c>
      <c r="AX377" s="105" t="str">
        <f t="shared" si="68"/>
        <v/>
      </c>
    </row>
    <row r="378" spans="1:50">
      <c r="A378" s="105" t="str">
        <f t="shared" si="71"/>
        <v>Thu</v>
      </c>
      <c r="B378" s="14">
        <f t="shared" si="72"/>
        <v>42698</v>
      </c>
      <c r="C378" s="105">
        <v>0.8</v>
      </c>
      <c r="D378" s="105">
        <v>0.53</v>
      </c>
      <c r="E378" s="105">
        <v>0.41</v>
      </c>
      <c r="F378" s="105">
        <v>0.75</v>
      </c>
      <c r="G378" s="4">
        <f>(F378+E378+D378)/3</f>
        <v>0.56333333333333335</v>
      </c>
      <c r="I378" s="350"/>
      <c r="J378" s="350"/>
      <c r="K378" s="350"/>
      <c r="L378" s="350"/>
      <c r="N378" s="349"/>
      <c r="O378" s="349"/>
      <c r="P378" s="349"/>
      <c r="Q378" s="338" t="s">
        <v>66</v>
      </c>
      <c r="R378" s="338"/>
      <c r="S378" s="105" t="s">
        <v>74</v>
      </c>
      <c r="T378" s="105" t="s">
        <v>74</v>
      </c>
      <c r="U378" s="105">
        <v>5</v>
      </c>
      <c r="AC378" s="105" t="s">
        <v>74</v>
      </c>
      <c r="AD378" s="105" t="s">
        <v>74</v>
      </c>
      <c r="AE378" s="105" t="s">
        <v>74</v>
      </c>
      <c r="AG378" s="105">
        <v>0.54</v>
      </c>
      <c r="AH378" s="337" t="s">
        <v>775</v>
      </c>
      <c r="AI378" s="337"/>
      <c r="AJ378" s="337"/>
      <c r="AK378" s="337"/>
      <c r="AL378" s="337"/>
      <c r="AM378" s="105">
        <f t="shared" si="60"/>
        <v>0.56333333333333335</v>
      </c>
      <c r="AN378" s="105" t="str">
        <f t="shared" si="61"/>
        <v/>
      </c>
      <c r="AO378" s="102" t="str">
        <f t="shared" si="62"/>
        <v/>
      </c>
      <c r="AP378" s="102">
        <f t="shared" si="63"/>
        <v>0.54</v>
      </c>
      <c r="AQ378" s="102" t="str">
        <f t="shared" si="64"/>
        <v/>
      </c>
      <c r="AR378" s="102" t="str">
        <f t="shared" si="65"/>
        <v/>
      </c>
      <c r="AS378" s="102"/>
      <c r="AV378" s="161" t="str">
        <f t="shared" si="66"/>
        <v/>
      </c>
      <c r="AW378" s="105" t="str">
        <f t="shared" si="67"/>
        <v/>
      </c>
      <c r="AX378" s="105" t="str">
        <f t="shared" si="68"/>
        <v/>
      </c>
    </row>
    <row r="379" spans="1:50">
      <c r="A379" s="105" t="str">
        <f t="shared" si="71"/>
        <v>Fri</v>
      </c>
      <c r="B379" s="14">
        <f t="shared" si="72"/>
        <v>42699</v>
      </c>
      <c r="C379" s="105" t="s">
        <v>202</v>
      </c>
      <c r="D379" s="105">
        <v>0.32</v>
      </c>
      <c r="E379" s="105">
        <v>0.21</v>
      </c>
      <c r="F379" s="105">
        <v>0.75</v>
      </c>
      <c r="G379" s="4">
        <f>(F379+E379+D379)/3</f>
        <v>0.42666666666666669</v>
      </c>
      <c r="I379" s="350"/>
      <c r="J379" s="350"/>
      <c r="K379" s="350"/>
      <c r="L379" s="350"/>
      <c r="N379" s="349"/>
      <c r="O379" s="349"/>
      <c r="P379" s="349"/>
      <c r="Q379" s="338" t="s">
        <v>74</v>
      </c>
      <c r="R379" s="338"/>
      <c r="S379" s="105" t="s">
        <v>66</v>
      </c>
      <c r="T379" s="105" t="s">
        <v>74</v>
      </c>
      <c r="U379" s="105">
        <v>-5.25</v>
      </c>
      <c r="AC379" s="105" t="s">
        <v>66</v>
      </c>
      <c r="AD379" s="105" t="s">
        <v>74</v>
      </c>
      <c r="AE379" s="105" t="s">
        <v>66</v>
      </c>
      <c r="AG379" s="105">
        <v>0.26</v>
      </c>
      <c r="AH379" s="337" t="s">
        <v>777</v>
      </c>
      <c r="AI379" s="337"/>
      <c r="AJ379" s="337"/>
      <c r="AK379" s="337"/>
      <c r="AL379" s="337"/>
      <c r="AM379" s="105" t="str">
        <f t="shared" si="60"/>
        <v/>
      </c>
      <c r="AN379" s="105">
        <f t="shared" si="61"/>
        <v>0.42666666666666669</v>
      </c>
      <c r="AO379" s="102" t="str">
        <f t="shared" si="62"/>
        <v/>
      </c>
      <c r="AP379" s="102" t="str">
        <f t="shared" si="63"/>
        <v/>
      </c>
      <c r="AQ379" s="102">
        <f t="shared" si="64"/>
        <v>0.26</v>
      </c>
      <c r="AR379" s="102" t="str">
        <f t="shared" si="65"/>
        <v/>
      </c>
      <c r="AS379" s="102"/>
      <c r="AV379" s="161">
        <f t="shared" si="66"/>
        <v>0.42666666666666669</v>
      </c>
      <c r="AW379" s="105" t="str">
        <f t="shared" si="67"/>
        <v/>
      </c>
      <c r="AX379" s="105">
        <f t="shared" si="68"/>
        <v>0.42666666666666669</v>
      </c>
    </row>
    <row r="380" spans="1:50">
      <c r="A380" s="105" t="str">
        <f t="shared" si="71"/>
        <v>Mon</v>
      </c>
      <c r="B380" s="14">
        <f t="shared" si="72"/>
        <v>42702</v>
      </c>
      <c r="C380" s="105">
        <v>0.92</v>
      </c>
      <c r="D380" s="105">
        <v>0.53</v>
      </c>
      <c r="E380" s="105">
        <v>0.69</v>
      </c>
      <c r="F380" s="105">
        <v>0.44</v>
      </c>
      <c r="G380" s="4">
        <f>(F380+E380+D380)/3</f>
        <v>0.55333333333333334</v>
      </c>
      <c r="I380" s="350"/>
      <c r="J380" s="350"/>
      <c r="K380" s="350"/>
      <c r="L380" s="350"/>
      <c r="N380" s="349"/>
      <c r="O380" s="349"/>
      <c r="P380" s="349"/>
      <c r="Q380" s="338" t="s">
        <v>66</v>
      </c>
      <c r="R380" s="338"/>
      <c r="S380" s="105" t="s">
        <v>74</v>
      </c>
      <c r="T380" s="105" t="s">
        <v>74</v>
      </c>
      <c r="U380" s="105">
        <v>-0.5</v>
      </c>
      <c r="AC380" s="105" t="s">
        <v>74</v>
      </c>
      <c r="AD380" s="105" t="s">
        <v>74</v>
      </c>
      <c r="AE380" s="105" t="s">
        <v>74</v>
      </c>
      <c r="AG380" s="105">
        <v>0.6</v>
      </c>
      <c r="AH380" s="337" t="s">
        <v>569</v>
      </c>
      <c r="AI380" s="337"/>
      <c r="AJ380" s="337"/>
      <c r="AK380" s="337"/>
      <c r="AL380" s="337"/>
      <c r="AM380" s="105">
        <f t="shared" si="60"/>
        <v>0.55333333333333334</v>
      </c>
      <c r="AN380" s="105" t="str">
        <f t="shared" si="61"/>
        <v/>
      </c>
      <c r="AO380" s="102" t="str">
        <f t="shared" si="62"/>
        <v/>
      </c>
      <c r="AP380" s="102">
        <f t="shared" si="63"/>
        <v>0.6</v>
      </c>
      <c r="AQ380" s="102" t="str">
        <f t="shared" si="64"/>
        <v/>
      </c>
      <c r="AR380" s="102" t="str">
        <f t="shared" si="65"/>
        <v/>
      </c>
      <c r="AS380" s="102"/>
      <c r="AV380" s="161" t="str">
        <f t="shared" si="66"/>
        <v/>
      </c>
      <c r="AW380" s="105" t="str">
        <f t="shared" si="67"/>
        <v/>
      </c>
      <c r="AX380" s="105" t="str">
        <f t="shared" si="68"/>
        <v/>
      </c>
    </row>
    <row r="381" spans="1:50">
      <c r="A381" s="105" t="str">
        <f t="shared" si="71"/>
        <v>Tue</v>
      </c>
      <c r="B381" s="14">
        <f t="shared" si="72"/>
        <v>42703</v>
      </c>
      <c r="C381" s="105">
        <v>1.24</v>
      </c>
      <c r="D381" s="105">
        <v>0.53</v>
      </c>
      <c r="E381" s="105">
        <v>0.44</v>
      </c>
      <c r="F381" s="105">
        <v>0.46</v>
      </c>
      <c r="G381" s="4">
        <f>(F381+E381+D381)/3</f>
        <v>0.47666666666666674</v>
      </c>
      <c r="I381" s="350"/>
      <c r="J381" s="350"/>
      <c r="K381" s="350"/>
      <c r="L381" s="350"/>
      <c r="N381" s="349"/>
      <c r="O381" s="349"/>
      <c r="P381" s="349"/>
      <c r="Q381" s="338"/>
      <c r="R381" s="338"/>
      <c r="AG381" s="105">
        <v>0.33</v>
      </c>
      <c r="AH381" s="337" t="s">
        <v>582</v>
      </c>
      <c r="AI381" s="337"/>
      <c r="AJ381" s="337"/>
      <c r="AK381" s="337"/>
      <c r="AL381" s="337"/>
      <c r="AM381" s="105" t="str">
        <f t="shared" si="60"/>
        <v/>
      </c>
      <c r="AN381" s="105" t="str">
        <f t="shared" si="61"/>
        <v/>
      </c>
      <c r="AO381" s="102" t="str">
        <f t="shared" si="62"/>
        <v/>
      </c>
      <c r="AP381" s="102" t="str">
        <f t="shared" si="63"/>
        <v/>
      </c>
      <c r="AQ381" s="102" t="str">
        <f t="shared" si="64"/>
        <v/>
      </c>
      <c r="AR381" s="102" t="str">
        <f t="shared" si="65"/>
        <v/>
      </c>
      <c r="AS381" s="102"/>
      <c r="AV381" s="161" t="str">
        <f t="shared" si="66"/>
        <v/>
      </c>
      <c r="AW381" s="105" t="str">
        <f t="shared" si="67"/>
        <v/>
      </c>
      <c r="AX381" s="105" t="str">
        <f t="shared" si="68"/>
        <v/>
      </c>
    </row>
    <row r="382" spans="1:50">
      <c r="A382" s="105" t="str">
        <f t="shared" si="71"/>
        <v>Wed</v>
      </c>
      <c r="B382" s="14">
        <f t="shared" si="72"/>
        <v>42704</v>
      </c>
      <c r="C382" s="105">
        <v>0.16</v>
      </c>
      <c r="F382" s="105">
        <v>0.53</v>
      </c>
      <c r="G382" s="4"/>
      <c r="I382" s="350"/>
      <c r="J382" s="350"/>
      <c r="K382" s="350"/>
      <c r="L382" s="350"/>
      <c r="M382" s="105">
        <v>1.39</v>
      </c>
      <c r="N382" s="349" t="s">
        <v>778</v>
      </c>
      <c r="O382" s="349"/>
      <c r="P382" s="349"/>
      <c r="Q382" s="338"/>
      <c r="R382" s="338"/>
      <c r="AH382" s="337"/>
      <c r="AI382" s="337"/>
      <c r="AJ382" s="337"/>
      <c r="AK382" s="337"/>
      <c r="AL382" s="337"/>
      <c r="AM382" s="105" t="str">
        <f t="shared" si="60"/>
        <v/>
      </c>
      <c r="AN382" s="105" t="str">
        <f t="shared" si="61"/>
        <v/>
      </c>
      <c r="AO382" s="102" t="str">
        <f t="shared" si="62"/>
        <v/>
      </c>
      <c r="AP382" s="102" t="str">
        <f t="shared" si="63"/>
        <v/>
      </c>
      <c r="AQ382" s="102" t="str">
        <f t="shared" si="64"/>
        <v/>
      </c>
      <c r="AR382" s="102" t="str">
        <f t="shared" si="65"/>
        <v/>
      </c>
      <c r="AS382" s="102"/>
      <c r="AV382" s="161" t="str">
        <f t="shared" si="66"/>
        <v/>
      </c>
      <c r="AW382" s="105" t="str">
        <f t="shared" si="67"/>
        <v/>
      </c>
      <c r="AX382" s="105" t="str">
        <f t="shared" si="68"/>
        <v/>
      </c>
    </row>
    <row r="383" spans="1:50">
      <c r="A383" s="105" t="str">
        <f t="shared" si="71"/>
        <v>Thu</v>
      </c>
      <c r="B383" s="14">
        <f t="shared" si="72"/>
        <v>42705</v>
      </c>
      <c r="C383" s="105">
        <v>9.0299999999999994</v>
      </c>
      <c r="F383" s="105">
        <v>0.68</v>
      </c>
      <c r="G383" s="4"/>
      <c r="I383" s="350"/>
      <c r="J383" s="350"/>
      <c r="K383" s="350"/>
      <c r="L383" s="350"/>
      <c r="M383" s="105">
        <v>1.67</v>
      </c>
      <c r="N383" s="349" t="s">
        <v>779</v>
      </c>
      <c r="O383" s="349"/>
      <c r="P383" s="349"/>
      <c r="Q383" s="338"/>
      <c r="R383" s="338"/>
      <c r="AH383" s="337"/>
      <c r="AI383" s="337"/>
      <c r="AJ383" s="337"/>
      <c r="AK383" s="337"/>
      <c r="AL383" s="337"/>
      <c r="AM383" s="105" t="str">
        <f t="shared" si="60"/>
        <v/>
      </c>
      <c r="AN383" s="105" t="str">
        <f t="shared" si="61"/>
        <v/>
      </c>
      <c r="AO383" s="102" t="str">
        <f t="shared" si="62"/>
        <v/>
      </c>
      <c r="AP383" s="102" t="str">
        <f t="shared" si="63"/>
        <v/>
      </c>
      <c r="AQ383" s="102" t="str">
        <f t="shared" si="64"/>
        <v/>
      </c>
      <c r="AR383" s="102" t="str">
        <f t="shared" si="65"/>
        <v/>
      </c>
      <c r="AS383" s="102"/>
      <c r="AV383" s="161" t="str">
        <f t="shared" si="66"/>
        <v/>
      </c>
      <c r="AW383" s="105" t="str">
        <f t="shared" si="67"/>
        <v/>
      </c>
      <c r="AX383" s="105" t="str">
        <f t="shared" si="68"/>
        <v/>
      </c>
    </row>
    <row r="384" spans="1:50">
      <c r="A384" s="105" t="str">
        <f t="shared" si="71"/>
        <v>Fri</v>
      </c>
      <c r="B384" s="14">
        <f t="shared" si="72"/>
        <v>42706</v>
      </c>
      <c r="C384" s="105" t="s">
        <v>202</v>
      </c>
      <c r="F384" s="105">
        <v>1.51</v>
      </c>
      <c r="G384" s="4"/>
      <c r="I384" s="350"/>
      <c r="J384" s="350"/>
      <c r="K384" s="350"/>
      <c r="L384" s="350"/>
      <c r="N384" s="349"/>
      <c r="O384" s="349"/>
      <c r="P384" s="349"/>
      <c r="Q384" s="338"/>
      <c r="R384" s="338"/>
      <c r="AH384" s="337"/>
      <c r="AI384" s="337"/>
      <c r="AJ384" s="337"/>
      <c r="AK384" s="337"/>
      <c r="AL384" s="337"/>
      <c r="AM384" s="105" t="str">
        <f t="shared" si="60"/>
        <v/>
      </c>
      <c r="AN384" s="105" t="str">
        <f t="shared" si="61"/>
        <v/>
      </c>
      <c r="AO384" s="102" t="str">
        <f t="shared" si="62"/>
        <v/>
      </c>
      <c r="AP384" s="102" t="str">
        <f t="shared" si="63"/>
        <v/>
      </c>
      <c r="AQ384" s="102" t="str">
        <f t="shared" si="64"/>
        <v/>
      </c>
      <c r="AR384" s="102" t="str">
        <f t="shared" si="65"/>
        <v/>
      </c>
      <c r="AS384" s="102"/>
      <c r="AV384" s="161" t="str">
        <f t="shared" si="66"/>
        <v/>
      </c>
      <c r="AW384" s="105" t="str">
        <f t="shared" si="67"/>
        <v/>
      </c>
      <c r="AX384" s="105" t="str">
        <f t="shared" si="68"/>
        <v/>
      </c>
    </row>
    <row r="385" spans="1:50">
      <c r="A385" s="105" t="str">
        <f t="shared" si="71"/>
        <v>Mon</v>
      </c>
      <c r="B385" s="14">
        <f t="shared" si="72"/>
        <v>42709</v>
      </c>
      <c r="G385" s="4"/>
      <c r="I385" s="350"/>
      <c r="J385" s="350"/>
      <c r="K385" s="350"/>
      <c r="L385" s="350"/>
      <c r="N385" s="349"/>
      <c r="O385" s="349"/>
      <c r="P385" s="349"/>
      <c r="Q385" s="338"/>
      <c r="R385" s="338"/>
      <c r="AH385" s="337"/>
      <c r="AI385" s="337"/>
      <c r="AJ385" s="337"/>
      <c r="AK385" s="337"/>
      <c r="AL385" s="337"/>
      <c r="AM385" s="105" t="str">
        <f t="shared" si="60"/>
        <v/>
      </c>
      <c r="AN385" s="105" t="str">
        <f t="shared" si="61"/>
        <v/>
      </c>
      <c r="AO385" s="102" t="str">
        <f t="shared" si="62"/>
        <v/>
      </c>
      <c r="AP385" s="102" t="str">
        <f t="shared" si="63"/>
        <v/>
      </c>
      <c r="AQ385" s="102" t="str">
        <f t="shared" si="64"/>
        <v/>
      </c>
      <c r="AR385" s="102" t="str">
        <f t="shared" si="65"/>
        <v/>
      </c>
      <c r="AS385" s="102"/>
      <c r="AV385" s="161" t="str">
        <f t="shared" si="66"/>
        <v/>
      </c>
      <c r="AW385" s="105" t="str">
        <f t="shared" si="67"/>
        <v/>
      </c>
      <c r="AX385" s="105" t="str">
        <f t="shared" si="68"/>
        <v/>
      </c>
    </row>
    <row r="386" spans="1:50">
      <c r="A386" s="105" t="str">
        <f t="shared" ref="A386:A408" si="73">TEXT(WEEKDAY(B386),"ddd")</f>
        <v>Tue</v>
      </c>
      <c r="B386" s="14">
        <f t="shared" ref="B386:B408" si="74">IF(A385="Fri",B385+3,B385+1)</f>
        <v>42710</v>
      </c>
      <c r="G386" s="4"/>
      <c r="I386" s="350"/>
      <c r="J386" s="350"/>
      <c r="K386" s="350"/>
      <c r="L386" s="350"/>
      <c r="N386" s="349"/>
      <c r="O386" s="349"/>
      <c r="P386" s="349"/>
      <c r="Q386" s="338"/>
      <c r="R386" s="338"/>
      <c r="AH386" s="337"/>
      <c r="AI386" s="337"/>
      <c r="AJ386" s="337"/>
      <c r="AK386" s="337"/>
      <c r="AL386" s="337"/>
      <c r="AM386" s="105" t="str">
        <f t="shared" si="60"/>
        <v/>
      </c>
      <c r="AN386" s="105" t="str">
        <f t="shared" si="61"/>
        <v/>
      </c>
      <c r="AO386" s="102" t="str">
        <f t="shared" si="62"/>
        <v/>
      </c>
      <c r="AP386" s="102" t="str">
        <f t="shared" si="63"/>
        <v/>
      </c>
      <c r="AQ386" s="102" t="str">
        <f t="shared" si="64"/>
        <v/>
      </c>
      <c r="AR386" s="102" t="str">
        <f t="shared" si="65"/>
        <v/>
      </c>
      <c r="AS386" s="102"/>
      <c r="AV386" s="161" t="str">
        <f t="shared" si="66"/>
        <v/>
      </c>
      <c r="AW386" s="105" t="str">
        <f t="shared" si="67"/>
        <v/>
      </c>
      <c r="AX386" s="105" t="str">
        <f t="shared" si="68"/>
        <v/>
      </c>
    </row>
    <row r="387" spans="1:50">
      <c r="A387" s="105" t="str">
        <f t="shared" si="73"/>
        <v>Wed</v>
      </c>
      <c r="B387" s="14">
        <f t="shared" si="74"/>
        <v>42711</v>
      </c>
      <c r="G387" s="4"/>
      <c r="I387" s="350"/>
      <c r="J387" s="350"/>
      <c r="K387" s="350"/>
      <c r="L387" s="350"/>
      <c r="N387" s="349"/>
      <c r="O387" s="349"/>
      <c r="P387" s="349"/>
      <c r="Q387" s="338"/>
      <c r="R387" s="338"/>
      <c r="AH387" s="337"/>
      <c r="AI387" s="337"/>
      <c r="AJ387" s="337"/>
      <c r="AK387" s="337"/>
      <c r="AL387" s="337"/>
      <c r="AM387" s="105" t="str">
        <f t="shared" si="60"/>
        <v/>
      </c>
      <c r="AN387" s="105" t="str">
        <f t="shared" si="61"/>
        <v/>
      </c>
      <c r="AO387" s="102" t="str">
        <f t="shared" si="62"/>
        <v/>
      </c>
      <c r="AP387" s="102" t="str">
        <f t="shared" si="63"/>
        <v/>
      </c>
      <c r="AQ387" s="102" t="str">
        <f t="shared" si="64"/>
        <v/>
      </c>
      <c r="AR387" s="102" t="str">
        <f t="shared" si="65"/>
        <v/>
      </c>
      <c r="AS387" s="102"/>
      <c r="AV387" s="161" t="str">
        <f t="shared" si="66"/>
        <v/>
      </c>
      <c r="AW387" s="105" t="str">
        <f t="shared" si="67"/>
        <v/>
      </c>
      <c r="AX387" s="105" t="str">
        <f t="shared" si="68"/>
        <v/>
      </c>
    </row>
    <row r="388" spans="1:50">
      <c r="A388" s="105" t="str">
        <f t="shared" si="73"/>
        <v>Thu</v>
      </c>
      <c r="B388" s="14">
        <f t="shared" si="74"/>
        <v>42712</v>
      </c>
      <c r="G388" s="4"/>
      <c r="I388" s="350"/>
      <c r="J388" s="350"/>
      <c r="K388" s="350"/>
      <c r="L388" s="350"/>
      <c r="N388" s="349"/>
      <c r="O388" s="349"/>
      <c r="P388" s="349"/>
      <c r="Q388" s="338"/>
      <c r="R388" s="338"/>
      <c r="AH388" s="337"/>
      <c r="AI388" s="337"/>
      <c r="AJ388" s="337"/>
      <c r="AK388" s="337"/>
      <c r="AL388" s="337"/>
      <c r="AM388" s="105" t="str">
        <f t="shared" si="60"/>
        <v/>
      </c>
      <c r="AN388" s="105" t="str">
        <f t="shared" si="61"/>
        <v/>
      </c>
      <c r="AO388" s="102" t="str">
        <f t="shared" si="62"/>
        <v/>
      </c>
      <c r="AP388" s="102" t="str">
        <f t="shared" si="63"/>
        <v/>
      </c>
      <c r="AQ388" s="102" t="str">
        <f t="shared" si="64"/>
        <v/>
      </c>
      <c r="AR388" s="102" t="str">
        <f t="shared" si="65"/>
        <v/>
      </c>
      <c r="AS388" s="102"/>
      <c r="AV388" s="161" t="str">
        <f t="shared" si="66"/>
        <v/>
      </c>
      <c r="AW388" s="105" t="str">
        <f t="shared" si="67"/>
        <v/>
      </c>
      <c r="AX388" s="105" t="str">
        <f t="shared" si="68"/>
        <v/>
      </c>
    </row>
    <row r="389" spans="1:50">
      <c r="A389" s="105" t="str">
        <f t="shared" si="73"/>
        <v>Fri</v>
      </c>
      <c r="B389" s="14">
        <f t="shared" si="74"/>
        <v>42713</v>
      </c>
      <c r="G389" s="4"/>
      <c r="I389" s="350"/>
      <c r="J389" s="350"/>
      <c r="K389" s="350"/>
      <c r="L389" s="350"/>
      <c r="N389" s="349"/>
      <c r="O389" s="349"/>
      <c r="P389" s="349"/>
      <c r="Q389" s="338"/>
      <c r="R389" s="338"/>
      <c r="AH389" s="337"/>
      <c r="AI389" s="337"/>
      <c r="AJ389" s="337"/>
      <c r="AK389" s="337"/>
      <c r="AL389" s="337"/>
      <c r="AM389" s="105" t="str">
        <f t="shared" si="60"/>
        <v/>
      </c>
      <c r="AN389" s="105" t="str">
        <f t="shared" si="61"/>
        <v/>
      </c>
      <c r="AO389" s="102" t="str">
        <f t="shared" si="62"/>
        <v/>
      </c>
      <c r="AP389" s="102" t="str">
        <f t="shared" si="63"/>
        <v/>
      </c>
      <c r="AQ389" s="102" t="str">
        <f t="shared" si="64"/>
        <v/>
      </c>
      <c r="AR389" s="102" t="str">
        <f t="shared" si="65"/>
        <v/>
      </c>
      <c r="AS389" s="102"/>
      <c r="AV389" s="161" t="str">
        <f t="shared" si="66"/>
        <v/>
      </c>
      <c r="AW389" s="105" t="str">
        <f t="shared" si="67"/>
        <v/>
      </c>
      <c r="AX389" s="105" t="str">
        <f t="shared" si="68"/>
        <v/>
      </c>
    </row>
    <row r="390" spans="1:50">
      <c r="A390" s="105" t="str">
        <f t="shared" si="73"/>
        <v>Mon</v>
      </c>
      <c r="B390" s="14">
        <f t="shared" si="74"/>
        <v>42716</v>
      </c>
      <c r="G390" s="4"/>
      <c r="I390" s="350"/>
      <c r="J390" s="350"/>
      <c r="K390" s="350"/>
      <c r="L390" s="350"/>
      <c r="N390" s="349"/>
      <c r="O390" s="349"/>
      <c r="P390" s="349"/>
      <c r="Q390" s="338"/>
      <c r="R390" s="338"/>
      <c r="AH390" s="337"/>
      <c r="AI390" s="337"/>
      <c r="AJ390" s="337"/>
      <c r="AK390" s="337"/>
      <c r="AL390" s="337"/>
      <c r="AM390" s="105" t="str">
        <f t="shared" si="60"/>
        <v/>
      </c>
      <c r="AN390" s="105" t="str">
        <f t="shared" si="61"/>
        <v/>
      </c>
      <c r="AO390" s="102" t="str">
        <f t="shared" si="62"/>
        <v/>
      </c>
      <c r="AP390" s="102" t="str">
        <f t="shared" si="63"/>
        <v/>
      </c>
      <c r="AQ390" s="102" t="str">
        <f t="shared" si="64"/>
        <v/>
      </c>
      <c r="AR390" s="102" t="str">
        <f t="shared" si="65"/>
        <v/>
      </c>
      <c r="AS390" s="102"/>
      <c r="AV390" s="161" t="str">
        <f t="shared" si="66"/>
        <v/>
      </c>
      <c r="AW390" s="105" t="str">
        <f t="shared" si="67"/>
        <v/>
      </c>
      <c r="AX390" s="105" t="str">
        <f t="shared" si="68"/>
        <v/>
      </c>
    </row>
    <row r="391" spans="1:50">
      <c r="A391" s="105" t="str">
        <f t="shared" si="73"/>
        <v>Tue</v>
      </c>
      <c r="B391" s="14">
        <f t="shared" si="74"/>
        <v>42717</v>
      </c>
      <c r="G391" s="4"/>
      <c r="I391" s="350"/>
      <c r="J391" s="350"/>
      <c r="K391" s="350"/>
      <c r="L391" s="350"/>
      <c r="N391" s="349"/>
      <c r="O391" s="349"/>
      <c r="P391" s="349"/>
      <c r="Q391" s="338"/>
      <c r="R391" s="338"/>
      <c r="AH391" s="337"/>
      <c r="AI391" s="337"/>
      <c r="AJ391" s="337"/>
      <c r="AK391" s="337"/>
      <c r="AL391" s="337"/>
      <c r="AM391" s="105" t="str">
        <f t="shared" si="60"/>
        <v/>
      </c>
      <c r="AN391" s="105" t="str">
        <f t="shared" si="61"/>
        <v/>
      </c>
      <c r="AO391" s="102" t="str">
        <f t="shared" si="62"/>
        <v/>
      </c>
      <c r="AP391" s="102" t="str">
        <f t="shared" si="63"/>
        <v/>
      </c>
      <c r="AQ391" s="102" t="str">
        <f t="shared" si="64"/>
        <v/>
      </c>
      <c r="AR391" s="102" t="str">
        <f t="shared" si="65"/>
        <v/>
      </c>
      <c r="AS391" s="102"/>
      <c r="AV391" s="161" t="str">
        <f t="shared" si="66"/>
        <v/>
      </c>
      <c r="AW391" s="105" t="str">
        <f t="shared" si="67"/>
        <v/>
      </c>
      <c r="AX391" s="105" t="str">
        <f t="shared" si="68"/>
        <v/>
      </c>
    </row>
    <row r="392" spans="1:50">
      <c r="A392" s="105" t="str">
        <f t="shared" si="73"/>
        <v>Wed</v>
      </c>
      <c r="B392" s="14">
        <f t="shared" si="74"/>
        <v>42718</v>
      </c>
      <c r="G392" s="4"/>
      <c r="I392" s="350"/>
      <c r="J392" s="350"/>
      <c r="K392" s="350"/>
      <c r="L392" s="350"/>
      <c r="N392" s="349"/>
      <c r="O392" s="349"/>
      <c r="P392" s="349"/>
      <c r="Q392" s="338"/>
      <c r="R392" s="338"/>
      <c r="AH392" s="337"/>
      <c r="AI392" s="337"/>
      <c r="AJ392" s="337"/>
      <c r="AK392" s="337"/>
      <c r="AL392" s="337"/>
      <c r="AM392" s="105" t="str">
        <f t="shared" si="60"/>
        <v/>
      </c>
      <c r="AN392" s="105" t="str">
        <f t="shared" si="61"/>
        <v/>
      </c>
      <c r="AO392" s="102" t="str">
        <f t="shared" si="62"/>
        <v/>
      </c>
      <c r="AP392" s="102" t="str">
        <f t="shared" si="63"/>
        <v/>
      </c>
      <c r="AQ392" s="102" t="str">
        <f t="shared" si="64"/>
        <v/>
      </c>
      <c r="AR392" s="102" t="str">
        <f t="shared" si="65"/>
        <v/>
      </c>
      <c r="AS392" s="102"/>
      <c r="AV392" s="161" t="str">
        <f t="shared" si="66"/>
        <v/>
      </c>
      <c r="AW392" s="105" t="str">
        <f t="shared" si="67"/>
        <v/>
      </c>
      <c r="AX392" s="105" t="str">
        <f t="shared" si="68"/>
        <v/>
      </c>
    </row>
    <row r="393" spans="1:50">
      <c r="A393" s="105" t="str">
        <f t="shared" si="73"/>
        <v>Thu</v>
      </c>
      <c r="B393" s="14">
        <f t="shared" si="74"/>
        <v>42719</v>
      </c>
      <c r="G393" s="4"/>
      <c r="I393" s="350"/>
      <c r="J393" s="350"/>
      <c r="K393" s="350"/>
      <c r="L393" s="350"/>
      <c r="N393" s="349"/>
      <c r="O393" s="349"/>
      <c r="P393" s="349"/>
      <c r="Q393" s="338"/>
      <c r="R393" s="338"/>
      <c r="AH393" s="337"/>
      <c r="AI393" s="337"/>
      <c r="AJ393" s="337"/>
      <c r="AK393" s="337"/>
      <c r="AL393" s="337"/>
      <c r="AM393" s="105" t="str">
        <f t="shared" si="60"/>
        <v/>
      </c>
      <c r="AN393" s="105" t="str">
        <f t="shared" si="61"/>
        <v/>
      </c>
      <c r="AO393" s="102" t="str">
        <f t="shared" si="62"/>
        <v/>
      </c>
      <c r="AP393" s="102" t="str">
        <f t="shared" si="63"/>
        <v/>
      </c>
      <c r="AQ393" s="102" t="str">
        <f t="shared" si="64"/>
        <v/>
      </c>
      <c r="AR393" s="102" t="str">
        <f t="shared" si="65"/>
        <v/>
      </c>
      <c r="AS393" s="102"/>
      <c r="AV393" s="161" t="str">
        <f t="shared" si="66"/>
        <v/>
      </c>
      <c r="AW393" s="105" t="str">
        <f t="shared" si="67"/>
        <v/>
      </c>
      <c r="AX393" s="105" t="str">
        <f t="shared" si="68"/>
        <v/>
      </c>
    </row>
    <row r="394" spans="1:50">
      <c r="A394" s="105" t="str">
        <f t="shared" si="73"/>
        <v>Fri</v>
      </c>
      <c r="B394" s="14">
        <f t="shared" si="74"/>
        <v>42720</v>
      </c>
      <c r="G394" s="4"/>
      <c r="I394" s="350"/>
      <c r="J394" s="350"/>
      <c r="K394" s="350"/>
      <c r="L394" s="350"/>
      <c r="N394" s="349"/>
      <c r="O394" s="349"/>
      <c r="P394" s="349"/>
      <c r="Q394" s="338"/>
      <c r="R394" s="338"/>
      <c r="AH394" s="337"/>
      <c r="AI394" s="337"/>
      <c r="AJ394" s="337"/>
      <c r="AK394" s="337"/>
      <c r="AL394" s="337"/>
      <c r="AM394" s="105" t="str">
        <f t="shared" si="60"/>
        <v/>
      </c>
      <c r="AN394" s="105" t="str">
        <f t="shared" si="61"/>
        <v/>
      </c>
      <c r="AO394" s="102" t="str">
        <f t="shared" si="62"/>
        <v/>
      </c>
      <c r="AP394" s="102" t="str">
        <f t="shared" si="63"/>
        <v/>
      </c>
      <c r="AQ394" s="102" t="str">
        <f t="shared" si="64"/>
        <v/>
      </c>
      <c r="AR394" s="102" t="str">
        <f t="shared" si="65"/>
        <v/>
      </c>
      <c r="AS394" s="102"/>
      <c r="AV394" s="161" t="str">
        <f t="shared" si="66"/>
        <v/>
      </c>
      <c r="AW394" s="105" t="str">
        <f t="shared" si="67"/>
        <v/>
      </c>
      <c r="AX394" s="105" t="str">
        <f t="shared" si="68"/>
        <v/>
      </c>
    </row>
    <row r="395" spans="1:50">
      <c r="A395" s="105" t="str">
        <f t="shared" si="73"/>
        <v>Mon</v>
      </c>
      <c r="B395" s="14">
        <f t="shared" si="74"/>
        <v>42723</v>
      </c>
      <c r="G395" s="4"/>
      <c r="I395" s="350"/>
      <c r="J395" s="350"/>
      <c r="K395" s="350"/>
      <c r="L395" s="350"/>
      <c r="N395" s="349"/>
      <c r="O395" s="349"/>
      <c r="P395" s="349"/>
      <c r="Q395" s="338"/>
      <c r="R395" s="338"/>
      <c r="AH395" s="337"/>
      <c r="AI395" s="337"/>
      <c r="AJ395" s="337"/>
      <c r="AK395" s="337"/>
      <c r="AL395" s="337"/>
      <c r="AM395" s="105" t="str">
        <f t="shared" si="60"/>
        <v/>
      </c>
      <c r="AN395" s="105" t="str">
        <f t="shared" si="61"/>
        <v/>
      </c>
      <c r="AO395" s="102" t="str">
        <f t="shared" si="62"/>
        <v/>
      </c>
      <c r="AP395" s="102" t="str">
        <f t="shared" si="63"/>
        <v/>
      </c>
      <c r="AQ395" s="102" t="str">
        <f t="shared" si="64"/>
        <v/>
      </c>
      <c r="AR395" s="102" t="str">
        <f t="shared" si="65"/>
        <v/>
      </c>
      <c r="AS395" s="102"/>
      <c r="AV395" s="161" t="str">
        <f t="shared" si="66"/>
        <v/>
      </c>
      <c r="AW395" s="105" t="str">
        <f t="shared" si="67"/>
        <v/>
      </c>
      <c r="AX395" s="105" t="str">
        <f t="shared" si="68"/>
        <v/>
      </c>
    </row>
    <row r="396" spans="1:50">
      <c r="A396" s="105" t="str">
        <f t="shared" si="73"/>
        <v>Tue</v>
      </c>
      <c r="B396" s="14">
        <f t="shared" si="74"/>
        <v>42724</v>
      </c>
      <c r="G396" s="4"/>
      <c r="I396" s="350"/>
      <c r="J396" s="350"/>
      <c r="K396" s="350"/>
      <c r="L396" s="350"/>
      <c r="N396" s="349"/>
      <c r="O396" s="349"/>
      <c r="P396" s="349"/>
      <c r="Q396" s="338"/>
      <c r="R396" s="338"/>
      <c r="AH396" s="337"/>
      <c r="AI396" s="337"/>
      <c r="AJ396" s="337"/>
      <c r="AK396" s="337"/>
      <c r="AL396" s="337"/>
      <c r="AM396" s="105" t="str">
        <f t="shared" si="60"/>
        <v/>
      </c>
      <c r="AN396" s="105" t="str">
        <f t="shared" si="61"/>
        <v/>
      </c>
      <c r="AO396" s="102" t="str">
        <f t="shared" si="62"/>
        <v/>
      </c>
      <c r="AP396" s="102" t="str">
        <f t="shared" si="63"/>
        <v/>
      </c>
      <c r="AQ396" s="102" t="str">
        <f t="shared" si="64"/>
        <v/>
      </c>
      <c r="AR396" s="102" t="str">
        <f t="shared" si="65"/>
        <v/>
      </c>
      <c r="AS396" s="102"/>
      <c r="AV396" s="161" t="str">
        <f t="shared" si="66"/>
        <v/>
      </c>
      <c r="AW396" s="105" t="str">
        <f t="shared" si="67"/>
        <v/>
      </c>
      <c r="AX396" s="105" t="str">
        <f t="shared" si="68"/>
        <v/>
      </c>
    </row>
    <row r="397" spans="1:50">
      <c r="A397" s="105" t="str">
        <f t="shared" si="73"/>
        <v>Wed</v>
      </c>
      <c r="B397" s="14">
        <f t="shared" si="74"/>
        <v>42725</v>
      </c>
      <c r="G397" s="4"/>
      <c r="I397" s="350"/>
      <c r="J397" s="350"/>
      <c r="K397" s="350"/>
      <c r="L397" s="350"/>
      <c r="N397" s="349"/>
      <c r="O397" s="349"/>
      <c r="P397" s="349"/>
      <c r="Q397" s="338"/>
      <c r="R397" s="338"/>
      <c r="AH397" s="337"/>
      <c r="AI397" s="337"/>
      <c r="AJ397" s="337"/>
      <c r="AK397" s="337"/>
      <c r="AL397" s="337"/>
      <c r="AM397" s="105" t="str">
        <f t="shared" si="60"/>
        <v/>
      </c>
      <c r="AN397" s="105" t="str">
        <f t="shared" si="61"/>
        <v/>
      </c>
      <c r="AO397" s="102" t="str">
        <f t="shared" si="62"/>
        <v/>
      </c>
      <c r="AP397" s="102" t="str">
        <f t="shared" si="63"/>
        <v/>
      </c>
      <c r="AQ397" s="102" t="str">
        <f t="shared" si="64"/>
        <v/>
      </c>
      <c r="AR397" s="102" t="str">
        <f t="shared" si="65"/>
        <v/>
      </c>
      <c r="AS397" s="102"/>
      <c r="AV397" s="161" t="str">
        <f t="shared" si="66"/>
        <v/>
      </c>
      <c r="AW397" s="105" t="str">
        <f t="shared" si="67"/>
        <v/>
      </c>
      <c r="AX397" s="105" t="str">
        <f t="shared" si="68"/>
        <v/>
      </c>
    </row>
    <row r="398" spans="1:50">
      <c r="A398" s="105" t="str">
        <f t="shared" si="73"/>
        <v>Thu</v>
      </c>
      <c r="B398" s="14">
        <f t="shared" si="74"/>
        <v>42726</v>
      </c>
      <c r="G398" s="4"/>
      <c r="I398" s="350"/>
      <c r="J398" s="350"/>
      <c r="K398" s="350"/>
      <c r="L398" s="350"/>
      <c r="N398" s="349"/>
      <c r="O398" s="349"/>
      <c r="P398" s="349"/>
      <c r="Q398" s="338"/>
      <c r="R398" s="338"/>
      <c r="AH398" s="337"/>
      <c r="AI398" s="337"/>
      <c r="AJ398" s="337"/>
      <c r="AK398" s="337"/>
      <c r="AL398" s="337"/>
      <c r="AM398" s="105" t="str">
        <f t="shared" ref="AM398:AM461" si="75">IF(Q398="Y",G398,"")</f>
        <v/>
      </c>
      <c r="AN398" s="105" t="str">
        <f t="shared" ref="AN398:AN461" si="76">IF(S398="Y",G398,"")</f>
        <v/>
      </c>
      <c r="AO398" s="102" t="str">
        <f t="shared" ref="AO398:AO461" si="77">IF(T398="Y",G398,"")</f>
        <v/>
      </c>
      <c r="AP398" s="102" t="str">
        <f t="shared" ref="AP398:AP461" si="78">IF(Q398="Y",AG398,"")</f>
        <v/>
      </c>
      <c r="AQ398" s="102" t="str">
        <f t="shared" ref="AQ398:AQ461" si="79">IF(S398="Y",AG398,"")</f>
        <v/>
      </c>
      <c r="AR398" s="102" t="str">
        <f t="shared" ref="AR398:AR461" si="80">IF(T398="Y",AG398,"")</f>
        <v/>
      </c>
      <c r="AS398" s="102"/>
      <c r="AV398" s="161" t="str">
        <f t="shared" si="66"/>
        <v/>
      </c>
      <c r="AW398" s="105" t="str">
        <f t="shared" si="67"/>
        <v/>
      </c>
      <c r="AX398" s="105" t="str">
        <f t="shared" si="68"/>
        <v/>
      </c>
    </row>
    <row r="399" spans="1:50">
      <c r="A399" s="105" t="str">
        <f t="shared" si="73"/>
        <v>Fri</v>
      </c>
      <c r="B399" s="14">
        <f t="shared" si="74"/>
        <v>42727</v>
      </c>
      <c r="G399" s="4"/>
      <c r="I399" s="350"/>
      <c r="J399" s="350"/>
      <c r="K399" s="350"/>
      <c r="L399" s="350"/>
      <c r="N399" s="349"/>
      <c r="O399" s="349"/>
      <c r="P399" s="349"/>
      <c r="Q399" s="338"/>
      <c r="R399" s="338"/>
      <c r="AH399" s="337"/>
      <c r="AI399" s="337"/>
      <c r="AJ399" s="337"/>
      <c r="AK399" s="337"/>
      <c r="AL399" s="337"/>
      <c r="AM399" s="105" t="str">
        <f t="shared" si="75"/>
        <v/>
      </c>
      <c r="AN399" s="105" t="str">
        <f t="shared" si="76"/>
        <v/>
      </c>
      <c r="AO399" s="102" t="str">
        <f t="shared" si="77"/>
        <v/>
      </c>
      <c r="AP399" s="102" t="str">
        <f t="shared" si="78"/>
        <v/>
      </c>
      <c r="AQ399" s="102" t="str">
        <f t="shared" si="79"/>
        <v/>
      </c>
      <c r="AR399" s="102" t="str">
        <f t="shared" si="80"/>
        <v/>
      </c>
      <c r="AS399" s="102"/>
      <c r="AV399" s="161" t="str">
        <f t="shared" ref="AV399:AV462" si="81">IF(AC399="Y",G399,"")</f>
        <v/>
      </c>
      <c r="AW399" s="105" t="str">
        <f t="shared" ref="AW399:AW462" si="82">IF(AD399="Y",G399,"")</f>
        <v/>
      </c>
      <c r="AX399" s="105" t="str">
        <f t="shared" ref="AX399:AX462" si="83">IF(AE399="Y",G399,"")</f>
        <v/>
      </c>
    </row>
    <row r="400" spans="1:50">
      <c r="A400" s="105" t="str">
        <f t="shared" si="73"/>
        <v>Mon</v>
      </c>
      <c r="B400" s="14">
        <f t="shared" si="74"/>
        <v>42730</v>
      </c>
      <c r="G400" s="4"/>
      <c r="I400" s="350"/>
      <c r="J400" s="350"/>
      <c r="K400" s="350"/>
      <c r="L400" s="350"/>
      <c r="N400" s="349"/>
      <c r="O400" s="349"/>
      <c r="P400" s="349"/>
      <c r="Q400" s="338"/>
      <c r="R400" s="338"/>
      <c r="AM400" s="105" t="str">
        <f t="shared" si="75"/>
        <v/>
      </c>
      <c r="AN400" s="105" t="str">
        <f t="shared" si="76"/>
        <v/>
      </c>
      <c r="AO400" s="102" t="str">
        <f t="shared" si="77"/>
        <v/>
      </c>
      <c r="AP400" s="102" t="str">
        <f t="shared" si="78"/>
        <v/>
      </c>
      <c r="AQ400" s="102" t="str">
        <f t="shared" si="79"/>
        <v/>
      </c>
      <c r="AR400" s="102" t="str">
        <f t="shared" si="80"/>
        <v/>
      </c>
      <c r="AS400" s="102"/>
      <c r="AV400" s="161" t="str">
        <f t="shared" si="81"/>
        <v/>
      </c>
      <c r="AW400" s="105" t="str">
        <f t="shared" si="82"/>
        <v/>
      </c>
      <c r="AX400" s="105" t="str">
        <f t="shared" si="83"/>
        <v/>
      </c>
    </row>
    <row r="401" spans="1:50">
      <c r="A401" s="105" t="str">
        <f t="shared" si="73"/>
        <v>Tue</v>
      </c>
      <c r="B401" s="14">
        <f t="shared" si="74"/>
        <v>42731</v>
      </c>
      <c r="G401" s="4"/>
      <c r="I401" s="350"/>
      <c r="J401" s="350"/>
      <c r="K401" s="350"/>
      <c r="L401" s="350"/>
      <c r="N401" s="349"/>
      <c r="O401" s="349"/>
      <c r="P401" s="349"/>
      <c r="Q401" s="338"/>
      <c r="R401" s="338"/>
      <c r="AM401" s="105" t="str">
        <f t="shared" si="75"/>
        <v/>
      </c>
      <c r="AN401" s="105" t="str">
        <f t="shared" si="76"/>
        <v/>
      </c>
      <c r="AO401" s="102" t="str">
        <f t="shared" si="77"/>
        <v/>
      </c>
      <c r="AP401" s="102" t="str">
        <f t="shared" si="78"/>
        <v/>
      </c>
      <c r="AQ401" s="102" t="str">
        <f t="shared" si="79"/>
        <v/>
      </c>
      <c r="AR401" s="102" t="str">
        <f t="shared" si="80"/>
        <v/>
      </c>
      <c r="AS401" s="102"/>
      <c r="AV401" s="161" t="str">
        <f t="shared" si="81"/>
        <v/>
      </c>
      <c r="AW401" s="105" t="str">
        <f t="shared" si="82"/>
        <v/>
      </c>
      <c r="AX401" s="105" t="str">
        <f t="shared" si="83"/>
        <v/>
      </c>
    </row>
    <row r="402" spans="1:50">
      <c r="A402" s="105" t="str">
        <f t="shared" si="73"/>
        <v>Wed</v>
      </c>
      <c r="B402" s="14">
        <f t="shared" si="74"/>
        <v>42732</v>
      </c>
      <c r="G402" s="4"/>
      <c r="I402" s="350"/>
      <c r="J402" s="350"/>
      <c r="K402" s="350"/>
      <c r="L402" s="350"/>
      <c r="N402" s="349"/>
      <c r="O402" s="349"/>
      <c r="P402" s="349"/>
      <c r="Q402" s="338"/>
      <c r="R402" s="338"/>
      <c r="AM402" s="105" t="str">
        <f t="shared" si="75"/>
        <v/>
      </c>
      <c r="AN402" s="105" t="str">
        <f t="shared" si="76"/>
        <v/>
      </c>
      <c r="AO402" s="102" t="str">
        <f t="shared" si="77"/>
        <v/>
      </c>
      <c r="AP402" s="102" t="str">
        <f t="shared" si="78"/>
        <v/>
      </c>
      <c r="AQ402" s="102" t="str">
        <f t="shared" si="79"/>
        <v/>
      </c>
      <c r="AR402" s="102" t="str">
        <f t="shared" si="80"/>
        <v/>
      </c>
      <c r="AS402" s="102"/>
      <c r="AV402" s="161" t="str">
        <f t="shared" si="81"/>
        <v/>
      </c>
      <c r="AW402" s="105" t="str">
        <f t="shared" si="82"/>
        <v/>
      </c>
      <c r="AX402" s="105" t="str">
        <f t="shared" si="83"/>
        <v/>
      </c>
    </row>
    <row r="403" spans="1:50">
      <c r="A403" s="105" t="str">
        <f t="shared" si="73"/>
        <v>Thu</v>
      </c>
      <c r="B403" s="14">
        <f t="shared" si="74"/>
        <v>42733</v>
      </c>
      <c r="G403" s="4"/>
      <c r="I403" s="350"/>
      <c r="J403" s="350"/>
      <c r="K403" s="350"/>
      <c r="L403" s="350"/>
      <c r="N403" s="349"/>
      <c r="O403" s="349"/>
      <c r="P403" s="349"/>
      <c r="Q403" s="338"/>
      <c r="R403" s="338"/>
      <c r="AM403" s="105" t="str">
        <f t="shared" si="75"/>
        <v/>
      </c>
      <c r="AN403" s="105" t="str">
        <f t="shared" si="76"/>
        <v/>
      </c>
      <c r="AO403" s="102" t="str">
        <f t="shared" si="77"/>
        <v/>
      </c>
      <c r="AP403" s="102" t="str">
        <f t="shared" si="78"/>
        <v/>
      </c>
      <c r="AQ403" s="102" t="str">
        <f t="shared" si="79"/>
        <v/>
      </c>
      <c r="AR403" s="102" t="str">
        <f t="shared" si="80"/>
        <v/>
      </c>
      <c r="AS403" s="102"/>
      <c r="AV403" s="161" t="str">
        <f t="shared" si="81"/>
        <v/>
      </c>
      <c r="AW403" s="105" t="str">
        <f t="shared" si="82"/>
        <v/>
      </c>
      <c r="AX403" s="105" t="str">
        <f t="shared" si="83"/>
        <v/>
      </c>
    </row>
    <row r="404" spans="1:50">
      <c r="A404" s="105" t="str">
        <f t="shared" si="73"/>
        <v>Fri</v>
      </c>
      <c r="B404" s="14">
        <f t="shared" si="74"/>
        <v>42734</v>
      </c>
      <c r="G404" s="4"/>
      <c r="I404" s="350"/>
      <c r="J404" s="350"/>
      <c r="K404" s="350"/>
      <c r="L404" s="350"/>
      <c r="N404" s="349"/>
      <c r="O404" s="349"/>
      <c r="P404" s="349"/>
      <c r="Q404" s="338"/>
      <c r="R404" s="338"/>
      <c r="AM404" s="105" t="str">
        <f t="shared" si="75"/>
        <v/>
      </c>
      <c r="AN404" s="105" t="str">
        <f t="shared" si="76"/>
        <v/>
      </c>
      <c r="AO404" s="102" t="str">
        <f t="shared" si="77"/>
        <v/>
      </c>
      <c r="AP404" s="102" t="str">
        <f t="shared" si="78"/>
        <v/>
      </c>
      <c r="AQ404" s="102" t="str">
        <f t="shared" si="79"/>
        <v/>
      </c>
      <c r="AR404" s="102" t="str">
        <f t="shared" si="80"/>
        <v/>
      </c>
      <c r="AS404" s="102"/>
      <c r="AV404" s="161" t="str">
        <f t="shared" si="81"/>
        <v/>
      </c>
      <c r="AW404" s="105" t="str">
        <f t="shared" si="82"/>
        <v/>
      </c>
      <c r="AX404" s="105" t="str">
        <f t="shared" si="83"/>
        <v/>
      </c>
    </row>
    <row r="405" spans="1:50">
      <c r="A405" s="105" t="str">
        <f t="shared" si="73"/>
        <v>Mon</v>
      </c>
      <c r="B405" s="14">
        <f t="shared" si="74"/>
        <v>42737</v>
      </c>
      <c r="G405" s="4"/>
      <c r="I405" s="350"/>
      <c r="J405" s="350"/>
      <c r="K405" s="350"/>
      <c r="L405" s="350"/>
      <c r="N405" s="349"/>
      <c r="O405" s="349"/>
      <c r="P405" s="349"/>
      <c r="Q405" s="338"/>
      <c r="R405" s="338"/>
      <c r="AM405" s="105" t="str">
        <f t="shared" si="75"/>
        <v/>
      </c>
      <c r="AN405" s="105" t="str">
        <f t="shared" si="76"/>
        <v/>
      </c>
      <c r="AO405" s="102" t="str">
        <f t="shared" si="77"/>
        <v/>
      </c>
      <c r="AP405" s="102" t="str">
        <f t="shared" si="78"/>
        <v/>
      </c>
      <c r="AQ405" s="102" t="str">
        <f t="shared" si="79"/>
        <v/>
      </c>
      <c r="AR405" s="102" t="str">
        <f t="shared" si="80"/>
        <v/>
      </c>
      <c r="AS405" s="102"/>
      <c r="AV405" s="161" t="str">
        <f t="shared" si="81"/>
        <v/>
      </c>
      <c r="AW405" s="105" t="str">
        <f t="shared" si="82"/>
        <v/>
      </c>
      <c r="AX405" s="105" t="str">
        <f t="shared" si="83"/>
        <v/>
      </c>
    </row>
    <row r="406" spans="1:50">
      <c r="A406" s="105" t="str">
        <f t="shared" si="73"/>
        <v>Tue</v>
      </c>
      <c r="B406" s="14">
        <f t="shared" si="74"/>
        <v>42738</v>
      </c>
      <c r="G406" s="4"/>
      <c r="I406" s="350"/>
      <c r="J406" s="350"/>
      <c r="K406" s="350"/>
      <c r="L406" s="350"/>
      <c r="N406" s="349"/>
      <c r="O406" s="349"/>
      <c r="P406" s="349"/>
      <c r="Q406" s="338"/>
      <c r="R406" s="338"/>
      <c r="AM406" s="105" t="str">
        <f t="shared" si="75"/>
        <v/>
      </c>
      <c r="AN406" s="105" t="str">
        <f t="shared" si="76"/>
        <v/>
      </c>
      <c r="AO406" s="102" t="str">
        <f t="shared" si="77"/>
        <v/>
      </c>
      <c r="AP406" s="102" t="str">
        <f t="shared" si="78"/>
        <v/>
      </c>
      <c r="AQ406" s="102" t="str">
        <f t="shared" si="79"/>
        <v/>
      </c>
      <c r="AR406" s="102" t="str">
        <f t="shared" si="80"/>
        <v/>
      </c>
      <c r="AS406" s="102"/>
      <c r="AV406" s="161" t="str">
        <f t="shared" si="81"/>
        <v/>
      </c>
      <c r="AW406" s="105" t="str">
        <f t="shared" si="82"/>
        <v/>
      </c>
      <c r="AX406" s="105" t="str">
        <f t="shared" si="83"/>
        <v/>
      </c>
    </row>
    <row r="407" spans="1:50">
      <c r="A407" s="105" t="str">
        <f t="shared" si="73"/>
        <v>Wed</v>
      </c>
      <c r="B407" s="14">
        <f t="shared" si="74"/>
        <v>42739</v>
      </c>
      <c r="G407" s="4"/>
      <c r="I407" s="350"/>
      <c r="J407" s="350"/>
      <c r="K407" s="350"/>
      <c r="L407" s="350"/>
      <c r="N407" s="349"/>
      <c r="O407" s="349"/>
      <c r="P407" s="349"/>
      <c r="Q407" s="338"/>
      <c r="R407" s="338"/>
      <c r="AM407" s="105" t="str">
        <f t="shared" si="75"/>
        <v/>
      </c>
      <c r="AN407" s="105" t="str">
        <f t="shared" si="76"/>
        <v/>
      </c>
      <c r="AO407" s="102" t="str">
        <f t="shared" si="77"/>
        <v/>
      </c>
      <c r="AP407" s="102" t="str">
        <f t="shared" si="78"/>
        <v/>
      </c>
      <c r="AQ407" s="102" t="str">
        <f t="shared" si="79"/>
        <v/>
      </c>
      <c r="AR407" s="102" t="str">
        <f t="shared" si="80"/>
        <v/>
      </c>
      <c r="AS407" s="102"/>
      <c r="AV407" s="161" t="str">
        <f t="shared" si="81"/>
        <v/>
      </c>
      <c r="AW407" s="105" t="str">
        <f t="shared" si="82"/>
        <v/>
      </c>
      <c r="AX407" s="105" t="str">
        <f t="shared" si="83"/>
        <v/>
      </c>
    </row>
    <row r="408" spans="1:50">
      <c r="A408" s="105" t="str">
        <f t="shared" si="73"/>
        <v>Thu</v>
      </c>
      <c r="B408" s="14">
        <f t="shared" si="74"/>
        <v>42740</v>
      </c>
      <c r="G408" s="4"/>
      <c r="I408" s="350"/>
      <c r="J408" s="350"/>
      <c r="K408" s="350"/>
      <c r="L408" s="350"/>
      <c r="N408" s="349"/>
      <c r="O408" s="349"/>
      <c r="P408" s="349"/>
      <c r="Q408" s="338"/>
      <c r="R408" s="338"/>
      <c r="AM408" s="105" t="str">
        <f t="shared" si="75"/>
        <v/>
      </c>
      <c r="AN408" s="105" t="str">
        <f t="shared" si="76"/>
        <v/>
      </c>
      <c r="AO408" s="102" t="str">
        <f t="shared" si="77"/>
        <v/>
      </c>
      <c r="AP408" s="102" t="str">
        <f t="shared" si="78"/>
        <v/>
      </c>
      <c r="AQ408" s="102" t="str">
        <f t="shared" si="79"/>
        <v/>
      </c>
      <c r="AR408" s="102" t="str">
        <f t="shared" si="80"/>
        <v/>
      </c>
      <c r="AS408" s="102"/>
      <c r="AV408" s="161" t="str">
        <f t="shared" si="81"/>
        <v/>
      </c>
      <c r="AW408" s="105" t="str">
        <f t="shared" si="82"/>
        <v/>
      </c>
      <c r="AX408" s="105" t="str">
        <f t="shared" si="83"/>
        <v/>
      </c>
    </row>
    <row r="409" spans="1:50">
      <c r="G409" s="4"/>
      <c r="I409" s="350"/>
      <c r="J409" s="350"/>
      <c r="K409" s="350"/>
      <c r="L409" s="350"/>
      <c r="N409" s="349"/>
      <c r="O409" s="349"/>
      <c r="P409" s="349"/>
      <c r="Q409" s="338"/>
      <c r="R409" s="338"/>
      <c r="AM409" s="105" t="str">
        <f t="shared" si="75"/>
        <v/>
      </c>
      <c r="AN409" s="105" t="str">
        <f t="shared" si="76"/>
        <v/>
      </c>
      <c r="AO409" s="102" t="str">
        <f t="shared" si="77"/>
        <v/>
      </c>
      <c r="AP409" s="102" t="str">
        <f t="shared" si="78"/>
        <v/>
      </c>
      <c r="AQ409" s="102" t="str">
        <f t="shared" si="79"/>
        <v/>
      </c>
      <c r="AR409" s="102" t="str">
        <f t="shared" si="80"/>
        <v/>
      </c>
      <c r="AS409" s="102"/>
      <c r="AV409" s="161" t="str">
        <f t="shared" si="81"/>
        <v/>
      </c>
      <c r="AW409" s="105" t="str">
        <f t="shared" si="82"/>
        <v/>
      </c>
      <c r="AX409" s="105" t="str">
        <f t="shared" si="83"/>
        <v/>
      </c>
    </row>
    <row r="410" spans="1:50">
      <c r="G410" s="4"/>
      <c r="I410" s="350"/>
      <c r="J410" s="350"/>
      <c r="K410" s="350"/>
      <c r="L410" s="350"/>
      <c r="N410" s="349"/>
      <c r="O410" s="349"/>
      <c r="P410" s="349"/>
      <c r="Q410" s="338"/>
      <c r="R410" s="338"/>
      <c r="AM410" s="105" t="str">
        <f t="shared" si="75"/>
        <v/>
      </c>
      <c r="AN410" s="105" t="str">
        <f t="shared" si="76"/>
        <v/>
      </c>
      <c r="AO410" s="102" t="str">
        <f t="shared" si="77"/>
        <v/>
      </c>
      <c r="AP410" s="102" t="str">
        <f t="shared" si="78"/>
        <v/>
      </c>
      <c r="AQ410" s="102" t="str">
        <f t="shared" si="79"/>
        <v/>
      </c>
      <c r="AR410" s="102" t="str">
        <f t="shared" si="80"/>
        <v/>
      </c>
      <c r="AS410" s="102"/>
      <c r="AV410" s="161" t="str">
        <f t="shared" si="81"/>
        <v/>
      </c>
      <c r="AW410" s="105" t="str">
        <f t="shared" si="82"/>
        <v/>
      </c>
      <c r="AX410" s="105" t="str">
        <f t="shared" si="83"/>
        <v/>
      </c>
    </row>
    <row r="411" spans="1:50">
      <c r="G411" s="4"/>
      <c r="I411" s="350"/>
      <c r="J411" s="350"/>
      <c r="K411" s="350"/>
      <c r="L411" s="350"/>
      <c r="N411" s="349"/>
      <c r="O411" s="349"/>
      <c r="P411" s="349"/>
      <c r="Q411" s="338"/>
      <c r="R411" s="338"/>
      <c r="AM411" s="105" t="str">
        <f t="shared" si="75"/>
        <v/>
      </c>
      <c r="AN411" s="105" t="str">
        <f t="shared" si="76"/>
        <v/>
      </c>
      <c r="AO411" s="102" t="str">
        <f t="shared" si="77"/>
        <v/>
      </c>
      <c r="AP411" s="102" t="str">
        <f t="shared" si="78"/>
        <v/>
      </c>
      <c r="AQ411" s="102" t="str">
        <f t="shared" si="79"/>
        <v/>
      </c>
      <c r="AR411" s="102" t="str">
        <f t="shared" si="80"/>
        <v/>
      </c>
      <c r="AS411" s="102"/>
      <c r="AV411" s="161" t="str">
        <f t="shared" si="81"/>
        <v/>
      </c>
      <c r="AW411" s="105" t="str">
        <f t="shared" si="82"/>
        <v/>
      </c>
      <c r="AX411" s="105" t="str">
        <f t="shared" si="83"/>
        <v/>
      </c>
    </row>
    <row r="412" spans="1:50">
      <c r="G412" s="4"/>
      <c r="I412" s="350"/>
      <c r="J412" s="350"/>
      <c r="K412" s="350"/>
      <c r="L412" s="350"/>
      <c r="N412" s="349"/>
      <c r="O412" s="349"/>
      <c r="P412" s="349"/>
      <c r="Q412" s="338"/>
      <c r="R412" s="338"/>
      <c r="AM412" s="105" t="str">
        <f t="shared" si="75"/>
        <v/>
      </c>
      <c r="AN412" s="105" t="str">
        <f t="shared" si="76"/>
        <v/>
      </c>
      <c r="AO412" s="102" t="str">
        <f t="shared" si="77"/>
        <v/>
      </c>
      <c r="AP412" s="102" t="str">
        <f t="shared" si="78"/>
        <v/>
      </c>
      <c r="AQ412" s="102" t="str">
        <f t="shared" si="79"/>
        <v/>
      </c>
      <c r="AR412" s="102" t="str">
        <f t="shared" si="80"/>
        <v/>
      </c>
      <c r="AS412" s="102"/>
      <c r="AV412" s="161" t="str">
        <f t="shared" si="81"/>
        <v/>
      </c>
      <c r="AW412" s="105" t="str">
        <f t="shared" si="82"/>
        <v/>
      </c>
      <c r="AX412" s="105" t="str">
        <f t="shared" si="83"/>
        <v/>
      </c>
    </row>
    <row r="413" spans="1:50">
      <c r="G413" s="4"/>
      <c r="I413" s="350"/>
      <c r="J413" s="350"/>
      <c r="K413" s="350"/>
      <c r="L413" s="350"/>
      <c r="N413" s="349"/>
      <c r="O413" s="349"/>
      <c r="P413" s="349"/>
      <c r="Q413" s="338"/>
      <c r="R413" s="338"/>
      <c r="AM413" s="105" t="str">
        <f t="shared" si="75"/>
        <v/>
      </c>
      <c r="AN413" s="105" t="str">
        <f t="shared" si="76"/>
        <v/>
      </c>
      <c r="AO413" s="102" t="str">
        <f t="shared" si="77"/>
        <v/>
      </c>
      <c r="AP413" s="102" t="str">
        <f t="shared" si="78"/>
        <v/>
      </c>
      <c r="AQ413" s="102" t="str">
        <f t="shared" si="79"/>
        <v/>
      </c>
      <c r="AR413" s="102" t="str">
        <f t="shared" si="80"/>
        <v/>
      </c>
      <c r="AS413" s="102"/>
      <c r="AV413" s="161" t="str">
        <f t="shared" si="81"/>
        <v/>
      </c>
      <c r="AW413" s="105" t="str">
        <f t="shared" si="82"/>
        <v/>
      </c>
      <c r="AX413" s="105" t="str">
        <f t="shared" si="83"/>
        <v/>
      </c>
    </row>
    <row r="414" spans="1:50">
      <c r="G414" s="4"/>
      <c r="I414" s="350"/>
      <c r="J414" s="350"/>
      <c r="K414" s="350"/>
      <c r="L414" s="350"/>
      <c r="N414" s="349"/>
      <c r="O414" s="349"/>
      <c r="P414" s="349"/>
      <c r="Q414" s="338"/>
      <c r="R414" s="338"/>
      <c r="AM414" s="105" t="str">
        <f t="shared" si="75"/>
        <v/>
      </c>
      <c r="AN414" s="105" t="str">
        <f t="shared" si="76"/>
        <v/>
      </c>
      <c r="AO414" s="102" t="str">
        <f t="shared" si="77"/>
        <v/>
      </c>
      <c r="AP414" s="102" t="str">
        <f t="shared" si="78"/>
        <v/>
      </c>
      <c r="AQ414" s="102" t="str">
        <f t="shared" si="79"/>
        <v/>
      </c>
      <c r="AR414" s="102" t="str">
        <f t="shared" si="80"/>
        <v/>
      </c>
      <c r="AS414" s="102"/>
      <c r="AV414" s="161" t="str">
        <f t="shared" si="81"/>
        <v/>
      </c>
      <c r="AW414" s="105" t="str">
        <f t="shared" si="82"/>
        <v/>
      </c>
      <c r="AX414" s="105" t="str">
        <f t="shared" si="83"/>
        <v/>
      </c>
    </row>
    <row r="415" spans="1:50">
      <c r="G415" s="4"/>
      <c r="I415" s="350"/>
      <c r="J415" s="350"/>
      <c r="K415" s="350"/>
      <c r="L415" s="350"/>
      <c r="N415" s="349"/>
      <c r="O415" s="349"/>
      <c r="P415" s="349"/>
      <c r="Q415" s="338"/>
      <c r="R415" s="338"/>
      <c r="AM415" s="105" t="str">
        <f t="shared" si="75"/>
        <v/>
      </c>
      <c r="AN415" s="105" t="str">
        <f t="shared" si="76"/>
        <v/>
      </c>
      <c r="AO415" s="102" t="str">
        <f t="shared" si="77"/>
        <v/>
      </c>
      <c r="AP415" s="102" t="str">
        <f t="shared" si="78"/>
        <v/>
      </c>
      <c r="AQ415" s="102" t="str">
        <f t="shared" si="79"/>
        <v/>
      </c>
      <c r="AR415" s="102" t="str">
        <f t="shared" si="80"/>
        <v/>
      </c>
      <c r="AS415" s="102"/>
      <c r="AV415" s="161" t="str">
        <f t="shared" si="81"/>
        <v/>
      </c>
      <c r="AW415" s="105" t="str">
        <f t="shared" si="82"/>
        <v/>
      </c>
      <c r="AX415" s="105" t="str">
        <f t="shared" si="83"/>
        <v/>
      </c>
    </row>
    <row r="416" spans="1:50">
      <c r="G416" s="4"/>
      <c r="I416" s="350"/>
      <c r="J416" s="350"/>
      <c r="K416" s="350"/>
      <c r="L416" s="350"/>
      <c r="N416" s="349"/>
      <c r="O416" s="349"/>
      <c r="P416" s="349"/>
      <c r="Q416" s="338"/>
      <c r="R416" s="338"/>
      <c r="AM416" s="105" t="str">
        <f t="shared" si="75"/>
        <v/>
      </c>
      <c r="AN416" s="105" t="str">
        <f t="shared" si="76"/>
        <v/>
      </c>
      <c r="AO416" s="102" t="str">
        <f t="shared" si="77"/>
        <v/>
      </c>
      <c r="AP416" s="102" t="str">
        <f t="shared" si="78"/>
        <v/>
      </c>
      <c r="AQ416" s="102" t="str">
        <f t="shared" si="79"/>
        <v/>
      </c>
      <c r="AR416" s="102" t="str">
        <f t="shared" si="80"/>
        <v/>
      </c>
      <c r="AS416" s="102"/>
      <c r="AV416" s="161" t="str">
        <f t="shared" si="81"/>
        <v/>
      </c>
      <c r="AW416" s="105" t="str">
        <f t="shared" si="82"/>
        <v/>
      </c>
      <c r="AX416" s="105" t="str">
        <f t="shared" si="83"/>
        <v/>
      </c>
    </row>
    <row r="417" spans="7:50">
      <c r="G417" s="4"/>
      <c r="I417" s="350"/>
      <c r="J417" s="350"/>
      <c r="K417" s="350"/>
      <c r="L417" s="350"/>
      <c r="N417" s="349"/>
      <c r="O417" s="349"/>
      <c r="P417" s="349"/>
      <c r="Q417" s="338"/>
      <c r="R417" s="338"/>
      <c r="AM417" s="105" t="str">
        <f t="shared" si="75"/>
        <v/>
      </c>
      <c r="AN417" s="105" t="str">
        <f t="shared" si="76"/>
        <v/>
      </c>
      <c r="AO417" s="102" t="str">
        <f t="shared" si="77"/>
        <v/>
      </c>
      <c r="AP417" s="102" t="str">
        <f t="shared" si="78"/>
        <v/>
      </c>
      <c r="AQ417" s="102" t="str">
        <f t="shared" si="79"/>
        <v/>
      </c>
      <c r="AR417" s="102" t="str">
        <f t="shared" si="80"/>
        <v/>
      </c>
      <c r="AS417" s="102"/>
      <c r="AV417" s="161" t="str">
        <f t="shared" si="81"/>
        <v/>
      </c>
      <c r="AW417" s="105" t="str">
        <f t="shared" si="82"/>
        <v/>
      </c>
      <c r="AX417" s="105" t="str">
        <f t="shared" si="83"/>
        <v/>
      </c>
    </row>
    <row r="418" spans="7:50">
      <c r="G418" s="4"/>
      <c r="I418" s="350"/>
      <c r="J418" s="350"/>
      <c r="K418" s="350"/>
      <c r="L418" s="350"/>
      <c r="N418" s="349"/>
      <c r="O418" s="349"/>
      <c r="P418" s="349"/>
      <c r="Q418" s="338"/>
      <c r="R418" s="338"/>
      <c r="AM418" s="105" t="str">
        <f t="shared" si="75"/>
        <v/>
      </c>
      <c r="AN418" s="105" t="str">
        <f t="shared" si="76"/>
        <v/>
      </c>
      <c r="AO418" s="102" t="str">
        <f t="shared" si="77"/>
        <v/>
      </c>
      <c r="AP418" s="102" t="str">
        <f t="shared" si="78"/>
        <v/>
      </c>
      <c r="AQ418" s="102" t="str">
        <f t="shared" si="79"/>
        <v/>
      </c>
      <c r="AR418" s="102" t="str">
        <f t="shared" si="80"/>
        <v/>
      </c>
      <c r="AS418" s="102"/>
      <c r="AV418" s="161" t="str">
        <f t="shared" si="81"/>
        <v/>
      </c>
      <c r="AW418" s="105" t="str">
        <f t="shared" si="82"/>
        <v/>
      </c>
      <c r="AX418" s="105" t="str">
        <f t="shared" si="83"/>
        <v/>
      </c>
    </row>
    <row r="419" spans="7:50">
      <c r="G419" s="4"/>
      <c r="I419" s="350"/>
      <c r="J419" s="350"/>
      <c r="K419" s="350"/>
      <c r="L419" s="350"/>
      <c r="N419" s="349"/>
      <c r="O419" s="349"/>
      <c r="P419" s="349"/>
      <c r="Q419" s="338"/>
      <c r="R419" s="338"/>
      <c r="AM419" s="105" t="str">
        <f t="shared" si="75"/>
        <v/>
      </c>
      <c r="AN419" s="105" t="str">
        <f t="shared" si="76"/>
        <v/>
      </c>
      <c r="AO419" s="102" t="str">
        <f t="shared" si="77"/>
        <v/>
      </c>
      <c r="AP419" s="102" t="str">
        <f t="shared" si="78"/>
        <v/>
      </c>
      <c r="AQ419" s="102" t="str">
        <f t="shared" si="79"/>
        <v/>
      </c>
      <c r="AR419" s="102" t="str">
        <f t="shared" si="80"/>
        <v/>
      </c>
      <c r="AS419" s="102"/>
      <c r="AV419" s="161" t="str">
        <f t="shared" si="81"/>
        <v/>
      </c>
      <c r="AW419" s="105" t="str">
        <f t="shared" si="82"/>
        <v/>
      </c>
      <c r="AX419" s="105" t="str">
        <f t="shared" si="83"/>
        <v/>
      </c>
    </row>
    <row r="420" spans="7:50">
      <c r="G420" s="4"/>
      <c r="I420" s="350"/>
      <c r="J420" s="350"/>
      <c r="K420" s="350"/>
      <c r="L420" s="350"/>
      <c r="N420" s="349"/>
      <c r="O420" s="349"/>
      <c r="P420" s="349"/>
      <c r="Q420" s="338"/>
      <c r="R420" s="338"/>
      <c r="AM420" s="105" t="str">
        <f t="shared" si="75"/>
        <v/>
      </c>
      <c r="AN420" s="105" t="str">
        <f t="shared" si="76"/>
        <v/>
      </c>
      <c r="AO420" s="102" t="str">
        <f t="shared" si="77"/>
        <v/>
      </c>
      <c r="AP420" s="102" t="str">
        <f t="shared" si="78"/>
        <v/>
      </c>
      <c r="AQ420" s="102" t="str">
        <f t="shared" si="79"/>
        <v/>
      </c>
      <c r="AR420" s="102" t="str">
        <f t="shared" si="80"/>
        <v/>
      </c>
      <c r="AS420" s="102"/>
      <c r="AV420" s="161" t="str">
        <f t="shared" si="81"/>
        <v/>
      </c>
      <c r="AW420" s="105" t="str">
        <f t="shared" si="82"/>
        <v/>
      </c>
      <c r="AX420" s="105" t="str">
        <f t="shared" si="83"/>
        <v/>
      </c>
    </row>
    <row r="421" spans="7:50">
      <c r="G421" s="4"/>
      <c r="I421" s="350"/>
      <c r="J421" s="350"/>
      <c r="K421" s="350"/>
      <c r="L421" s="350"/>
      <c r="N421" s="349"/>
      <c r="O421" s="349"/>
      <c r="P421" s="349"/>
      <c r="Q421" s="338"/>
      <c r="R421" s="338"/>
      <c r="AM421" s="105" t="str">
        <f t="shared" si="75"/>
        <v/>
      </c>
      <c r="AN421" s="105" t="str">
        <f t="shared" si="76"/>
        <v/>
      </c>
      <c r="AO421" s="102" t="str">
        <f t="shared" si="77"/>
        <v/>
      </c>
      <c r="AP421" s="102" t="str">
        <f t="shared" si="78"/>
        <v/>
      </c>
      <c r="AQ421" s="102" t="str">
        <f t="shared" si="79"/>
        <v/>
      </c>
      <c r="AR421" s="102" t="str">
        <f t="shared" si="80"/>
        <v/>
      </c>
      <c r="AS421" s="102"/>
      <c r="AV421" s="161" t="str">
        <f t="shared" si="81"/>
        <v/>
      </c>
      <c r="AW421" s="105" t="str">
        <f t="shared" si="82"/>
        <v/>
      </c>
      <c r="AX421" s="105" t="str">
        <f t="shared" si="83"/>
        <v/>
      </c>
    </row>
    <row r="422" spans="7:50">
      <c r="G422" s="4"/>
      <c r="I422" s="350"/>
      <c r="J422" s="350"/>
      <c r="K422" s="350"/>
      <c r="L422" s="350"/>
      <c r="N422" s="349"/>
      <c r="O422" s="349"/>
      <c r="P422" s="349"/>
      <c r="Q422" s="338"/>
      <c r="R422" s="338"/>
      <c r="AM422" s="105" t="str">
        <f t="shared" si="75"/>
        <v/>
      </c>
      <c r="AN422" s="105" t="str">
        <f t="shared" si="76"/>
        <v/>
      </c>
      <c r="AO422" s="102" t="str">
        <f t="shared" si="77"/>
        <v/>
      </c>
      <c r="AP422" s="102" t="str">
        <f t="shared" si="78"/>
        <v/>
      </c>
      <c r="AQ422" s="102" t="str">
        <f t="shared" si="79"/>
        <v/>
      </c>
      <c r="AR422" s="102" t="str">
        <f t="shared" si="80"/>
        <v/>
      </c>
      <c r="AS422" s="102"/>
      <c r="AV422" s="161" t="str">
        <f t="shared" si="81"/>
        <v/>
      </c>
      <c r="AW422" s="105" t="str">
        <f t="shared" si="82"/>
        <v/>
      </c>
      <c r="AX422" s="105" t="str">
        <f t="shared" si="83"/>
        <v/>
      </c>
    </row>
    <row r="423" spans="7:50">
      <c r="G423" s="4"/>
      <c r="I423" s="350"/>
      <c r="J423" s="350"/>
      <c r="K423" s="350"/>
      <c r="L423" s="350"/>
      <c r="N423" s="349"/>
      <c r="O423" s="349"/>
      <c r="P423" s="349"/>
      <c r="Q423" s="338"/>
      <c r="R423" s="338"/>
      <c r="AM423" s="105" t="str">
        <f t="shared" si="75"/>
        <v/>
      </c>
      <c r="AN423" s="105" t="str">
        <f t="shared" si="76"/>
        <v/>
      </c>
      <c r="AO423" s="102" t="str">
        <f t="shared" si="77"/>
        <v/>
      </c>
      <c r="AP423" s="102" t="str">
        <f t="shared" si="78"/>
        <v/>
      </c>
      <c r="AQ423" s="102" t="str">
        <f t="shared" si="79"/>
        <v/>
      </c>
      <c r="AR423" s="102" t="str">
        <f t="shared" si="80"/>
        <v/>
      </c>
      <c r="AS423" s="102"/>
      <c r="AV423" s="161" t="str">
        <f t="shared" si="81"/>
        <v/>
      </c>
      <c r="AW423" s="105" t="str">
        <f t="shared" si="82"/>
        <v/>
      </c>
      <c r="AX423" s="105" t="str">
        <f t="shared" si="83"/>
        <v/>
      </c>
    </row>
    <row r="424" spans="7:50">
      <c r="G424" s="4"/>
      <c r="I424" s="350"/>
      <c r="J424" s="350"/>
      <c r="K424" s="350"/>
      <c r="L424" s="350"/>
      <c r="N424" s="349"/>
      <c r="O424" s="349"/>
      <c r="P424" s="349"/>
      <c r="Q424" s="338"/>
      <c r="R424" s="338"/>
      <c r="AM424" s="105" t="str">
        <f t="shared" si="75"/>
        <v/>
      </c>
      <c r="AN424" s="105" t="str">
        <f t="shared" si="76"/>
        <v/>
      </c>
      <c r="AO424" s="102" t="str">
        <f t="shared" si="77"/>
        <v/>
      </c>
      <c r="AP424" s="102" t="str">
        <f t="shared" si="78"/>
        <v/>
      </c>
      <c r="AQ424" s="102" t="str">
        <f t="shared" si="79"/>
        <v/>
      </c>
      <c r="AR424" s="102" t="str">
        <f t="shared" si="80"/>
        <v/>
      </c>
      <c r="AS424" s="102"/>
      <c r="AV424" s="161" t="str">
        <f t="shared" si="81"/>
        <v/>
      </c>
      <c r="AW424" s="105" t="str">
        <f t="shared" si="82"/>
        <v/>
      </c>
      <c r="AX424" s="105" t="str">
        <f t="shared" si="83"/>
        <v/>
      </c>
    </row>
    <row r="425" spans="7:50">
      <c r="G425" s="4"/>
      <c r="I425" s="350"/>
      <c r="J425" s="350"/>
      <c r="K425" s="350"/>
      <c r="L425" s="350"/>
      <c r="N425" s="349"/>
      <c r="O425" s="349"/>
      <c r="P425" s="349"/>
      <c r="Q425" s="338"/>
      <c r="R425" s="338"/>
      <c r="AM425" s="105" t="str">
        <f t="shared" si="75"/>
        <v/>
      </c>
      <c r="AN425" s="105" t="str">
        <f t="shared" si="76"/>
        <v/>
      </c>
      <c r="AO425" s="102" t="str">
        <f t="shared" si="77"/>
        <v/>
      </c>
      <c r="AP425" s="102" t="str">
        <f t="shared" si="78"/>
        <v/>
      </c>
      <c r="AQ425" s="102" t="str">
        <f t="shared" si="79"/>
        <v/>
      </c>
      <c r="AR425" s="102" t="str">
        <f t="shared" si="80"/>
        <v/>
      </c>
      <c r="AS425" s="102"/>
      <c r="AV425" s="161" t="str">
        <f t="shared" si="81"/>
        <v/>
      </c>
      <c r="AW425" s="105" t="str">
        <f t="shared" si="82"/>
        <v/>
      </c>
      <c r="AX425" s="105" t="str">
        <f t="shared" si="83"/>
        <v/>
      </c>
    </row>
    <row r="426" spans="7:50">
      <c r="G426" s="4"/>
      <c r="I426" s="350"/>
      <c r="J426" s="350"/>
      <c r="K426" s="350"/>
      <c r="L426" s="350"/>
      <c r="N426" s="349"/>
      <c r="O426" s="349"/>
      <c r="P426" s="349"/>
      <c r="Q426" s="338"/>
      <c r="R426" s="338"/>
      <c r="AM426" s="105" t="str">
        <f t="shared" si="75"/>
        <v/>
      </c>
      <c r="AN426" s="105" t="str">
        <f t="shared" si="76"/>
        <v/>
      </c>
      <c r="AO426" s="102" t="str">
        <f t="shared" si="77"/>
        <v/>
      </c>
      <c r="AP426" s="102" t="str">
        <f t="shared" si="78"/>
        <v/>
      </c>
      <c r="AQ426" s="102" t="str">
        <f t="shared" si="79"/>
        <v/>
      </c>
      <c r="AR426" s="102" t="str">
        <f t="shared" si="80"/>
        <v/>
      </c>
      <c r="AS426" s="102"/>
      <c r="AV426" s="161" t="str">
        <f t="shared" si="81"/>
        <v/>
      </c>
      <c r="AW426" s="105" t="str">
        <f t="shared" si="82"/>
        <v/>
      </c>
      <c r="AX426" s="105" t="str">
        <f t="shared" si="83"/>
        <v/>
      </c>
    </row>
    <row r="427" spans="7:50">
      <c r="G427" s="4"/>
      <c r="I427" s="350"/>
      <c r="J427" s="350"/>
      <c r="K427" s="350"/>
      <c r="L427" s="350"/>
      <c r="N427" s="349"/>
      <c r="O427" s="349"/>
      <c r="P427" s="349"/>
      <c r="Q427" s="338"/>
      <c r="R427" s="338"/>
      <c r="AM427" s="105" t="str">
        <f t="shared" si="75"/>
        <v/>
      </c>
      <c r="AN427" s="105" t="str">
        <f t="shared" si="76"/>
        <v/>
      </c>
      <c r="AO427" s="102" t="str">
        <f t="shared" si="77"/>
        <v/>
      </c>
      <c r="AP427" s="102" t="str">
        <f t="shared" si="78"/>
        <v/>
      </c>
      <c r="AQ427" s="102" t="str">
        <f t="shared" si="79"/>
        <v/>
      </c>
      <c r="AR427" s="102" t="str">
        <f t="shared" si="80"/>
        <v/>
      </c>
      <c r="AS427" s="102"/>
      <c r="AV427" s="161" t="str">
        <f t="shared" si="81"/>
        <v/>
      </c>
      <c r="AW427" s="105" t="str">
        <f t="shared" si="82"/>
        <v/>
      </c>
      <c r="AX427" s="105" t="str">
        <f t="shared" si="83"/>
        <v/>
      </c>
    </row>
    <row r="428" spans="7:50">
      <c r="G428" s="4"/>
      <c r="I428" s="350"/>
      <c r="J428" s="350"/>
      <c r="K428" s="350"/>
      <c r="L428" s="350"/>
      <c r="N428" s="349"/>
      <c r="O428" s="349"/>
      <c r="P428" s="349"/>
      <c r="Q428" s="338"/>
      <c r="R428" s="338"/>
      <c r="AM428" s="105" t="str">
        <f t="shared" si="75"/>
        <v/>
      </c>
      <c r="AN428" s="105" t="str">
        <f t="shared" si="76"/>
        <v/>
      </c>
      <c r="AO428" s="102" t="str">
        <f t="shared" si="77"/>
        <v/>
      </c>
      <c r="AP428" s="102" t="str">
        <f t="shared" si="78"/>
        <v/>
      </c>
      <c r="AQ428" s="102" t="str">
        <f t="shared" si="79"/>
        <v/>
      </c>
      <c r="AR428" s="102" t="str">
        <f t="shared" si="80"/>
        <v/>
      </c>
      <c r="AS428" s="102"/>
      <c r="AV428" s="161" t="str">
        <f t="shared" si="81"/>
        <v/>
      </c>
      <c r="AW428" s="105" t="str">
        <f t="shared" si="82"/>
        <v/>
      </c>
      <c r="AX428" s="105" t="str">
        <f t="shared" si="83"/>
        <v/>
      </c>
    </row>
    <row r="429" spans="7:50">
      <c r="G429" s="4"/>
      <c r="I429" s="350"/>
      <c r="J429" s="350"/>
      <c r="K429" s="350"/>
      <c r="L429" s="350"/>
      <c r="N429" s="349"/>
      <c r="O429" s="349"/>
      <c r="P429" s="349"/>
      <c r="Q429" s="338"/>
      <c r="R429" s="338"/>
      <c r="AM429" s="105" t="str">
        <f t="shared" si="75"/>
        <v/>
      </c>
      <c r="AN429" s="105" t="str">
        <f t="shared" si="76"/>
        <v/>
      </c>
      <c r="AO429" s="102" t="str">
        <f t="shared" si="77"/>
        <v/>
      </c>
      <c r="AP429" s="102" t="str">
        <f t="shared" si="78"/>
        <v/>
      </c>
      <c r="AQ429" s="102" t="str">
        <f t="shared" si="79"/>
        <v/>
      </c>
      <c r="AR429" s="102" t="str">
        <f t="shared" si="80"/>
        <v/>
      </c>
      <c r="AS429" s="102"/>
      <c r="AV429" s="161" t="str">
        <f t="shared" si="81"/>
        <v/>
      </c>
      <c r="AW429" s="105" t="str">
        <f t="shared" si="82"/>
        <v/>
      </c>
      <c r="AX429" s="105" t="str">
        <f t="shared" si="83"/>
        <v/>
      </c>
    </row>
    <row r="430" spans="7:50">
      <c r="G430" s="4"/>
      <c r="I430" s="350"/>
      <c r="J430" s="350"/>
      <c r="K430" s="350"/>
      <c r="L430" s="350"/>
      <c r="N430" s="349"/>
      <c r="O430" s="349"/>
      <c r="P430" s="349"/>
      <c r="Q430" s="338"/>
      <c r="R430" s="338"/>
      <c r="AM430" s="105" t="str">
        <f t="shared" si="75"/>
        <v/>
      </c>
      <c r="AN430" s="105" t="str">
        <f t="shared" si="76"/>
        <v/>
      </c>
      <c r="AO430" s="102" t="str">
        <f t="shared" si="77"/>
        <v/>
      </c>
      <c r="AP430" s="102" t="str">
        <f t="shared" si="78"/>
        <v/>
      </c>
      <c r="AQ430" s="102" t="str">
        <f t="shared" si="79"/>
        <v/>
      </c>
      <c r="AR430" s="102" t="str">
        <f t="shared" si="80"/>
        <v/>
      </c>
      <c r="AS430" s="102"/>
      <c r="AV430" s="161" t="str">
        <f t="shared" si="81"/>
        <v/>
      </c>
      <c r="AW430" s="105" t="str">
        <f t="shared" si="82"/>
        <v/>
      </c>
      <c r="AX430" s="105" t="str">
        <f t="shared" si="83"/>
        <v/>
      </c>
    </row>
    <row r="431" spans="7:50">
      <c r="G431" s="4"/>
      <c r="I431" s="350"/>
      <c r="J431" s="350"/>
      <c r="K431" s="350"/>
      <c r="L431" s="350"/>
      <c r="N431" s="349"/>
      <c r="O431" s="349"/>
      <c r="P431" s="349"/>
      <c r="Q431" s="338"/>
      <c r="R431" s="338"/>
      <c r="AM431" s="105" t="str">
        <f t="shared" si="75"/>
        <v/>
      </c>
      <c r="AN431" s="105" t="str">
        <f t="shared" si="76"/>
        <v/>
      </c>
      <c r="AO431" s="102" t="str">
        <f t="shared" si="77"/>
        <v/>
      </c>
      <c r="AP431" s="102" t="str">
        <f t="shared" si="78"/>
        <v/>
      </c>
      <c r="AQ431" s="102" t="str">
        <f t="shared" si="79"/>
        <v/>
      </c>
      <c r="AR431" s="102" t="str">
        <f t="shared" si="80"/>
        <v/>
      </c>
      <c r="AS431" s="102"/>
      <c r="AV431" s="161" t="str">
        <f t="shared" si="81"/>
        <v/>
      </c>
      <c r="AW431" s="105" t="str">
        <f t="shared" si="82"/>
        <v/>
      </c>
      <c r="AX431" s="105" t="str">
        <f t="shared" si="83"/>
        <v/>
      </c>
    </row>
    <row r="432" spans="7:50">
      <c r="G432" s="4"/>
      <c r="I432" s="350"/>
      <c r="J432" s="350"/>
      <c r="K432" s="350"/>
      <c r="L432" s="350"/>
      <c r="N432" s="349"/>
      <c r="O432" s="349"/>
      <c r="P432" s="349"/>
      <c r="Q432" s="338"/>
      <c r="R432" s="338"/>
      <c r="AM432" s="105" t="str">
        <f t="shared" si="75"/>
        <v/>
      </c>
      <c r="AN432" s="105" t="str">
        <f t="shared" si="76"/>
        <v/>
      </c>
      <c r="AO432" s="102" t="str">
        <f t="shared" si="77"/>
        <v/>
      </c>
      <c r="AP432" s="102" t="str">
        <f t="shared" si="78"/>
        <v/>
      </c>
      <c r="AQ432" s="102" t="str">
        <f t="shared" si="79"/>
        <v/>
      </c>
      <c r="AR432" s="102" t="str">
        <f t="shared" si="80"/>
        <v/>
      </c>
      <c r="AS432" s="102"/>
      <c r="AV432" s="161" t="str">
        <f t="shared" si="81"/>
        <v/>
      </c>
      <c r="AW432" s="105" t="str">
        <f t="shared" si="82"/>
        <v/>
      </c>
      <c r="AX432" s="105" t="str">
        <f t="shared" si="83"/>
        <v/>
      </c>
    </row>
    <row r="433" spans="7:50">
      <c r="G433" s="4"/>
      <c r="I433" s="350"/>
      <c r="J433" s="350"/>
      <c r="K433" s="350"/>
      <c r="L433" s="350"/>
      <c r="N433" s="349"/>
      <c r="O433" s="349"/>
      <c r="P433" s="349"/>
      <c r="Q433" s="338"/>
      <c r="R433" s="338"/>
      <c r="AM433" s="105" t="str">
        <f t="shared" si="75"/>
        <v/>
      </c>
      <c r="AN433" s="105" t="str">
        <f t="shared" si="76"/>
        <v/>
      </c>
      <c r="AO433" s="102" t="str">
        <f t="shared" si="77"/>
        <v/>
      </c>
      <c r="AP433" s="102" t="str">
        <f t="shared" si="78"/>
        <v/>
      </c>
      <c r="AQ433" s="102" t="str">
        <f t="shared" si="79"/>
        <v/>
      </c>
      <c r="AR433" s="102" t="str">
        <f t="shared" si="80"/>
        <v/>
      </c>
      <c r="AS433" s="102"/>
      <c r="AV433" s="161" t="str">
        <f t="shared" si="81"/>
        <v/>
      </c>
      <c r="AW433" s="105" t="str">
        <f t="shared" si="82"/>
        <v/>
      </c>
      <c r="AX433" s="105" t="str">
        <f t="shared" si="83"/>
        <v/>
      </c>
    </row>
    <row r="434" spans="7:50">
      <c r="G434" s="4"/>
      <c r="I434" s="350"/>
      <c r="J434" s="350"/>
      <c r="K434" s="350"/>
      <c r="L434" s="350"/>
      <c r="N434" s="349"/>
      <c r="O434" s="349"/>
      <c r="P434" s="349"/>
      <c r="Q434" s="338"/>
      <c r="R434" s="338"/>
      <c r="AM434" s="105" t="str">
        <f t="shared" si="75"/>
        <v/>
      </c>
      <c r="AN434" s="105" t="str">
        <f t="shared" si="76"/>
        <v/>
      </c>
      <c r="AO434" s="102" t="str">
        <f t="shared" si="77"/>
        <v/>
      </c>
      <c r="AP434" s="102" t="str">
        <f t="shared" si="78"/>
        <v/>
      </c>
      <c r="AQ434" s="102" t="str">
        <f t="shared" si="79"/>
        <v/>
      </c>
      <c r="AR434" s="102" t="str">
        <f t="shared" si="80"/>
        <v/>
      </c>
      <c r="AS434" s="102"/>
      <c r="AV434" s="161" t="str">
        <f t="shared" si="81"/>
        <v/>
      </c>
      <c r="AW434" s="105" t="str">
        <f t="shared" si="82"/>
        <v/>
      </c>
      <c r="AX434" s="105" t="str">
        <f t="shared" si="83"/>
        <v/>
      </c>
    </row>
    <row r="435" spans="7:50">
      <c r="G435" s="4"/>
      <c r="I435" s="350"/>
      <c r="J435" s="350"/>
      <c r="K435" s="350"/>
      <c r="L435" s="350"/>
      <c r="N435" s="349"/>
      <c r="O435" s="349"/>
      <c r="P435" s="349"/>
      <c r="Q435" s="338"/>
      <c r="R435" s="338"/>
      <c r="AM435" s="105" t="str">
        <f t="shared" si="75"/>
        <v/>
      </c>
      <c r="AN435" s="105" t="str">
        <f t="shared" si="76"/>
        <v/>
      </c>
      <c r="AO435" s="102" t="str">
        <f t="shared" si="77"/>
        <v/>
      </c>
      <c r="AP435" s="102" t="str">
        <f t="shared" si="78"/>
        <v/>
      </c>
      <c r="AQ435" s="102" t="str">
        <f t="shared" si="79"/>
        <v/>
      </c>
      <c r="AR435" s="102" t="str">
        <f t="shared" si="80"/>
        <v/>
      </c>
      <c r="AS435" s="102"/>
      <c r="AV435" s="161" t="str">
        <f t="shared" si="81"/>
        <v/>
      </c>
      <c r="AW435" s="105" t="str">
        <f t="shared" si="82"/>
        <v/>
      </c>
      <c r="AX435" s="105" t="str">
        <f t="shared" si="83"/>
        <v/>
      </c>
    </row>
    <row r="436" spans="7:50">
      <c r="G436" s="4"/>
      <c r="I436" s="350"/>
      <c r="J436" s="350"/>
      <c r="K436" s="350"/>
      <c r="L436" s="350"/>
      <c r="N436" s="349"/>
      <c r="O436" s="349"/>
      <c r="P436" s="349"/>
      <c r="Q436" s="338"/>
      <c r="R436" s="338"/>
      <c r="AM436" s="105" t="str">
        <f t="shared" si="75"/>
        <v/>
      </c>
      <c r="AN436" s="105" t="str">
        <f t="shared" si="76"/>
        <v/>
      </c>
      <c r="AO436" s="102" t="str">
        <f t="shared" si="77"/>
        <v/>
      </c>
      <c r="AP436" s="102" t="str">
        <f t="shared" si="78"/>
        <v/>
      </c>
      <c r="AQ436" s="102" t="str">
        <f t="shared" si="79"/>
        <v/>
      </c>
      <c r="AR436" s="102" t="str">
        <f t="shared" si="80"/>
        <v/>
      </c>
      <c r="AS436" s="102"/>
      <c r="AV436" s="161" t="str">
        <f t="shared" si="81"/>
        <v/>
      </c>
      <c r="AW436" s="105" t="str">
        <f t="shared" si="82"/>
        <v/>
      </c>
      <c r="AX436" s="105" t="str">
        <f t="shared" si="83"/>
        <v/>
      </c>
    </row>
    <row r="437" spans="7:50">
      <c r="G437" s="4"/>
      <c r="I437" s="350"/>
      <c r="J437" s="350"/>
      <c r="K437" s="350"/>
      <c r="L437" s="350"/>
      <c r="N437" s="349"/>
      <c r="O437" s="349"/>
      <c r="P437" s="349"/>
      <c r="Q437" s="338"/>
      <c r="R437" s="338"/>
      <c r="AM437" s="105" t="str">
        <f t="shared" si="75"/>
        <v/>
      </c>
      <c r="AN437" s="105" t="str">
        <f t="shared" si="76"/>
        <v/>
      </c>
      <c r="AO437" s="102" t="str">
        <f t="shared" si="77"/>
        <v/>
      </c>
      <c r="AP437" s="102" t="str">
        <f t="shared" si="78"/>
        <v/>
      </c>
      <c r="AQ437" s="102" t="str">
        <f t="shared" si="79"/>
        <v/>
      </c>
      <c r="AR437" s="102" t="str">
        <f t="shared" si="80"/>
        <v/>
      </c>
      <c r="AS437" s="102"/>
      <c r="AV437" s="161" t="str">
        <f t="shared" si="81"/>
        <v/>
      </c>
      <c r="AW437" s="105" t="str">
        <f t="shared" si="82"/>
        <v/>
      </c>
      <c r="AX437" s="105" t="str">
        <f t="shared" si="83"/>
        <v/>
      </c>
    </row>
    <row r="438" spans="7:50">
      <c r="G438" s="4"/>
      <c r="I438" s="350"/>
      <c r="J438" s="350"/>
      <c r="K438" s="350"/>
      <c r="L438" s="350"/>
      <c r="N438" s="349"/>
      <c r="O438" s="349"/>
      <c r="P438" s="349"/>
      <c r="Q438" s="338"/>
      <c r="R438" s="338"/>
      <c r="AM438" s="105" t="str">
        <f t="shared" si="75"/>
        <v/>
      </c>
      <c r="AN438" s="105" t="str">
        <f t="shared" si="76"/>
        <v/>
      </c>
      <c r="AO438" s="102" t="str">
        <f t="shared" si="77"/>
        <v/>
      </c>
      <c r="AP438" s="102" t="str">
        <f t="shared" si="78"/>
        <v/>
      </c>
      <c r="AQ438" s="102" t="str">
        <f t="shared" si="79"/>
        <v/>
      </c>
      <c r="AR438" s="102" t="str">
        <f t="shared" si="80"/>
        <v/>
      </c>
      <c r="AS438" s="102"/>
      <c r="AV438" s="161" t="str">
        <f t="shared" si="81"/>
        <v/>
      </c>
      <c r="AW438" s="105" t="str">
        <f t="shared" si="82"/>
        <v/>
      </c>
      <c r="AX438" s="105" t="str">
        <f t="shared" si="83"/>
        <v/>
      </c>
    </row>
    <row r="439" spans="7:50">
      <c r="G439" s="4"/>
      <c r="I439" s="350"/>
      <c r="J439" s="350"/>
      <c r="K439" s="350"/>
      <c r="L439" s="350"/>
      <c r="N439" s="349"/>
      <c r="O439" s="349"/>
      <c r="P439" s="349"/>
      <c r="Q439" s="338"/>
      <c r="R439" s="338"/>
      <c r="AM439" s="105" t="str">
        <f t="shared" si="75"/>
        <v/>
      </c>
      <c r="AN439" s="105" t="str">
        <f t="shared" si="76"/>
        <v/>
      </c>
      <c r="AO439" s="102" t="str">
        <f t="shared" si="77"/>
        <v/>
      </c>
      <c r="AP439" s="102" t="str">
        <f t="shared" si="78"/>
        <v/>
      </c>
      <c r="AQ439" s="102" t="str">
        <f t="shared" si="79"/>
        <v/>
      </c>
      <c r="AR439" s="102" t="str">
        <f t="shared" si="80"/>
        <v/>
      </c>
      <c r="AS439" s="102"/>
      <c r="AV439" s="161" t="str">
        <f t="shared" si="81"/>
        <v/>
      </c>
      <c r="AW439" s="105" t="str">
        <f t="shared" si="82"/>
        <v/>
      </c>
      <c r="AX439" s="105" t="str">
        <f t="shared" si="83"/>
        <v/>
      </c>
    </row>
    <row r="440" spans="7:50">
      <c r="G440" s="4"/>
      <c r="I440" s="350"/>
      <c r="J440" s="350"/>
      <c r="K440" s="350"/>
      <c r="L440" s="350"/>
      <c r="N440" s="349"/>
      <c r="O440" s="349"/>
      <c r="P440" s="349"/>
      <c r="Q440" s="338"/>
      <c r="R440" s="338"/>
      <c r="AM440" s="105" t="str">
        <f t="shared" si="75"/>
        <v/>
      </c>
      <c r="AN440" s="105" t="str">
        <f t="shared" si="76"/>
        <v/>
      </c>
      <c r="AO440" s="102" t="str">
        <f t="shared" si="77"/>
        <v/>
      </c>
      <c r="AP440" s="102" t="str">
        <f t="shared" si="78"/>
        <v/>
      </c>
      <c r="AQ440" s="102" t="str">
        <f t="shared" si="79"/>
        <v/>
      </c>
      <c r="AR440" s="102" t="str">
        <f t="shared" si="80"/>
        <v/>
      </c>
      <c r="AS440" s="102"/>
      <c r="AV440" s="161" t="str">
        <f t="shared" si="81"/>
        <v/>
      </c>
      <c r="AW440" s="105" t="str">
        <f t="shared" si="82"/>
        <v/>
      </c>
      <c r="AX440" s="105" t="str">
        <f t="shared" si="83"/>
        <v/>
      </c>
    </row>
    <row r="441" spans="7:50">
      <c r="G441" s="4"/>
      <c r="I441" s="350"/>
      <c r="J441" s="350"/>
      <c r="K441" s="350"/>
      <c r="L441" s="350"/>
      <c r="N441" s="349"/>
      <c r="O441" s="349"/>
      <c r="P441" s="349"/>
      <c r="Q441" s="338"/>
      <c r="R441" s="338"/>
      <c r="AM441" s="105" t="str">
        <f t="shared" si="75"/>
        <v/>
      </c>
      <c r="AN441" s="105" t="str">
        <f t="shared" si="76"/>
        <v/>
      </c>
      <c r="AO441" s="102" t="str">
        <f t="shared" si="77"/>
        <v/>
      </c>
      <c r="AP441" s="102" t="str">
        <f t="shared" si="78"/>
        <v/>
      </c>
      <c r="AQ441" s="102" t="str">
        <f t="shared" si="79"/>
        <v/>
      </c>
      <c r="AR441" s="102" t="str">
        <f t="shared" si="80"/>
        <v/>
      </c>
      <c r="AS441" s="102"/>
      <c r="AV441" s="161" t="str">
        <f t="shared" si="81"/>
        <v/>
      </c>
      <c r="AW441" s="105" t="str">
        <f t="shared" si="82"/>
        <v/>
      </c>
      <c r="AX441" s="105" t="str">
        <f t="shared" si="83"/>
        <v/>
      </c>
    </row>
    <row r="442" spans="7:50">
      <c r="G442" s="4"/>
      <c r="I442" s="350"/>
      <c r="J442" s="350"/>
      <c r="K442" s="350"/>
      <c r="L442" s="350"/>
      <c r="N442" s="349"/>
      <c r="O442" s="349"/>
      <c r="P442" s="349"/>
      <c r="Q442" s="338"/>
      <c r="R442" s="338"/>
      <c r="AM442" s="105" t="str">
        <f t="shared" si="75"/>
        <v/>
      </c>
      <c r="AN442" s="105" t="str">
        <f t="shared" si="76"/>
        <v/>
      </c>
      <c r="AO442" s="102" t="str">
        <f t="shared" si="77"/>
        <v/>
      </c>
      <c r="AP442" s="102" t="str">
        <f t="shared" si="78"/>
        <v/>
      </c>
      <c r="AQ442" s="102" t="str">
        <f t="shared" si="79"/>
        <v/>
      </c>
      <c r="AR442" s="102" t="str">
        <f t="shared" si="80"/>
        <v/>
      </c>
      <c r="AS442" s="102"/>
      <c r="AV442" s="161" t="str">
        <f t="shared" si="81"/>
        <v/>
      </c>
      <c r="AW442" s="105" t="str">
        <f t="shared" si="82"/>
        <v/>
      </c>
      <c r="AX442" s="105" t="str">
        <f t="shared" si="83"/>
        <v/>
      </c>
    </row>
    <row r="443" spans="7:50">
      <c r="G443" s="4"/>
      <c r="I443" s="350"/>
      <c r="J443" s="350"/>
      <c r="K443" s="350"/>
      <c r="L443" s="350"/>
      <c r="N443" s="349"/>
      <c r="O443" s="349"/>
      <c r="P443" s="349"/>
      <c r="Q443" s="338"/>
      <c r="R443" s="338"/>
      <c r="AM443" s="105" t="str">
        <f t="shared" si="75"/>
        <v/>
      </c>
      <c r="AN443" s="105" t="str">
        <f t="shared" si="76"/>
        <v/>
      </c>
      <c r="AO443" s="102" t="str">
        <f t="shared" si="77"/>
        <v/>
      </c>
      <c r="AP443" s="102" t="str">
        <f t="shared" si="78"/>
        <v/>
      </c>
      <c r="AQ443" s="102" t="str">
        <f t="shared" si="79"/>
        <v/>
      </c>
      <c r="AR443" s="102" t="str">
        <f t="shared" si="80"/>
        <v/>
      </c>
      <c r="AS443" s="102"/>
      <c r="AV443" s="161" t="str">
        <f t="shared" si="81"/>
        <v/>
      </c>
      <c r="AW443" s="105" t="str">
        <f t="shared" si="82"/>
        <v/>
      </c>
      <c r="AX443" s="105" t="str">
        <f t="shared" si="83"/>
        <v/>
      </c>
    </row>
    <row r="444" spans="7:50">
      <c r="G444" s="4"/>
      <c r="I444" s="350"/>
      <c r="J444" s="350"/>
      <c r="K444" s="350"/>
      <c r="L444" s="350"/>
      <c r="N444" s="349"/>
      <c r="O444" s="349"/>
      <c r="P444" s="349"/>
      <c r="Q444" s="338"/>
      <c r="R444" s="338"/>
      <c r="AM444" s="105" t="str">
        <f t="shared" si="75"/>
        <v/>
      </c>
      <c r="AN444" s="105" t="str">
        <f t="shared" si="76"/>
        <v/>
      </c>
      <c r="AO444" s="102" t="str">
        <f t="shared" si="77"/>
        <v/>
      </c>
      <c r="AP444" s="102" t="str">
        <f t="shared" si="78"/>
        <v/>
      </c>
      <c r="AQ444" s="102" t="str">
        <f t="shared" si="79"/>
        <v/>
      </c>
      <c r="AR444" s="102" t="str">
        <f t="shared" si="80"/>
        <v/>
      </c>
      <c r="AS444" s="102"/>
      <c r="AV444" s="161" t="str">
        <f t="shared" si="81"/>
        <v/>
      </c>
      <c r="AW444" s="105" t="str">
        <f t="shared" si="82"/>
        <v/>
      </c>
      <c r="AX444" s="105" t="str">
        <f t="shared" si="83"/>
        <v/>
      </c>
    </row>
    <row r="445" spans="7:50">
      <c r="G445" s="4"/>
      <c r="I445" s="350"/>
      <c r="J445" s="350"/>
      <c r="K445" s="350"/>
      <c r="L445" s="350"/>
      <c r="N445" s="349"/>
      <c r="O445" s="349"/>
      <c r="P445" s="349"/>
      <c r="Q445" s="338"/>
      <c r="R445" s="338"/>
      <c r="AM445" s="105" t="str">
        <f t="shared" si="75"/>
        <v/>
      </c>
      <c r="AN445" s="105" t="str">
        <f t="shared" si="76"/>
        <v/>
      </c>
      <c r="AO445" s="102" t="str">
        <f t="shared" si="77"/>
        <v/>
      </c>
      <c r="AP445" s="102" t="str">
        <f t="shared" si="78"/>
        <v/>
      </c>
      <c r="AQ445" s="102" t="str">
        <f t="shared" si="79"/>
        <v/>
      </c>
      <c r="AR445" s="102" t="str">
        <f t="shared" si="80"/>
        <v/>
      </c>
      <c r="AS445" s="102"/>
      <c r="AV445" s="161" t="str">
        <f t="shared" si="81"/>
        <v/>
      </c>
      <c r="AW445" s="105" t="str">
        <f t="shared" si="82"/>
        <v/>
      </c>
      <c r="AX445" s="105" t="str">
        <f t="shared" si="83"/>
        <v/>
      </c>
    </row>
    <row r="446" spans="7:50">
      <c r="G446" s="4"/>
      <c r="I446" s="350"/>
      <c r="J446" s="350"/>
      <c r="K446" s="350"/>
      <c r="L446" s="350"/>
      <c r="N446" s="349"/>
      <c r="O446" s="349"/>
      <c r="P446" s="349"/>
      <c r="Q446" s="338"/>
      <c r="R446" s="338"/>
      <c r="AM446" s="105" t="str">
        <f t="shared" si="75"/>
        <v/>
      </c>
      <c r="AN446" s="105" t="str">
        <f t="shared" si="76"/>
        <v/>
      </c>
      <c r="AO446" s="102" t="str">
        <f t="shared" si="77"/>
        <v/>
      </c>
      <c r="AP446" s="102" t="str">
        <f t="shared" si="78"/>
        <v/>
      </c>
      <c r="AQ446" s="102" t="str">
        <f t="shared" si="79"/>
        <v/>
      </c>
      <c r="AR446" s="102" t="str">
        <f t="shared" si="80"/>
        <v/>
      </c>
      <c r="AS446" s="102"/>
      <c r="AV446" s="161" t="str">
        <f t="shared" si="81"/>
        <v/>
      </c>
      <c r="AW446" s="105" t="str">
        <f t="shared" si="82"/>
        <v/>
      </c>
      <c r="AX446" s="105" t="str">
        <f t="shared" si="83"/>
        <v/>
      </c>
    </row>
    <row r="447" spans="7:50">
      <c r="G447" s="4"/>
      <c r="I447" s="350"/>
      <c r="J447" s="350"/>
      <c r="K447" s="350"/>
      <c r="L447" s="350"/>
      <c r="N447" s="349"/>
      <c r="O447" s="349"/>
      <c r="P447" s="349"/>
      <c r="Q447" s="338"/>
      <c r="R447" s="338"/>
      <c r="AM447" s="105" t="str">
        <f t="shared" si="75"/>
        <v/>
      </c>
      <c r="AN447" s="105" t="str">
        <f t="shared" si="76"/>
        <v/>
      </c>
      <c r="AO447" s="102" t="str">
        <f t="shared" si="77"/>
        <v/>
      </c>
      <c r="AP447" s="102" t="str">
        <f t="shared" si="78"/>
        <v/>
      </c>
      <c r="AQ447" s="102" t="str">
        <f t="shared" si="79"/>
        <v/>
      </c>
      <c r="AR447" s="102" t="str">
        <f t="shared" si="80"/>
        <v/>
      </c>
      <c r="AS447" s="102"/>
      <c r="AV447" s="161" t="str">
        <f t="shared" si="81"/>
        <v/>
      </c>
      <c r="AW447" s="105" t="str">
        <f t="shared" si="82"/>
        <v/>
      </c>
      <c r="AX447" s="105" t="str">
        <f t="shared" si="83"/>
        <v/>
      </c>
    </row>
    <row r="448" spans="7:50">
      <c r="G448" s="4"/>
      <c r="I448" s="350"/>
      <c r="J448" s="350"/>
      <c r="K448" s="350"/>
      <c r="L448" s="350"/>
      <c r="N448" s="349"/>
      <c r="O448" s="349"/>
      <c r="P448" s="349"/>
      <c r="Q448" s="338"/>
      <c r="R448" s="338"/>
      <c r="AM448" s="105" t="str">
        <f t="shared" si="75"/>
        <v/>
      </c>
      <c r="AN448" s="105" t="str">
        <f t="shared" si="76"/>
        <v/>
      </c>
      <c r="AO448" s="102" t="str">
        <f t="shared" si="77"/>
        <v/>
      </c>
      <c r="AP448" s="102" t="str">
        <f t="shared" si="78"/>
        <v/>
      </c>
      <c r="AQ448" s="102" t="str">
        <f t="shared" si="79"/>
        <v/>
      </c>
      <c r="AR448" s="102" t="str">
        <f t="shared" si="80"/>
        <v/>
      </c>
      <c r="AS448" s="102"/>
      <c r="AV448" s="161" t="str">
        <f t="shared" si="81"/>
        <v/>
      </c>
      <c r="AW448" s="105" t="str">
        <f t="shared" si="82"/>
        <v/>
      </c>
      <c r="AX448" s="105" t="str">
        <f t="shared" si="83"/>
        <v/>
      </c>
    </row>
    <row r="449" spans="7:50">
      <c r="G449" s="4"/>
      <c r="I449" s="350"/>
      <c r="J449" s="350"/>
      <c r="K449" s="350"/>
      <c r="L449" s="350"/>
      <c r="N449" s="349"/>
      <c r="O449" s="349"/>
      <c r="P449" s="349"/>
      <c r="Q449" s="338"/>
      <c r="R449" s="338"/>
      <c r="AM449" s="105" t="str">
        <f t="shared" si="75"/>
        <v/>
      </c>
      <c r="AN449" s="105" t="str">
        <f t="shared" si="76"/>
        <v/>
      </c>
      <c r="AO449" s="102" t="str">
        <f t="shared" si="77"/>
        <v/>
      </c>
      <c r="AP449" s="102" t="str">
        <f t="shared" si="78"/>
        <v/>
      </c>
      <c r="AQ449" s="102" t="str">
        <f t="shared" si="79"/>
        <v/>
      </c>
      <c r="AR449" s="102" t="str">
        <f t="shared" si="80"/>
        <v/>
      </c>
      <c r="AS449" s="102"/>
      <c r="AV449" s="161" t="str">
        <f t="shared" si="81"/>
        <v/>
      </c>
      <c r="AW449" s="105" t="str">
        <f t="shared" si="82"/>
        <v/>
      </c>
      <c r="AX449" s="105" t="str">
        <f t="shared" si="83"/>
        <v/>
      </c>
    </row>
    <row r="450" spans="7:50">
      <c r="G450" s="4"/>
      <c r="I450" s="350"/>
      <c r="J450" s="350"/>
      <c r="K450" s="350"/>
      <c r="L450" s="350"/>
      <c r="N450" s="349"/>
      <c r="O450" s="349"/>
      <c r="P450" s="349"/>
      <c r="Q450" s="338"/>
      <c r="R450" s="338"/>
      <c r="AM450" s="105" t="str">
        <f t="shared" si="75"/>
        <v/>
      </c>
      <c r="AN450" s="105" t="str">
        <f t="shared" si="76"/>
        <v/>
      </c>
      <c r="AO450" s="102" t="str">
        <f t="shared" si="77"/>
        <v/>
      </c>
      <c r="AP450" s="102" t="str">
        <f t="shared" si="78"/>
        <v/>
      </c>
      <c r="AQ450" s="102" t="str">
        <f t="shared" si="79"/>
        <v/>
      </c>
      <c r="AR450" s="102" t="str">
        <f t="shared" si="80"/>
        <v/>
      </c>
      <c r="AS450" s="102"/>
      <c r="AV450" s="161" t="str">
        <f t="shared" si="81"/>
        <v/>
      </c>
      <c r="AW450" s="105" t="str">
        <f t="shared" si="82"/>
        <v/>
      </c>
      <c r="AX450" s="105" t="str">
        <f t="shared" si="83"/>
        <v/>
      </c>
    </row>
    <row r="451" spans="7:50">
      <c r="G451" s="4"/>
      <c r="I451" s="350"/>
      <c r="J451" s="350"/>
      <c r="K451" s="350"/>
      <c r="L451" s="350"/>
      <c r="N451" s="349"/>
      <c r="O451" s="349"/>
      <c r="P451" s="349"/>
      <c r="Q451" s="338"/>
      <c r="R451" s="338"/>
      <c r="AM451" s="105" t="str">
        <f t="shared" si="75"/>
        <v/>
      </c>
      <c r="AN451" s="105" t="str">
        <f t="shared" si="76"/>
        <v/>
      </c>
      <c r="AO451" s="102" t="str">
        <f t="shared" si="77"/>
        <v/>
      </c>
      <c r="AP451" s="102" t="str">
        <f t="shared" si="78"/>
        <v/>
      </c>
      <c r="AQ451" s="102" t="str">
        <f t="shared" si="79"/>
        <v/>
      </c>
      <c r="AR451" s="102" t="str">
        <f t="shared" si="80"/>
        <v/>
      </c>
      <c r="AS451" s="102"/>
      <c r="AV451" s="161" t="str">
        <f t="shared" si="81"/>
        <v/>
      </c>
      <c r="AW451" s="105" t="str">
        <f t="shared" si="82"/>
        <v/>
      </c>
      <c r="AX451" s="105" t="str">
        <f t="shared" si="83"/>
        <v/>
      </c>
    </row>
    <row r="452" spans="7:50">
      <c r="G452" s="4"/>
      <c r="I452" s="350"/>
      <c r="J452" s="350"/>
      <c r="K452" s="350"/>
      <c r="L452" s="350"/>
      <c r="N452" s="349"/>
      <c r="O452" s="349"/>
      <c r="P452" s="349"/>
      <c r="Q452" s="338"/>
      <c r="R452" s="338"/>
      <c r="AM452" s="105" t="str">
        <f t="shared" si="75"/>
        <v/>
      </c>
      <c r="AN452" s="105" t="str">
        <f t="shared" si="76"/>
        <v/>
      </c>
      <c r="AO452" s="102" t="str">
        <f t="shared" si="77"/>
        <v/>
      </c>
      <c r="AP452" s="102" t="str">
        <f t="shared" si="78"/>
        <v/>
      </c>
      <c r="AQ452" s="102" t="str">
        <f t="shared" si="79"/>
        <v/>
      </c>
      <c r="AR452" s="102" t="str">
        <f t="shared" si="80"/>
        <v/>
      </c>
      <c r="AS452" s="102"/>
      <c r="AV452" s="161" t="str">
        <f t="shared" si="81"/>
        <v/>
      </c>
      <c r="AW452" s="105" t="str">
        <f t="shared" si="82"/>
        <v/>
      </c>
      <c r="AX452" s="105" t="str">
        <f t="shared" si="83"/>
        <v/>
      </c>
    </row>
    <row r="453" spans="7:50">
      <c r="G453" s="4"/>
      <c r="I453" s="350"/>
      <c r="J453" s="350"/>
      <c r="K453" s="350"/>
      <c r="L453" s="350"/>
      <c r="N453" s="349"/>
      <c r="O453" s="349"/>
      <c r="P453" s="349"/>
      <c r="Q453" s="338"/>
      <c r="R453" s="338"/>
      <c r="AM453" s="105" t="str">
        <f t="shared" si="75"/>
        <v/>
      </c>
      <c r="AN453" s="105" t="str">
        <f t="shared" si="76"/>
        <v/>
      </c>
      <c r="AO453" s="102" t="str">
        <f t="shared" si="77"/>
        <v/>
      </c>
      <c r="AP453" s="102" t="str">
        <f t="shared" si="78"/>
        <v/>
      </c>
      <c r="AQ453" s="102" t="str">
        <f t="shared" si="79"/>
        <v/>
      </c>
      <c r="AR453" s="102" t="str">
        <f t="shared" si="80"/>
        <v/>
      </c>
      <c r="AS453" s="102"/>
      <c r="AV453" s="161" t="str">
        <f t="shared" si="81"/>
        <v/>
      </c>
      <c r="AW453" s="105" t="str">
        <f t="shared" si="82"/>
        <v/>
      </c>
      <c r="AX453" s="105" t="str">
        <f t="shared" si="83"/>
        <v/>
      </c>
    </row>
    <row r="454" spans="7:50">
      <c r="G454" s="4"/>
      <c r="I454" s="350"/>
      <c r="J454" s="350"/>
      <c r="K454" s="350"/>
      <c r="L454" s="350"/>
      <c r="N454" s="349"/>
      <c r="O454" s="349"/>
      <c r="P454" s="349"/>
      <c r="Q454" s="338"/>
      <c r="R454" s="338"/>
      <c r="AM454" s="105" t="str">
        <f t="shared" si="75"/>
        <v/>
      </c>
      <c r="AN454" s="105" t="str">
        <f t="shared" si="76"/>
        <v/>
      </c>
      <c r="AO454" s="102" t="str">
        <f t="shared" si="77"/>
        <v/>
      </c>
      <c r="AP454" s="102" t="str">
        <f t="shared" si="78"/>
        <v/>
      </c>
      <c r="AQ454" s="102" t="str">
        <f t="shared" si="79"/>
        <v/>
      </c>
      <c r="AR454" s="102" t="str">
        <f t="shared" si="80"/>
        <v/>
      </c>
      <c r="AS454" s="102"/>
      <c r="AV454" s="161" t="str">
        <f t="shared" si="81"/>
        <v/>
      </c>
      <c r="AW454" s="105" t="str">
        <f t="shared" si="82"/>
        <v/>
      </c>
      <c r="AX454" s="105" t="str">
        <f t="shared" si="83"/>
        <v/>
      </c>
    </row>
    <row r="455" spans="7:50">
      <c r="G455" s="4"/>
      <c r="I455" s="350"/>
      <c r="J455" s="350"/>
      <c r="K455" s="350"/>
      <c r="L455" s="350"/>
      <c r="N455" s="349"/>
      <c r="O455" s="349"/>
      <c r="P455" s="349"/>
      <c r="Q455" s="338"/>
      <c r="R455" s="338"/>
      <c r="AM455" s="105" t="str">
        <f t="shared" si="75"/>
        <v/>
      </c>
      <c r="AN455" s="105" t="str">
        <f t="shared" si="76"/>
        <v/>
      </c>
      <c r="AO455" s="102" t="str">
        <f t="shared" si="77"/>
        <v/>
      </c>
      <c r="AP455" s="102" t="str">
        <f t="shared" si="78"/>
        <v/>
      </c>
      <c r="AQ455" s="102" t="str">
        <f t="shared" si="79"/>
        <v/>
      </c>
      <c r="AR455" s="102" t="str">
        <f t="shared" si="80"/>
        <v/>
      </c>
      <c r="AS455" s="102"/>
      <c r="AV455" s="161" t="str">
        <f t="shared" si="81"/>
        <v/>
      </c>
      <c r="AW455" s="105" t="str">
        <f t="shared" si="82"/>
        <v/>
      </c>
      <c r="AX455" s="105" t="str">
        <f t="shared" si="83"/>
        <v/>
      </c>
    </row>
    <row r="456" spans="7:50">
      <c r="G456" s="4"/>
      <c r="I456" s="350"/>
      <c r="J456" s="350"/>
      <c r="K456" s="350"/>
      <c r="L456" s="350"/>
      <c r="N456" s="349"/>
      <c r="O456" s="349"/>
      <c r="P456" s="349"/>
      <c r="Q456" s="338"/>
      <c r="R456" s="338"/>
      <c r="AM456" s="105" t="str">
        <f t="shared" si="75"/>
        <v/>
      </c>
      <c r="AN456" s="105" t="str">
        <f t="shared" si="76"/>
        <v/>
      </c>
      <c r="AO456" s="102" t="str">
        <f t="shared" si="77"/>
        <v/>
      </c>
      <c r="AP456" s="102" t="str">
        <f t="shared" si="78"/>
        <v/>
      </c>
      <c r="AQ456" s="102" t="str">
        <f t="shared" si="79"/>
        <v/>
      </c>
      <c r="AR456" s="102" t="str">
        <f t="shared" si="80"/>
        <v/>
      </c>
      <c r="AS456" s="102"/>
      <c r="AV456" s="161" t="str">
        <f t="shared" si="81"/>
        <v/>
      </c>
      <c r="AW456" s="105" t="str">
        <f t="shared" si="82"/>
        <v/>
      </c>
      <c r="AX456" s="105" t="str">
        <f t="shared" si="83"/>
        <v/>
      </c>
    </row>
    <row r="457" spans="7:50">
      <c r="G457" s="4"/>
      <c r="I457" s="350"/>
      <c r="J457" s="350"/>
      <c r="K457" s="350"/>
      <c r="L457" s="350"/>
      <c r="N457" s="349"/>
      <c r="O457" s="349"/>
      <c r="P457" s="349"/>
      <c r="Q457" s="338"/>
      <c r="R457" s="338"/>
      <c r="AM457" s="105" t="str">
        <f t="shared" si="75"/>
        <v/>
      </c>
      <c r="AN457" s="105" t="str">
        <f t="shared" si="76"/>
        <v/>
      </c>
      <c r="AO457" s="102" t="str">
        <f t="shared" si="77"/>
        <v/>
      </c>
      <c r="AP457" s="102" t="str">
        <f t="shared" si="78"/>
        <v/>
      </c>
      <c r="AQ457" s="102" t="str">
        <f t="shared" si="79"/>
        <v/>
      </c>
      <c r="AR457" s="102" t="str">
        <f t="shared" si="80"/>
        <v/>
      </c>
      <c r="AS457" s="102"/>
      <c r="AV457" s="161" t="str">
        <f t="shared" si="81"/>
        <v/>
      </c>
      <c r="AW457" s="105" t="str">
        <f t="shared" si="82"/>
        <v/>
      </c>
      <c r="AX457" s="105" t="str">
        <f t="shared" si="83"/>
        <v/>
      </c>
    </row>
    <row r="458" spans="7:50">
      <c r="G458" s="4"/>
      <c r="I458" s="350"/>
      <c r="J458" s="350"/>
      <c r="K458" s="350"/>
      <c r="L458" s="350"/>
      <c r="N458" s="349"/>
      <c r="O458" s="349"/>
      <c r="P458" s="349"/>
      <c r="Q458" s="338"/>
      <c r="R458" s="338"/>
      <c r="AM458" s="105" t="str">
        <f t="shared" si="75"/>
        <v/>
      </c>
      <c r="AN458" s="105" t="str">
        <f t="shared" si="76"/>
        <v/>
      </c>
      <c r="AO458" s="102" t="str">
        <f t="shared" si="77"/>
        <v/>
      </c>
      <c r="AP458" s="102" t="str">
        <f t="shared" si="78"/>
        <v/>
      </c>
      <c r="AQ458" s="102" t="str">
        <f t="shared" si="79"/>
        <v/>
      </c>
      <c r="AR458" s="102" t="str">
        <f t="shared" si="80"/>
        <v/>
      </c>
      <c r="AS458" s="102"/>
      <c r="AV458" s="161" t="str">
        <f t="shared" si="81"/>
        <v/>
      </c>
      <c r="AW458" s="105" t="str">
        <f t="shared" si="82"/>
        <v/>
      </c>
      <c r="AX458" s="105" t="str">
        <f t="shared" si="83"/>
        <v/>
      </c>
    </row>
    <row r="459" spans="7:50">
      <c r="G459" s="4"/>
      <c r="I459" s="350"/>
      <c r="J459" s="350"/>
      <c r="K459" s="350"/>
      <c r="L459" s="350"/>
      <c r="N459" s="349"/>
      <c r="O459" s="349"/>
      <c r="P459" s="349"/>
      <c r="Q459" s="338"/>
      <c r="R459" s="338"/>
      <c r="AM459" s="105" t="str">
        <f t="shared" si="75"/>
        <v/>
      </c>
      <c r="AN459" s="105" t="str">
        <f t="shared" si="76"/>
        <v/>
      </c>
      <c r="AO459" s="102" t="str">
        <f t="shared" si="77"/>
        <v/>
      </c>
      <c r="AP459" s="102" t="str">
        <f t="shared" si="78"/>
        <v/>
      </c>
      <c r="AQ459" s="102" t="str">
        <f t="shared" si="79"/>
        <v/>
      </c>
      <c r="AR459" s="102" t="str">
        <f t="shared" si="80"/>
        <v/>
      </c>
      <c r="AS459" s="102"/>
      <c r="AV459" s="161" t="str">
        <f t="shared" si="81"/>
        <v/>
      </c>
      <c r="AW459" s="105" t="str">
        <f t="shared" si="82"/>
        <v/>
      </c>
      <c r="AX459" s="105" t="str">
        <f t="shared" si="83"/>
        <v/>
      </c>
    </row>
    <row r="460" spans="7:50">
      <c r="G460" s="4"/>
      <c r="I460" s="350"/>
      <c r="J460" s="350"/>
      <c r="K460" s="350"/>
      <c r="L460" s="350"/>
      <c r="N460" s="349"/>
      <c r="O460" s="349"/>
      <c r="P460" s="349"/>
      <c r="Q460" s="338"/>
      <c r="R460" s="338"/>
      <c r="AM460" s="105" t="str">
        <f t="shared" si="75"/>
        <v/>
      </c>
      <c r="AN460" s="105" t="str">
        <f t="shared" si="76"/>
        <v/>
      </c>
      <c r="AO460" s="102" t="str">
        <f t="shared" si="77"/>
        <v/>
      </c>
      <c r="AP460" s="102" t="str">
        <f t="shared" si="78"/>
        <v/>
      </c>
      <c r="AQ460" s="102" t="str">
        <f t="shared" si="79"/>
        <v/>
      </c>
      <c r="AR460" s="102" t="str">
        <f t="shared" si="80"/>
        <v/>
      </c>
      <c r="AS460" s="102"/>
      <c r="AV460" s="161" t="str">
        <f t="shared" si="81"/>
        <v/>
      </c>
      <c r="AW460" s="105" t="str">
        <f t="shared" si="82"/>
        <v/>
      </c>
      <c r="AX460" s="105" t="str">
        <f t="shared" si="83"/>
        <v/>
      </c>
    </row>
    <row r="461" spans="7:50">
      <c r="G461" s="4"/>
      <c r="I461" s="350"/>
      <c r="J461" s="350"/>
      <c r="K461" s="350"/>
      <c r="L461" s="350"/>
      <c r="N461" s="349"/>
      <c r="O461" s="349"/>
      <c r="P461" s="349"/>
      <c r="Q461" s="338"/>
      <c r="R461" s="338"/>
      <c r="AM461" s="105" t="str">
        <f t="shared" si="75"/>
        <v/>
      </c>
      <c r="AN461" s="105" t="str">
        <f t="shared" si="76"/>
        <v/>
      </c>
      <c r="AO461" s="102" t="str">
        <f t="shared" si="77"/>
        <v/>
      </c>
      <c r="AP461" s="102" t="str">
        <f t="shared" si="78"/>
        <v/>
      </c>
      <c r="AQ461" s="102" t="str">
        <f t="shared" si="79"/>
        <v/>
      </c>
      <c r="AR461" s="102" t="str">
        <f t="shared" si="80"/>
        <v/>
      </c>
      <c r="AS461" s="102"/>
      <c r="AV461" s="161" t="str">
        <f t="shared" si="81"/>
        <v/>
      </c>
      <c r="AW461" s="105" t="str">
        <f t="shared" si="82"/>
        <v/>
      </c>
      <c r="AX461" s="105" t="str">
        <f t="shared" si="83"/>
        <v/>
      </c>
    </row>
    <row r="462" spans="7:50">
      <c r="G462" s="4"/>
      <c r="I462" s="350"/>
      <c r="J462" s="350"/>
      <c r="K462" s="350"/>
      <c r="L462" s="350"/>
      <c r="N462" s="349"/>
      <c r="O462" s="349"/>
      <c r="P462" s="349"/>
      <c r="Q462" s="338"/>
      <c r="R462" s="338"/>
      <c r="AM462" s="105" t="str">
        <f t="shared" ref="AM462:AM525" si="84">IF(Q462="Y",G462,"")</f>
        <v/>
      </c>
      <c r="AN462" s="105" t="str">
        <f t="shared" ref="AN462:AN525" si="85">IF(S462="Y",G462,"")</f>
        <v/>
      </c>
      <c r="AO462" s="102" t="str">
        <f t="shared" ref="AO462:AO525" si="86">IF(T462="Y",G462,"")</f>
        <v/>
      </c>
      <c r="AP462" s="102" t="str">
        <f t="shared" ref="AP462:AP525" si="87">IF(Q462="Y",AG462,"")</f>
        <v/>
      </c>
      <c r="AQ462" s="102" t="str">
        <f t="shared" ref="AQ462:AQ525" si="88">IF(S462="Y",AG462,"")</f>
        <v/>
      </c>
      <c r="AR462" s="102" t="str">
        <f t="shared" ref="AR462:AR525" si="89">IF(T462="Y",AG462,"")</f>
        <v/>
      </c>
      <c r="AS462" s="102"/>
      <c r="AV462" s="161" t="str">
        <f t="shared" si="81"/>
        <v/>
      </c>
      <c r="AW462" s="105" t="str">
        <f t="shared" si="82"/>
        <v/>
      </c>
      <c r="AX462" s="105" t="str">
        <f t="shared" si="83"/>
        <v/>
      </c>
    </row>
    <row r="463" spans="7:50">
      <c r="G463" s="4"/>
      <c r="I463" s="350"/>
      <c r="J463" s="350"/>
      <c r="K463" s="350"/>
      <c r="L463" s="350"/>
      <c r="N463" s="349"/>
      <c r="O463" s="349"/>
      <c r="P463" s="349"/>
      <c r="Q463" s="338"/>
      <c r="R463" s="338"/>
      <c r="AM463" s="105" t="str">
        <f t="shared" si="84"/>
        <v/>
      </c>
      <c r="AN463" s="105" t="str">
        <f t="shared" si="85"/>
        <v/>
      </c>
      <c r="AO463" s="102" t="str">
        <f t="shared" si="86"/>
        <v/>
      </c>
      <c r="AP463" s="102" t="str">
        <f t="shared" si="87"/>
        <v/>
      </c>
      <c r="AQ463" s="102" t="str">
        <f t="shared" si="88"/>
        <v/>
      </c>
      <c r="AR463" s="102" t="str">
        <f t="shared" si="89"/>
        <v/>
      </c>
      <c r="AS463" s="102"/>
      <c r="AV463" s="161" t="str">
        <f t="shared" ref="AV463:AV526" si="90">IF(AC463="Y",G463,"")</f>
        <v/>
      </c>
      <c r="AW463" s="105" t="str">
        <f t="shared" ref="AW463:AW526" si="91">IF(AD463="Y",G463,"")</f>
        <v/>
      </c>
      <c r="AX463" s="105" t="str">
        <f t="shared" ref="AX463:AX526" si="92">IF(AE463="Y",G463,"")</f>
        <v/>
      </c>
    </row>
    <row r="464" spans="7:50">
      <c r="G464" s="4"/>
      <c r="I464" s="350"/>
      <c r="J464" s="350"/>
      <c r="K464" s="350"/>
      <c r="L464" s="350"/>
      <c r="N464" s="349"/>
      <c r="O464" s="349"/>
      <c r="P464" s="349"/>
      <c r="Q464" s="338"/>
      <c r="R464" s="338"/>
      <c r="AM464" s="105" t="str">
        <f t="shared" si="84"/>
        <v/>
      </c>
      <c r="AN464" s="105" t="str">
        <f t="shared" si="85"/>
        <v/>
      </c>
      <c r="AO464" s="102" t="str">
        <f t="shared" si="86"/>
        <v/>
      </c>
      <c r="AP464" s="102" t="str">
        <f t="shared" si="87"/>
        <v/>
      </c>
      <c r="AQ464" s="102" t="str">
        <f t="shared" si="88"/>
        <v/>
      </c>
      <c r="AR464" s="102" t="str">
        <f t="shared" si="89"/>
        <v/>
      </c>
      <c r="AS464" s="102"/>
      <c r="AV464" s="161" t="str">
        <f t="shared" si="90"/>
        <v/>
      </c>
      <c r="AW464" s="105" t="str">
        <f t="shared" si="91"/>
        <v/>
      </c>
      <c r="AX464" s="105" t="str">
        <f t="shared" si="92"/>
        <v/>
      </c>
    </row>
    <row r="465" spans="7:50">
      <c r="G465" s="4"/>
      <c r="I465" s="350"/>
      <c r="J465" s="350"/>
      <c r="K465" s="350"/>
      <c r="L465" s="350"/>
      <c r="N465" s="349"/>
      <c r="O465" s="349"/>
      <c r="P465" s="349"/>
      <c r="Q465" s="338"/>
      <c r="R465" s="338"/>
      <c r="AM465" s="105" t="str">
        <f t="shared" si="84"/>
        <v/>
      </c>
      <c r="AN465" s="105" t="str">
        <f t="shared" si="85"/>
        <v/>
      </c>
      <c r="AO465" s="102" t="str">
        <f t="shared" si="86"/>
        <v/>
      </c>
      <c r="AP465" s="102" t="str">
        <f t="shared" si="87"/>
        <v/>
      </c>
      <c r="AQ465" s="102" t="str">
        <f t="shared" si="88"/>
        <v/>
      </c>
      <c r="AR465" s="102" t="str">
        <f t="shared" si="89"/>
        <v/>
      </c>
      <c r="AS465" s="102"/>
      <c r="AV465" s="161" t="str">
        <f t="shared" si="90"/>
        <v/>
      </c>
      <c r="AW465" s="105" t="str">
        <f t="shared" si="91"/>
        <v/>
      </c>
      <c r="AX465" s="105" t="str">
        <f t="shared" si="92"/>
        <v/>
      </c>
    </row>
    <row r="466" spans="7:50">
      <c r="G466" s="4"/>
      <c r="I466" s="350"/>
      <c r="J466" s="350"/>
      <c r="K466" s="350"/>
      <c r="L466" s="350"/>
      <c r="N466" s="349"/>
      <c r="O466" s="349"/>
      <c r="P466" s="349"/>
      <c r="Q466" s="338"/>
      <c r="R466" s="338"/>
      <c r="AM466" s="105" t="str">
        <f t="shared" si="84"/>
        <v/>
      </c>
      <c r="AN466" s="105" t="str">
        <f t="shared" si="85"/>
        <v/>
      </c>
      <c r="AO466" s="102" t="str">
        <f t="shared" si="86"/>
        <v/>
      </c>
      <c r="AP466" s="102" t="str">
        <f t="shared" si="87"/>
        <v/>
      </c>
      <c r="AQ466" s="102" t="str">
        <f t="shared" si="88"/>
        <v/>
      </c>
      <c r="AR466" s="102" t="str">
        <f t="shared" si="89"/>
        <v/>
      </c>
      <c r="AS466" s="102"/>
      <c r="AV466" s="161" t="str">
        <f t="shared" si="90"/>
        <v/>
      </c>
      <c r="AW466" s="105" t="str">
        <f t="shared" si="91"/>
        <v/>
      </c>
      <c r="AX466" s="105" t="str">
        <f t="shared" si="92"/>
        <v/>
      </c>
    </row>
    <row r="467" spans="7:50">
      <c r="G467" s="4"/>
      <c r="I467" s="350"/>
      <c r="J467" s="350"/>
      <c r="K467" s="350"/>
      <c r="L467" s="350"/>
      <c r="N467" s="349"/>
      <c r="O467" s="349"/>
      <c r="P467" s="349"/>
      <c r="Q467" s="338"/>
      <c r="R467" s="338"/>
      <c r="AM467" s="105" t="str">
        <f t="shared" si="84"/>
        <v/>
      </c>
      <c r="AN467" s="105" t="str">
        <f t="shared" si="85"/>
        <v/>
      </c>
      <c r="AO467" s="102" t="str">
        <f t="shared" si="86"/>
        <v/>
      </c>
      <c r="AP467" s="102" t="str">
        <f t="shared" si="87"/>
        <v/>
      </c>
      <c r="AQ467" s="102" t="str">
        <f t="shared" si="88"/>
        <v/>
      </c>
      <c r="AR467" s="102" t="str">
        <f t="shared" si="89"/>
        <v/>
      </c>
      <c r="AS467" s="102"/>
      <c r="AV467" s="161" t="str">
        <f t="shared" si="90"/>
        <v/>
      </c>
      <c r="AW467" s="105" t="str">
        <f t="shared" si="91"/>
        <v/>
      </c>
      <c r="AX467" s="105" t="str">
        <f t="shared" si="92"/>
        <v/>
      </c>
    </row>
    <row r="468" spans="7:50">
      <c r="G468" s="4"/>
      <c r="I468" s="350"/>
      <c r="J468" s="350"/>
      <c r="K468" s="350"/>
      <c r="L468" s="350"/>
      <c r="N468" s="349"/>
      <c r="O468" s="349"/>
      <c r="P468" s="349"/>
      <c r="Q468" s="338"/>
      <c r="R468" s="338"/>
      <c r="AM468" s="105" t="str">
        <f t="shared" si="84"/>
        <v/>
      </c>
      <c r="AN468" s="105" t="str">
        <f t="shared" si="85"/>
        <v/>
      </c>
      <c r="AO468" s="102" t="str">
        <f t="shared" si="86"/>
        <v/>
      </c>
      <c r="AP468" s="102" t="str">
        <f t="shared" si="87"/>
        <v/>
      </c>
      <c r="AQ468" s="102" t="str">
        <f t="shared" si="88"/>
        <v/>
      </c>
      <c r="AR468" s="102" t="str">
        <f t="shared" si="89"/>
        <v/>
      </c>
      <c r="AS468" s="102"/>
      <c r="AV468" s="161" t="str">
        <f t="shared" si="90"/>
        <v/>
      </c>
      <c r="AW468" s="105" t="str">
        <f t="shared" si="91"/>
        <v/>
      </c>
      <c r="AX468" s="105" t="str">
        <f t="shared" si="92"/>
        <v/>
      </c>
    </row>
    <row r="469" spans="7:50">
      <c r="G469" s="4"/>
      <c r="I469" s="350"/>
      <c r="J469" s="350"/>
      <c r="K469" s="350"/>
      <c r="L469" s="350"/>
      <c r="N469" s="349"/>
      <c r="O469" s="349"/>
      <c r="P469" s="349"/>
      <c r="Q469" s="338"/>
      <c r="R469" s="338"/>
      <c r="AM469" s="105" t="str">
        <f t="shared" si="84"/>
        <v/>
      </c>
      <c r="AN469" s="105" t="str">
        <f t="shared" si="85"/>
        <v/>
      </c>
      <c r="AO469" s="102" t="str">
        <f t="shared" si="86"/>
        <v/>
      </c>
      <c r="AP469" s="102" t="str">
        <f t="shared" si="87"/>
        <v/>
      </c>
      <c r="AQ469" s="102" t="str">
        <f t="shared" si="88"/>
        <v/>
      </c>
      <c r="AR469" s="102" t="str">
        <f t="shared" si="89"/>
        <v/>
      </c>
      <c r="AS469" s="102"/>
      <c r="AV469" s="161" t="str">
        <f t="shared" si="90"/>
        <v/>
      </c>
      <c r="AW469" s="105" t="str">
        <f t="shared" si="91"/>
        <v/>
      </c>
      <c r="AX469" s="105" t="str">
        <f t="shared" si="92"/>
        <v/>
      </c>
    </row>
    <row r="470" spans="7:50">
      <c r="G470" s="4"/>
      <c r="I470" s="350"/>
      <c r="J470" s="350"/>
      <c r="K470" s="350"/>
      <c r="L470" s="350"/>
      <c r="N470" s="349"/>
      <c r="O470" s="349"/>
      <c r="P470" s="349"/>
      <c r="Q470" s="338"/>
      <c r="R470" s="338"/>
      <c r="AM470" s="105" t="str">
        <f t="shared" si="84"/>
        <v/>
      </c>
      <c r="AN470" s="105" t="str">
        <f t="shared" si="85"/>
        <v/>
      </c>
      <c r="AO470" s="102" t="str">
        <f t="shared" si="86"/>
        <v/>
      </c>
      <c r="AP470" s="102" t="str">
        <f t="shared" si="87"/>
        <v/>
      </c>
      <c r="AQ470" s="102" t="str">
        <f t="shared" si="88"/>
        <v/>
      </c>
      <c r="AR470" s="102" t="str">
        <f t="shared" si="89"/>
        <v/>
      </c>
      <c r="AS470" s="102"/>
      <c r="AV470" s="161" t="str">
        <f t="shared" si="90"/>
        <v/>
      </c>
      <c r="AW470" s="105" t="str">
        <f t="shared" si="91"/>
        <v/>
      </c>
      <c r="AX470" s="105" t="str">
        <f t="shared" si="92"/>
        <v/>
      </c>
    </row>
    <row r="471" spans="7:50">
      <c r="G471" s="4"/>
      <c r="I471" s="350"/>
      <c r="J471" s="350"/>
      <c r="K471" s="350"/>
      <c r="L471" s="350"/>
      <c r="N471" s="349"/>
      <c r="O471" s="349"/>
      <c r="P471" s="349"/>
      <c r="Q471" s="338"/>
      <c r="R471" s="338"/>
      <c r="AM471" s="105" t="str">
        <f t="shared" si="84"/>
        <v/>
      </c>
      <c r="AN471" s="105" t="str">
        <f t="shared" si="85"/>
        <v/>
      </c>
      <c r="AO471" s="102" t="str">
        <f t="shared" si="86"/>
        <v/>
      </c>
      <c r="AP471" s="102" t="str">
        <f t="shared" si="87"/>
        <v/>
      </c>
      <c r="AQ471" s="102" t="str">
        <f t="shared" si="88"/>
        <v/>
      </c>
      <c r="AR471" s="102" t="str">
        <f t="shared" si="89"/>
        <v/>
      </c>
      <c r="AS471" s="102"/>
      <c r="AV471" s="161" t="str">
        <f t="shared" si="90"/>
        <v/>
      </c>
      <c r="AW471" s="105" t="str">
        <f t="shared" si="91"/>
        <v/>
      </c>
      <c r="AX471" s="105" t="str">
        <f t="shared" si="92"/>
        <v/>
      </c>
    </row>
    <row r="472" spans="7:50">
      <c r="G472" s="4"/>
      <c r="I472" s="350"/>
      <c r="J472" s="350"/>
      <c r="K472" s="350"/>
      <c r="L472" s="350"/>
      <c r="N472" s="349"/>
      <c r="O472" s="349"/>
      <c r="P472" s="349"/>
      <c r="Q472" s="338"/>
      <c r="R472" s="338"/>
      <c r="AM472" s="105" t="str">
        <f t="shared" si="84"/>
        <v/>
      </c>
      <c r="AN472" s="105" t="str">
        <f t="shared" si="85"/>
        <v/>
      </c>
      <c r="AO472" s="102" t="str">
        <f t="shared" si="86"/>
        <v/>
      </c>
      <c r="AP472" s="102" t="str">
        <f t="shared" si="87"/>
        <v/>
      </c>
      <c r="AQ472" s="102" t="str">
        <f t="shared" si="88"/>
        <v/>
      </c>
      <c r="AR472" s="102" t="str">
        <f t="shared" si="89"/>
        <v/>
      </c>
      <c r="AS472" s="102"/>
      <c r="AV472" s="161" t="str">
        <f t="shared" si="90"/>
        <v/>
      </c>
      <c r="AW472" s="105" t="str">
        <f t="shared" si="91"/>
        <v/>
      </c>
      <c r="AX472" s="105" t="str">
        <f t="shared" si="92"/>
        <v/>
      </c>
    </row>
    <row r="473" spans="7:50">
      <c r="G473" s="4"/>
      <c r="I473" s="350"/>
      <c r="J473" s="350"/>
      <c r="K473" s="350"/>
      <c r="L473" s="350"/>
      <c r="N473" s="349"/>
      <c r="O473" s="349"/>
      <c r="P473" s="349"/>
      <c r="Q473" s="338"/>
      <c r="R473" s="338"/>
      <c r="AM473" s="105" t="str">
        <f t="shared" si="84"/>
        <v/>
      </c>
      <c r="AN473" s="105" t="str">
        <f t="shared" si="85"/>
        <v/>
      </c>
      <c r="AO473" s="102" t="str">
        <f t="shared" si="86"/>
        <v/>
      </c>
      <c r="AP473" s="102" t="str">
        <f t="shared" si="87"/>
        <v/>
      </c>
      <c r="AQ473" s="102" t="str">
        <f t="shared" si="88"/>
        <v/>
      </c>
      <c r="AR473" s="102" t="str">
        <f t="shared" si="89"/>
        <v/>
      </c>
      <c r="AS473" s="102"/>
      <c r="AV473" s="161" t="str">
        <f t="shared" si="90"/>
        <v/>
      </c>
      <c r="AW473" s="105" t="str">
        <f t="shared" si="91"/>
        <v/>
      </c>
      <c r="AX473" s="105" t="str">
        <f t="shared" si="92"/>
        <v/>
      </c>
    </row>
    <row r="474" spans="7:50">
      <c r="G474" s="4"/>
      <c r="I474" s="350"/>
      <c r="J474" s="350"/>
      <c r="K474" s="350"/>
      <c r="L474" s="350"/>
      <c r="N474" s="349"/>
      <c r="O474" s="349"/>
      <c r="P474" s="349"/>
      <c r="Q474" s="338"/>
      <c r="R474" s="338"/>
      <c r="AM474" s="105" t="str">
        <f t="shared" si="84"/>
        <v/>
      </c>
      <c r="AN474" s="105" t="str">
        <f t="shared" si="85"/>
        <v/>
      </c>
      <c r="AO474" s="102" t="str">
        <f t="shared" si="86"/>
        <v/>
      </c>
      <c r="AP474" s="102" t="str">
        <f t="shared" si="87"/>
        <v/>
      </c>
      <c r="AQ474" s="102" t="str">
        <f t="shared" si="88"/>
        <v/>
      </c>
      <c r="AR474" s="102" t="str">
        <f t="shared" si="89"/>
        <v/>
      </c>
      <c r="AS474" s="102"/>
      <c r="AV474" s="161" t="str">
        <f t="shared" si="90"/>
        <v/>
      </c>
      <c r="AW474" s="105" t="str">
        <f t="shared" si="91"/>
        <v/>
      </c>
      <c r="AX474" s="105" t="str">
        <f t="shared" si="92"/>
        <v/>
      </c>
    </row>
    <row r="475" spans="7:50">
      <c r="G475" s="4"/>
      <c r="I475" s="350"/>
      <c r="J475" s="350"/>
      <c r="K475" s="350"/>
      <c r="L475" s="350"/>
      <c r="N475" s="349"/>
      <c r="O475" s="349"/>
      <c r="P475" s="349"/>
      <c r="Q475" s="338"/>
      <c r="R475" s="338"/>
      <c r="AM475" s="105" t="str">
        <f t="shared" si="84"/>
        <v/>
      </c>
      <c r="AN475" s="105" t="str">
        <f t="shared" si="85"/>
        <v/>
      </c>
      <c r="AO475" s="102" t="str">
        <f t="shared" si="86"/>
        <v/>
      </c>
      <c r="AP475" s="102" t="str">
        <f t="shared" si="87"/>
        <v/>
      </c>
      <c r="AQ475" s="102" t="str">
        <f t="shared" si="88"/>
        <v/>
      </c>
      <c r="AR475" s="102" t="str">
        <f t="shared" si="89"/>
        <v/>
      </c>
      <c r="AS475" s="102"/>
      <c r="AV475" s="161" t="str">
        <f t="shared" si="90"/>
        <v/>
      </c>
      <c r="AW475" s="105" t="str">
        <f t="shared" si="91"/>
        <v/>
      </c>
      <c r="AX475" s="105" t="str">
        <f t="shared" si="92"/>
        <v/>
      </c>
    </row>
    <row r="476" spans="7:50">
      <c r="G476" s="4"/>
      <c r="I476" s="350"/>
      <c r="J476" s="350"/>
      <c r="K476" s="350"/>
      <c r="L476" s="350"/>
      <c r="N476" s="349"/>
      <c r="O476" s="349"/>
      <c r="P476" s="349"/>
      <c r="Q476" s="338"/>
      <c r="R476" s="338"/>
      <c r="AM476" s="105" t="str">
        <f t="shared" si="84"/>
        <v/>
      </c>
      <c r="AN476" s="105" t="str">
        <f t="shared" si="85"/>
        <v/>
      </c>
      <c r="AO476" s="102" t="str">
        <f t="shared" si="86"/>
        <v/>
      </c>
      <c r="AP476" s="102" t="str">
        <f t="shared" si="87"/>
        <v/>
      </c>
      <c r="AQ476" s="102" t="str">
        <f t="shared" si="88"/>
        <v/>
      </c>
      <c r="AR476" s="102" t="str">
        <f t="shared" si="89"/>
        <v/>
      </c>
      <c r="AS476" s="102"/>
      <c r="AV476" s="161" t="str">
        <f t="shared" si="90"/>
        <v/>
      </c>
      <c r="AW476" s="105" t="str">
        <f t="shared" si="91"/>
        <v/>
      </c>
      <c r="AX476" s="105" t="str">
        <f t="shared" si="92"/>
        <v/>
      </c>
    </row>
    <row r="477" spans="7:50">
      <c r="G477" s="4"/>
      <c r="I477" s="350"/>
      <c r="J477" s="350"/>
      <c r="K477" s="350"/>
      <c r="L477" s="350"/>
      <c r="N477" s="349"/>
      <c r="O477" s="349"/>
      <c r="P477" s="349"/>
      <c r="Q477" s="338"/>
      <c r="R477" s="338"/>
      <c r="AM477" s="105" t="str">
        <f t="shared" si="84"/>
        <v/>
      </c>
      <c r="AN477" s="105" t="str">
        <f t="shared" si="85"/>
        <v/>
      </c>
      <c r="AO477" s="102" t="str">
        <f t="shared" si="86"/>
        <v/>
      </c>
      <c r="AP477" s="102" t="str">
        <f t="shared" si="87"/>
        <v/>
      </c>
      <c r="AQ477" s="102" t="str">
        <f t="shared" si="88"/>
        <v/>
      </c>
      <c r="AR477" s="102" t="str">
        <f t="shared" si="89"/>
        <v/>
      </c>
      <c r="AS477" s="102"/>
      <c r="AV477" s="161" t="str">
        <f t="shared" si="90"/>
        <v/>
      </c>
      <c r="AW477" s="105" t="str">
        <f t="shared" si="91"/>
        <v/>
      </c>
      <c r="AX477" s="105" t="str">
        <f t="shared" si="92"/>
        <v/>
      </c>
    </row>
    <row r="478" spans="7:50">
      <c r="G478" s="4"/>
      <c r="I478" s="350"/>
      <c r="J478" s="350"/>
      <c r="K478" s="350"/>
      <c r="L478" s="350"/>
      <c r="N478" s="349"/>
      <c r="O478" s="349"/>
      <c r="P478" s="349"/>
      <c r="Q478" s="338"/>
      <c r="R478" s="338"/>
      <c r="AM478" s="105" t="str">
        <f t="shared" si="84"/>
        <v/>
      </c>
      <c r="AN478" s="105" t="str">
        <f t="shared" si="85"/>
        <v/>
      </c>
      <c r="AO478" s="102" t="str">
        <f t="shared" si="86"/>
        <v/>
      </c>
      <c r="AP478" s="102" t="str">
        <f t="shared" si="87"/>
        <v/>
      </c>
      <c r="AQ478" s="102" t="str">
        <f t="shared" si="88"/>
        <v/>
      </c>
      <c r="AR478" s="102" t="str">
        <f t="shared" si="89"/>
        <v/>
      </c>
      <c r="AS478" s="102"/>
      <c r="AV478" s="161" t="str">
        <f t="shared" si="90"/>
        <v/>
      </c>
      <c r="AW478" s="105" t="str">
        <f t="shared" si="91"/>
        <v/>
      </c>
      <c r="AX478" s="105" t="str">
        <f t="shared" si="92"/>
        <v/>
      </c>
    </row>
    <row r="479" spans="7:50">
      <c r="G479" s="4"/>
      <c r="I479" s="350"/>
      <c r="J479" s="350"/>
      <c r="K479" s="350"/>
      <c r="L479" s="350"/>
      <c r="N479" s="349"/>
      <c r="O479" s="349"/>
      <c r="P479" s="349"/>
      <c r="Q479" s="338"/>
      <c r="R479" s="338"/>
      <c r="AM479" s="105" t="str">
        <f t="shared" si="84"/>
        <v/>
      </c>
      <c r="AN479" s="105" t="str">
        <f t="shared" si="85"/>
        <v/>
      </c>
      <c r="AO479" s="102" t="str">
        <f t="shared" si="86"/>
        <v/>
      </c>
      <c r="AP479" s="102" t="str">
        <f t="shared" si="87"/>
        <v/>
      </c>
      <c r="AQ479" s="102" t="str">
        <f t="shared" si="88"/>
        <v/>
      </c>
      <c r="AR479" s="102" t="str">
        <f t="shared" si="89"/>
        <v/>
      </c>
      <c r="AS479" s="102"/>
      <c r="AV479" s="161" t="str">
        <f t="shared" si="90"/>
        <v/>
      </c>
      <c r="AW479" s="105" t="str">
        <f t="shared" si="91"/>
        <v/>
      </c>
      <c r="AX479" s="105" t="str">
        <f t="shared" si="92"/>
        <v/>
      </c>
    </row>
    <row r="480" spans="7:50">
      <c r="G480" s="4"/>
      <c r="I480" s="350"/>
      <c r="J480" s="350"/>
      <c r="K480" s="350"/>
      <c r="L480" s="350"/>
      <c r="N480" s="349"/>
      <c r="O480" s="349"/>
      <c r="P480" s="349"/>
      <c r="Q480" s="338"/>
      <c r="R480" s="338"/>
      <c r="AM480" s="105" t="str">
        <f t="shared" si="84"/>
        <v/>
      </c>
      <c r="AN480" s="105" t="str">
        <f t="shared" si="85"/>
        <v/>
      </c>
      <c r="AO480" s="102" t="str">
        <f t="shared" si="86"/>
        <v/>
      </c>
      <c r="AP480" s="102" t="str">
        <f t="shared" si="87"/>
        <v/>
      </c>
      <c r="AQ480" s="102" t="str">
        <f t="shared" si="88"/>
        <v/>
      </c>
      <c r="AR480" s="102" t="str">
        <f t="shared" si="89"/>
        <v/>
      </c>
      <c r="AS480" s="102"/>
      <c r="AV480" s="161" t="str">
        <f t="shared" si="90"/>
        <v/>
      </c>
      <c r="AW480" s="105" t="str">
        <f t="shared" si="91"/>
        <v/>
      </c>
      <c r="AX480" s="105" t="str">
        <f t="shared" si="92"/>
        <v/>
      </c>
    </row>
    <row r="481" spans="7:50">
      <c r="G481" s="4"/>
      <c r="I481" s="350"/>
      <c r="J481" s="350"/>
      <c r="K481" s="350"/>
      <c r="L481" s="350"/>
      <c r="N481" s="349"/>
      <c r="O481" s="349"/>
      <c r="P481" s="349"/>
      <c r="Q481" s="338"/>
      <c r="R481" s="338"/>
      <c r="AM481" s="105" t="str">
        <f t="shared" si="84"/>
        <v/>
      </c>
      <c r="AN481" s="105" t="str">
        <f t="shared" si="85"/>
        <v/>
      </c>
      <c r="AO481" s="102" t="str">
        <f t="shared" si="86"/>
        <v/>
      </c>
      <c r="AP481" s="102" t="str">
        <f t="shared" si="87"/>
        <v/>
      </c>
      <c r="AQ481" s="102" t="str">
        <f t="shared" si="88"/>
        <v/>
      </c>
      <c r="AR481" s="102" t="str">
        <f t="shared" si="89"/>
        <v/>
      </c>
      <c r="AS481" s="102"/>
      <c r="AV481" s="161" t="str">
        <f t="shared" si="90"/>
        <v/>
      </c>
      <c r="AW481" s="105" t="str">
        <f t="shared" si="91"/>
        <v/>
      </c>
      <c r="AX481" s="105" t="str">
        <f t="shared" si="92"/>
        <v/>
      </c>
    </row>
    <row r="482" spans="7:50">
      <c r="G482" s="4"/>
      <c r="I482" s="350"/>
      <c r="J482" s="350"/>
      <c r="K482" s="350"/>
      <c r="L482" s="350"/>
      <c r="N482" s="349"/>
      <c r="O482" s="349"/>
      <c r="P482" s="349"/>
      <c r="Q482" s="338"/>
      <c r="R482" s="338"/>
      <c r="AM482" s="105" t="str">
        <f t="shared" si="84"/>
        <v/>
      </c>
      <c r="AN482" s="105" t="str">
        <f t="shared" si="85"/>
        <v/>
      </c>
      <c r="AO482" s="102" t="str">
        <f t="shared" si="86"/>
        <v/>
      </c>
      <c r="AP482" s="102" t="str">
        <f t="shared" si="87"/>
        <v/>
      </c>
      <c r="AQ482" s="102" t="str">
        <f t="shared" si="88"/>
        <v/>
      </c>
      <c r="AR482" s="102" t="str">
        <f t="shared" si="89"/>
        <v/>
      </c>
      <c r="AS482" s="102"/>
      <c r="AV482" s="161" t="str">
        <f t="shared" si="90"/>
        <v/>
      </c>
      <c r="AW482" s="105" t="str">
        <f t="shared" si="91"/>
        <v/>
      </c>
      <c r="AX482" s="105" t="str">
        <f t="shared" si="92"/>
        <v/>
      </c>
    </row>
    <row r="483" spans="7:50">
      <c r="G483" s="4"/>
      <c r="I483" s="350"/>
      <c r="J483" s="350"/>
      <c r="K483" s="350"/>
      <c r="L483" s="350"/>
      <c r="N483" s="349"/>
      <c r="O483" s="349"/>
      <c r="P483" s="349"/>
      <c r="Q483" s="338"/>
      <c r="R483" s="338"/>
      <c r="AM483" s="105" t="str">
        <f t="shared" si="84"/>
        <v/>
      </c>
      <c r="AN483" s="105" t="str">
        <f t="shared" si="85"/>
        <v/>
      </c>
      <c r="AO483" s="102" t="str">
        <f t="shared" si="86"/>
        <v/>
      </c>
      <c r="AP483" s="102" t="str">
        <f t="shared" si="87"/>
        <v/>
      </c>
      <c r="AQ483" s="102" t="str">
        <f t="shared" si="88"/>
        <v/>
      </c>
      <c r="AR483" s="102" t="str">
        <f t="shared" si="89"/>
        <v/>
      </c>
      <c r="AS483" s="102"/>
      <c r="AV483" s="161" t="str">
        <f t="shared" si="90"/>
        <v/>
      </c>
      <c r="AW483" s="105" t="str">
        <f t="shared" si="91"/>
        <v/>
      </c>
      <c r="AX483" s="105" t="str">
        <f t="shared" si="92"/>
        <v/>
      </c>
    </row>
    <row r="484" spans="7:50">
      <c r="G484" s="4"/>
      <c r="I484" s="350"/>
      <c r="J484" s="350"/>
      <c r="K484" s="350"/>
      <c r="L484" s="350"/>
      <c r="N484" s="349"/>
      <c r="O484" s="349"/>
      <c r="P484" s="349"/>
      <c r="Q484" s="338"/>
      <c r="R484" s="338"/>
      <c r="AM484" s="105" t="str">
        <f t="shared" si="84"/>
        <v/>
      </c>
      <c r="AN484" s="105" t="str">
        <f t="shared" si="85"/>
        <v/>
      </c>
      <c r="AO484" s="102" t="str">
        <f t="shared" si="86"/>
        <v/>
      </c>
      <c r="AP484" s="102" t="str">
        <f t="shared" si="87"/>
        <v/>
      </c>
      <c r="AQ484" s="102" t="str">
        <f t="shared" si="88"/>
        <v/>
      </c>
      <c r="AR484" s="102" t="str">
        <f t="shared" si="89"/>
        <v/>
      </c>
      <c r="AS484" s="102"/>
      <c r="AV484" s="161" t="str">
        <f t="shared" si="90"/>
        <v/>
      </c>
      <c r="AW484" s="105" t="str">
        <f t="shared" si="91"/>
        <v/>
      </c>
      <c r="AX484" s="105" t="str">
        <f t="shared" si="92"/>
        <v/>
      </c>
    </row>
    <row r="485" spans="7:50">
      <c r="G485" s="4"/>
      <c r="I485" s="350"/>
      <c r="J485" s="350"/>
      <c r="K485" s="350"/>
      <c r="L485" s="350"/>
      <c r="N485" s="349"/>
      <c r="O485" s="349"/>
      <c r="P485" s="349"/>
      <c r="Q485" s="338"/>
      <c r="R485" s="338"/>
      <c r="AM485" s="105" t="str">
        <f t="shared" si="84"/>
        <v/>
      </c>
      <c r="AN485" s="105" t="str">
        <f t="shared" si="85"/>
        <v/>
      </c>
      <c r="AO485" s="102" t="str">
        <f t="shared" si="86"/>
        <v/>
      </c>
      <c r="AP485" s="102" t="str">
        <f t="shared" si="87"/>
        <v/>
      </c>
      <c r="AQ485" s="102" t="str">
        <f t="shared" si="88"/>
        <v/>
      </c>
      <c r="AR485" s="102" t="str">
        <f t="shared" si="89"/>
        <v/>
      </c>
      <c r="AS485" s="102"/>
      <c r="AV485" s="161" t="str">
        <f t="shared" si="90"/>
        <v/>
      </c>
      <c r="AW485" s="105" t="str">
        <f t="shared" si="91"/>
        <v/>
      </c>
      <c r="AX485" s="105" t="str">
        <f t="shared" si="92"/>
        <v/>
      </c>
    </row>
    <row r="486" spans="7:50">
      <c r="G486" s="4"/>
      <c r="I486" s="350"/>
      <c r="J486" s="350"/>
      <c r="K486" s="350"/>
      <c r="L486" s="350"/>
      <c r="N486" s="349"/>
      <c r="O486" s="349"/>
      <c r="P486" s="349"/>
      <c r="Q486" s="338"/>
      <c r="R486" s="338"/>
      <c r="AM486" s="105" t="str">
        <f t="shared" si="84"/>
        <v/>
      </c>
      <c r="AN486" s="105" t="str">
        <f t="shared" si="85"/>
        <v/>
      </c>
      <c r="AO486" s="102" t="str">
        <f t="shared" si="86"/>
        <v/>
      </c>
      <c r="AP486" s="102" t="str">
        <f t="shared" si="87"/>
        <v/>
      </c>
      <c r="AQ486" s="102" t="str">
        <f t="shared" si="88"/>
        <v/>
      </c>
      <c r="AR486" s="102" t="str">
        <f t="shared" si="89"/>
        <v/>
      </c>
      <c r="AS486" s="102"/>
      <c r="AV486" s="161" t="str">
        <f t="shared" si="90"/>
        <v/>
      </c>
      <c r="AW486" s="105" t="str">
        <f t="shared" si="91"/>
        <v/>
      </c>
      <c r="AX486" s="105" t="str">
        <f t="shared" si="92"/>
        <v/>
      </c>
    </row>
    <row r="487" spans="7:50">
      <c r="G487" s="4"/>
      <c r="I487" s="350"/>
      <c r="J487" s="350"/>
      <c r="K487" s="350"/>
      <c r="L487" s="350"/>
      <c r="N487" s="349"/>
      <c r="O487" s="349"/>
      <c r="P487" s="349"/>
      <c r="Q487" s="338"/>
      <c r="R487" s="338"/>
      <c r="AM487" s="105" t="str">
        <f t="shared" si="84"/>
        <v/>
      </c>
      <c r="AN487" s="105" t="str">
        <f t="shared" si="85"/>
        <v/>
      </c>
      <c r="AO487" s="102" t="str">
        <f t="shared" si="86"/>
        <v/>
      </c>
      <c r="AP487" s="102" t="str">
        <f t="shared" si="87"/>
        <v/>
      </c>
      <c r="AQ487" s="102" t="str">
        <f t="shared" si="88"/>
        <v/>
      </c>
      <c r="AR487" s="102" t="str">
        <f t="shared" si="89"/>
        <v/>
      </c>
      <c r="AS487" s="102"/>
      <c r="AV487" s="161" t="str">
        <f t="shared" si="90"/>
        <v/>
      </c>
      <c r="AW487" s="105" t="str">
        <f t="shared" si="91"/>
        <v/>
      </c>
      <c r="AX487" s="105" t="str">
        <f t="shared" si="92"/>
        <v/>
      </c>
    </row>
    <row r="488" spans="7:50">
      <c r="G488" s="4"/>
      <c r="I488" s="350"/>
      <c r="J488" s="350"/>
      <c r="K488" s="350"/>
      <c r="L488" s="350"/>
      <c r="N488" s="349"/>
      <c r="O488" s="349"/>
      <c r="P488" s="349"/>
      <c r="Q488" s="338"/>
      <c r="R488" s="338"/>
      <c r="AM488" s="105" t="str">
        <f t="shared" si="84"/>
        <v/>
      </c>
      <c r="AN488" s="105" t="str">
        <f t="shared" si="85"/>
        <v/>
      </c>
      <c r="AO488" s="102" t="str">
        <f t="shared" si="86"/>
        <v/>
      </c>
      <c r="AP488" s="102" t="str">
        <f t="shared" si="87"/>
        <v/>
      </c>
      <c r="AQ488" s="102" t="str">
        <f t="shared" si="88"/>
        <v/>
      </c>
      <c r="AR488" s="102" t="str">
        <f t="shared" si="89"/>
        <v/>
      </c>
      <c r="AS488" s="102"/>
      <c r="AV488" s="161" t="str">
        <f t="shared" si="90"/>
        <v/>
      </c>
      <c r="AW488" s="105" t="str">
        <f t="shared" si="91"/>
        <v/>
      </c>
      <c r="AX488" s="105" t="str">
        <f t="shared" si="92"/>
        <v/>
      </c>
    </row>
    <row r="489" spans="7:50">
      <c r="G489" s="4"/>
      <c r="I489" s="350"/>
      <c r="J489" s="350"/>
      <c r="K489" s="350"/>
      <c r="L489" s="350"/>
      <c r="N489" s="349"/>
      <c r="O489" s="349"/>
      <c r="P489" s="349"/>
      <c r="Q489" s="338"/>
      <c r="R489" s="338"/>
      <c r="AM489" s="105" t="str">
        <f t="shared" si="84"/>
        <v/>
      </c>
      <c r="AN489" s="105" t="str">
        <f t="shared" si="85"/>
        <v/>
      </c>
      <c r="AO489" s="102" t="str">
        <f t="shared" si="86"/>
        <v/>
      </c>
      <c r="AP489" s="102" t="str">
        <f t="shared" si="87"/>
        <v/>
      </c>
      <c r="AQ489" s="102" t="str">
        <f t="shared" si="88"/>
        <v/>
      </c>
      <c r="AR489" s="102" t="str">
        <f t="shared" si="89"/>
        <v/>
      </c>
      <c r="AS489" s="102"/>
      <c r="AV489" s="161" t="str">
        <f t="shared" si="90"/>
        <v/>
      </c>
      <c r="AW489" s="105" t="str">
        <f t="shared" si="91"/>
        <v/>
      </c>
      <c r="AX489" s="105" t="str">
        <f t="shared" si="92"/>
        <v/>
      </c>
    </row>
    <row r="490" spans="7:50">
      <c r="G490" s="4"/>
      <c r="I490" s="350"/>
      <c r="J490" s="350"/>
      <c r="K490" s="350"/>
      <c r="L490" s="350"/>
      <c r="N490" s="349"/>
      <c r="O490" s="349"/>
      <c r="P490" s="349"/>
      <c r="Q490" s="338"/>
      <c r="R490" s="338"/>
      <c r="AM490" s="105" t="str">
        <f t="shared" si="84"/>
        <v/>
      </c>
      <c r="AN490" s="105" t="str">
        <f t="shared" si="85"/>
        <v/>
      </c>
      <c r="AO490" s="102" t="str">
        <f t="shared" si="86"/>
        <v/>
      </c>
      <c r="AP490" s="102" t="str">
        <f t="shared" si="87"/>
        <v/>
      </c>
      <c r="AQ490" s="102" t="str">
        <f t="shared" si="88"/>
        <v/>
      </c>
      <c r="AR490" s="102" t="str">
        <f t="shared" si="89"/>
        <v/>
      </c>
      <c r="AS490" s="102"/>
      <c r="AV490" s="161" t="str">
        <f t="shared" si="90"/>
        <v/>
      </c>
      <c r="AW490" s="105" t="str">
        <f t="shared" si="91"/>
        <v/>
      </c>
      <c r="AX490" s="105" t="str">
        <f t="shared" si="92"/>
        <v/>
      </c>
    </row>
    <row r="491" spans="7:50">
      <c r="G491" s="4"/>
      <c r="I491" s="350"/>
      <c r="J491" s="350"/>
      <c r="K491" s="350"/>
      <c r="L491" s="350"/>
      <c r="N491" s="349"/>
      <c r="O491" s="349"/>
      <c r="P491" s="349"/>
      <c r="Q491" s="338"/>
      <c r="R491" s="338"/>
      <c r="AM491" s="105" t="str">
        <f t="shared" si="84"/>
        <v/>
      </c>
      <c r="AN491" s="105" t="str">
        <f t="shared" si="85"/>
        <v/>
      </c>
      <c r="AO491" s="102" t="str">
        <f t="shared" si="86"/>
        <v/>
      </c>
      <c r="AP491" s="102" t="str">
        <f t="shared" si="87"/>
        <v/>
      </c>
      <c r="AQ491" s="102" t="str">
        <f t="shared" si="88"/>
        <v/>
      </c>
      <c r="AR491" s="102" t="str">
        <f t="shared" si="89"/>
        <v/>
      </c>
      <c r="AS491" s="102"/>
      <c r="AV491" s="161" t="str">
        <f t="shared" si="90"/>
        <v/>
      </c>
      <c r="AW491" s="105" t="str">
        <f t="shared" si="91"/>
        <v/>
      </c>
      <c r="AX491" s="105" t="str">
        <f t="shared" si="92"/>
        <v/>
      </c>
    </row>
    <row r="492" spans="7:50">
      <c r="G492" s="4"/>
      <c r="I492" s="350"/>
      <c r="J492" s="350"/>
      <c r="K492" s="350"/>
      <c r="L492" s="350"/>
      <c r="N492" s="349"/>
      <c r="O492" s="349"/>
      <c r="P492" s="349"/>
      <c r="Q492" s="338"/>
      <c r="R492" s="338"/>
      <c r="AM492" s="105" t="str">
        <f t="shared" si="84"/>
        <v/>
      </c>
      <c r="AN492" s="105" t="str">
        <f t="shared" si="85"/>
        <v/>
      </c>
      <c r="AO492" s="102" t="str">
        <f t="shared" si="86"/>
        <v/>
      </c>
      <c r="AP492" s="102" t="str">
        <f t="shared" si="87"/>
        <v/>
      </c>
      <c r="AQ492" s="102" t="str">
        <f t="shared" si="88"/>
        <v/>
      </c>
      <c r="AR492" s="102" t="str">
        <f t="shared" si="89"/>
        <v/>
      </c>
      <c r="AS492" s="102"/>
      <c r="AV492" s="161" t="str">
        <f t="shared" si="90"/>
        <v/>
      </c>
      <c r="AW492" s="105" t="str">
        <f t="shared" si="91"/>
        <v/>
      </c>
      <c r="AX492" s="105" t="str">
        <f t="shared" si="92"/>
        <v/>
      </c>
    </row>
    <row r="493" spans="7:50">
      <c r="G493" s="4"/>
      <c r="I493" s="350"/>
      <c r="J493" s="350"/>
      <c r="K493" s="350"/>
      <c r="L493" s="350"/>
      <c r="N493" s="349"/>
      <c r="O493" s="349"/>
      <c r="P493" s="349"/>
      <c r="Q493" s="338"/>
      <c r="R493" s="338"/>
      <c r="AM493" s="105" t="str">
        <f t="shared" si="84"/>
        <v/>
      </c>
      <c r="AN493" s="105" t="str">
        <f t="shared" si="85"/>
        <v/>
      </c>
      <c r="AO493" s="102" t="str">
        <f t="shared" si="86"/>
        <v/>
      </c>
      <c r="AP493" s="102" t="str">
        <f t="shared" si="87"/>
        <v/>
      </c>
      <c r="AQ493" s="102" t="str">
        <f t="shared" si="88"/>
        <v/>
      </c>
      <c r="AR493" s="102" t="str">
        <f t="shared" si="89"/>
        <v/>
      </c>
      <c r="AS493" s="102"/>
      <c r="AV493" s="161" t="str">
        <f t="shared" si="90"/>
        <v/>
      </c>
      <c r="AW493" s="105" t="str">
        <f t="shared" si="91"/>
        <v/>
      </c>
      <c r="AX493" s="105" t="str">
        <f t="shared" si="92"/>
        <v/>
      </c>
    </row>
    <row r="494" spans="7:50">
      <c r="G494" s="4"/>
      <c r="I494" s="350"/>
      <c r="J494" s="350"/>
      <c r="K494" s="350"/>
      <c r="L494" s="350"/>
      <c r="N494" s="349"/>
      <c r="O494" s="349"/>
      <c r="P494" s="349"/>
      <c r="Q494" s="338"/>
      <c r="R494" s="338"/>
      <c r="AM494" s="105" t="str">
        <f t="shared" si="84"/>
        <v/>
      </c>
      <c r="AN494" s="105" t="str">
        <f t="shared" si="85"/>
        <v/>
      </c>
      <c r="AO494" s="102" t="str">
        <f t="shared" si="86"/>
        <v/>
      </c>
      <c r="AP494" s="102" t="str">
        <f t="shared" si="87"/>
        <v/>
      </c>
      <c r="AQ494" s="102" t="str">
        <f t="shared" si="88"/>
        <v/>
      </c>
      <c r="AR494" s="102" t="str">
        <f t="shared" si="89"/>
        <v/>
      </c>
      <c r="AS494" s="102"/>
      <c r="AV494" s="161" t="str">
        <f t="shared" si="90"/>
        <v/>
      </c>
      <c r="AW494" s="105" t="str">
        <f t="shared" si="91"/>
        <v/>
      </c>
      <c r="AX494" s="105" t="str">
        <f t="shared" si="92"/>
        <v/>
      </c>
    </row>
    <row r="495" spans="7:50">
      <c r="G495" s="4"/>
      <c r="I495" s="350"/>
      <c r="J495" s="350"/>
      <c r="K495" s="350"/>
      <c r="L495" s="350"/>
      <c r="N495" s="349"/>
      <c r="O495" s="349"/>
      <c r="P495" s="349"/>
      <c r="Q495" s="338"/>
      <c r="R495" s="338"/>
      <c r="AM495" s="105" t="str">
        <f t="shared" si="84"/>
        <v/>
      </c>
      <c r="AN495" s="105" t="str">
        <f t="shared" si="85"/>
        <v/>
      </c>
      <c r="AO495" s="102" t="str">
        <f t="shared" si="86"/>
        <v/>
      </c>
      <c r="AP495" s="102" t="str">
        <f t="shared" si="87"/>
        <v/>
      </c>
      <c r="AQ495" s="102" t="str">
        <f t="shared" si="88"/>
        <v/>
      </c>
      <c r="AR495" s="102" t="str">
        <f t="shared" si="89"/>
        <v/>
      </c>
      <c r="AS495" s="102"/>
      <c r="AV495" s="161" t="str">
        <f t="shared" si="90"/>
        <v/>
      </c>
      <c r="AW495" s="105" t="str">
        <f t="shared" si="91"/>
        <v/>
      </c>
      <c r="AX495" s="105" t="str">
        <f t="shared" si="92"/>
        <v/>
      </c>
    </row>
    <row r="496" spans="7:50">
      <c r="G496" s="4"/>
      <c r="I496" s="350"/>
      <c r="J496" s="350"/>
      <c r="K496" s="350"/>
      <c r="L496" s="350"/>
      <c r="N496" s="349"/>
      <c r="O496" s="349"/>
      <c r="P496" s="349"/>
      <c r="Q496" s="338"/>
      <c r="R496" s="338"/>
      <c r="AM496" s="105" t="str">
        <f t="shared" si="84"/>
        <v/>
      </c>
      <c r="AN496" s="105" t="str">
        <f t="shared" si="85"/>
        <v/>
      </c>
      <c r="AO496" s="102" t="str">
        <f t="shared" si="86"/>
        <v/>
      </c>
      <c r="AP496" s="102" t="str">
        <f t="shared" si="87"/>
        <v/>
      </c>
      <c r="AQ496" s="102" t="str">
        <f t="shared" si="88"/>
        <v/>
      </c>
      <c r="AR496" s="102" t="str">
        <f t="shared" si="89"/>
        <v/>
      </c>
      <c r="AS496" s="102"/>
      <c r="AV496" s="161" t="str">
        <f t="shared" si="90"/>
        <v/>
      </c>
      <c r="AW496" s="105" t="str">
        <f t="shared" si="91"/>
        <v/>
      </c>
      <c r="AX496" s="105" t="str">
        <f t="shared" si="92"/>
        <v/>
      </c>
    </row>
    <row r="497" spans="7:50">
      <c r="G497" s="4"/>
      <c r="I497" s="350"/>
      <c r="J497" s="350"/>
      <c r="K497" s="350"/>
      <c r="L497" s="350"/>
      <c r="N497" s="349"/>
      <c r="O497" s="349"/>
      <c r="P497" s="349"/>
      <c r="Q497" s="338"/>
      <c r="R497" s="338"/>
      <c r="AM497" s="105" t="str">
        <f t="shared" si="84"/>
        <v/>
      </c>
      <c r="AN497" s="105" t="str">
        <f t="shared" si="85"/>
        <v/>
      </c>
      <c r="AO497" s="102" t="str">
        <f t="shared" si="86"/>
        <v/>
      </c>
      <c r="AP497" s="102" t="str">
        <f t="shared" si="87"/>
        <v/>
      </c>
      <c r="AQ497" s="102" t="str">
        <f t="shared" si="88"/>
        <v/>
      </c>
      <c r="AR497" s="102" t="str">
        <f t="shared" si="89"/>
        <v/>
      </c>
      <c r="AS497" s="102"/>
      <c r="AV497" s="161" t="str">
        <f t="shared" si="90"/>
        <v/>
      </c>
      <c r="AW497" s="105" t="str">
        <f t="shared" si="91"/>
        <v/>
      </c>
      <c r="AX497" s="105" t="str">
        <f t="shared" si="92"/>
        <v/>
      </c>
    </row>
    <row r="498" spans="7:50">
      <c r="G498" s="4"/>
      <c r="I498" s="350"/>
      <c r="J498" s="350"/>
      <c r="K498" s="350"/>
      <c r="L498" s="350"/>
      <c r="N498" s="349"/>
      <c r="O498" s="349"/>
      <c r="P498" s="349"/>
      <c r="Q498" s="338"/>
      <c r="R498" s="338"/>
      <c r="AM498" s="105" t="str">
        <f t="shared" si="84"/>
        <v/>
      </c>
      <c r="AN498" s="105" t="str">
        <f t="shared" si="85"/>
        <v/>
      </c>
      <c r="AO498" s="102" t="str">
        <f t="shared" si="86"/>
        <v/>
      </c>
      <c r="AP498" s="102" t="str">
        <f t="shared" si="87"/>
        <v/>
      </c>
      <c r="AQ498" s="102" t="str">
        <f t="shared" si="88"/>
        <v/>
      </c>
      <c r="AR498" s="102" t="str">
        <f t="shared" si="89"/>
        <v/>
      </c>
      <c r="AS498" s="102"/>
      <c r="AV498" s="161" t="str">
        <f t="shared" si="90"/>
        <v/>
      </c>
      <c r="AW498" s="105" t="str">
        <f t="shared" si="91"/>
        <v/>
      </c>
      <c r="AX498" s="105" t="str">
        <f t="shared" si="92"/>
        <v/>
      </c>
    </row>
    <row r="499" spans="7:50">
      <c r="G499" s="4"/>
      <c r="I499" s="350"/>
      <c r="J499" s="350"/>
      <c r="K499" s="350"/>
      <c r="L499" s="350"/>
      <c r="N499" s="349"/>
      <c r="O499" s="349"/>
      <c r="P499" s="349"/>
      <c r="Q499" s="338"/>
      <c r="R499" s="338"/>
      <c r="AM499" s="105" t="str">
        <f t="shared" si="84"/>
        <v/>
      </c>
      <c r="AN499" s="105" t="str">
        <f t="shared" si="85"/>
        <v/>
      </c>
      <c r="AO499" s="102" t="str">
        <f t="shared" si="86"/>
        <v/>
      </c>
      <c r="AP499" s="102" t="str">
        <f t="shared" si="87"/>
        <v/>
      </c>
      <c r="AQ499" s="102" t="str">
        <f t="shared" si="88"/>
        <v/>
      </c>
      <c r="AR499" s="102" t="str">
        <f t="shared" si="89"/>
        <v/>
      </c>
      <c r="AS499" s="102"/>
      <c r="AV499" s="161" t="str">
        <f t="shared" si="90"/>
        <v/>
      </c>
      <c r="AW499" s="105" t="str">
        <f t="shared" si="91"/>
        <v/>
      </c>
      <c r="AX499" s="105" t="str">
        <f t="shared" si="92"/>
        <v/>
      </c>
    </row>
    <row r="500" spans="7:50">
      <c r="G500" s="4"/>
      <c r="I500" s="350"/>
      <c r="J500" s="350"/>
      <c r="K500" s="350"/>
      <c r="L500" s="350"/>
      <c r="N500" s="349"/>
      <c r="O500" s="349"/>
      <c r="P500" s="349"/>
      <c r="Q500" s="338"/>
      <c r="R500" s="338"/>
      <c r="AM500" s="105" t="str">
        <f t="shared" si="84"/>
        <v/>
      </c>
      <c r="AN500" s="105" t="str">
        <f t="shared" si="85"/>
        <v/>
      </c>
      <c r="AO500" s="102" t="str">
        <f t="shared" si="86"/>
        <v/>
      </c>
      <c r="AP500" s="102" t="str">
        <f t="shared" si="87"/>
        <v/>
      </c>
      <c r="AQ500" s="102" t="str">
        <f t="shared" si="88"/>
        <v/>
      </c>
      <c r="AR500" s="102" t="str">
        <f t="shared" si="89"/>
        <v/>
      </c>
      <c r="AS500" s="102"/>
      <c r="AV500" s="161" t="str">
        <f t="shared" si="90"/>
        <v/>
      </c>
      <c r="AW500" s="105" t="str">
        <f t="shared" si="91"/>
        <v/>
      </c>
      <c r="AX500" s="105" t="str">
        <f t="shared" si="92"/>
        <v/>
      </c>
    </row>
    <row r="501" spans="7:50">
      <c r="G501" s="4"/>
      <c r="I501" s="350"/>
      <c r="J501" s="350"/>
      <c r="K501" s="350"/>
      <c r="L501" s="350"/>
      <c r="N501" s="349"/>
      <c r="O501" s="349"/>
      <c r="P501" s="349"/>
      <c r="Q501" s="338"/>
      <c r="R501" s="338"/>
      <c r="AM501" s="105" t="str">
        <f t="shared" si="84"/>
        <v/>
      </c>
      <c r="AN501" s="105" t="str">
        <f t="shared" si="85"/>
        <v/>
      </c>
      <c r="AO501" s="102" t="str">
        <f t="shared" si="86"/>
        <v/>
      </c>
      <c r="AP501" s="102" t="str">
        <f t="shared" si="87"/>
        <v/>
      </c>
      <c r="AQ501" s="102" t="str">
        <f t="shared" si="88"/>
        <v/>
      </c>
      <c r="AR501" s="102" t="str">
        <f t="shared" si="89"/>
        <v/>
      </c>
      <c r="AS501" s="102"/>
      <c r="AV501" s="161" t="str">
        <f t="shared" si="90"/>
        <v/>
      </c>
      <c r="AW501" s="105" t="str">
        <f t="shared" si="91"/>
        <v/>
      </c>
      <c r="AX501" s="105" t="str">
        <f t="shared" si="92"/>
        <v/>
      </c>
    </row>
    <row r="502" spans="7:50">
      <c r="G502" s="4"/>
      <c r="I502" s="350"/>
      <c r="J502" s="350"/>
      <c r="K502" s="350"/>
      <c r="L502" s="350"/>
      <c r="N502" s="349"/>
      <c r="O502" s="349"/>
      <c r="P502" s="349"/>
      <c r="Q502" s="338"/>
      <c r="R502" s="338"/>
      <c r="AM502" s="105" t="str">
        <f t="shared" si="84"/>
        <v/>
      </c>
      <c r="AN502" s="105" t="str">
        <f t="shared" si="85"/>
        <v/>
      </c>
      <c r="AO502" s="102" t="str">
        <f t="shared" si="86"/>
        <v/>
      </c>
      <c r="AP502" s="102" t="str">
        <f t="shared" si="87"/>
        <v/>
      </c>
      <c r="AQ502" s="102" t="str">
        <f t="shared" si="88"/>
        <v/>
      </c>
      <c r="AR502" s="102" t="str">
        <f t="shared" si="89"/>
        <v/>
      </c>
      <c r="AS502" s="102"/>
      <c r="AV502" s="161" t="str">
        <f t="shared" si="90"/>
        <v/>
      </c>
      <c r="AW502" s="105" t="str">
        <f t="shared" si="91"/>
        <v/>
      </c>
      <c r="AX502" s="105" t="str">
        <f t="shared" si="92"/>
        <v/>
      </c>
    </row>
    <row r="503" spans="7:50">
      <c r="G503" s="4"/>
      <c r="I503" s="350"/>
      <c r="J503" s="350"/>
      <c r="K503" s="350"/>
      <c r="L503" s="350"/>
      <c r="N503" s="349"/>
      <c r="O503" s="349"/>
      <c r="P503" s="349"/>
      <c r="Q503" s="338"/>
      <c r="R503" s="338"/>
      <c r="AM503" s="105" t="str">
        <f t="shared" si="84"/>
        <v/>
      </c>
      <c r="AN503" s="105" t="str">
        <f t="shared" si="85"/>
        <v/>
      </c>
      <c r="AO503" s="102" t="str">
        <f t="shared" si="86"/>
        <v/>
      </c>
      <c r="AP503" s="102" t="str">
        <f t="shared" si="87"/>
        <v/>
      </c>
      <c r="AQ503" s="102" t="str">
        <f t="shared" si="88"/>
        <v/>
      </c>
      <c r="AR503" s="102" t="str">
        <f t="shared" si="89"/>
        <v/>
      </c>
      <c r="AS503" s="102"/>
      <c r="AV503" s="161" t="str">
        <f t="shared" si="90"/>
        <v/>
      </c>
      <c r="AW503" s="105" t="str">
        <f t="shared" si="91"/>
        <v/>
      </c>
      <c r="AX503" s="105" t="str">
        <f t="shared" si="92"/>
        <v/>
      </c>
    </row>
    <row r="504" spans="7:50">
      <c r="G504" s="4"/>
      <c r="I504" s="350"/>
      <c r="J504" s="350"/>
      <c r="K504" s="350"/>
      <c r="L504" s="350"/>
      <c r="N504" s="349"/>
      <c r="O504" s="349"/>
      <c r="P504" s="349"/>
      <c r="Q504" s="338"/>
      <c r="R504" s="338"/>
      <c r="AM504" s="105" t="str">
        <f t="shared" si="84"/>
        <v/>
      </c>
      <c r="AN504" s="105" t="str">
        <f t="shared" si="85"/>
        <v/>
      </c>
      <c r="AO504" s="102" t="str">
        <f t="shared" si="86"/>
        <v/>
      </c>
      <c r="AP504" s="102" t="str">
        <f t="shared" si="87"/>
        <v/>
      </c>
      <c r="AQ504" s="102" t="str">
        <f t="shared" si="88"/>
        <v/>
      </c>
      <c r="AR504" s="102" t="str">
        <f t="shared" si="89"/>
        <v/>
      </c>
      <c r="AS504" s="102"/>
      <c r="AV504" s="161" t="str">
        <f t="shared" si="90"/>
        <v/>
      </c>
      <c r="AW504" s="105" t="str">
        <f t="shared" si="91"/>
        <v/>
      </c>
      <c r="AX504" s="105" t="str">
        <f t="shared" si="92"/>
        <v/>
      </c>
    </row>
    <row r="505" spans="7:50">
      <c r="G505" s="4"/>
      <c r="I505" s="350"/>
      <c r="J505" s="350"/>
      <c r="K505" s="350"/>
      <c r="L505" s="350"/>
      <c r="N505" s="349"/>
      <c r="O505" s="349"/>
      <c r="P505" s="349"/>
      <c r="Q505" s="338"/>
      <c r="R505" s="338"/>
      <c r="AM505" s="105" t="str">
        <f t="shared" si="84"/>
        <v/>
      </c>
      <c r="AN505" s="105" t="str">
        <f t="shared" si="85"/>
        <v/>
      </c>
      <c r="AO505" s="102" t="str">
        <f t="shared" si="86"/>
        <v/>
      </c>
      <c r="AP505" s="102" t="str">
        <f t="shared" si="87"/>
        <v/>
      </c>
      <c r="AQ505" s="102" t="str">
        <f t="shared" si="88"/>
        <v/>
      </c>
      <c r="AR505" s="102" t="str">
        <f t="shared" si="89"/>
        <v/>
      </c>
      <c r="AS505" s="102"/>
      <c r="AV505" s="161" t="str">
        <f t="shared" si="90"/>
        <v/>
      </c>
      <c r="AW505" s="105" t="str">
        <f t="shared" si="91"/>
        <v/>
      </c>
      <c r="AX505" s="105" t="str">
        <f t="shared" si="92"/>
        <v/>
      </c>
    </row>
    <row r="506" spans="7:50">
      <c r="G506" s="4"/>
      <c r="I506" s="350"/>
      <c r="J506" s="350"/>
      <c r="K506" s="350"/>
      <c r="L506" s="350"/>
      <c r="N506" s="349"/>
      <c r="O506" s="349"/>
      <c r="P506" s="349"/>
      <c r="Q506" s="338"/>
      <c r="R506" s="338"/>
      <c r="AM506" s="105" t="str">
        <f t="shared" si="84"/>
        <v/>
      </c>
      <c r="AN506" s="105" t="str">
        <f t="shared" si="85"/>
        <v/>
      </c>
      <c r="AO506" s="102" t="str">
        <f t="shared" si="86"/>
        <v/>
      </c>
      <c r="AP506" s="102" t="str">
        <f t="shared" si="87"/>
        <v/>
      </c>
      <c r="AQ506" s="102" t="str">
        <f t="shared" si="88"/>
        <v/>
      </c>
      <c r="AR506" s="102" t="str">
        <f t="shared" si="89"/>
        <v/>
      </c>
      <c r="AS506" s="102"/>
      <c r="AV506" s="161" t="str">
        <f t="shared" si="90"/>
        <v/>
      </c>
      <c r="AW506" s="105" t="str">
        <f t="shared" si="91"/>
        <v/>
      </c>
      <c r="AX506" s="105" t="str">
        <f t="shared" si="92"/>
        <v/>
      </c>
    </row>
    <row r="507" spans="7:50">
      <c r="G507" s="4"/>
      <c r="I507" s="350"/>
      <c r="J507" s="350"/>
      <c r="K507" s="350"/>
      <c r="L507" s="350"/>
      <c r="N507" s="349"/>
      <c r="O507" s="349"/>
      <c r="P507" s="349"/>
      <c r="Q507" s="338"/>
      <c r="R507" s="338"/>
      <c r="AM507" s="105" t="str">
        <f t="shared" si="84"/>
        <v/>
      </c>
      <c r="AN507" s="105" t="str">
        <f t="shared" si="85"/>
        <v/>
      </c>
      <c r="AO507" s="102" t="str">
        <f t="shared" si="86"/>
        <v/>
      </c>
      <c r="AP507" s="102" t="str">
        <f t="shared" si="87"/>
        <v/>
      </c>
      <c r="AQ507" s="102" t="str">
        <f t="shared" si="88"/>
        <v/>
      </c>
      <c r="AR507" s="102" t="str">
        <f t="shared" si="89"/>
        <v/>
      </c>
      <c r="AS507" s="102"/>
      <c r="AV507" s="161" t="str">
        <f t="shared" si="90"/>
        <v/>
      </c>
      <c r="AW507" s="105" t="str">
        <f t="shared" si="91"/>
        <v/>
      </c>
      <c r="AX507" s="105" t="str">
        <f t="shared" si="92"/>
        <v/>
      </c>
    </row>
    <row r="508" spans="7:50">
      <c r="G508" s="4"/>
      <c r="I508" s="350"/>
      <c r="J508" s="350"/>
      <c r="K508" s="350"/>
      <c r="L508" s="350"/>
      <c r="N508" s="349"/>
      <c r="O508" s="349"/>
      <c r="P508" s="349"/>
      <c r="Q508" s="338"/>
      <c r="R508" s="338"/>
      <c r="AM508" s="105" t="str">
        <f t="shared" si="84"/>
        <v/>
      </c>
      <c r="AN508" s="105" t="str">
        <f t="shared" si="85"/>
        <v/>
      </c>
      <c r="AO508" s="102" t="str">
        <f t="shared" si="86"/>
        <v/>
      </c>
      <c r="AP508" s="102" t="str">
        <f t="shared" si="87"/>
        <v/>
      </c>
      <c r="AQ508" s="102" t="str">
        <f t="shared" si="88"/>
        <v/>
      </c>
      <c r="AR508" s="102" t="str">
        <f t="shared" si="89"/>
        <v/>
      </c>
      <c r="AS508" s="102"/>
      <c r="AV508" s="161" t="str">
        <f t="shared" si="90"/>
        <v/>
      </c>
      <c r="AW508" s="105" t="str">
        <f t="shared" si="91"/>
        <v/>
      </c>
      <c r="AX508" s="105" t="str">
        <f t="shared" si="92"/>
        <v/>
      </c>
    </row>
    <row r="509" spans="7:50">
      <c r="G509" s="4"/>
      <c r="I509" s="350"/>
      <c r="J509" s="350"/>
      <c r="K509" s="350"/>
      <c r="L509" s="350"/>
      <c r="N509" s="349"/>
      <c r="O509" s="349"/>
      <c r="P509" s="349"/>
      <c r="Q509" s="338"/>
      <c r="R509" s="338"/>
      <c r="AM509" s="105" t="str">
        <f t="shared" si="84"/>
        <v/>
      </c>
      <c r="AN509" s="105" t="str">
        <f t="shared" si="85"/>
        <v/>
      </c>
      <c r="AO509" s="102" t="str">
        <f t="shared" si="86"/>
        <v/>
      </c>
      <c r="AP509" s="102" t="str">
        <f t="shared" si="87"/>
        <v/>
      </c>
      <c r="AQ509" s="102" t="str">
        <f t="shared" si="88"/>
        <v/>
      </c>
      <c r="AR509" s="102" t="str">
        <f t="shared" si="89"/>
        <v/>
      </c>
      <c r="AS509" s="102"/>
      <c r="AV509" s="161" t="str">
        <f t="shared" si="90"/>
        <v/>
      </c>
      <c r="AW509" s="105" t="str">
        <f t="shared" si="91"/>
        <v/>
      </c>
      <c r="AX509" s="105" t="str">
        <f t="shared" si="92"/>
        <v/>
      </c>
    </row>
    <row r="510" spans="7:50">
      <c r="G510" s="4"/>
      <c r="I510" s="350"/>
      <c r="J510" s="350"/>
      <c r="K510" s="350"/>
      <c r="L510" s="350"/>
      <c r="N510" s="349"/>
      <c r="O510" s="349"/>
      <c r="P510" s="349"/>
      <c r="Q510" s="338"/>
      <c r="R510" s="338"/>
      <c r="AM510" s="105" t="str">
        <f t="shared" si="84"/>
        <v/>
      </c>
      <c r="AN510" s="105" t="str">
        <f t="shared" si="85"/>
        <v/>
      </c>
      <c r="AO510" s="102" t="str">
        <f t="shared" si="86"/>
        <v/>
      </c>
      <c r="AP510" s="102" t="str">
        <f t="shared" si="87"/>
        <v/>
      </c>
      <c r="AQ510" s="102" t="str">
        <f t="shared" si="88"/>
        <v/>
      </c>
      <c r="AR510" s="102" t="str">
        <f t="shared" si="89"/>
        <v/>
      </c>
      <c r="AS510" s="102"/>
      <c r="AV510" s="161" t="str">
        <f t="shared" si="90"/>
        <v/>
      </c>
      <c r="AW510" s="105" t="str">
        <f t="shared" si="91"/>
        <v/>
      </c>
      <c r="AX510" s="105" t="str">
        <f t="shared" si="92"/>
        <v/>
      </c>
    </row>
    <row r="511" spans="7:50">
      <c r="G511" s="4"/>
      <c r="I511" s="350"/>
      <c r="J511" s="350"/>
      <c r="K511" s="350"/>
      <c r="L511" s="350"/>
      <c r="N511" s="349"/>
      <c r="O511" s="349"/>
      <c r="P511" s="349"/>
      <c r="Q511" s="338"/>
      <c r="R511" s="338"/>
      <c r="AM511" s="105" t="str">
        <f t="shared" si="84"/>
        <v/>
      </c>
      <c r="AN511" s="105" t="str">
        <f t="shared" si="85"/>
        <v/>
      </c>
      <c r="AO511" s="102" t="str">
        <f t="shared" si="86"/>
        <v/>
      </c>
      <c r="AP511" s="102" t="str">
        <f t="shared" si="87"/>
        <v/>
      </c>
      <c r="AQ511" s="102" t="str">
        <f t="shared" si="88"/>
        <v/>
      </c>
      <c r="AR511" s="102" t="str">
        <f t="shared" si="89"/>
        <v/>
      </c>
      <c r="AS511" s="102"/>
      <c r="AV511" s="161" t="str">
        <f t="shared" si="90"/>
        <v/>
      </c>
      <c r="AW511" s="105" t="str">
        <f t="shared" si="91"/>
        <v/>
      </c>
      <c r="AX511" s="105" t="str">
        <f t="shared" si="92"/>
        <v/>
      </c>
    </row>
    <row r="512" spans="7:50">
      <c r="G512" s="4"/>
      <c r="I512" s="350"/>
      <c r="J512" s="350"/>
      <c r="K512" s="350"/>
      <c r="L512" s="350"/>
      <c r="N512" s="349"/>
      <c r="O512" s="349"/>
      <c r="P512" s="349"/>
      <c r="Q512" s="338"/>
      <c r="R512" s="338"/>
      <c r="AM512" s="105" t="str">
        <f t="shared" si="84"/>
        <v/>
      </c>
      <c r="AN512" s="105" t="str">
        <f t="shared" si="85"/>
        <v/>
      </c>
      <c r="AO512" s="102" t="str">
        <f t="shared" si="86"/>
        <v/>
      </c>
      <c r="AP512" s="102" t="str">
        <f t="shared" si="87"/>
        <v/>
      </c>
      <c r="AQ512" s="102" t="str">
        <f t="shared" si="88"/>
        <v/>
      </c>
      <c r="AR512" s="102" t="str">
        <f t="shared" si="89"/>
        <v/>
      </c>
      <c r="AS512" s="102"/>
      <c r="AV512" s="161" t="str">
        <f t="shared" si="90"/>
        <v/>
      </c>
      <c r="AW512" s="105" t="str">
        <f t="shared" si="91"/>
        <v/>
      </c>
      <c r="AX512" s="105" t="str">
        <f t="shared" si="92"/>
        <v/>
      </c>
    </row>
    <row r="513" spans="7:50">
      <c r="G513" s="4"/>
      <c r="I513" s="350"/>
      <c r="J513" s="350"/>
      <c r="K513" s="350"/>
      <c r="L513" s="350"/>
      <c r="N513" s="349"/>
      <c r="O513" s="349"/>
      <c r="P513" s="349"/>
      <c r="Q513" s="338"/>
      <c r="R513" s="338"/>
      <c r="AM513" s="105" t="str">
        <f t="shared" si="84"/>
        <v/>
      </c>
      <c r="AN513" s="105" t="str">
        <f t="shared" si="85"/>
        <v/>
      </c>
      <c r="AO513" s="102" t="str">
        <f t="shared" si="86"/>
        <v/>
      </c>
      <c r="AP513" s="102" t="str">
        <f t="shared" si="87"/>
        <v/>
      </c>
      <c r="AQ513" s="102" t="str">
        <f t="shared" si="88"/>
        <v/>
      </c>
      <c r="AR513" s="102" t="str">
        <f t="shared" si="89"/>
        <v/>
      </c>
      <c r="AS513" s="102"/>
      <c r="AV513" s="161" t="str">
        <f t="shared" si="90"/>
        <v/>
      </c>
      <c r="AW513" s="105" t="str">
        <f t="shared" si="91"/>
        <v/>
      </c>
      <c r="AX513" s="105" t="str">
        <f t="shared" si="92"/>
        <v/>
      </c>
    </row>
    <row r="514" spans="7:50">
      <c r="G514" s="4"/>
      <c r="I514" s="350"/>
      <c r="J514" s="350"/>
      <c r="K514" s="350"/>
      <c r="L514" s="350"/>
      <c r="N514" s="349"/>
      <c r="O514" s="349"/>
      <c r="P514" s="349"/>
      <c r="Q514" s="338"/>
      <c r="R514" s="338"/>
      <c r="AM514" s="105" t="str">
        <f t="shared" si="84"/>
        <v/>
      </c>
      <c r="AN514" s="105" t="str">
        <f t="shared" si="85"/>
        <v/>
      </c>
      <c r="AO514" s="102" t="str">
        <f t="shared" si="86"/>
        <v/>
      </c>
      <c r="AP514" s="102" t="str">
        <f t="shared" si="87"/>
        <v/>
      </c>
      <c r="AQ514" s="102" t="str">
        <f t="shared" si="88"/>
        <v/>
      </c>
      <c r="AR514" s="102" t="str">
        <f t="shared" si="89"/>
        <v/>
      </c>
      <c r="AS514" s="102"/>
      <c r="AV514" s="161" t="str">
        <f t="shared" si="90"/>
        <v/>
      </c>
      <c r="AW514" s="105" t="str">
        <f t="shared" si="91"/>
        <v/>
      </c>
      <c r="AX514" s="105" t="str">
        <f t="shared" si="92"/>
        <v/>
      </c>
    </row>
    <row r="515" spans="7:50">
      <c r="G515" s="4"/>
      <c r="I515" s="350"/>
      <c r="J515" s="350"/>
      <c r="K515" s="350"/>
      <c r="L515" s="350"/>
      <c r="N515" s="349"/>
      <c r="O515" s="349"/>
      <c r="P515" s="349"/>
      <c r="Q515" s="338"/>
      <c r="R515" s="338"/>
      <c r="AM515" s="105" t="str">
        <f t="shared" si="84"/>
        <v/>
      </c>
      <c r="AN515" s="105" t="str">
        <f t="shared" si="85"/>
        <v/>
      </c>
      <c r="AO515" s="102" t="str">
        <f t="shared" si="86"/>
        <v/>
      </c>
      <c r="AP515" s="102" t="str">
        <f t="shared" si="87"/>
        <v/>
      </c>
      <c r="AQ515" s="102" t="str">
        <f t="shared" si="88"/>
        <v/>
      </c>
      <c r="AR515" s="102" t="str">
        <f t="shared" si="89"/>
        <v/>
      </c>
      <c r="AS515" s="102"/>
      <c r="AV515" s="161" t="str">
        <f t="shared" si="90"/>
        <v/>
      </c>
      <c r="AW515" s="105" t="str">
        <f t="shared" si="91"/>
        <v/>
      </c>
      <c r="AX515" s="105" t="str">
        <f t="shared" si="92"/>
        <v/>
      </c>
    </row>
    <row r="516" spans="7:50">
      <c r="G516" s="4"/>
      <c r="I516" s="350"/>
      <c r="J516" s="350"/>
      <c r="K516" s="350"/>
      <c r="L516" s="350"/>
      <c r="N516" s="349"/>
      <c r="O516" s="349"/>
      <c r="P516" s="349"/>
      <c r="Q516" s="338"/>
      <c r="R516" s="338"/>
      <c r="AM516" s="105" t="str">
        <f t="shared" si="84"/>
        <v/>
      </c>
      <c r="AN516" s="105" t="str">
        <f t="shared" si="85"/>
        <v/>
      </c>
      <c r="AO516" s="102" t="str">
        <f t="shared" si="86"/>
        <v/>
      </c>
      <c r="AP516" s="102" t="str">
        <f t="shared" si="87"/>
        <v/>
      </c>
      <c r="AQ516" s="102" t="str">
        <f t="shared" si="88"/>
        <v/>
      </c>
      <c r="AR516" s="102" t="str">
        <f t="shared" si="89"/>
        <v/>
      </c>
      <c r="AS516" s="102"/>
      <c r="AV516" s="161" t="str">
        <f t="shared" si="90"/>
        <v/>
      </c>
      <c r="AW516" s="105" t="str">
        <f t="shared" si="91"/>
        <v/>
      </c>
      <c r="AX516" s="105" t="str">
        <f t="shared" si="92"/>
        <v/>
      </c>
    </row>
    <row r="517" spans="7:50">
      <c r="G517" s="4"/>
      <c r="I517" s="350"/>
      <c r="J517" s="350"/>
      <c r="K517" s="350"/>
      <c r="L517" s="350"/>
      <c r="N517" s="349"/>
      <c r="O517" s="349"/>
      <c r="P517" s="349"/>
      <c r="Q517" s="338"/>
      <c r="R517" s="338"/>
      <c r="AM517" s="105" t="str">
        <f t="shared" si="84"/>
        <v/>
      </c>
      <c r="AN517" s="105" t="str">
        <f t="shared" si="85"/>
        <v/>
      </c>
      <c r="AO517" s="102" t="str">
        <f t="shared" si="86"/>
        <v/>
      </c>
      <c r="AP517" s="102" t="str">
        <f t="shared" si="87"/>
        <v/>
      </c>
      <c r="AQ517" s="102" t="str">
        <f t="shared" si="88"/>
        <v/>
      </c>
      <c r="AR517" s="102" t="str">
        <f t="shared" si="89"/>
        <v/>
      </c>
      <c r="AS517" s="102"/>
      <c r="AV517" s="161" t="str">
        <f t="shared" si="90"/>
        <v/>
      </c>
      <c r="AW517" s="105" t="str">
        <f t="shared" si="91"/>
        <v/>
      </c>
      <c r="AX517" s="105" t="str">
        <f t="shared" si="92"/>
        <v/>
      </c>
    </row>
    <row r="518" spans="7:50">
      <c r="G518" s="4"/>
      <c r="I518" s="350"/>
      <c r="J518" s="350"/>
      <c r="K518" s="350"/>
      <c r="L518" s="350"/>
      <c r="N518" s="349"/>
      <c r="O518" s="349"/>
      <c r="P518" s="349"/>
      <c r="Q518" s="338"/>
      <c r="R518" s="338"/>
      <c r="AM518" s="105" t="str">
        <f t="shared" si="84"/>
        <v/>
      </c>
      <c r="AN518" s="105" t="str">
        <f t="shared" si="85"/>
        <v/>
      </c>
      <c r="AO518" s="102" t="str">
        <f t="shared" si="86"/>
        <v/>
      </c>
      <c r="AP518" s="102" t="str">
        <f t="shared" si="87"/>
        <v/>
      </c>
      <c r="AQ518" s="102" t="str">
        <f t="shared" si="88"/>
        <v/>
      </c>
      <c r="AR518" s="102" t="str">
        <f t="shared" si="89"/>
        <v/>
      </c>
      <c r="AS518" s="102"/>
      <c r="AV518" s="161" t="str">
        <f t="shared" si="90"/>
        <v/>
      </c>
      <c r="AW518" s="105" t="str">
        <f t="shared" si="91"/>
        <v/>
      </c>
      <c r="AX518" s="105" t="str">
        <f t="shared" si="92"/>
        <v/>
      </c>
    </row>
    <row r="519" spans="7:50">
      <c r="G519" s="4"/>
      <c r="I519" s="350"/>
      <c r="J519" s="350"/>
      <c r="K519" s="350"/>
      <c r="L519" s="350"/>
      <c r="N519" s="349"/>
      <c r="O519" s="349"/>
      <c r="P519" s="349"/>
      <c r="Q519" s="338"/>
      <c r="R519" s="338"/>
      <c r="AM519" s="105" t="str">
        <f t="shared" si="84"/>
        <v/>
      </c>
      <c r="AN519" s="105" t="str">
        <f t="shared" si="85"/>
        <v/>
      </c>
      <c r="AO519" s="102" t="str">
        <f t="shared" si="86"/>
        <v/>
      </c>
      <c r="AP519" s="102" t="str">
        <f t="shared" si="87"/>
        <v/>
      </c>
      <c r="AQ519" s="102" t="str">
        <f t="shared" si="88"/>
        <v/>
      </c>
      <c r="AR519" s="102" t="str">
        <f t="shared" si="89"/>
        <v/>
      </c>
      <c r="AS519" s="102"/>
      <c r="AV519" s="161" t="str">
        <f t="shared" si="90"/>
        <v/>
      </c>
      <c r="AW519" s="105" t="str">
        <f t="shared" si="91"/>
        <v/>
      </c>
      <c r="AX519" s="105" t="str">
        <f t="shared" si="92"/>
        <v/>
      </c>
    </row>
    <row r="520" spans="7:50">
      <c r="G520" s="4"/>
      <c r="I520" s="350"/>
      <c r="J520" s="350"/>
      <c r="K520" s="350"/>
      <c r="L520" s="350"/>
      <c r="N520" s="349"/>
      <c r="O520" s="349"/>
      <c r="P520" s="349"/>
      <c r="Q520" s="338"/>
      <c r="R520" s="338"/>
      <c r="AM520" s="105" t="str">
        <f t="shared" si="84"/>
        <v/>
      </c>
      <c r="AN520" s="105" t="str">
        <f t="shared" si="85"/>
        <v/>
      </c>
      <c r="AO520" s="102" t="str">
        <f t="shared" si="86"/>
        <v/>
      </c>
      <c r="AP520" s="102" t="str">
        <f t="shared" si="87"/>
        <v/>
      </c>
      <c r="AQ520" s="102" t="str">
        <f t="shared" si="88"/>
        <v/>
      </c>
      <c r="AR520" s="102" t="str">
        <f t="shared" si="89"/>
        <v/>
      </c>
      <c r="AS520" s="102"/>
      <c r="AV520" s="161" t="str">
        <f t="shared" si="90"/>
        <v/>
      </c>
      <c r="AW520" s="105" t="str">
        <f t="shared" si="91"/>
        <v/>
      </c>
      <c r="AX520" s="105" t="str">
        <f t="shared" si="92"/>
        <v/>
      </c>
    </row>
    <row r="521" spans="7:50">
      <c r="G521" s="4"/>
      <c r="I521" s="350"/>
      <c r="J521" s="350"/>
      <c r="K521" s="350"/>
      <c r="L521" s="350"/>
      <c r="N521" s="349"/>
      <c r="O521" s="349"/>
      <c r="P521" s="349"/>
      <c r="Q521" s="338"/>
      <c r="R521" s="338"/>
      <c r="AM521" s="105" t="str">
        <f t="shared" si="84"/>
        <v/>
      </c>
      <c r="AN521" s="105" t="str">
        <f t="shared" si="85"/>
        <v/>
      </c>
      <c r="AO521" s="102" t="str">
        <f t="shared" si="86"/>
        <v/>
      </c>
      <c r="AP521" s="102" t="str">
        <f t="shared" si="87"/>
        <v/>
      </c>
      <c r="AQ521" s="102" t="str">
        <f t="shared" si="88"/>
        <v/>
      </c>
      <c r="AR521" s="102" t="str">
        <f t="shared" si="89"/>
        <v/>
      </c>
      <c r="AS521" s="102"/>
      <c r="AV521" s="161" t="str">
        <f t="shared" si="90"/>
        <v/>
      </c>
      <c r="AW521" s="105" t="str">
        <f t="shared" si="91"/>
        <v/>
      </c>
      <c r="AX521" s="105" t="str">
        <f t="shared" si="92"/>
        <v/>
      </c>
    </row>
    <row r="522" spans="7:50">
      <c r="G522" s="4"/>
      <c r="I522" s="350"/>
      <c r="J522" s="350"/>
      <c r="K522" s="350"/>
      <c r="L522" s="350"/>
      <c r="N522" s="349"/>
      <c r="O522" s="349"/>
      <c r="P522" s="349"/>
      <c r="Q522" s="338"/>
      <c r="R522" s="338"/>
      <c r="AM522" s="105" t="str">
        <f t="shared" si="84"/>
        <v/>
      </c>
      <c r="AN522" s="105" t="str">
        <f t="shared" si="85"/>
        <v/>
      </c>
      <c r="AO522" s="102" t="str">
        <f t="shared" si="86"/>
        <v/>
      </c>
      <c r="AP522" s="102" t="str">
        <f t="shared" si="87"/>
        <v/>
      </c>
      <c r="AQ522" s="102" t="str">
        <f t="shared" si="88"/>
        <v/>
      </c>
      <c r="AR522" s="102" t="str">
        <f t="shared" si="89"/>
        <v/>
      </c>
      <c r="AS522" s="102"/>
      <c r="AV522" s="161" t="str">
        <f t="shared" si="90"/>
        <v/>
      </c>
      <c r="AW522" s="105" t="str">
        <f t="shared" si="91"/>
        <v/>
      </c>
      <c r="AX522" s="105" t="str">
        <f t="shared" si="92"/>
        <v/>
      </c>
    </row>
    <row r="523" spans="7:50">
      <c r="G523" s="4"/>
      <c r="I523" s="350"/>
      <c r="J523" s="350"/>
      <c r="K523" s="350"/>
      <c r="L523" s="350"/>
      <c r="N523" s="349"/>
      <c r="O523" s="349"/>
      <c r="P523" s="349"/>
      <c r="Q523" s="338"/>
      <c r="R523" s="338"/>
      <c r="AM523" s="105" t="str">
        <f t="shared" si="84"/>
        <v/>
      </c>
      <c r="AN523" s="105" t="str">
        <f t="shared" si="85"/>
        <v/>
      </c>
      <c r="AO523" s="102" t="str">
        <f t="shared" si="86"/>
        <v/>
      </c>
      <c r="AP523" s="102" t="str">
        <f t="shared" si="87"/>
        <v/>
      </c>
      <c r="AQ523" s="102" t="str">
        <f t="shared" si="88"/>
        <v/>
      </c>
      <c r="AR523" s="102" t="str">
        <f t="shared" si="89"/>
        <v/>
      </c>
      <c r="AS523" s="102"/>
      <c r="AV523" s="161" t="str">
        <f t="shared" si="90"/>
        <v/>
      </c>
      <c r="AW523" s="105" t="str">
        <f t="shared" si="91"/>
        <v/>
      </c>
      <c r="AX523" s="105" t="str">
        <f t="shared" si="92"/>
        <v/>
      </c>
    </row>
    <row r="524" spans="7:50">
      <c r="G524" s="4"/>
      <c r="I524" s="350"/>
      <c r="J524" s="350"/>
      <c r="K524" s="350"/>
      <c r="L524" s="350"/>
      <c r="N524" s="349"/>
      <c r="O524" s="349"/>
      <c r="P524" s="349"/>
      <c r="Q524" s="338"/>
      <c r="R524" s="338"/>
      <c r="AM524" s="105" t="str">
        <f t="shared" si="84"/>
        <v/>
      </c>
      <c r="AN524" s="105" t="str">
        <f t="shared" si="85"/>
        <v/>
      </c>
      <c r="AO524" s="102" t="str">
        <f t="shared" si="86"/>
        <v/>
      </c>
      <c r="AP524" s="102" t="str">
        <f t="shared" si="87"/>
        <v/>
      </c>
      <c r="AQ524" s="102" t="str">
        <f t="shared" si="88"/>
        <v/>
      </c>
      <c r="AR524" s="102" t="str">
        <f t="shared" si="89"/>
        <v/>
      </c>
      <c r="AS524" s="102"/>
      <c r="AV524" s="161" t="str">
        <f t="shared" si="90"/>
        <v/>
      </c>
      <c r="AW524" s="105" t="str">
        <f t="shared" si="91"/>
        <v/>
      </c>
      <c r="AX524" s="105" t="str">
        <f t="shared" si="92"/>
        <v/>
      </c>
    </row>
    <row r="525" spans="7:50">
      <c r="G525" s="4"/>
      <c r="I525" s="350"/>
      <c r="J525" s="350"/>
      <c r="K525" s="350"/>
      <c r="L525" s="350"/>
      <c r="N525" s="349"/>
      <c r="O525" s="349"/>
      <c r="P525" s="349"/>
      <c r="Q525" s="338"/>
      <c r="R525" s="338"/>
      <c r="AM525" s="105" t="str">
        <f t="shared" si="84"/>
        <v/>
      </c>
      <c r="AN525" s="105" t="str">
        <f t="shared" si="85"/>
        <v/>
      </c>
      <c r="AO525" s="102" t="str">
        <f t="shared" si="86"/>
        <v/>
      </c>
      <c r="AP525" s="102" t="str">
        <f t="shared" si="87"/>
        <v/>
      </c>
      <c r="AQ525" s="102" t="str">
        <f t="shared" si="88"/>
        <v/>
      </c>
      <c r="AR525" s="102" t="str">
        <f t="shared" si="89"/>
        <v/>
      </c>
      <c r="AS525" s="102"/>
      <c r="AV525" s="161" t="str">
        <f t="shared" si="90"/>
        <v/>
      </c>
      <c r="AW525" s="105" t="str">
        <f t="shared" si="91"/>
        <v/>
      </c>
      <c r="AX525" s="105" t="str">
        <f t="shared" si="92"/>
        <v/>
      </c>
    </row>
    <row r="526" spans="7:50">
      <c r="G526" s="4"/>
      <c r="I526" s="350"/>
      <c r="J526" s="350"/>
      <c r="K526" s="350"/>
      <c r="L526" s="350"/>
      <c r="N526" s="349"/>
      <c r="O526" s="349"/>
      <c r="P526" s="349"/>
      <c r="Q526" s="338"/>
      <c r="R526" s="338"/>
      <c r="AM526" s="105" t="str">
        <f t="shared" ref="AM526:AM589" si="93">IF(Q526="Y",G526,"")</f>
        <v/>
      </c>
      <c r="AN526" s="105" t="str">
        <f t="shared" ref="AN526:AN589" si="94">IF(S526="Y",G526,"")</f>
        <v/>
      </c>
      <c r="AO526" s="102" t="str">
        <f t="shared" ref="AO526:AO589" si="95">IF(T526="Y",G526,"")</f>
        <v/>
      </c>
      <c r="AP526" s="102" t="str">
        <f t="shared" ref="AP526:AP589" si="96">IF(Q526="Y",AG526,"")</f>
        <v/>
      </c>
      <c r="AQ526" s="102" t="str">
        <f t="shared" ref="AQ526:AQ589" si="97">IF(S526="Y",AG526,"")</f>
        <v/>
      </c>
      <c r="AR526" s="102" t="str">
        <f t="shared" ref="AR526:AR589" si="98">IF(T526="Y",AG526,"")</f>
        <v/>
      </c>
      <c r="AS526" s="102"/>
      <c r="AV526" s="161" t="str">
        <f t="shared" si="90"/>
        <v/>
      </c>
      <c r="AW526" s="105" t="str">
        <f t="shared" si="91"/>
        <v/>
      </c>
      <c r="AX526" s="105" t="str">
        <f t="shared" si="92"/>
        <v/>
      </c>
    </row>
    <row r="527" spans="7:50">
      <c r="G527" s="4"/>
      <c r="I527" s="350"/>
      <c r="J527" s="350"/>
      <c r="K527" s="350"/>
      <c r="L527" s="350"/>
      <c r="N527" s="349"/>
      <c r="O527" s="349"/>
      <c r="P527" s="349"/>
      <c r="Q527" s="338"/>
      <c r="R527" s="338"/>
      <c r="AM527" s="105" t="str">
        <f t="shared" si="93"/>
        <v/>
      </c>
      <c r="AN527" s="105" t="str">
        <f t="shared" si="94"/>
        <v/>
      </c>
      <c r="AO527" s="102" t="str">
        <f t="shared" si="95"/>
        <v/>
      </c>
      <c r="AP527" s="102" t="str">
        <f t="shared" si="96"/>
        <v/>
      </c>
      <c r="AQ527" s="102" t="str">
        <f t="shared" si="97"/>
        <v/>
      </c>
      <c r="AR527" s="102" t="str">
        <f t="shared" si="98"/>
        <v/>
      </c>
      <c r="AS527" s="102"/>
      <c r="AV527" s="161" t="str">
        <f t="shared" ref="AV527:AV590" si="99">IF(AC527="Y",G527,"")</f>
        <v/>
      </c>
      <c r="AW527" s="105" t="str">
        <f t="shared" ref="AW527:AW590" si="100">IF(AD527="Y",G527,"")</f>
        <v/>
      </c>
      <c r="AX527" s="105" t="str">
        <f t="shared" ref="AX527:AX590" si="101">IF(AE527="Y",G527,"")</f>
        <v/>
      </c>
    </row>
    <row r="528" spans="7:50">
      <c r="G528" s="4"/>
      <c r="I528" s="350"/>
      <c r="J528" s="350"/>
      <c r="K528" s="350"/>
      <c r="L528" s="350"/>
      <c r="N528" s="349"/>
      <c r="O528" s="349"/>
      <c r="P528" s="349"/>
      <c r="Q528" s="338"/>
      <c r="R528" s="338"/>
      <c r="AM528" s="105" t="str">
        <f t="shared" si="93"/>
        <v/>
      </c>
      <c r="AN528" s="105" t="str">
        <f t="shared" si="94"/>
        <v/>
      </c>
      <c r="AO528" s="102" t="str">
        <f t="shared" si="95"/>
        <v/>
      </c>
      <c r="AP528" s="102" t="str">
        <f t="shared" si="96"/>
        <v/>
      </c>
      <c r="AQ528" s="102" t="str">
        <f t="shared" si="97"/>
        <v/>
      </c>
      <c r="AR528" s="102" t="str">
        <f t="shared" si="98"/>
        <v/>
      </c>
      <c r="AS528" s="102"/>
      <c r="AV528" s="161" t="str">
        <f t="shared" si="99"/>
        <v/>
      </c>
      <c r="AW528" s="105" t="str">
        <f t="shared" si="100"/>
        <v/>
      </c>
      <c r="AX528" s="105" t="str">
        <f t="shared" si="101"/>
        <v/>
      </c>
    </row>
    <row r="529" spans="7:50">
      <c r="G529" s="4"/>
      <c r="I529" s="350"/>
      <c r="J529" s="350"/>
      <c r="K529" s="350"/>
      <c r="L529" s="350"/>
      <c r="N529" s="349"/>
      <c r="O529" s="349"/>
      <c r="P529" s="349"/>
      <c r="Q529" s="338"/>
      <c r="R529" s="338"/>
      <c r="AM529" s="105" t="str">
        <f t="shared" si="93"/>
        <v/>
      </c>
      <c r="AN529" s="105" t="str">
        <f t="shared" si="94"/>
        <v/>
      </c>
      <c r="AO529" s="102" t="str">
        <f t="shared" si="95"/>
        <v/>
      </c>
      <c r="AP529" s="102" t="str">
        <f t="shared" si="96"/>
        <v/>
      </c>
      <c r="AQ529" s="102" t="str">
        <f t="shared" si="97"/>
        <v/>
      </c>
      <c r="AR529" s="102" t="str">
        <f t="shared" si="98"/>
        <v/>
      </c>
      <c r="AS529" s="102"/>
      <c r="AV529" s="161" t="str">
        <f t="shared" si="99"/>
        <v/>
      </c>
      <c r="AW529" s="105" t="str">
        <f t="shared" si="100"/>
        <v/>
      </c>
      <c r="AX529" s="105" t="str">
        <f t="shared" si="101"/>
        <v/>
      </c>
    </row>
    <row r="530" spans="7:50">
      <c r="G530" s="4"/>
      <c r="I530" s="350"/>
      <c r="J530" s="350"/>
      <c r="K530" s="350"/>
      <c r="L530" s="350"/>
      <c r="N530" s="349"/>
      <c r="O530" s="349"/>
      <c r="P530" s="349"/>
      <c r="Q530" s="338"/>
      <c r="R530" s="338"/>
      <c r="AM530" s="105" t="str">
        <f t="shared" si="93"/>
        <v/>
      </c>
      <c r="AN530" s="105" t="str">
        <f t="shared" si="94"/>
        <v/>
      </c>
      <c r="AO530" s="102" t="str">
        <f t="shared" si="95"/>
        <v/>
      </c>
      <c r="AP530" s="102" t="str">
        <f t="shared" si="96"/>
        <v/>
      </c>
      <c r="AQ530" s="102" t="str">
        <f t="shared" si="97"/>
        <v/>
      </c>
      <c r="AR530" s="102" t="str">
        <f t="shared" si="98"/>
        <v/>
      </c>
      <c r="AS530" s="102"/>
      <c r="AV530" s="161" t="str">
        <f t="shared" si="99"/>
        <v/>
      </c>
      <c r="AW530" s="105" t="str">
        <f t="shared" si="100"/>
        <v/>
      </c>
      <c r="AX530" s="105" t="str">
        <f t="shared" si="101"/>
        <v/>
      </c>
    </row>
    <row r="531" spans="7:50">
      <c r="G531" s="4"/>
      <c r="I531" s="350"/>
      <c r="J531" s="350"/>
      <c r="K531" s="350"/>
      <c r="L531" s="350"/>
      <c r="N531" s="349"/>
      <c r="O531" s="349"/>
      <c r="P531" s="349"/>
      <c r="Q531" s="338"/>
      <c r="R531" s="338"/>
      <c r="AM531" s="105" t="str">
        <f t="shared" si="93"/>
        <v/>
      </c>
      <c r="AN531" s="105" t="str">
        <f t="shared" si="94"/>
        <v/>
      </c>
      <c r="AO531" s="102" t="str">
        <f t="shared" si="95"/>
        <v/>
      </c>
      <c r="AP531" s="102" t="str">
        <f t="shared" si="96"/>
        <v/>
      </c>
      <c r="AQ531" s="102" t="str">
        <f t="shared" si="97"/>
        <v/>
      </c>
      <c r="AR531" s="102" t="str">
        <f t="shared" si="98"/>
        <v/>
      </c>
      <c r="AS531" s="102"/>
      <c r="AV531" s="161" t="str">
        <f t="shared" si="99"/>
        <v/>
      </c>
      <c r="AW531" s="105" t="str">
        <f t="shared" si="100"/>
        <v/>
      </c>
      <c r="AX531" s="105" t="str">
        <f t="shared" si="101"/>
        <v/>
      </c>
    </row>
    <row r="532" spans="7:50">
      <c r="G532" s="4"/>
      <c r="I532" s="350"/>
      <c r="J532" s="350"/>
      <c r="K532" s="350"/>
      <c r="L532" s="350"/>
      <c r="N532" s="349"/>
      <c r="O532" s="349"/>
      <c r="P532" s="349"/>
      <c r="Q532" s="338"/>
      <c r="R532" s="338"/>
      <c r="AM532" s="105" t="str">
        <f t="shared" si="93"/>
        <v/>
      </c>
      <c r="AN532" s="105" t="str">
        <f t="shared" si="94"/>
        <v/>
      </c>
      <c r="AO532" s="102" t="str">
        <f t="shared" si="95"/>
        <v/>
      </c>
      <c r="AP532" s="102" t="str">
        <f t="shared" si="96"/>
        <v/>
      </c>
      <c r="AQ532" s="102" t="str">
        <f t="shared" si="97"/>
        <v/>
      </c>
      <c r="AR532" s="102" t="str">
        <f t="shared" si="98"/>
        <v/>
      </c>
      <c r="AS532" s="102"/>
      <c r="AV532" s="161" t="str">
        <f t="shared" si="99"/>
        <v/>
      </c>
      <c r="AW532" s="105" t="str">
        <f t="shared" si="100"/>
        <v/>
      </c>
      <c r="AX532" s="105" t="str">
        <f t="shared" si="101"/>
        <v/>
      </c>
    </row>
    <row r="533" spans="7:50">
      <c r="G533" s="4"/>
      <c r="I533" s="350"/>
      <c r="J533" s="350"/>
      <c r="K533" s="350"/>
      <c r="L533" s="350"/>
      <c r="N533" s="349"/>
      <c r="O533" s="349"/>
      <c r="P533" s="349"/>
      <c r="Q533" s="338"/>
      <c r="R533" s="338"/>
      <c r="AM533" s="105" t="str">
        <f t="shared" si="93"/>
        <v/>
      </c>
      <c r="AN533" s="105" t="str">
        <f t="shared" si="94"/>
        <v/>
      </c>
      <c r="AO533" s="102" t="str">
        <f t="shared" si="95"/>
        <v/>
      </c>
      <c r="AP533" s="102" t="str">
        <f t="shared" si="96"/>
        <v/>
      </c>
      <c r="AQ533" s="102" t="str">
        <f t="shared" si="97"/>
        <v/>
      </c>
      <c r="AR533" s="102" t="str">
        <f t="shared" si="98"/>
        <v/>
      </c>
      <c r="AS533" s="102"/>
      <c r="AV533" s="161" t="str">
        <f t="shared" si="99"/>
        <v/>
      </c>
      <c r="AW533" s="105" t="str">
        <f t="shared" si="100"/>
        <v/>
      </c>
      <c r="AX533" s="105" t="str">
        <f t="shared" si="101"/>
        <v/>
      </c>
    </row>
    <row r="534" spans="7:50">
      <c r="G534" s="4"/>
      <c r="I534" s="350"/>
      <c r="J534" s="350"/>
      <c r="K534" s="350"/>
      <c r="L534" s="350"/>
      <c r="N534" s="349"/>
      <c r="O534" s="349"/>
      <c r="P534" s="349"/>
      <c r="Q534" s="338"/>
      <c r="R534" s="338"/>
      <c r="AM534" s="105" t="str">
        <f t="shared" si="93"/>
        <v/>
      </c>
      <c r="AN534" s="105" t="str">
        <f t="shared" si="94"/>
        <v/>
      </c>
      <c r="AO534" s="102" t="str">
        <f t="shared" si="95"/>
        <v/>
      </c>
      <c r="AP534" s="102" t="str">
        <f t="shared" si="96"/>
        <v/>
      </c>
      <c r="AQ534" s="102" t="str">
        <f t="shared" si="97"/>
        <v/>
      </c>
      <c r="AR534" s="102" t="str">
        <f t="shared" si="98"/>
        <v/>
      </c>
      <c r="AS534" s="102"/>
      <c r="AV534" s="161" t="str">
        <f t="shared" si="99"/>
        <v/>
      </c>
      <c r="AW534" s="105" t="str">
        <f t="shared" si="100"/>
        <v/>
      </c>
      <c r="AX534" s="105" t="str">
        <f t="shared" si="101"/>
        <v/>
      </c>
    </row>
    <row r="535" spans="7:50">
      <c r="G535" s="4"/>
      <c r="I535" s="350"/>
      <c r="J535" s="350"/>
      <c r="K535" s="350"/>
      <c r="L535" s="350"/>
      <c r="N535" s="349"/>
      <c r="O535" s="349"/>
      <c r="P535" s="349"/>
      <c r="Q535" s="338"/>
      <c r="R535" s="338"/>
      <c r="AM535" s="105" t="str">
        <f t="shared" si="93"/>
        <v/>
      </c>
      <c r="AN535" s="105" t="str">
        <f t="shared" si="94"/>
        <v/>
      </c>
      <c r="AO535" s="102" t="str">
        <f t="shared" si="95"/>
        <v/>
      </c>
      <c r="AP535" s="102" t="str">
        <f t="shared" si="96"/>
        <v/>
      </c>
      <c r="AQ535" s="102" t="str">
        <f t="shared" si="97"/>
        <v/>
      </c>
      <c r="AR535" s="102" t="str">
        <f t="shared" si="98"/>
        <v/>
      </c>
      <c r="AS535" s="102"/>
      <c r="AV535" s="161" t="str">
        <f t="shared" si="99"/>
        <v/>
      </c>
      <c r="AW535" s="105" t="str">
        <f t="shared" si="100"/>
        <v/>
      </c>
      <c r="AX535" s="105" t="str">
        <f t="shared" si="101"/>
        <v/>
      </c>
    </row>
    <row r="536" spans="7:50">
      <c r="G536" s="4"/>
      <c r="I536" s="350"/>
      <c r="J536" s="350"/>
      <c r="K536" s="350"/>
      <c r="L536" s="350"/>
      <c r="N536" s="349"/>
      <c r="O536" s="349"/>
      <c r="P536" s="349"/>
      <c r="Q536" s="338"/>
      <c r="R536" s="338"/>
      <c r="AM536" s="105" t="str">
        <f t="shared" si="93"/>
        <v/>
      </c>
      <c r="AN536" s="105" t="str">
        <f t="shared" si="94"/>
        <v/>
      </c>
      <c r="AO536" s="102" t="str">
        <f t="shared" si="95"/>
        <v/>
      </c>
      <c r="AP536" s="102" t="str">
        <f t="shared" si="96"/>
        <v/>
      </c>
      <c r="AQ536" s="102" t="str">
        <f t="shared" si="97"/>
        <v/>
      </c>
      <c r="AR536" s="102" t="str">
        <f t="shared" si="98"/>
        <v/>
      </c>
      <c r="AS536" s="102"/>
      <c r="AV536" s="161" t="str">
        <f t="shared" si="99"/>
        <v/>
      </c>
      <c r="AW536" s="105" t="str">
        <f t="shared" si="100"/>
        <v/>
      </c>
      <c r="AX536" s="105" t="str">
        <f t="shared" si="101"/>
        <v/>
      </c>
    </row>
    <row r="537" spans="7:50">
      <c r="G537" s="4"/>
      <c r="I537" s="350"/>
      <c r="J537" s="350"/>
      <c r="K537" s="350"/>
      <c r="L537" s="350"/>
      <c r="N537" s="349"/>
      <c r="O537" s="349"/>
      <c r="P537" s="349"/>
      <c r="Q537" s="338"/>
      <c r="R537" s="338"/>
      <c r="AM537" s="105" t="str">
        <f t="shared" si="93"/>
        <v/>
      </c>
      <c r="AN537" s="105" t="str">
        <f t="shared" si="94"/>
        <v/>
      </c>
      <c r="AO537" s="102" t="str">
        <f t="shared" si="95"/>
        <v/>
      </c>
      <c r="AP537" s="102" t="str">
        <f t="shared" si="96"/>
        <v/>
      </c>
      <c r="AQ537" s="102" t="str">
        <f t="shared" si="97"/>
        <v/>
      </c>
      <c r="AR537" s="102" t="str">
        <f t="shared" si="98"/>
        <v/>
      </c>
      <c r="AS537" s="102"/>
      <c r="AV537" s="161" t="str">
        <f t="shared" si="99"/>
        <v/>
      </c>
      <c r="AW537" s="105" t="str">
        <f t="shared" si="100"/>
        <v/>
      </c>
      <c r="AX537" s="105" t="str">
        <f t="shared" si="101"/>
        <v/>
      </c>
    </row>
    <row r="538" spans="7:50">
      <c r="G538" s="4"/>
      <c r="I538" s="350"/>
      <c r="J538" s="350"/>
      <c r="K538" s="350"/>
      <c r="L538" s="350"/>
      <c r="N538" s="349"/>
      <c r="O538" s="349"/>
      <c r="P538" s="349"/>
      <c r="Q538" s="338"/>
      <c r="R538" s="338"/>
      <c r="AM538" s="105" t="str">
        <f t="shared" si="93"/>
        <v/>
      </c>
      <c r="AN538" s="105" t="str">
        <f t="shared" si="94"/>
        <v/>
      </c>
      <c r="AO538" s="102" t="str">
        <f t="shared" si="95"/>
        <v/>
      </c>
      <c r="AP538" s="102" t="str">
        <f t="shared" si="96"/>
        <v/>
      </c>
      <c r="AQ538" s="102" t="str">
        <f t="shared" si="97"/>
        <v/>
      </c>
      <c r="AR538" s="102" t="str">
        <f t="shared" si="98"/>
        <v/>
      </c>
      <c r="AS538" s="102"/>
      <c r="AV538" s="161" t="str">
        <f t="shared" si="99"/>
        <v/>
      </c>
      <c r="AW538" s="105" t="str">
        <f t="shared" si="100"/>
        <v/>
      </c>
      <c r="AX538" s="105" t="str">
        <f t="shared" si="101"/>
        <v/>
      </c>
    </row>
    <row r="539" spans="7:50">
      <c r="G539" s="4"/>
      <c r="I539" s="350"/>
      <c r="J539" s="350"/>
      <c r="K539" s="350"/>
      <c r="L539" s="350"/>
      <c r="N539" s="349"/>
      <c r="O539" s="349"/>
      <c r="P539" s="349"/>
      <c r="Q539" s="338"/>
      <c r="R539" s="338"/>
      <c r="AM539" s="105" t="str">
        <f t="shared" si="93"/>
        <v/>
      </c>
      <c r="AN539" s="105" t="str">
        <f t="shared" si="94"/>
        <v/>
      </c>
      <c r="AO539" s="102" t="str">
        <f t="shared" si="95"/>
        <v/>
      </c>
      <c r="AP539" s="102" t="str">
        <f t="shared" si="96"/>
        <v/>
      </c>
      <c r="AQ539" s="102" t="str">
        <f t="shared" si="97"/>
        <v/>
      </c>
      <c r="AR539" s="102" t="str">
        <f t="shared" si="98"/>
        <v/>
      </c>
      <c r="AS539" s="102"/>
      <c r="AV539" s="161" t="str">
        <f t="shared" si="99"/>
        <v/>
      </c>
      <c r="AW539" s="105" t="str">
        <f t="shared" si="100"/>
        <v/>
      </c>
      <c r="AX539" s="105" t="str">
        <f t="shared" si="101"/>
        <v/>
      </c>
    </row>
    <row r="540" spans="7:50">
      <c r="G540" s="4"/>
      <c r="I540" s="350"/>
      <c r="J540" s="350"/>
      <c r="K540" s="350"/>
      <c r="L540" s="350"/>
      <c r="N540" s="349"/>
      <c r="O540" s="349"/>
      <c r="P540" s="349"/>
      <c r="Q540" s="338"/>
      <c r="R540" s="338"/>
      <c r="AM540" s="105" t="str">
        <f t="shared" si="93"/>
        <v/>
      </c>
      <c r="AN540" s="105" t="str">
        <f t="shared" si="94"/>
        <v/>
      </c>
      <c r="AO540" s="102" t="str">
        <f t="shared" si="95"/>
        <v/>
      </c>
      <c r="AP540" s="102" t="str">
        <f t="shared" si="96"/>
        <v/>
      </c>
      <c r="AQ540" s="102" t="str">
        <f t="shared" si="97"/>
        <v/>
      </c>
      <c r="AR540" s="102" t="str">
        <f t="shared" si="98"/>
        <v/>
      </c>
      <c r="AS540" s="102"/>
      <c r="AV540" s="161" t="str">
        <f t="shared" si="99"/>
        <v/>
      </c>
      <c r="AW540" s="105" t="str">
        <f t="shared" si="100"/>
        <v/>
      </c>
      <c r="AX540" s="105" t="str">
        <f t="shared" si="101"/>
        <v/>
      </c>
    </row>
    <row r="541" spans="7:50">
      <c r="G541" s="4"/>
      <c r="I541" s="350"/>
      <c r="J541" s="350"/>
      <c r="K541" s="350"/>
      <c r="L541" s="350"/>
      <c r="N541" s="349"/>
      <c r="O541" s="349"/>
      <c r="P541" s="349"/>
      <c r="Q541" s="338"/>
      <c r="R541" s="338"/>
      <c r="AM541" s="105" t="str">
        <f t="shared" si="93"/>
        <v/>
      </c>
      <c r="AN541" s="105" t="str">
        <f t="shared" si="94"/>
        <v/>
      </c>
      <c r="AO541" s="102" t="str">
        <f t="shared" si="95"/>
        <v/>
      </c>
      <c r="AP541" s="102" t="str">
        <f t="shared" si="96"/>
        <v/>
      </c>
      <c r="AQ541" s="102" t="str">
        <f t="shared" si="97"/>
        <v/>
      </c>
      <c r="AR541" s="102" t="str">
        <f t="shared" si="98"/>
        <v/>
      </c>
      <c r="AS541" s="102"/>
      <c r="AV541" s="161" t="str">
        <f t="shared" si="99"/>
        <v/>
      </c>
      <c r="AW541" s="105" t="str">
        <f t="shared" si="100"/>
        <v/>
      </c>
      <c r="AX541" s="105" t="str">
        <f t="shared" si="101"/>
        <v/>
      </c>
    </row>
    <row r="542" spans="7:50">
      <c r="G542" s="4"/>
      <c r="I542" s="350"/>
      <c r="J542" s="350"/>
      <c r="K542" s="350"/>
      <c r="L542" s="350"/>
      <c r="N542" s="349"/>
      <c r="O542" s="349"/>
      <c r="P542" s="349"/>
      <c r="Q542" s="338"/>
      <c r="R542" s="338"/>
      <c r="AM542" s="105" t="str">
        <f t="shared" si="93"/>
        <v/>
      </c>
      <c r="AN542" s="105" t="str">
        <f t="shared" si="94"/>
        <v/>
      </c>
      <c r="AO542" s="102" t="str">
        <f t="shared" si="95"/>
        <v/>
      </c>
      <c r="AP542" s="102" t="str">
        <f t="shared" si="96"/>
        <v/>
      </c>
      <c r="AQ542" s="102" t="str">
        <f t="shared" si="97"/>
        <v/>
      </c>
      <c r="AR542" s="102" t="str">
        <f t="shared" si="98"/>
        <v/>
      </c>
      <c r="AS542" s="102"/>
      <c r="AV542" s="161" t="str">
        <f t="shared" si="99"/>
        <v/>
      </c>
      <c r="AW542" s="105" t="str">
        <f t="shared" si="100"/>
        <v/>
      </c>
      <c r="AX542" s="105" t="str">
        <f t="shared" si="101"/>
        <v/>
      </c>
    </row>
    <row r="543" spans="7:50">
      <c r="G543" s="4"/>
      <c r="I543" s="350"/>
      <c r="J543" s="350"/>
      <c r="K543" s="350"/>
      <c r="L543" s="350"/>
      <c r="N543" s="349"/>
      <c r="O543" s="349"/>
      <c r="P543" s="349"/>
      <c r="Q543" s="338"/>
      <c r="R543" s="338"/>
      <c r="AM543" s="105" t="str">
        <f t="shared" si="93"/>
        <v/>
      </c>
      <c r="AN543" s="105" t="str">
        <f t="shared" si="94"/>
        <v/>
      </c>
      <c r="AO543" s="102" t="str">
        <f t="shared" si="95"/>
        <v/>
      </c>
      <c r="AP543" s="102" t="str">
        <f t="shared" si="96"/>
        <v/>
      </c>
      <c r="AQ543" s="102" t="str">
        <f t="shared" si="97"/>
        <v/>
      </c>
      <c r="AR543" s="102" t="str">
        <f t="shared" si="98"/>
        <v/>
      </c>
      <c r="AS543" s="102"/>
      <c r="AV543" s="161" t="str">
        <f t="shared" si="99"/>
        <v/>
      </c>
      <c r="AW543" s="105" t="str">
        <f t="shared" si="100"/>
        <v/>
      </c>
      <c r="AX543" s="105" t="str">
        <f t="shared" si="101"/>
        <v/>
      </c>
    </row>
    <row r="544" spans="7:50">
      <c r="G544" s="4"/>
      <c r="I544" s="350"/>
      <c r="J544" s="350"/>
      <c r="K544" s="350"/>
      <c r="L544" s="350"/>
      <c r="N544" s="349"/>
      <c r="O544" s="349"/>
      <c r="P544" s="349"/>
      <c r="Q544" s="338"/>
      <c r="R544" s="338"/>
      <c r="AM544" s="105" t="str">
        <f t="shared" si="93"/>
        <v/>
      </c>
      <c r="AN544" s="105" t="str">
        <f t="shared" si="94"/>
        <v/>
      </c>
      <c r="AO544" s="102" t="str">
        <f t="shared" si="95"/>
        <v/>
      </c>
      <c r="AP544" s="102" t="str">
        <f t="shared" si="96"/>
        <v/>
      </c>
      <c r="AQ544" s="102" t="str">
        <f t="shared" si="97"/>
        <v/>
      </c>
      <c r="AR544" s="102" t="str">
        <f t="shared" si="98"/>
        <v/>
      </c>
      <c r="AS544" s="102"/>
      <c r="AV544" s="161" t="str">
        <f t="shared" si="99"/>
        <v/>
      </c>
      <c r="AW544" s="105" t="str">
        <f t="shared" si="100"/>
        <v/>
      </c>
      <c r="AX544" s="105" t="str">
        <f t="shared" si="101"/>
        <v/>
      </c>
    </row>
    <row r="545" spans="7:50">
      <c r="G545" s="4"/>
      <c r="I545" s="350"/>
      <c r="J545" s="350"/>
      <c r="K545" s="350"/>
      <c r="L545" s="350"/>
      <c r="N545" s="349"/>
      <c r="O545" s="349"/>
      <c r="P545" s="349"/>
      <c r="Q545" s="338"/>
      <c r="R545" s="338"/>
      <c r="AM545" s="105" t="str">
        <f t="shared" si="93"/>
        <v/>
      </c>
      <c r="AN545" s="105" t="str">
        <f t="shared" si="94"/>
        <v/>
      </c>
      <c r="AO545" s="102" t="str">
        <f t="shared" si="95"/>
        <v/>
      </c>
      <c r="AP545" s="102" t="str">
        <f t="shared" si="96"/>
        <v/>
      </c>
      <c r="AQ545" s="102" t="str">
        <f t="shared" si="97"/>
        <v/>
      </c>
      <c r="AR545" s="102" t="str">
        <f t="shared" si="98"/>
        <v/>
      </c>
      <c r="AS545" s="102"/>
      <c r="AV545" s="161" t="str">
        <f t="shared" si="99"/>
        <v/>
      </c>
      <c r="AW545" s="105" t="str">
        <f t="shared" si="100"/>
        <v/>
      </c>
      <c r="AX545" s="105" t="str">
        <f t="shared" si="101"/>
        <v/>
      </c>
    </row>
    <row r="546" spans="7:50">
      <c r="G546" s="4"/>
      <c r="I546" s="350"/>
      <c r="J546" s="350"/>
      <c r="K546" s="350"/>
      <c r="L546" s="350"/>
      <c r="N546" s="349"/>
      <c r="O546" s="349"/>
      <c r="P546" s="349"/>
      <c r="Q546" s="338"/>
      <c r="R546" s="338"/>
      <c r="AM546" s="105" t="str">
        <f t="shared" si="93"/>
        <v/>
      </c>
      <c r="AN546" s="105" t="str">
        <f t="shared" si="94"/>
        <v/>
      </c>
      <c r="AO546" s="102" t="str">
        <f t="shared" si="95"/>
        <v/>
      </c>
      <c r="AP546" s="102" t="str">
        <f t="shared" si="96"/>
        <v/>
      </c>
      <c r="AQ546" s="102" t="str">
        <f t="shared" si="97"/>
        <v/>
      </c>
      <c r="AR546" s="102" t="str">
        <f t="shared" si="98"/>
        <v/>
      </c>
      <c r="AS546" s="102"/>
      <c r="AV546" s="161" t="str">
        <f t="shared" si="99"/>
        <v/>
      </c>
      <c r="AW546" s="105" t="str">
        <f t="shared" si="100"/>
        <v/>
      </c>
      <c r="AX546" s="105" t="str">
        <f t="shared" si="101"/>
        <v/>
      </c>
    </row>
    <row r="547" spans="7:50">
      <c r="G547" s="4"/>
      <c r="I547" s="350"/>
      <c r="J547" s="350"/>
      <c r="K547" s="350"/>
      <c r="L547" s="350"/>
      <c r="N547" s="349"/>
      <c r="O547" s="349"/>
      <c r="P547" s="349"/>
      <c r="Q547" s="338"/>
      <c r="R547" s="338"/>
      <c r="AM547" s="105" t="str">
        <f t="shared" si="93"/>
        <v/>
      </c>
      <c r="AN547" s="105" t="str">
        <f t="shared" si="94"/>
        <v/>
      </c>
      <c r="AO547" s="102" t="str">
        <f t="shared" si="95"/>
        <v/>
      </c>
      <c r="AP547" s="102" t="str">
        <f t="shared" si="96"/>
        <v/>
      </c>
      <c r="AQ547" s="102" t="str">
        <f t="shared" si="97"/>
        <v/>
      </c>
      <c r="AR547" s="102" t="str">
        <f t="shared" si="98"/>
        <v/>
      </c>
      <c r="AS547" s="102"/>
      <c r="AV547" s="161" t="str">
        <f t="shared" si="99"/>
        <v/>
      </c>
      <c r="AW547" s="105" t="str">
        <f t="shared" si="100"/>
        <v/>
      </c>
      <c r="AX547" s="105" t="str">
        <f t="shared" si="101"/>
        <v/>
      </c>
    </row>
    <row r="548" spans="7:50">
      <c r="G548" s="4"/>
      <c r="I548" s="350"/>
      <c r="J548" s="350"/>
      <c r="K548" s="350"/>
      <c r="L548" s="350"/>
      <c r="N548" s="349"/>
      <c r="O548" s="349"/>
      <c r="P548" s="349"/>
      <c r="Q548" s="338"/>
      <c r="R548" s="338"/>
      <c r="AM548" s="105" t="str">
        <f t="shared" si="93"/>
        <v/>
      </c>
      <c r="AN548" s="105" t="str">
        <f t="shared" si="94"/>
        <v/>
      </c>
      <c r="AO548" s="102" t="str">
        <f t="shared" si="95"/>
        <v/>
      </c>
      <c r="AP548" s="102" t="str">
        <f t="shared" si="96"/>
        <v/>
      </c>
      <c r="AQ548" s="102" t="str">
        <f t="shared" si="97"/>
        <v/>
      </c>
      <c r="AR548" s="102" t="str">
        <f t="shared" si="98"/>
        <v/>
      </c>
      <c r="AS548" s="102"/>
      <c r="AV548" s="161" t="str">
        <f t="shared" si="99"/>
        <v/>
      </c>
      <c r="AW548" s="105" t="str">
        <f t="shared" si="100"/>
        <v/>
      </c>
      <c r="AX548" s="105" t="str">
        <f t="shared" si="101"/>
        <v/>
      </c>
    </row>
    <row r="549" spans="7:50">
      <c r="G549" s="4"/>
      <c r="I549" s="350"/>
      <c r="J549" s="350"/>
      <c r="K549" s="350"/>
      <c r="L549" s="350"/>
      <c r="N549" s="349"/>
      <c r="O549" s="349"/>
      <c r="P549" s="349"/>
      <c r="Q549" s="338"/>
      <c r="R549" s="338"/>
      <c r="AM549" s="105" t="str">
        <f t="shared" si="93"/>
        <v/>
      </c>
      <c r="AN549" s="105" t="str">
        <f t="shared" si="94"/>
        <v/>
      </c>
      <c r="AO549" s="102" t="str">
        <f t="shared" si="95"/>
        <v/>
      </c>
      <c r="AP549" s="102" t="str">
        <f t="shared" si="96"/>
        <v/>
      </c>
      <c r="AQ549" s="102" t="str">
        <f t="shared" si="97"/>
        <v/>
      </c>
      <c r="AR549" s="102" t="str">
        <f t="shared" si="98"/>
        <v/>
      </c>
      <c r="AS549" s="102"/>
      <c r="AV549" s="161" t="str">
        <f t="shared" si="99"/>
        <v/>
      </c>
      <c r="AW549" s="105" t="str">
        <f t="shared" si="100"/>
        <v/>
      </c>
      <c r="AX549" s="105" t="str">
        <f t="shared" si="101"/>
        <v/>
      </c>
    </row>
    <row r="550" spans="7:50">
      <c r="G550" s="4"/>
      <c r="I550" s="350"/>
      <c r="J550" s="350"/>
      <c r="K550" s="350"/>
      <c r="L550" s="350"/>
      <c r="N550" s="349"/>
      <c r="O550" s="349"/>
      <c r="P550" s="349"/>
      <c r="Q550" s="338"/>
      <c r="R550" s="338"/>
      <c r="AM550" s="105" t="str">
        <f t="shared" si="93"/>
        <v/>
      </c>
      <c r="AN550" s="105" t="str">
        <f t="shared" si="94"/>
        <v/>
      </c>
      <c r="AO550" s="102" t="str">
        <f t="shared" si="95"/>
        <v/>
      </c>
      <c r="AP550" s="102" t="str">
        <f t="shared" si="96"/>
        <v/>
      </c>
      <c r="AQ550" s="102" t="str">
        <f t="shared" si="97"/>
        <v/>
      </c>
      <c r="AR550" s="102" t="str">
        <f t="shared" si="98"/>
        <v/>
      </c>
      <c r="AS550" s="102"/>
      <c r="AV550" s="161" t="str">
        <f t="shared" si="99"/>
        <v/>
      </c>
      <c r="AW550" s="105" t="str">
        <f t="shared" si="100"/>
        <v/>
      </c>
      <c r="AX550" s="105" t="str">
        <f t="shared" si="101"/>
        <v/>
      </c>
    </row>
    <row r="551" spans="7:50">
      <c r="G551" s="4"/>
      <c r="I551" s="350"/>
      <c r="J551" s="350"/>
      <c r="K551" s="350"/>
      <c r="L551" s="350"/>
      <c r="N551" s="349"/>
      <c r="O551" s="349"/>
      <c r="P551" s="349"/>
      <c r="Q551" s="338"/>
      <c r="R551" s="338"/>
      <c r="AM551" s="105" t="str">
        <f t="shared" si="93"/>
        <v/>
      </c>
      <c r="AN551" s="105" t="str">
        <f t="shared" si="94"/>
        <v/>
      </c>
      <c r="AO551" s="102" t="str">
        <f t="shared" si="95"/>
        <v/>
      </c>
      <c r="AP551" s="102" t="str">
        <f t="shared" si="96"/>
        <v/>
      </c>
      <c r="AQ551" s="102" t="str">
        <f t="shared" si="97"/>
        <v/>
      </c>
      <c r="AR551" s="102" t="str">
        <f t="shared" si="98"/>
        <v/>
      </c>
      <c r="AS551" s="102"/>
      <c r="AV551" s="161" t="str">
        <f t="shared" si="99"/>
        <v/>
      </c>
      <c r="AW551" s="105" t="str">
        <f t="shared" si="100"/>
        <v/>
      </c>
      <c r="AX551" s="105" t="str">
        <f t="shared" si="101"/>
        <v/>
      </c>
    </row>
    <row r="552" spans="7:50">
      <c r="G552" s="4"/>
      <c r="I552" s="350"/>
      <c r="J552" s="350"/>
      <c r="K552" s="350"/>
      <c r="L552" s="350"/>
      <c r="N552" s="349"/>
      <c r="O552" s="349"/>
      <c r="P552" s="349"/>
      <c r="Q552" s="338"/>
      <c r="R552" s="338"/>
      <c r="AM552" s="105" t="str">
        <f t="shared" si="93"/>
        <v/>
      </c>
      <c r="AN552" s="105" t="str">
        <f t="shared" si="94"/>
        <v/>
      </c>
      <c r="AO552" s="102" t="str">
        <f t="shared" si="95"/>
        <v/>
      </c>
      <c r="AP552" s="102" t="str">
        <f t="shared" si="96"/>
        <v/>
      </c>
      <c r="AQ552" s="102" t="str">
        <f t="shared" si="97"/>
        <v/>
      </c>
      <c r="AR552" s="102" t="str">
        <f t="shared" si="98"/>
        <v/>
      </c>
      <c r="AS552" s="102"/>
      <c r="AV552" s="161" t="str">
        <f t="shared" si="99"/>
        <v/>
      </c>
      <c r="AW552" s="105" t="str">
        <f t="shared" si="100"/>
        <v/>
      </c>
      <c r="AX552" s="105" t="str">
        <f t="shared" si="101"/>
        <v/>
      </c>
    </row>
    <row r="553" spans="7:50">
      <c r="G553" s="4"/>
      <c r="I553" s="350"/>
      <c r="J553" s="350"/>
      <c r="K553" s="350"/>
      <c r="L553" s="350"/>
      <c r="N553" s="349"/>
      <c r="O553" s="349"/>
      <c r="P553" s="349"/>
      <c r="Q553" s="338"/>
      <c r="R553" s="338"/>
      <c r="AM553" s="105" t="str">
        <f t="shared" si="93"/>
        <v/>
      </c>
      <c r="AN553" s="105" t="str">
        <f t="shared" si="94"/>
        <v/>
      </c>
      <c r="AO553" s="102" t="str">
        <f t="shared" si="95"/>
        <v/>
      </c>
      <c r="AP553" s="102" t="str">
        <f t="shared" si="96"/>
        <v/>
      </c>
      <c r="AQ553" s="102" t="str">
        <f t="shared" si="97"/>
        <v/>
      </c>
      <c r="AR553" s="102" t="str">
        <f t="shared" si="98"/>
        <v/>
      </c>
      <c r="AS553" s="102"/>
      <c r="AV553" s="161" t="str">
        <f t="shared" si="99"/>
        <v/>
      </c>
      <c r="AW553" s="105" t="str">
        <f t="shared" si="100"/>
        <v/>
      </c>
      <c r="AX553" s="105" t="str">
        <f t="shared" si="101"/>
        <v/>
      </c>
    </row>
    <row r="554" spans="7:50">
      <c r="G554" s="4"/>
      <c r="I554" s="350"/>
      <c r="J554" s="350"/>
      <c r="K554" s="350"/>
      <c r="L554" s="350"/>
      <c r="N554" s="349"/>
      <c r="O554" s="349"/>
      <c r="P554" s="349"/>
      <c r="Q554" s="338"/>
      <c r="R554" s="338"/>
      <c r="AM554" s="105" t="str">
        <f t="shared" si="93"/>
        <v/>
      </c>
      <c r="AN554" s="105" t="str">
        <f t="shared" si="94"/>
        <v/>
      </c>
      <c r="AO554" s="102" t="str">
        <f t="shared" si="95"/>
        <v/>
      </c>
      <c r="AP554" s="102" t="str">
        <f t="shared" si="96"/>
        <v/>
      </c>
      <c r="AQ554" s="102" t="str">
        <f t="shared" si="97"/>
        <v/>
      </c>
      <c r="AR554" s="102" t="str">
        <f t="shared" si="98"/>
        <v/>
      </c>
      <c r="AS554" s="102"/>
      <c r="AV554" s="161" t="str">
        <f t="shared" si="99"/>
        <v/>
      </c>
      <c r="AW554" s="105" t="str">
        <f t="shared" si="100"/>
        <v/>
      </c>
      <c r="AX554" s="105" t="str">
        <f t="shared" si="101"/>
        <v/>
      </c>
    </row>
    <row r="555" spans="7:50">
      <c r="G555" s="4"/>
      <c r="I555" s="350"/>
      <c r="J555" s="350"/>
      <c r="K555" s="350"/>
      <c r="L555" s="350"/>
      <c r="N555" s="349"/>
      <c r="O555" s="349"/>
      <c r="P555" s="349"/>
      <c r="Q555" s="338"/>
      <c r="R555" s="338"/>
      <c r="AM555" s="105" t="str">
        <f t="shared" si="93"/>
        <v/>
      </c>
      <c r="AN555" s="105" t="str">
        <f t="shared" si="94"/>
        <v/>
      </c>
      <c r="AO555" s="102" t="str">
        <f t="shared" si="95"/>
        <v/>
      </c>
      <c r="AP555" s="102" t="str">
        <f t="shared" si="96"/>
        <v/>
      </c>
      <c r="AQ555" s="102" t="str">
        <f t="shared" si="97"/>
        <v/>
      </c>
      <c r="AR555" s="102" t="str">
        <f t="shared" si="98"/>
        <v/>
      </c>
      <c r="AS555" s="102"/>
      <c r="AV555" s="161" t="str">
        <f t="shared" si="99"/>
        <v/>
      </c>
      <c r="AW555" s="105" t="str">
        <f t="shared" si="100"/>
        <v/>
      </c>
      <c r="AX555" s="105" t="str">
        <f t="shared" si="101"/>
        <v/>
      </c>
    </row>
    <row r="556" spans="7:50">
      <c r="G556" s="4"/>
      <c r="I556" s="350"/>
      <c r="J556" s="350"/>
      <c r="K556" s="350"/>
      <c r="L556" s="350"/>
      <c r="N556" s="349"/>
      <c r="O556" s="349"/>
      <c r="P556" s="349"/>
      <c r="Q556" s="338"/>
      <c r="R556" s="338"/>
      <c r="AM556" s="105" t="str">
        <f t="shared" si="93"/>
        <v/>
      </c>
      <c r="AN556" s="105" t="str">
        <f t="shared" si="94"/>
        <v/>
      </c>
      <c r="AO556" s="102" t="str">
        <f t="shared" si="95"/>
        <v/>
      </c>
      <c r="AP556" s="102" t="str">
        <f t="shared" si="96"/>
        <v/>
      </c>
      <c r="AQ556" s="102" t="str">
        <f t="shared" si="97"/>
        <v/>
      </c>
      <c r="AR556" s="102" t="str">
        <f t="shared" si="98"/>
        <v/>
      </c>
      <c r="AS556" s="102"/>
      <c r="AV556" s="161" t="str">
        <f t="shared" si="99"/>
        <v/>
      </c>
      <c r="AW556" s="105" t="str">
        <f t="shared" si="100"/>
        <v/>
      </c>
      <c r="AX556" s="105" t="str">
        <f t="shared" si="101"/>
        <v/>
      </c>
    </row>
    <row r="557" spans="7:50">
      <c r="G557" s="4"/>
      <c r="I557" s="350"/>
      <c r="J557" s="350"/>
      <c r="K557" s="350"/>
      <c r="L557" s="350"/>
      <c r="N557" s="349"/>
      <c r="O557" s="349"/>
      <c r="P557" s="349"/>
      <c r="Q557" s="338"/>
      <c r="R557" s="338"/>
      <c r="AM557" s="105" t="str">
        <f t="shared" si="93"/>
        <v/>
      </c>
      <c r="AN557" s="105" t="str">
        <f t="shared" si="94"/>
        <v/>
      </c>
      <c r="AO557" s="102" t="str">
        <f t="shared" si="95"/>
        <v/>
      </c>
      <c r="AP557" s="102" t="str">
        <f t="shared" si="96"/>
        <v/>
      </c>
      <c r="AQ557" s="102" t="str">
        <f t="shared" si="97"/>
        <v/>
      </c>
      <c r="AR557" s="102" t="str">
        <f t="shared" si="98"/>
        <v/>
      </c>
      <c r="AS557" s="102"/>
      <c r="AV557" s="161" t="str">
        <f t="shared" si="99"/>
        <v/>
      </c>
      <c r="AW557" s="105" t="str">
        <f t="shared" si="100"/>
        <v/>
      </c>
      <c r="AX557" s="105" t="str">
        <f t="shared" si="101"/>
        <v/>
      </c>
    </row>
    <row r="558" spans="7:50">
      <c r="G558" s="4"/>
      <c r="I558" s="350"/>
      <c r="J558" s="350"/>
      <c r="K558" s="350"/>
      <c r="L558" s="350"/>
      <c r="N558" s="349"/>
      <c r="O558" s="349"/>
      <c r="P558" s="349"/>
      <c r="Q558" s="338"/>
      <c r="R558" s="338"/>
      <c r="AM558" s="105" t="str">
        <f t="shared" si="93"/>
        <v/>
      </c>
      <c r="AN558" s="105" t="str">
        <f t="shared" si="94"/>
        <v/>
      </c>
      <c r="AO558" s="102" t="str">
        <f t="shared" si="95"/>
        <v/>
      </c>
      <c r="AP558" s="102" t="str">
        <f t="shared" si="96"/>
        <v/>
      </c>
      <c r="AQ558" s="102" t="str">
        <f t="shared" si="97"/>
        <v/>
      </c>
      <c r="AR558" s="102" t="str">
        <f t="shared" si="98"/>
        <v/>
      </c>
      <c r="AS558" s="102"/>
      <c r="AV558" s="161" t="str">
        <f t="shared" si="99"/>
        <v/>
      </c>
      <c r="AW558" s="105" t="str">
        <f t="shared" si="100"/>
        <v/>
      </c>
      <c r="AX558" s="105" t="str">
        <f t="shared" si="101"/>
        <v/>
      </c>
    </row>
    <row r="559" spans="7:50">
      <c r="G559" s="4"/>
      <c r="I559" s="350"/>
      <c r="J559" s="350"/>
      <c r="K559" s="350"/>
      <c r="L559" s="350"/>
      <c r="N559" s="349"/>
      <c r="O559" s="349"/>
      <c r="P559" s="349"/>
      <c r="Q559" s="338"/>
      <c r="R559" s="338"/>
      <c r="AM559" s="105" t="str">
        <f t="shared" si="93"/>
        <v/>
      </c>
      <c r="AN559" s="105" t="str">
        <f t="shared" si="94"/>
        <v/>
      </c>
      <c r="AO559" s="102" t="str">
        <f t="shared" si="95"/>
        <v/>
      </c>
      <c r="AP559" s="102" t="str">
        <f t="shared" si="96"/>
        <v/>
      </c>
      <c r="AQ559" s="102" t="str">
        <f t="shared" si="97"/>
        <v/>
      </c>
      <c r="AR559" s="102" t="str">
        <f t="shared" si="98"/>
        <v/>
      </c>
      <c r="AS559" s="102"/>
      <c r="AV559" s="161" t="str">
        <f t="shared" si="99"/>
        <v/>
      </c>
      <c r="AW559" s="105" t="str">
        <f t="shared" si="100"/>
        <v/>
      </c>
      <c r="AX559" s="105" t="str">
        <f t="shared" si="101"/>
        <v/>
      </c>
    </row>
    <row r="560" spans="7:50">
      <c r="G560" s="4"/>
      <c r="I560" s="350"/>
      <c r="J560" s="350"/>
      <c r="K560" s="350"/>
      <c r="L560" s="350"/>
      <c r="N560" s="349"/>
      <c r="O560" s="349"/>
      <c r="P560" s="349"/>
      <c r="Q560" s="338"/>
      <c r="R560" s="338"/>
      <c r="AM560" s="105" t="str">
        <f t="shared" si="93"/>
        <v/>
      </c>
      <c r="AN560" s="105" t="str">
        <f t="shared" si="94"/>
        <v/>
      </c>
      <c r="AO560" s="102" t="str">
        <f t="shared" si="95"/>
        <v/>
      </c>
      <c r="AP560" s="102" t="str">
        <f t="shared" si="96"/>
        <v/>
      </c>
      <c r="AQ560" s="102" t="str">
        <f t="shared" si="97"/>
        <v/>
      </c>
      <c r="AR560" s="102" t="str">
        <f t="shared" si="98"/>
        <v/>
      </c>
      <c r="AS560" s="102"/>
      <c r="AV560" s="161" t="str">
        <f t="shared" si="99"/>
        <v/>
      </c>
      <c r="AW560" s="105" t="str">
        <f t="shared" si="100"/>
        <v/>
      </c>
      <c r="AX560" s="105" t="str">
        <f t="shared" si="101"/>
        <v/>
      </c>
    </row>
    <row r="561" spans="7:50">
      <c r="G561" s="4"/>
      <c r="I561" s="350"/>
      <c r="J561" s="350"/>
      <c r="K561" s="350"/>
      <c r="L561" s="350"/>
      <c r="N561" s="349"/>
      <c r="O561" s="349"/>
      <c r="P561" s="349"/>
      <c r="Q561" s="338"/>
      <c r="R561" s="338"/>
      <c r="AM561" s="105" t="str">
        <f t="shared" si="93"/>
        <v/>
      </c>
      <c r="AN561" s="105" t="str">
        <f t="shared" si="94"/>
        <v/>
      </c>
      <c r="AO561" s="102" t="str">
        <f t="shared" si="95"/>
        <v/>
      </c>
      <c r="AP561" s="102" t="str">
        <f t="shared" si="96"/>
        <v/>
      </c>
      <c r="AQ561" s="102" t="str">
        <f t="shared" si="97"/>
        <v/>
      </c>
      <c r="AR561" s="102" t="str">
        <f t="shared" si="98"/>
        <v/>
      </c>
      <c r="AS561" s="102"/>
      <c r="AV561" s="161" t="str">
        <f t="shared" si="99"/>
        <v/>
      </c>
      <c r="AW561" s="105" t="str">
        <f t="shared" si="100"/>
        <v/>
      </c>
      <c r="AX561" s="105" t="str">
        <f t="shared" si="101"/>
        <v/>
      </c>
    </row>
    <row r="562" spans="7:50">
      <c r="G562" s="4"/>
      <c r="I562" s="350"/>
      <c r="J562" s="350"/>
      <c r="K562" s="350"/>
      <c r="L562" s="350"/>
      <c r="N562" s="349"/>
      <c r="O562" s="349"/>
      <c r="P562" s="349"/>
      <c r="Q562" s="338"/>
      <c r="R562" s="338"/>
      <c r="AM562" s="105" t="str">
        <f t="shared" si="93"/>
        <v/>
      </c>
      <c r="AN562" s="105" t="str">
        <f t="shared" si="94"/>
        <v/>
      </c>
      <c r="AO562" s="102" t="str">
        <f t="shared" si="95"/>
        <v/>
      </c>
      <c r="AP562" s="102" t="str">
        <f t="shared" si="96"/>
        <v/>
      </c>
      <c r="AQ562" s="102" t="str">
        <f t="shared" si="97"/>
        <v/>
      </c>
      <c r="AR562" s="102" t="str">
        <f t="shared" si="98"/>
        <v/>
      </c>
      <c r="AS562" s="102"/>
      <c r="AV562" s="161" t="str">
        <f t="shared" si="99"/>
        <v/>
      </c>
      <c r="AW562" s="105" t="str">
        <f t="shared" si="100"/>
        <v/>
      </c>
      <c r="AX562" s="105" t="str">
        <f t="shared" si="101"/>
        <v/>
      </c>
    </row>
    <row r="563" spans="7:50">
      <c r="G563" s="4"/>
      <c r="I563" s="350"/>
      <c r="J563" s="350"/>
      <c r="K563" s="350"/>
      <c r="L563" s="350"/>
      <c r="N563" s="349"/>
      <c r="O563" s="349"/>
      <c r="P563" s="349"/>
      <c r="Q563" s="338"/>
      <c r="R563" s="338"/>
      <c r="AM563" s="105" t="str">
        <f t="shared" si="93"/>
        <v/>
      </c>
      <c r="AN563" s="105" t="str">
        <f t="shared" si="94"/>
        <v/>
      </c>
      <c r="AO563" s="102" t="str">
        <f t="shared" si="95"/>
        <v/>
      </c>
      <c r="AP563" s="102" t="str">
        <f t="shared" si="96"/>
        <v/>
      </c>
      <c r="AQ563" s="102" t="str">
        <f t="shared" si="97"/>
        <v/>
      </c>
      <c r="AR563" s="102" t="str">
        <f t="shared" si="98"/>
        <v/>
      </c>
      <c r="AS563" s="102"/>
      <c r="AV563" s="161" t="str">
        <f t="shared" si="99"/>
        <v/>
      </c>
      <c r="AW563" s="105" t="str">
        <f t="shared" si="100"/>
        <v/>
      </c>
      <c r="AX563" s="105" t="str">
        <f t="shared" si="101"/>
        <v/>
      </c>
    </row>
    <row r="564" spans="7:50">
      <c r="G564" s="4"/>
      <c r="I564" s="350"/>
      <c r="J564" s="350"/>
      <c r="K564" s="350"/>
      <c r="L564" s="350"/>
      <c r="N564" s="349"/>
      <c r="O564" s="349"/>
      <c r="P564" s="349"/>
      <c r="Q564" s="338"/>
      <c r="R564" s="338"/>
      <c r="AM564" s="105" t="str">
        <f t="shared" si="93"/>
        <v/>
      </c>
      <c r="AN564" s="105" t="str">
        <f t="shared" si="94"/>
        <v/>
      </c>
      <c r="AO564" s="102" t="str">
        <f t="shared" si="95"/>
        <v/>
      </c>
      <c r="AP564" s="102" t="str">
        <f t="shared" si="96"/>
        <v/>
      </c>
      <c r="AQ564" s="102" t="str">
        <f t="shared" si="97"/>
        <v/>
      </c>
      <c r="AR564" s="102" t="str">
        <f t="shared" si="98"/>
        <v/>
      </c>
      <c r="AS564" s="102"/>
      <c r="AV564" s="161" t="str">
        <f t="shared" si="99"/>
        <v/>
      </c>
      <c r="AW564" s="105" t="str">
        <f t="shared" si="100"/>
        <v/>
      </c>
      <c r="AX564" s="105" t="str">
        <f t="shared" si="101"/>
        <v/>
      </c>
    </row>
    <row r="565" spans="7:50">
      <c r="G565" s="4"/>
      <c r="I565" s="350"/>
      <c r="J565" s="350"/>
      <c r="K565" s="350"/>
      <c r="L565" s="350"/>
      <c r="N565" s="349"/>
      <c r="O565" s="349"/>
      <c r="P565" s="349"/>
      <c r="Q565" s="338"/>
      <c r="R565" s="338"/>
      <c r="AM565" s="105" t="str">
        <f t="shared" si="93"/>
        <v/>
      </c>
      <c r="AN565" s="105" t="str">
        <f t="shared" si="94"/>
        <v/>
      </c>
      <c r="AO565" s="102" t="str">
        <f t="shared" si="95"/>
        <v/>
      </c>
      <c r="AP565" s="102" t="str">
        <f t="shared" si="96"/>
        <v/>
      </c>
      <c r="AQ565" s="102" t="str">
        <f t="shared" si="97"/>
        <v/>
      </c>
      <c r="AR565" s="102" t="str">
        <f t="shared" si="98"/>
        <v/>
      </c>
      <c r="AS565" s="102"/>
      <c r="AV565" s="161" t="str">
        <f t="shared" si="99"/>
        <v/>
      </c>
      <c r="AW565" s="105" t="str">
        <f t="shared" si="100"/>
        <v/>
      </c>
      <c r="AX565" s="105" t="str">
        <f t="shared" si="101"/>
        <v/>
      </c>
    </row>
    <row r="566" spans="7:50">
      <c r="G566" s="4"/>
      <c r="I566" s="350"/>
      <c r="J566" s="350"/>
      <c r="K566" s="350"/>
      <c r="L566" s="350"/>
      <c r="N566" s="349"/>
      <c r="O566" s="349"/>
      <c r="P566" s="349"/>
      <c r="Q566" s="338"/>
      <c r="R566" s="338"/>
      <c r="AM566" s="105" t="str">
        <f t="shared" si="93"/>
        <v/>
      </c>
      <c r="AN566" s="105" t="str">
        <f t="shared" si="94"/>
        <v/>
      </c>
      <c r="AO566" s="102" t="str">
        <f t="shared" si="95"/>
        <v/>
      </c>
      <c r="AP566" s="102" t="str">
        <f t="shared" si="96"/>
        <v/>
      </c>
      <c r="AQ566" s="102" t="str">
        <f t="shared" si="97"/>
        <v/>
      </c>
      <c r="AR566" s="102" t="str">
        <f t="shared" si="98"/>
        <v/>
      </c>
      <c r="AS566" s="102"/>
      <c r="AV566" s="161" t="str">
        <f t="shared" si="99"/>
        <v/>
      </c>
      <c r="AW566" s="105" t="str">
        <f t="shared" si="100"/>
        <v/>
      </c>
      <c r="AX566" s="105" t="str">
        <f t="shared" si="101"/>
        <v/>
      </c>
    </row>
    <row r="567" spans="7:50">
      <c r="G567" s="4"/>
      <c r="I567" s="350"/>
      <c r="J567" s="350"/>
      <c r="K567" s="350"/>
      <c r="L567" s="350"/>
      <c r="N567" s="349"/>
      <c r="O567" s="349"/>
      <c r="P567" s="349"/>
      <c r="Q567" s="338"/>
      <c r="R567" s="338"/>
      <c r="AM567" s="105" t="str">
        <f t="shared" si="93"/>
        <v/>
      </c>
      <c r="AN567" s="105" t="str">
        <f t="shared" si="94"/>
        <v/>
      </c>
      <c r="AO567" s="102" t="str">
        <f t="shared" si="95"/>
        <v/>
      </c>
      <c r="AP567" s="102" t="str">
        <f t="shared" si="96"/>
        <v/>
      </c>
      <c r="AQ567" s="102" t="str">
        <f t="shared" si="97"/>
        <v/>
      </c>
      <c r="AR567" s="102" t="str">
        <f t="shared" si="98"/>
        <v/>
      </c>
      <c r="AS567" s="102"/>
      <c r="AV567" s="161" t="str">
        <f t="shared" si="99"/>
        <v/>
      </c>
      <c r="AW567" s="105" t="str">
        <f t="shared" si="100"/>
        <v/>
      </c>
      <c r="AX567" s="105" t="str">
        <f t="shared" si="101"/>
        <v/>
      </c>
    </row>
    <row r="568" spans="7:50">
      <c r="G568" s="4"/>
      <c r="I568" s="350"/>
      <c r="J568" s="350"/>
      <c r="K568" s="350"/>
      <c r="L568" s="350"/>
      <c r="N568" s="349"/>
      <c r="O568" s="349"/>
      <c r="P568" s="349"/>
      <c r="Q568" s="338"/>
      <c r="R568" s="338"/>
      <c r="AM568" s="105" t="str">
        <f t="shared" si="93"/>
        <v/>
      </c>
      <c r="AN568" s="105" t="str">
        <f t="shared" si="94"/>
        <v/>
      </c>
      <c r="AO568" s="102" t="str">
        <f t="shared" si="95"/>
        <v/>
      </c>
      <c r="AP568" s="102" t="str">
        <f t="shared" si="96"/>
        <v/>
      </c>
      <c r="AQ568" s="102" t="str">
        <f t="shared" si="97"/>
        <v/>
      </c>
      <c r="AR568" s="102" t="str">
        <f t="shared" si="98"/>
        <v/>
      </c>
      <c r="AS568" s="102"/>
      <c r="AV568" s="161" t="str">
        <f t="shared" si="99"/>
        <v/>
      </c>
      <c r="AW568" s="105" t="str">
        <f t="shared" si="100"/>
        <v/>
      </c>
      <c r="AX568" s="105" t="str">
        <f t="shared" si="101"/>
        <v/>
      </c>
    </row>
    <row r="569" spans="7:50">
      <c r="G569" s="4"/>
      <c r="I569" s="350"/>
      <c r="J569" s="350"/>
      <c r="K569" s="350"/>
      <c r="L569" s="350"/>
      <c r="N569" s="349"/>
      <c r="O569" s="349"/>
      <c r="P569" s="349"/>
      <c r="Q569" s="338"/>
      <c r="R569" s="338"/>
      <c r="AM569" s="105" t="str">
        <f t="shared" si="93"/>
        <v/>
      </c>
      <c r="AN569" s="105" t="str">
        <f t="shared" si="94"/>
        <v/>
      </c>
      <c r="AO569" s="102" t="str">
        <f t="shared" si="95"/>
        <v/>
      </c>
      <c r="AP569" s="102" t="str">
        <f t="shared" si="96"/>
        <v/>
      </c>
      <c r="AQ569" s="102" t="str">
        <f t="shared" si="97"/>
        <v/>
      </c>
      <c r="AR569" s="102" t="str">
        <f t="shared" si="98"/>
        <v/>
      </c>
      <c r="AS569" s="102"/>
      <c r="AV569" s="161" t="str">
        <f t="shared" si="99"/>
        <v/>
      </c>
      <c r="AW569" s="105" t="str">
        <f t="shared" si="100"/>
        <v/>
      </c>
      <c r="AX569" s="105" t="str">
        <f t="shared" si="101"/>
        <v/>
      </c>
    </row>
    <row r="570" spans="7:50">
      <c r="G570" s="4"/>
      <c r="I570" s="350"/>
      <c r="J570" s="350"/>
      <c r="K570" s="350"/>
      <c r="L570" s="350"/>
      <c r="N570" s="349"/>
      <c r="O570" s="349"/>
      <c r="P570" s="349"/>
      <c r="Q570" s="338"/>
      <c r="R570" s="338"/>
      <c r="AM570" s="105" t="str">
        <f t="shared" si="93"/>
        <v/>
      </c>
      <c r="AN570" s="105" t="str">
        <f t="shared" si="94"/>
        <v/>
      </c>
      <c r="AO570" s="102" t="str">
        <f t="shared" si="95"/>
        <v/>
      </c>
      <c r="AP570" s="102" t="str">
        <f t="shared" si="96"/>
        <v/>
      </c>
      <c r="AQ570" s="102" t="str">
        <f t="shared" si="97"/>
        <v/>
      </c>
      <c r="AR570" s="102" t="str">
        <f t="shared" si="98"/>
        <v/>
      </c>
      <c r="AS570" s="102"/>
      <c r="AV570" s="161" t="str">
        <f t="shared" si="99"/>
        <v/>
      </c>
      <c r="AW570" s="105" t="str">
        <f t="shared" si="100"/>
        <v/>
      </c>
      <c r="AX570" s="105" t="str">
        <f t="shared" si="101"/>
        <v/>
      </c>
    </row>
    <row r="571" spans="7:50">
      <c r="G571" s="4"/>
      <c r="I571" s="350"/>
      <c r="J571" s="350"/>
      <c r="K571" s="350"/>
      <c r="L571" s="350"/>
      <c r="N571" s="349"/>
      <c r="O571" s="349"/>
      <c r="P571" s="349"/>
      <c r="Q571" s="338"/>
      <c r="R571" s="338"/>
      <c r="AM571" s="105" t="str">
        <f t="shared" si="93"/>
        <v/>
      </c>
      <c r="AN571" s="105" t="str">
        <f t="shared" si="94"/>
        <v/>
      </c>
      <c r="AO571" s="102" t="str">
        <f t="shared" si="95"/>
        <v/>
      </c>
      <c r="AP571" s="102" t="str">
        <f t="shared" si="96"/>
        <v/>
      </c>
      <c r="AQ571" s="102" t="str">
        <f t="shared" si="97"/>
        <v/>
      </c>
      <c r="AR571" s="102" t="str">
        <f t="shared" si="98"/>
        <v/>
      </c>
      <c r="AS571" s="102"/>
      <c r="AV571" s="161" t="str">
        <f t="shared" si="99"/>
        <v/>
      </c>
      <c r="AW571" s="105" t="str">
        <f t="shared" si="100"/>
        <v/>
      </c>
      <c r="AX571" s="105" t="str">
        <f t="shared" si="101"/>
        <v/>
      </c>
    </row>
    <row r="572" spans="7:50">
      <c r="G572" s="4"/>
      <c r="I572" s="350"/>
      <c r="J572" s="350"/>
      <c r="K572" s="350"/>
      <c r="L572" s="350"/>
      <c r="N572" s="349"/>
      <c r="O572" s="349"/>
      <c r="P572" s="349"/>
      <c r="Q572" s="338"/>
      <c r="R572" s="338"/>
      <c r="AM572" s="105" t="str">
        <f t="shared" si="93"/>
        <v/>
      </c>
      <c r="AN572" s="105" t="str">
        <f t="shared" si="94"/>
        <v/>
      </c>
      <c r="AO572" s="102" t="str">
        <f t="shared" si="95"/>
        <v/>
      </c>
      <c r="AP572" s="102" t="str">
        <f t="shared" si="96"/>
        <v/>
      </c>
      <c r="AQ572" s="102" t="str">
        <f t="shared" si="97"/>
        <v/>
      </c>
      <c r="AR572" s="102" t="str">
        <f t="shared" si="98"/>
        <v/>
      </c>
      <c r="AS572" s="102"/>
      <c r="AV572" s="161" t="str">
        <f t="shared" si="99"/>
        <v/>
      </c>
      <c r="AW572" s="105" t="str">
        <f t="shared" si="100"/>
        <v/>
      </c>
      <c r="AX572" s="105" t="str">
        <f t="shared" si="101"/>
        <v/>
      </c>
    </row>
    <row r="573" spans="7:50">
      <c r="G573" s="4"/>
      <c r="I573" s="350"/>
      <c r="J573" s="350"/>
      <c r="K573" s="350"/>
      <c r="L573" s="350"/>
      <c r="N573" s="349"/>
      <c r="O573" s="349"/>
      <c r="P573" s="349"/>
      <c r="Q573" s="338"/>
      <c r="R573" s="338"/>
      <c r="AM573" s="105" t="str">
        <f t="shared" si="93"/>
        <v/>
      </c>
      <c r="AN573" s="105" t="str">
        <f t="shared" si="94"/>
        <v/>
      </c>
      <c r="AO573" s="102" t="str">
        <f t="shared" si="95"/>
        <v/>
      </c>
      <c r="AP573" s="102" t="str">
        <f t="shared" si="96"/>
        <v/>
      </c>
      <c r="AQ573" s="102" t="str">
        <f t="shared" si="97"/>
        <v/>
      </c>
      <c r="AR573" s="102" t="str">
        <f t="shared" si="98"/>
        <v/>
      </c>
      <c r="AS573" s="102"/>
      <c r="AV573" s="161" t="str">
        <f t="shared" si="99"/>
        <v/>
      </c>
      <c r="AW573" s="105" t="str">
        <f t="shared" si="100"/>
        <v/>
      </c>
      <c r="AX573" s="105" t="str">
        <f t="shared" si="101"/>
        <v/>
      </c>
    </row>
    <row r="574" spans="7:50">
      <c r="G574" s="4"/>
      <c r="I574" s="350"/>
      <c r="J574" s="350"/>
      <c r="K574" s="350"/>
      <c r="L574" s="350"/>
      <c r="N574" s="349"/>
      <c r="O574" s="349"/>
      <c r="P574" s="349"/>
      <c r="Q574" s="338"/>
      <c r="R574" s="338"/>
      <c r="AM574" s="105" t="str">
        <f t="shared" si="93"/>
        <v/>
      </c>
      <c r="AN574" s="105" t="str">
        <f t="shared" si="94"/>
        <v/>
      </c>
      <c r="AO574" s="102" t="str">
        <f t="shared" si="95"/>
        <v/>
      </c>
      <c r="AP574" s="102" t="str">
        <f t="shared" si="96"/>
        <v/>
      </c>
      <c r="AQ574" s="102" t="str">
        <f t="shared" si="97"/>
        <v/>
      </c>
      <c r="AR574" s="102" t="str">
        <f t="shared" si="98"/>
        <v/>
      </c>
      <c r="AS574" s="102"/>
      <c r="AV574" s="161" t="str">
        <f t="shared" si="99"/>
        <v/>
      </c>
      <c r="AW574" s="105" t="str">
        <f t="shared" si="100"/>
        <v/>
      </c>
      <c r="AX574" s="105" t="str">
        <f t="shared" si="101"/>
        <v/>
      </c>
    </row>
    <row r="575" spans="7:50">
      <c r="G575" s="4"/>
      <c r="I575" s="350"/>
      <c r="J575" s="350"/>
      <c r="K575" s="350"/>
      <c r="L575" s="350"/>
      <c r="N575" s="349"/>
      <c r="O575" s="349"/>
      <c r="P575" s="349"/>
      <c r="Q575" s="338"/>
      <c r="R575" s="338"/>
      <c r="AM575" s="105" t="str">
        <f t="shared" si="93"/>
        <v/>
      </c>
      <c r="AN575" s="105" t="str">
        <f t="shared" si="94"/>
        <v/>
      </c>
      <c r="AO575" s="102" t="str">
        <f t="shared" si="95"/>
        <v/>
      </c>
      <c r="AP575" s="102" t="str">
        <f t="shared" si="96"/>
        <v/>
      </c>
      <c r="AQ575" s="102" t="str">
        <f t="shared" si="97"/>
        <v/>
      </c>
      <c r="AR575" s="102" t="str">
        <f t="shared" si="98"/>
        <v/>
      </c>
      <c r="AS575" s="102"/>
      <c r="AV575" s="161" t="str">
        <f t="shared" si="99"/>
        <v/>
      </c>
      <c r="AW575" s="105" t="str">
        <f t="shared" si="100"/>
        <v/>
      </c>
      <c r="AX575" s="105" t="str">
        <f t="shared" si="101"/>
        <v/>
      </c>
    </row>
    <row r="576" spans="7:50">
      <c r="G576" s="4"/>
      <c r="I576" s="350"/>
      <c r="J576" s="350"/>
      <c r="K576" s="350"/>
      <c r="L576" s="350"/>
      <c r="N576" s="349"/>
      <c r="O576" s="349"/>
      <c r="P576" s="349"/>
      <c r="Q576" s="338"/>
      <c r="R576" s="338"/>
      <c r="AM576" s="105" t="str">
        <f t="shared" si="93"/>
        <v/>
      </c>
      <c r="AN576" s="105" t="str">
        <f t="shared" si="94"/>
        <v/>
      </c>
      <c r="AO576" s="102" t="str">
        <f t="shared" si="95"/>
        <v/>
      </c>
      <c r="AP576" s="102" t="str">
        <f t="shared" si="96"/>
        <v/>
      </c>
      <c r="AQ576" s="102" t="str">
        <f t="shared" si="97"/>
        <v/>
      </c>
      <c r="AR576" s="102" t="str">
        <f t="shared" si="98"/>
        <v/>
      </c>
      <c r="AS576" s="102"/>
      <c r="AV576" s="161" t="str">
        <f t="shared" si="99"/>
        <v/>
      </c>
      <c r="AW576" s="105" t="str">
        <f t="shared" si="100"/>
        <v/>
      </c>
      <c r="AX576" s="105" t="str">
        <f t="shared" si="101"/>
        <v/>
      </c>
    </row>
    <row r="577" spans="7:50">
      <c r="G577" s="4"/>
      <c r="I577" s="350"/>
      <c r="J577" s="350"/>
      <c r="K577" s="350"/>
      <c r="L577" s="350"/>
      <c r="N577" s="349"/>
      <c r="O577" s="349"/>
      <c r="P577" s="349"/>
      <c r="Q577" s="338"/>
      <c r="R577" s="338"/>
      <c r="AM577" s="105" t="str">
        <f t="shared" si="93"/>
        <v/>
      </c>
      <c r="AN577" s="105" t="str">
        <f t="shared" si="94"/>
        <v/>
      </c>
      <c r="AO577" s="102" t="str">
        <f t="shared" si="95"/>
        <v/>
      </c>
      <c r="AP577" s="102" t="str">
        <f t="shared" si="96"/>
        <v/>
      </c>
      <c r="AQ577" s="102" t="str">
        <f t="shared" si="97"/>
        <v/>
      </c>
      <c r="AR577" s="102" t="str">
        <f t="shared" si="98"/>
        <v/>
      </c>
      <c r="AS577" s="102"/>
      <c r="AV577" s="161" t="str">
        <f t="shared" si="99"/>
        <v/>
      </c>
      <c r="AW577" s="105" t="str">
        <f t="shared" si="100"/>
        <v/>
      </c>
      <c r="AX577" s="105" t="str">
        <f t="shared" si="101"/>
        <v/>
      </c>
    </row>
    <row r="578" spans="7:50">
      <c r="G578" s="4"/>
      <c r="I578" s="350"/>
      <c r="J578" s="350"/>
      <c r="K578" s="350"/>
      <c r="L578" s="350"/>
      <c r="N578" s="349"/>
      <c r="O578" s="349"/>
      <c r="P578" s="349"/>
      <c r="Q578" s="338"/>
      <c r="R578" s="338"/>
      <c r="AM578" s="105" t="str">
        <f t="shared" si="93"/>
        <v/>
      </c>
      <c r="AN578" s="105" t="str">
        <f t="shared" si="94"/>
        <v/>
      </c>
      <c r="AO578" s="102" t="str">
        <f t="shared" si="95"/>
        <v/>
      </c>
      <c r="AP578" s="102" t="str">
        <f t="shared" si="96"/>
        <v/>
      </c>
      <c r="AQ578" s="102" t="str">
        <f t="shared" si="97"/>
        <v/>
      </c>
      <c r="AR578" s="102" t="str">
        <f t="shared" si="98"/>
        <v/>
      </c>
      <c r="AS578" s="102"/>
      <c r="AV578" s="161" t="str">
        <f t="shared" si="99"/>
        <v/>
      </c>
      <c r="AW578" s="105" t="str">
        <f t="shared" si="100"/>
        <v/>
      </c>
      <c r="AX578" s="105" t="str">
        <f t="shared" si="101"/>
        <v/>
      </c>
    </row>
    <row r="579" spans="7:50">
      <c r="G579" s="4"/>
      <c r="I579" s="350"/>
      <c r="J579" s="350"/>
      <c r="K579" s="350"/>
      <c r="L579" s="350"/>
      <c r="N579" s="349"/>
      <c r="O579" s="349"/>
      <c r="P579" s="349"/>
      <c r="Q579" s="338"/>
      <c r="R579" s="338"/>
      <c r="AM579" s="105" t="str">
        <f t="shared" si="93"/>
        <v/>
      </c>
      <c r="AN579" s="105" t="str">
        <f t="shared" si="94"/>
        <v/>
      </c>
      <c r="AO579" s="102" t="str">
        <f t="shared" si="95"/>
        <v/>
      </c>
      <c r="AP579" s="102" t="str">
        <f t="shared" si="96"/>
        <v/>
      </c>
      <c r="AQ579" s="102" t="str">
        <f t="shared" si="97"/>
        <v/>
      </c>
      <c r="AR579" s="102" t="str">
        <f t="shared" si="98"/>
        <v/>
      </c>
      <c r="AS579" s="102"/>
      <c r="AV579" s="161" t="str">
        <f t="shared" si="99"/>
        <v/>
      </c>
      <c r="AW579" s="105" t="str">
        <f t="shared" si="100"/>
        <v/>
      </c>
      <c r="AX579" s="105" t="str">
        <f t="shared" si="101"/>
        <v/>
      </c>
    </row>
    <row r="580" spans="7:50">
      <c r="G580" s="4"/>
      <c r="I580" s="350"/>
      <c r="J580" s="350"/>
      <c r="K580" s="350"/>
      <c r="L580" s="350"/>
      <c r="N580" s="349"/>
      <c r="O580" s="349"/>
      <c r="P580" s="349"/>
      <c r="Q580" s="338"/>
      <c r="R580" s="338"/>
      <c r="AM580" s="105" t="str">
        <f t="shared" si="93"/>
        <v/>
      </c>
      <c r="AN580" s="105" t="str">
        <f t="shared" si="94"/>
        <v/>
      </c>
      <c r="AO580" s="102" t="str">
        <f t="shared" si="95"/>
        <v/>
      </c>
      <c r="AP580" s="102" t="str">
        <f t="shared" si="96"/>
        <v/>
      </c>
      <c r="AQ580" s="102" t="str">
        <f t="shared" si="97"/>
        <v/>
      </c>
      <c r="AR580" s="102" t="str">
        <f t="shared" si="98"/>
        <v/>
      </c>
      <c r="AS580" s="102"/>
      <c r="AV580" s="161" t="str">
        <f t="shared" si="99"/>
        <v/>
      </c>
      <c r="AW580" s="105" t="str">
        <f t="shared" si="100"/>
        <v/>
      </c>
      <c r="AX580" s="105" t="str">
        <f t="shared" si="101"/>
        <v/>
      </c>
    </row>
    <row r="581" spans="7:50">
      <c r="G581" s="4"/>
      <c r="I581" s="350"/>
      <c r="J581" s="350"/>
      <c r="K581" s="350"/>
      <c r="L581" s="350"/>
      <c r="N581" s="349"/>
      <c r="O581" s="349"/>
      <c r="P581" s="349"/>
      <c r="Q581" s="338"/>
      <c r="R581" s="338"/>
      <c r="AM581" s="105" t="str">
        <f t="shared" si="93"/>
        <v/>
      </c>
      <c r="AN581" s="105" t="str">
        <f t="shared" si="94"/>
        <v/>
      </c>
      <c r="AO581" s="102" t="str">
        <f t="shared" si="95"/>
        <v/>
      </c>
      <c r="AP581" s="102" t="str">
        <f t="shared" si="96"/>
        <v/>
      </c>
      <c r="AQ581" s="102" t="str">
        <f t="shared" si="97"/>
        <v/>
      </c>
      <c r="AR581" s="102" t="str">
        <f t="shared" si="98"/>
        <v/>
      </c>
      <c r="AS581" s="102"/>
      <c r="AV581" s="161" t="str">
        <f t="shared" si="99"/>
        <v/>
      </c>
      <c r="AW581" s="105" t="str">
        <f t="shared" si="100"/>
        <v/>
      </c>
      <c r="AX581" s="105" t="str">
        <f t="shared" si="101"/>
        <v/>
      </c>
    </row>
    <row r="582" spans="7:50">
      <c r="G582" s="4"/>
      <c r="I582" s="350"/>
      <c r="J582" s="350"/>
      <c r="K582" s="350"/>
      <c r="L582" s="350"/>
      <c r="N582" s="349"/>
      <c r="O582" s="349"/>
      <c r="P582" s="349"/>
      <c r="Q582" s="338"/>
      <c r="R582" s="338"/>
      <c r="AM582" s="105" t="str">
        <f t="shared" si="93"/>
        <v/>
      </c>
      <c r="AN582" s="105" t="str">
        <f t="shared" si="94"/>
        <v/>
      </c>
      <c r="AO582" s="102" t="str">
        <f t="shared" si="95"/>
        <v/>
      </c>
      <c r="AP582" s="102" t="str">
        <f t="shared" si="96"/>
        <v/>
      </c>
      <c r="AQ582" s="102" t="str">
        <f t="shared" si="97"/>
        <v/>
      </c>
      <c r="AR582" s="102" t="str">
        <f t="shared" si="98"/>
        <v/>
      </c>
      <c r="AS582" s="102"/>
      <c r="AV582" s="161" t="str">
        <f t="shared" si="99"/>
        <v/>
      </c>
      <c r="AW582" s="105" t="str">
        <f t="shared" si="100"/>
        <v/>
      </c>
      <c r="AX582" s="105" t="str">
        <f t="shared" si="101"/>
        <v/>
      </c>
    </row>
    <row r="583" spans="7:50">
      <c r="G583" s="4"/>
      <c r="I583" s="350"/>
      <c r="J583" s="350"/>
      <c r="K583" s="350"/>
      <c r="L583" s="350"/>
      <c r="N583" s="349"/>
      <c r="O583" s="349"/>
      <c r="P583" s="349"/>
      <c r="Q583" s="338"/>
      <c r="R583" s="338"/>
      <c r="AM583" s="105" t="str">
        <f t="shared" si="93"/>
        <v/>
      </c>
      <c r="AN583" s="105" t="str">
        <f t="shared" si="94"/>
        <v/>
      </c>
      <c r="AO583" s="102" t="str">
        <f t="shared" si="95"/>
        <v/>
      </c>
      <c r="AP583" s="102" t="str">
        <f t="shared" si="96"/>
        <v/>
      </c>
      <c r="AQ583" s="102" t="str">
        <f t="shared" si="97"/>
        <v/>
      </c>
      <c r="AR583" s="102" t="str">
        <f t="shared" si="98"/>
        <v/>
      </c>
      <c r="AS583" s="102"/>
      <c r="AV583" s="161" t="str">
        <f t="shared" si="99"/>
        <v/>
      </c>
      <c r="AW583" s="105" t="str">
        <f t="shared" si="100"/>
        <v/>
      </c>
      <c r="AX583" s="105" t="str">
        <f t="shared" si="101"/>
        <v/>
      </c>
    </row>
    <row r="584" spans="7:50">
      <c r="G584" s="4"/>
      <c r="I584" s="350"/>
      <c r="J584" s="350"/>
      <c r="K584" s="350"/>
      <c r="L584" s="350"/>
      <c r="N584" s="349"/>
      <c r="O584" s="349"/>
      <c r="P584" s="349"/>
      <c r="Q584" s="338"/>
      <c r="R584" s="338"/>
      <c r="AM584" s="105" t="str">
        <f t="shared" si="93"/>
        <v/>
      </c>
      <c r="AN584" s="105" t="str">
        <f t="shared" si="94"/>
        <v/>
      </c>
      <c r="AO584" s="102" t="str">
        <f t="shared" si="95"/>
        <v/>
      </c>
      <c r="AP584" s="102" t="str">
        <f t="shared" si="96"/>
        <v/>
      </c>
      <c r="AQ584" s="102" t="str">
        <f t="shared" si="97"/>
        <v/>
      </c>
      <c r="AR584" s="102" t="str">
        <f t="shared" si="98"/>
        <v/>
      </c>
      <c r="AS584" s="102"/>
      <c r="AV584" s="161" t="str">
        <f t="shared" si="99"/>
        <v/>
      </c>
      <c r="AW584" s="105" t="str">
        <f t="shared" si="100"/>
        <v/>
      </c>
      <c r="AX584" s="105" t="str">
        <f t="shared" si="101"/>
        <v/>
      </c>
    </row>
    <row r="585" spans="7:50">
      <c r="G585" s="4"/>
      <c r="I585" s="350"/>
      <c r="J585" s="350"/>
      <c r="K585" s="350"/>
      <c r="L585" s="350"/>
      <c r="N585" s="349"/>
      <c r="O585" s="349"/>
      <c r="P585" s="349"/>
      <c r="Q585" s="338"/>
      <c r="R585" s="338"/>
      <c r="AM585" s="105" t="str">
        <f t="shared" si="93"/>
        <v/>
      </c>
      <c r="AN585" s="105" t="str">
        <f t="shared" si="94"/>
        <v/>
      </c>
      <c r="AO585" s="102" t="str">
        <f t="shared" si="95"/>
        <v/>
      </c>
      <c r="AP585" s="102" t="str">
        <f t="shared" si="96"/>
        <v/>
      </c>
      <c r="AQ585" s="102" t="str">
        <f t="shared" si="97"/>
        <v/>
      </c>
      <c r="AR585" s="102" t="str">
        <f t="shared" si="98"/>
        <v/>
      </c>
      <c r="AS585" s="102"/>
      <c r="AV585" s="161" t="str">
        <f t="shared" si="99"/>
        <v/>
      </c>
      <c r="AW585" s="105" t="str">
        <f t="shared" si="100"/>
        <v/>
      </c>
      <c r="AX585" s="105" t="str">
        <f t="shared" si="101"/>
        <v/>
      </c>
    </row>
    <row r="586" spans="7:50">
      <c r="G586" s="4"/>
      <c r="I586" s="350"/>
      <c r="J586" s="350"/>
      <c r="K586" s="350"/>
      <c r="L586" s="350"/>
      <c r="N586" s="349"/>
      <c r="O586" s="349"/>
      <c r="P586" s="349"/>
      <c r="Q586" s="338"/>
      <c r="R586" s="338"/>
      <c r="AM586" s="105" t="str">
        <f t="shared" si="93"/>
        <v/>
      </c>
      <c r="AN586" s="105" t="str">
        <f t="shared" si="94"/>
        <v/>
      </c>
      <c r="AO586" s="102" t="str">
        <f t="shared" si="95"/>
        <v/>
      </c>
      <c r="AP586" s="102" t="str">
        <f t="shared" si="96"/>
        <v/>
      </c>
      <c r="AQ586" s="102" t="str">
        <f t="shared" si="97"/>
        <v/>
      </c>
      <c r="AR586" s="102" t="str">
        <f t="shared" si="98"/>
        <v/>
      </c>
      <c r="AS586" s="102"/>
      <c r="AV586" s="161" t="str">
        <f t="shared" si="99"/>
        <v/>
      </c>
      <c r="AW586" s="105" t="str">
        <f t="shared" si="100"/>
        <v/>
      </c>
      <c r="AX586" s="105" t="str">
        <f t="shared" si="101"/>
        <v/>
      </c>
    </row>
    <row r="587" spans="7:50">
      <c r="G587" s="4"/>
      <c r="I587" s="350"/>
      <c r="J587" s="350"/>
      <c r="K587" s="350"/>
      <c r="L587" s="350"/>
      <c r="N587" s="349"/>
      <c r="O587" s="349"/>
      <c r="P587" s="349"/>
      <c r="Q587" s="338"/>
      <c r="R587" s="338"/>
      <c r="AM587" s="105" t="str">
        <f t="shared" si="93"/>
        <v/>
      </c>
      <c r="AN587" s="105" t="str">
        <f t="shared" si="94"/>
        <v/>
      </c>
      <c r="AO587" s="102" t="str">
        <f t="shared" si="95"/>
        <v/>
      </c>
      <c r="AP587" s="102" t="str">
        <f t="shared" si="96"/>
        <v/>
      </c>
      <c r="AQ587" s="102" t="str">
        <f t="shared" si="97"/>
        <v/>
      </c>
      <c r="AR587" s="102" t="str">
        <f t="shared" si="98"/>
        <v/>
      </c>
      <c r="AS587" s="102"/>
      <c r="AV587" s="161" t="str">
        <f t="shared" si="99"/>
        <v/>
      </c>
      <c r="AW587" s="105" t="str">
        <f t="shared" si="100"/>
        <v/>
      </c>
      <c r="AX587" s="105" t="str">
        <f t="shared" si="101"/>
        <v/>
      </c>
    </row>
    <row r="588" spans="7:50">
      <c r="G588" s="4"/>
      <c r="I588" s="350"/>
      <c r="J588" s="350"/>
      <c r="K588" s="350"/>
      <c r="L588" s="350"/>
      <c r="N588" s="349"/>
      <c r="O588" s="349"/>
      <c r="P588" s="349"/>
      <c r="Q588" s="338"/>
      <c r="R588" s="338"/>
      <c r="AM588" s="105" t="str">
        <f t="shared" si="93"/>
        <v/>
      </c>
      <c r="AN588" s="105" t="str">
        <f t="shared" si="94"/>
        <v/>
      </c>
      <c r="AO588" s="102" t="str">
        <f t="shared" si="95"/>
        <v/>
      </c>
      <c r="AP588" s="102" t="str">
        <f t="shared" si="96"/>
        <v/>
      </c>
      <c r="AQ588" s="102" t="str">
        <f t="shared" si="97"/>
        <v/>
      </c>
      <c r="AR588" s="102" t="str">
        <f t="shared" si="98"/>
        <v/>
      </c>
      <c r="AS588" s="102"/>
      <c r="AV588" s="161" t="str">
        <f t="shared" si="99"/>
        <v/>
      </c>
      <c r="AW588" s="105" t="str">
        <f t="shared" si="100"/>
        <v/>
      </c>
      <c r="AX588" s="105" t="str">
        <f t="shared" si="101"/>
        <v/>
      </c>
    </row>
    <row r="589" spans="7:50">
      <c r="G589" s="4"/>
      <c r="I589" s="350"/>
      <c r="J589" s="350"/>
      <c r="K589" s="350"/>
      <c r="L589" s="350"/>
      <c r="N589" s="349"/>
      <c r="O589" s="349"/>
      <c r="P589" s="349"/>
      <c r="Q589" s="338"/>
      <c r="R589" s="338"/>
      <c r="AM589" s="105" t="str">
        <f t="shared" si="93"/>
        <v/>
      </c>
      <c r="AN589" s="105" t="str">
        <f t="shared" si="94"/>
        <v/>
      </c>
      <c r="AO589" s="102" t="str">
        <f t="shared" si="95"/>
        <v/>
      </c>
      <c r="AP589" s="102" t="str">
        <f t="shared" si="96"/>
        <v/>
      </c>
      <c r="AQ589" s="102" t="str">
        <f t="shared" si="97"/>
        <v/>
      </c>
      <c r="AR589" s="102" t="str">
        <f t="shared" si="98"/>
        <v/>
      </c>
      <c r="AS589" s="102"/>
      <c r="AV589" s="161" t="str">
        <f t="shared" si="99"/>
        <v/>
      </c>
      <c r="AW589" s="105" t="str">
        <f t="shared" si="100"/>
        <v/>
      </c>
      <c r="AX589" s="105" t="str">
        <f t="shared" si="101"/>
        <v/>
      </c>
    </row>
    <row r="590" spans="7:50">
      <c r="G590" s="4"/>
      <c r="I590" s="350"/>
      <c r="J590" s="350"/>
      <c r="K590" s="350"/>
      <c r="L590" s="350"/>
      <c r="N590" s="349"/>
      <c r="O590" s="349"/>
      <c r="P590" s="349"/>
      <c r="Q590" s="338"/>
      <c r="R590" s="338"/>
      <c r="AM590" s="105" t="str">
        <f t="shared" ref="AM590:AM653" si="102">IF(Q590="Y",G590,"")</f>
        <v/>
      </c>
      <c r="AN590" s="105" t="str">
        <f t="shared" ref="AN590:AN653" si="103">IF(S590="Y",G590,"")</f>
        <v/>
      </c>
      <c r="AO590" s="102" t="str">
        <f t="shared" ref="AO590:AO653" si="104">IF(T590="Y",G590,"")</f>
        <v/>
      </c>
      <c r="AP590" s="102" t="str">
        <f t="shared" ref="AP590:AP653" si="105">IF(Q590="Y",AG590,"")</f>
        <v/>
      </c>
      <c r="AQ590" s="102" t="str">
        <f t="shared" ref="AQ590:AQ653" si="106">IF(S590="Y",AG590,"")</f>
        <v/>
      </c>
      <c r="AR590" s="102" t="str">
        <f t="shared" ref="AR590:AR653" si="107">IF(T590="Y",AG590,"")</f>
        <v/>
      </c>
      <c r="AS590" s="102"/>
      <c r="AV590" s="161" t="str">
        <f t="shared" si="99"/>
        <v/>
      </c>
      <c r="AW590" s="105" t="str">
        <f t="shared" si="100"/>
        <v/>
      </c>
      <c r="AX590" s="105" t="str">
        <f t="shared" si="101"/>
        <v/>
      </c>
    </row>
    <row r="591" spans="7:50">
      <c r="G591" s="4"/>
      <c r="I591" s="350"/>
      <c r="J591" s="350"/>
      <c r="K591" s="350"/>
      <c r="L591" s="350"/>
      <c r="N591" s="349"/>
      <c r="O591" s="349"/>
      <c r="P591" s="349"/>
      <c r="Q591" s="338"/>
      <c r="R591" s="338"/>
      <c r="AM591" s="105" t="str">
        <f t="shared" si="102"/>
        <v/>
      </c>
      <c r="AN591" s="105" t="str">
        <f t="shared" si="103"/>
        <v/>
      </c>
      <c r="AO591" s="102" t="str">
        <f t="shared" si="104"/>
        <v/>
      </c>
      <c r="AP591" s="102" t="str">
        <f t="shared" si="105"/>
        <v/>
      </c>
      <c r="AQ591" s="102" t="str">
        <f t="shared" si="106"/>
        <v/>
      </c>
      <c r="AR591" s="102" t="str">
        <f t="shared" si="107"/>
        <v/>
      </c>
      <c r="AS591" s="102"/>
      <c r="AV591" s="161" t="str">
        <f t="shared" ref="AV591:AV654" si="108">IF(AC591="Y",G591,"")</f>
        <v/>
      </c>
      <c r="AW591" s="105" t="str">
        <f t="shared" ref="AW591:AW654" si="109">IF(AD591="Y",G591,"")</f>
        <v/>
      </c>
      <c r="AX591" s="105" t="str">
        <f t="shared" ref="AX591:AX654" si="110">IF(AE591="Y",G591,"")</f>
        <v/>
      </c>
    </row>
    <row r="592" spans="7:50">
      <c r="G592" s="4"/>
      <c r="I592" s="350"/>
      <c r="J592" s="350"/>
      <c r="K592" s="350"/>
      <c r="L592" s="350"/>
      <c r="N592" s="349"/>
      <c r="O592" s="349"/>
      <c r="P592" s="349"/>
      <c r="Q592" s="338"/>
      <c r="R592" s="338"/>
      <c r="AM592" s="105" t="str">
        <f t="shared" si="102"/>
        <v/>
      </c>
      <c r="AN592" s="105" t="str">
        <f t="shared" si="103"/>
        <v/>
      </c>
      <c r="AO592" s="102" t="str">
        <f t="shared" si="104"/>
        <v/>
      </c>
      <c r="AP592" s="102" t="str">
        <f t="shared" si="105"/>
        <v/>
      </c>
      <c r="AQ592" s="102" t="str">
        <f t="shared" si="106"/>
        <v/>
      </c>
      <c r="AR592" s="102" t="str">
        <f t="shared" si="107"/>
        <v/>
      </c>
      <c r="AS592" s="102"/>
      <c r="AV592" s="161" t="str">
        <f t="shared" si="108"/>
        <v/>
      </c>
      <c r="AW592" s="105" t="str">
        <f t="shared" si="109"/>
        <v/>
      </c>
      <c r="AX592" s="105" t="str">
        <f t="shared" si="110"/>
        <v/>
      </c>
    </row>
    <row r="593" spans="7:50">
      <c r="G593" s="4"/>
      <c r="I593" s="350"/>
      <c r="J593" s="350"/>
      <c r="K593" s="350"/>
      <c r="L593" s="350"/>
      <c r="N593" s="349"/>
      <c r="O593" s="349"/>
      <c r="P593" s="349"/>
      <c r="Q593" s="338"/>
      <c r="R593" s="338"/>
      <c r="AM593" s="105" t="str">
        <f t="shared" si="102"/>
        <v/>
      </c>
      <c r="AN593" s="105" t="str">
        <f t="shared" si="103"/>
        <v/>
      </c>
      <c r="AO593" s="102" t="str">
        <f t="shared" si="104"/>
        <v/>
      </c>
      <c r="AP593" s="102" t="str">
        <f t="shared" si="105"/>
        <v/>
      </c>
      <c r="AQ593" s="102" t="str">
        <f t="shared" si="106"/>
        <v/>
      </c>
      <c r="AR593" s="102" t="str">
        <f t="shared" si="107"/>
        <v/>
      </c>
      <c r="AS593" s="102"/>
      <c r="AV593" s="161" t="str">
        <f t="shared" si="108"/>
        <v/>
      </c>
      <c r="AW593" s="105" t="str">
        <f t="shared" si="109"/>
        <v/>
      </c>
      <c r="AX593" s="105" t="str">
        <f t="shared" si="110"/>
        <v/>
      </c>
    </row>
    <row r="594" spans="7:50">
      <c r="G594" s="4"/>
      <c r="I594" s="350"/>
      <c r="J594" s="350"/>
      <c r="K594" s="350"/>
      <c r="L594" s="350"/>
      <c r="N594" s="349"/>
      <c r="O594" s="349"/>
      <c r="P594" s="349"/>
      <c r="Q594" s="338"/>
      <c r="R594" s="338"/>
      <c r="AM594" s="105" t="str">
        <f t="shared" si="102"/>
        <v/>
      </c>
      <c r="AN594" s="105" t="str">
        <f t="shared" si="103"/>
        <v/>
      </c>
      <c r="AO594" s="102" t="str">
        <f t="shared" si="104"/>
        <v/>
      </c>
      <c r="AP594" s="102" t="str">
        <f t="shared" si="105"/>
        <v/>
      </c>
      <c r="AQ594" s="102" t="str">
        <f t="shared" si="106"/>
        <v/>
      </c>
      <c r="AR594" s="102" t="str">
        <f t="shared" si="107"/>
        <v/>
      </c>
      <c r="AS594" s="102"/>
      <c r="AV594" s="161" t="str">
        <f t="shared" si="108"/>
        <v/>
      </c>
      <c r="AW594" s="105" t="str">
        <f t="shared" si="109"/>
        <v/>
      </c>
      <c r="AX594" s="105" t="str">
        <f t="shared" si="110"/>
        <v/>
      </c>
    </row>
    <row r="595" spans="7:50">
      <c r="G595" s="4"/>
      <c r="I595" s="350"/>
      <c r="J595" s="350"/>
      <c r="K595" s="350"/>
      <c r="L595" s="350"/>
      <c r="N595" s="349"/>
      <c r="O595" s="349"/>
      <c r="P595" s="349"/>
      <c r="Q595" s="338"/>
      <c r="R595" s="338"/>
      <c r="AM595" s="105" t="str">
        <f t="shared" si="102"/>
        <v/>
      </c>
      <c r="AN595" s="105" t="str">
        <f t="shared" si="103"/>
        <v/>
      </c>
      <c r="AO595" s="102" t="str">
        <f t="shared" si="104"/>
        <v/>
      </c>
      <c r="AP595" s="102" t="str">
        <f t="shared" si="105"/>
        <v/>
      </c>
      <c r="AQ595" s="102" t="str">
        <f t="shared" si="106"/>
        <v/>
      </c>
      <c r="AR595" s="102" t="str">
        <f t="shared" si="107"/>
        <v/>
      </c>
      <c r="AS595" s="102"/>
      <c r="AV595" s="161" t="str">
        <f t="shared" si="108"/>
        <v/>
      </c>
      <c r="AW595" s="105" t="str">
        <f t="shared" si="109"/>
        <v/>
      </c>
      <c r="AX595" s="105" t="str">
        <f t="shared" si="110"/>
        <v/>
      </c>
    </row>
    <row r="596" spans="7:50">
      <c r="G596" s="4"/>
      <c r="I596" s="350"/>
      <c r="J596" s="350"/>
      <c r="K596" s="350"/>
      <c r="L596" s="350"/>
      <c r="N596" s="349"/>
      <c r="O596" s="349"/>
      <c r="P596" s="349"/>
      <c r="Q596" s="338"/>
      <c r="R596" s="338"/>
      <c r="AM596" s="105" t="str">
        <f t="shared" si="102"/>
        <v/>
      </c>
      <c r="AN596" s="105" t="str">
        <f t="shared" si="103"/>
        <v/>
      </c>
      <c r="AO596" s="102" t="str">
        <f t="shared" si="104"/>
        <v/>
      </c>
      <c r="AP596" s="102" t="str">
        <f t="shared" si="105"/>
        <v/>
      </c>
      <c r="AQ596" s="102" t="str">
        <f t="shared" si="106"/>
        <v/>
      </c>
      <c r="AR596" s="102" t="str">
        <f t="shared" si="107"/>
        <v/>
      </c>
      <c r="AS596" s="102"/>
      <c r="AV596" s="161" t="str">
        <f t="shared" si="108"/>
        <v/>
      </c>
      <c r="AW596" s="105" t="str">
        <f t="shared" si="109"/>
        <v/>
      </c>
      <c r="AX596" s="105" t="str">
        <f t="shared" si="110"/>
        <v/>
      </c>
    </row>
    <row r="597" spans="7:50">
      <c r="G597" s="4"/>
      <c r="I597" s="350"/>
      <c r="J597" s="350"/>
      <c r="K597" s="350"/>
      <c r="L597" s="350"/>
      <c r="N597" s="349"/>
      <c r="O597" s="349"/>
      <c r="P597" s="349"/>
      <c r="Q597" s="338"/>
      <c r="R597" s="338"/>
      <c r="AM597" s="105" t="str">
        <f t="shared" si="102"/>
        <v/>
      </c>
      <c r="AN597" s="105" t="str">
        <f t="shared" si="103"/>
        <v/>
      </c>
      <c r="AO597" s="102" t="str">
        <f t="shared" si="104"/>
        <v/>
      </c>
      <c r="AP597" s="102" t="str">
        <f t="shared" si="105"/>
        <v/>
      </c>
      <c r="AQ597" s="102" t="str">
        <f t="shared" si="106"/>
        <v/>
      </c>
      <c r="AR597" s="102" t="str">
        <f t="shared" si="107"/>
        <v/>
      </c>
      <c r="AS597" s="102"/>
      <c r="AV597" s="161" t="str">
        <f t="shared" si="108"/>
        <v/>
      </c>
      <c r="AW597" s="105" t="str">
        <f t="shared" si="109"/>
        <v/>
      </c>
      <c r="AX597" s="105" t="str">
        <f t="shared" si="110"/>
        <v/>
      </c>
    </row>
    <row r="598" spans="7:50">
      <c r="G598" s="4"/>
      <c r="I598" s="350"/>
      <c r="J598" s="350"/>
      <c r="K598" s="350"/>
      <c r="L598" s="350"/>
      <c r="N598" s="349"/>
      <c r="O598" s="349"/>
      <c r="P598" s="349"/>
      <c r="Q598" s="338"/>
      <c r="R598" s="338"/>
      <c r="AM598" s="105" t="str">
        <f t="shared" si="102"/>
        <v/>
      </c>
      <c r="AN598" s="105" t="str">
        <f t="shared" si="103"/>
        <v/>
      </c>
      <c r="AO598" s="102" t="str">
        <f t="shared" si="104"/>
        <v/>
      </c>
      <c r="AP598" s="102" t="str">
        <f t="shared" si="105"/>
        <v/>
      </c>
      <c r="AQ598" s="102" t="str">
        <f t="shared" si="106"/>
        <v/>
      </c>
      <c r="AR598" s="102" t="str">
        <f t="shared" si="107"/>
        <v/>
      </c>
      <c r="AS598" s="102"/>
      <c r="AV598" s="161" t="str">
        <f t="shared" si="108"/>
        <v/>
      </c>
      <c r="AW598" s="105" t="str">
        <f t="shared" si="109"/>
        <v/>
      </c>
      <c r="AX598" s="105" t="str">
        <f t="shared" si="110"/>
        <v/>
      </c>
    </row>
    <row r="599" spans="7:50">
      <c r="G599" s="4"/>
      <c r="I599" s="350"/>
      <c r="J599" s="350"/>
      <c r="K599" s="350"/>
      <c r="L599" s="350"/>
      <c r="N599" s="349"/>
      <c r="O599" s="349"/>
      <c r="P599" s="349"/>
      <c r="Q599" s="338"/>
      <c r="R599" s="338"/>
      <c r="AM599" s="105" t="str">
        <f t="shared" si="102"/>
        <v/>
      </c>
      <c r="AN599" s="105" t="str">
        <f t="shared" si="103"/>
        <v/>
      </c>
      <c r="AO599" s="102" t="str">
        <f t="shared" si="104"/>
        <v/>
      </c>
      <c r="AP599" s="102" t="str">
        <f t="shared" si="105"/>
        <v/>
      </c>
      <c r="AQ599" s="102" t="str">
        <f t="shared" si="106"/>
        <v/>
      </c>
      <c r="AR599" s="102" t="str">
        <f t="shared" si="107"/>
        <v/>
      </c>
      <c r="AS599" s="102"/>
      <c r="AV599" s="161" t="str">
        <f t="shared" si="108"/>
        <v/>
      </c>
      <c r="AW599" s="105" t="str">
        <f t="shared" si="109"/>
        <v/>
      </c>
      <c r="AX599" s="105" t="str">
        <f t="shared" si="110"/>
        <v/>
      </c>
    </row>
    <row r="600" spans="7:50">
      <c r="G600" s="4"/>
      <c r="I600" s="350"/>
      <c r="J600" s="350"/>
      <c r="K600" s="350"/>
      <c r="L600" s="350"/>
      <c r="N600" s="349"/>
      <c r="O600" s="349"/>
      <c r="P600" s="349"/>
      <c r="Q600" s="338"/>
      <c r="R600" s="338"/>
      <c r="AM600" s="105" t="str">
        <f t="shared" si="102"/>
        <v/>
      </c>
      <c r="AN600" s="105" t="str">
        <f t="shared" si="103"/>
        <v/>
      </c>
      <c r="AO600" s="102" t="str">
        <f t="shared" si="104"/>
        <v/>
      </c>
      <c r="AP600" s="102" t="str">
        <f t="shared" si="105"/>
        <v/>
      </c>
      <c r="AQ600" s="102" t="str">
        <f t="shared" si="106"/>
        <v/>
      </c>
      <c r="AR600" s="102" t="str">
        <f t="shared" si="107"/>
        <v/>
      </c>
      <c r="AS600" s="102"/>
      <c r="AV600" s="161" t="str">
        <f t="shared" si="108"/>
        <v/>
      </c>
      <c r="AW600" s="105" t="str">
        <f t="shared" si="109"/>
        <v/>
      </c>
      <c r="AX600" s="105" t="str">
        <f t="shared" si="110"/>
        <v/>
      </c>
    </row>
    <row r="601" spans="7:50">
      <c r="G601" s="4"/>
      <c r="I601" s="350"/>
      <c r="J601" s="350"/>
      <c r="K601" s="350"/>
      <c r="L601" s="350"/>
      <c r="N601" s="349"/>
      <c r="O601" s="349"/>
      <c r="P601" s="349"/>
      <c r="Q601" s="338"/>
      <c r="R601" s="338"/>
      <c r="AM601" s="105" t="str">
        <f t="shared" si="102"/>
        <v/>
      </c>
      <c r="AN601" s="105" t="str">
        <f t="shared" si="103"/>
        <v/>
      </c>
      <c r="AO601" s="102" t="str">
        <f t="shared" si="104"/>
        <v/>
      </c>
      <c r="AP601" s="102" t="str">
        <f t="shared" si="105"/>
        <v/>
      </c>
      <c r="AQ601" s="102" t="str">
        <f t="shared" si="106"/>
        <v/>
      </c>
      <c r="AR601" s="102" t="str">
        <f t="shared" si="107"/>
        <v/>
      </c>
      <c r="AS601" s="102"/>
      <c r="AV601" s="161" t="str">
        <f t="shared" si="108"/>
        <v/>
      </c>
      <c r="AW601" s="105" t="str">
        <f t="shared" si="109"/>
        <v/>
      </c>
      <c r="AX601" s="105" t="str">
        <f t="shared" si="110"/>
        <v/>
      </c>
    </row>
    <row r="602" spans="7:50">
      <c r="G602" s="4"/>
      <c r="I602" s="350"/>
      <c r="J602" s="350"/>
      <c r="K602" s="350"/>
      <c r="L602" s="350"/>
      <c r="N602" s="349"/>
      <c r="O602" s="349"/>
      <c r="P602" s="349"/>
      <c r="Q602" s="338"/>
      <c r="R602" s="338"/>
      <c r="AM602" s="105" t="str">
        <f t="shared" si="102"/>
        <v/>
      </c>
      <c r="AN602" s="105" t="str">
        <f t="shared" si="103"/>
        <v/>
      </c>
      <c r="AO602" s="102" t="str">
        <f t="shared" si="104"/>
        <v/>
      </c>
      <c r="AP602" s="102" t="str">
        <f t="shared" si="105"/>
        <v/>
      </c>
      <c r="AQ602" s="102" t="str">
        <f t="shared" si="106"/>
        <v/>
      </c>
      <c r="AR602" s="102" t="str">
        <f t="shared" si="107"/>
        <v/>
      </c>
      <c r="AS602" s="102"/>
      <c r="AV602" s="161" t="str">
        <f t="shared" si="108"/>
        <v/>
      </c>
      <c r="AW602" s="105" t="str">
        <f t="shared" si="109"/>
        <v/>
      </c>
      <c r="AX602" s="105" t="str">
        <f t="shared" si="110"/>
        <v/>
      </c>
    </row>
    <row r="603" spans="7:50">
      <c r="G603" s="4"/>
      <c r="I603" s="350"/>
      <c r="J603" s="350"/>
      <c r="K603" s="350"/>
      <c r="L603" s="350"/>
      <c r="N603" s="349"/>
      <c r="O603" s="349"/>
      <c r="P603" s="349"/>
      <c r="Q603" s="338"/>
      <c r="R603" s="338"/>
      <c r="AM603" s="105" t="str">
        <f t="shared" si="102"/>
        <v/>
      </c>
      <c r="AN603" s="105" t="str">
        <f t="shared" si="103"/>
        <v/>
      </c>
      <c r="AO603" s="102" t="str">
        <f t="shared" si="104"/>
        <v/>
      </c>
      <c r="AP603" s="102" t="str">
        <f t="shared" si="105"/>
        <v/>
      </c>
      <c r="AQ603" s="102" t="str">
        <f t="shared" si="106"/>
        <v/>
      </c>
      <c r="AR603" s="102" t="str">
        <f t="shared" si="107"/>
        <v/>
      </c>
      <c r="AS603" s="102"/>
      <c r="AV603" s="161" t="str">
        <f t="shared" si="108"/>
        <v/>
      </c>
      <c r="AW603" s="105" t="str">
        <f t="shared" si="109"/>
        <v/>
      </c>
      <c r="AX603" s="105" t="str">
        <f t="shared" si="110"/>
        <v/>
      </c>
    </row>
    <row r="604" spans="7:50">
      <c r="G604" s="4"/>
      <c r="I604" s="350"/>
      <c r="J604" s="350"/>
      <c r="K604" s="350"/>
      <c r="L604" s="350"/>
      <c r="N604" s="349"/>
      <c r="O604" s="349"/>
      <c r="P604" s="349"/>
      <c r="Q604" s="338"/>
      <c r="R604" s="338"/>
      <c r="AM604" s="105" t="str">
        <f t="shared" si="102"/>
        <v/>
      </c>
      <c r="AN604" s="105" t="str">
        <f t="shared" si="103"/>
        <v/>
      </c>
      <c r="AO604" s="102" t="str">
        <f t="shared" si="104"/>
        <v/>
      </c>
      <c r="AP604" s="102" t="str">
        <f t="shared" si="105"/>
        <v/>
      </c>
      <c r="AQ604" s="102" t="str">
        <f t="shared" si="106"/>
        <v/>
      </c>
      <c r="AR604" s="102" t="str">
        <f t="shared" si="107"/>
        <v/>
      </c>
      <c r="AS604" s="102"/>
      <c r="AV604" s="161" t="str">
        <f t="shared" si="108"/>
        <v/>
      </c>
      <c r="AW604" s="105" t="str">
        <f t="shared" si="109"/>
        <v/>
      </c>
      <c r="AX604" s="105" t="str">
        <f t="shared" si="110"/>
        <v/>
      </c>
    </row>
    <row r="605" spans="7:50">
      <c r="G605" s="4"/>
      <c r="I605" s="350"/>
      <c r="J605" s="350"/>
      <c r="K605" s="350"/>
      <c r="L605" s="350"/>
      <c r="N605" s="349"/>
      <c r="O605" s="349"/>
      <c r="P605" s="349"/>
      <c r="Q605" s="338"/>
      <c r="R605" s="338"/>
      <c r="AM605" s="105" t="str">
        <f t="shared" si="102"/>
        <v/>
      </c>
      <c r="AN605" s="105" t="str">
        <f t="shared" si="103"/>
        <v/>
      </c>
      <c r="AO605" s="102" t="str">
        <f t="shared" si="104"/>
        <v/>
      </c>
      <c r="AP605" s="102" t="str">
        <f t="shared" si="105"/>
        <v/>
      </c>
      <c r="AQ605" s="102" t="str">
        <f t="shared" si="106"/>
        <v/>
      </c>
      <c r="AR605" s="102" t="str">
        <f t="shared" si="107"/>
        <v/>
      </c>
      <c r="AS605" s="102"/>
      <c r="AV605" s="161" t="str">
        <f t="shared" si="108"/>
        <v/>
      </c>
      <c r="AW605" s="105" t="str">
        <f t="shared" si="109"/>
        <v/>
      </c>
      <c r="AX605" s="105" t="str">
        <f t="shared" si="110"/>
        <v/>
      </c>
    </row>
    <row r="606" spans="7:50">
      <c r="G606" s="4"/>
      <c r="I606" s="350"/>
      <c r="J606" s="350"/>
      <c r="K606" s="350"/>
      <c r="L606" s="350"/>
      <c r="N606" s="349"/>
      <c r="O606" s="349"/>
      <c r="P606" s="349"/>
      <c r="Q606" s="338"/>
      <c r="R606" s="338"/>
      <c r="AM606" s="105" t="str">
        <f t="shared" si="102"/>
        <v/>
      </c>
      <c r="AN606" s="105" t="str">
        <f t="shared" si="103"/>
        <v/>
      </c>
      <c r="AO606" s="102" t="str">
        <f t="shared" si="104"/>
        <v/>
      </c>
      <c r="AP606" s="102" t="str">
        <f t="shared" si="105"/>
        <v/>
      </c>
      <c r="AQ606" s="102" t="str">
        <f t="shared" si="106"/>
        <v/>
      </c>
      <c r="AR606" s="102" t="str">
        <f t="shared" si="107"/>
        <v/>
      </c>
      <c r="AS606" s="102"/>
      <c r="AV606" s="161" t="str">
        <f t="shared" si="108"/>
        <v/>
      </c>
      <c r="AW606" s="105" t="str">
        <f t="shared" si="109"/>
        <v/>
      </c>
      <c r="AX606" s="105" t="str">
        <f t="shared" si="110"/>
        <v/>
      </c>
    </row>
    <row r="607" spans="7:50">
      <c r="G607" s="4"/>
      <c r="I607" s="350"/>
      <c r="J607" s="350"/>
      <c r="K607" s="350"/>
      <c r="L607" s="350"/>
      <c r="N607" s="349"/>
      <c r="O607" s="349"/>
      <c r="P607" s="349"/>
      <c r="Q607" s="338"/>
      <c r="R607" s="338"/>
      <c r="AM607" s="105" t="str">
        <f t="shared" si="102"/>
        <v/>
      </c>
      <c r="AN607" s="105" t="str">
        <f t="shared" si="103"/>
        <v/>
      </c>
      <c r="AO607" s="102" t="str">
        <f t="shared" si="104"/>
        <v/>
      </c>
      <c r="AP607" s="102" t="str">
        <f t="shared" si="105"/>
        <v/>
      </c>
      <c r="AQ607" s="102" t="str">
        <f t="shared" si="106"/>
        <v/>
      </c>
      <c r="AR607" s="102" t="str">
        <f t="shared" si="107"/>
        <v/>
      </c>
      <c r="AS607" s="102"/>
      <c r="AV607" s="161" t="str">
        <f t="shared" si="108"/>
        <v/>
      </c>
      <c r="AW607" s="105" t="str">
        <f t="shared" si="109"/>
        <v/>
      </c>
      <c r="AX607" s="105" t="str">
        <f t="shared" si="110"/>
        <v/>
      </c>
    </row>
    <row r="608" spans="7:50">
      <c r="G608" s="4"/>
      <c r="I608" s="350"/>
      <c r="J608" s="350"/>
      <c r="K608" s="350"/>
      <c r="L608" s="350"/>
      <c r="N608" s="349"/>
      <c r="O608" s="349"/>
      <c r="P608" s="349"/>
      <c r="Q608" s="338"/>
      <c r="R608" s="338"/>
      <c r="AM608" s="105" t="str">
        <f t="shared" si="102"/>
        <v/>
      </c>
      <c r="AN608" s="105" t="str">
        <f t="shared" si="103"/>
        <v/>
      </c>
      <c r="AO608" s="102" t="str">
        <f t="shared" si="104"/>
        <v/>
      </c>
      <c r="AP608" s="102" t="str">
        <f t="shared" si="105"/>
        <v/>
      </c>
      <c r="AQ608" s="102" t="str">
        <f t="shared" si="106"/>
        <v/>
      </c>
      <c r="AR608" s="102" t="str">
        <f t="shared" si="107"/>
        <v/>
      </c>
      <c r="AS608" s="102"/>
      <c r="AV608" s="161" t="str">
        <f t="shared" si="108"/>
        <v/>
      </c>
      <c r="AW608" s="105" t="str">
        <f t="shared" si="109"/>
        <v/>
      </c>
      <c r="AX608" s="105" t="str">
        <f t="shared" si="110"/>
        <v/>
      </c>
    </row>
    <row r="609" spans="7:50">
      <c r="G609" s="4"/>
      <c r="I609" s="350"/>
      <c r="J609" s="350"/>
      <c r="K609" s="350"/>
      <c r="L609" s="350"/>
      <c r="N609" s="349"/>
      <c r="O609" s="349"/>
      <c r="P609" s="349"/>
      <c r="Q609" s="338"/>
      <c r="R609" s="338"/>
      <c r="AM609" s="105" t="str">
        <f t="shared" si="102"/>
        <v/>
      </c>
      <c r="AN609" s="105" t="str">
        <f t="shared" si="103"/>
        <v/>
      </c>
      <c r="AO609" s="102" t="str">
        <f t="shared" si="104"/>
        <v/>
      </c>
      <c r="AP609" s="102" t="str">
        <f t="shared" si="105"/>
        <v/>
      </c>
      <c r="AQ609" s="102" t="str">
        <f t="shared" si="106"/>
        <v/>
      </c>
      <c r="AR609" s="102" t="str">
        <f t="shared" si="107"/>
        <v/>
      </c>
      <c r="AS609" s="102"/>
      <c r="AV609" s="161" t="str">
        <f t="shared" si="108"/>
        <v/>
      </c>
      <c r="AW609" s="105" t="str">
        <f t="shared" si="109"/>
        <v/>
      </c>
      <c r="AX609" s="105" t="str">
        <f t="shared" si="110"/>
        <v/>
      </c>
    </row>
    <row r="610" spans="7:50">
      <c r="G610" s="4"/>
      <c r="I610" s="350"/>
      <c r="J610" s="350"/>
      <c r="K610" s="350"/>
      <c r="L610" s="350"/>
      <c r="N610" s="349"/>
      <c r="O610" s="349"/>
      <c r="P610" s="349"/>
      <c r="Q610" s="338"/>
      <c r="R610" s="338"/>
      <c r="AM610" s="105" t="str">
        <f t="shared" si="102"/>
        <v/>
      </c>
      <c r="AN610" s="105" t="str">
        <f t="shared" si="103"/>
        <v/>
      </c>
      <c r="AO610" s="102" t="str">
        <f t="shared" si="104"/>
        <v/>
      </c>
      <c r="AP610" s="102" t="str">
        <f t="shared" si="105"/>
        <v/>
      </c>
      <c r="AQ610" s="102" t="str">
        <f t="shared" si="106"/>
        <v/>
      </c>
      <c r="AR610" s="102" t="str">
        <f t="shared" si="107"/>
        <v/>
      </c>
      <c r="AS610" s="102"/>
      <c r="AV610" s="161" t="str">
        <f t="shared" si="108"/>
        <v/>
      </c>
      <c r="AW610" s="105" t="str">
        <f t="shared" si="109"/>
        <v/>
      </c>
      <c r="AX610" s="105" t="str">
        <f t="shared" si="110"/>
        <v/>
      </c>
    </row>
    <row r="611" spans="7:50">
      <c r="G611" s="4"/>
      <c r="I611" s="350"/>
      <c r="J611" s="350"/>
      <c r="K611" s="350"/>
      <c r="L611" s="350"/>
      <c r="N611" s="349"/>
      <c r="O611" s="349"/>
      <c r="P611" s="349"/>
      <c r="Q611" s="338"/>
      <c r="R611" s="338"/>
      <c r="AM611" s="105" t="str">
        <f t="shared" si="102"/>
        <v/>
      </c>
      <c r="AN611" s="105" t="str">
        <f t="shared" si="103"/>
        <v/>
      </c>
      <c r="AO611" s="102" t="str">
        <f t="shared" si="104"/>
        <v/>
      </c>
      <c r="AP611" s="102" t="str">
        <f t="shared" si="105"/>
        <v/>
      </c>
      <c r="AQ611" s="102" t="str">
        <f t="shared" si="106"/>
        <v/>
      </c>
      <c r="AR611" s="102" t="str">
        <f t="shared" si="107"/>
        <v/>
      </c>
      <c r="AS611" s="102"/>
      <c r="AV611" s="161" t="str">
        <f t="shared" si="108"/>
        <v/>
      </c>
      <c r="AW611" s="105" t="str">
        <f t="shared" si="109"/>
        <v/>
      </c>
      <c r="AX611" s="105" t="str">
        <f t="shared" si="110"/>
        <v/>
      </c>
    </row>
    <row r="612" spans="7:50">
      <c r="G612" s="4"/>
      <c r="I612" s="350"/>
      <c r="J612" s="350"/>
      <c r="K612" s="350"/>
      <c r="L612" s="350"/>
      <c r="N612" s="349"/>
      <c r="O612" s="349"/>
      <c r="P612" s="349"/>
      <c r="Q612" s="338"/>
      <c r="R612" s="338"/>
      <c r="AM612" s="105" t="str">
        <f t="shared" si="102"/>
        <v/>
      </c>
      <c r="AN612" s="105" t="str">
        <f t="shared" si="103"/>
        <v/>
      </c>
      <c r="AO612" s="102" t="str">
        <f t="shared" si="104"/>
        <v/>
      </c>
      <c r="AP612" s="102" t="str">
        <f t="shared" si="105"/>
        <v/>
      </c>
      <c r="AQ612" s="102" t="str">
        <f t="shared" si="106"/>
        <v/>
      </c>
      <c r="AR612" s="102" t="str">
        <f t="shared" si="107"/>
        <v/>
      </c>
      <c r="AS612" s="102"/>
      <c r="AV612" s="161" t="str">
        <f t="shared" si="108"/>
        <v/>
      </c>
      <c r="AW612" s="105" t="str">
        <f t="shared" si="109"/>
        <v/>
      </c>
      <c r="AX612" s="105" t="str">
        <f t="shared" si="110"/>
        <v/>
      </c>
    </row>
    <row r="613" spans="7:50">
      <c r="G613" s="4"/>
      <c r="I613" s="350"/>
      <c r="J613" s="350"/>
      <c r="K613" s="350"/>
      <c r="L613" s="350"/>
      <c r="N613" s="349"/>
      <c r="O613" s="349"/>
      <c r="P613" s="349"/>
      <c r="Q613" s="338"/>
      <c r="R613" s="338"/>
      <c r="AM613" s="105" t="str">
        <f t="shared" si="102"/>
        <v/>
      </c>
      <c r="AN613" s="105" t="str">
        <f t="shared" si="103"/>
        <v/>
      </c>
      <c r="AO613" s="102" t="str">
        <f t="shared" si="104"/>
        <v/>
      </c>
      <c r="AP613" s="102" t="str">
        <f t="shared" si="105"/>
        <v/>
      </c>
      <c r="AQ613" s="102" t="str">
        <f t="shared" si="106"/>
        <v/>
      </c>
      <c r="AR613" s="102" t="str">
        <f t="shared" si="107"/>
        <v/>
      </c>
      <c r="AS613" s="102"/>
      <c r="AV613" s="161" t="str">
        <f t="shared" si="108"/>
        <v/>
      </c>
      <c r="AW613" s="105" t="str">
        <f t="shared" si="109"/>
        <v/>
      </c>
      <c r="AX613" s="105" t="str">
        <f t="shared" si="110"/>
        <v/>
      </c>
    </row>
    <row r="614" spans="7:50">
      <c r="G614" s="4"/>
      <c r="I614" s="350"/>
      <c r="J614" s="350"/>
      <c r="K614" s="350"/>
      <c r="L614" s="350"/>
      <c r="N614" s="349"/>
      <c r="O614" s="349"/>
      <c r="P614" s="349"/>
      <c r="Q614" s="338"/>
      <c r="R614" s="338"/>
      <c r="AM614" s="105" t="str">
        <f t="shared" si="102"/>
        <v/>
      </c>
      <c r="AN614" s="105" t="str">
        <f t="shared" si="103"/>
        <v/>
      </c>
      <c r="AO614" s="102" t="str">
        <f t="shared" si="104"/>
        <v/>
      </c>
      <c r="AP614" s="102" t="str">
        <f t="shared" si="105"/>
        <v/>
      </c>
      <c r="AQ614" s="102" t="str">
        <f t="shared" si="106"/>
        <v/>
      </c>
      <c r="AR614" s="102" t="str">
        <f t="shared" si="107"/>
        <v/>
      </c>
      <c r="AS614" s="102"/>
      <c r="AV614" s="161" t="str">
        <f t="shared" si="108"/>
        <v/>
      </c>
      <c r="AW614" s="105" t="str">
        <f t="shared" si="109"/>
        <v/>
      </c>
      <c r="AX614" s="105" t="str">
        <f t="shared" si="110"/>
        <v/>
      </c>
    </row>
    <row r="615" spans="7:50">
      <c r="G615" s="4"/>
      <c r="I615" s="350"/>
      <c r="J615" s="350"/>
      <c r="K615" s="350"/>
      <c r="L615" s="350"/>
      <c r="N615" s="349"/>
      <c r="O615" s="349"/>
      <c r="P615" s="349"/>
      <c r="Q615" s="338"/>
      <c r="R615" s="338"/>
      <c r="AM615" s="105" t="str">
        <f t="shared" si="102"/>
        <v/>
      </c>
      <c r="AN615" s="105" t="str">
        <f t="shared" si="103"/>
        <v/>
      </c>
      <c r="AO615" s="102" t="str">
        <f t="shared" si="104"/>
        <v/>
      </c>
      <c r="AP615" s="102" t="str">
        <f t="shared" si="105"/>
        <v/>
      </c>
      <c r="AQ615" s="102" t="str">
        <f t="shared" si="106"/>
        <v/>
      </c>
      <c r="AR615" s="102" t="str">
        <f t="shared" si="107"/>
        <v/>
      </c>
      <c r="AS615" s="102"/>
      <c r="AV615" s="161" t="str">
        <f t="shared" si="108"/>
        <v/>
      </c>
      <c r="AW615" s="105" t="str">
        <f t="shared" si="109"/>
        <v/>
      </c>
      <c r="AX615" s="105" t="str">
        <f t="shared" si="110"/>
        <v/>
      </c>
    </row>
    <row r="616" spans="7:50">
      <c r="G616" s="4"/>
      <c r="I616" s="350"/>
      <c r="J616" s="350"/>
      <c r="K616" s="350"/>
      <c r="L616" s="350"/>
      <c r="N616" s="349"/>
      <c r="O616" s="349"/>
      <c r="P616" s="349"/>
      <c r="Q616" s="338"/>
      <c r="R616" s="338"/>
      <c r="AM616" s="105" t="str">
        <f t="shared" si="102"/>
        <v/>
      </c>
      <c r="AN616" s="105" t="str">
        <f t="shared" si="103"/>
        <v/>
      </c>
      <c r="AO616" s="102" t="str">
        <f t="shared" si="104"/>
        <v/>
      </c>
      <c r="AP616" s="102" t="str">
        <f t="shared" si="105"/>
        <v/>
      </c>
      <c r="AQ616" s="102" t="str">
        <f t="shared" si="106"/>
        <v/>
      </c>
      <c r="AR616" s="102" t="str">
        <f t="shared" si="107"/>
        <v/>
      </c>
      <c r="AS616" s="102"/>
      <c r="AV616" s="161" t="str">
        <f t="shared" si="108"/>
        <v/>
      </c>
      <c r="AW616" s="105" t="str">
        <f t="shared" si="109"/>
        <v/>
      </c>
      <c r="AX616" s="105" t="str">
        <f t="shared" si="110"/>
        <v/>
      </c>
    </row>
    <row r="617" spans="7:50">
      <c r="G617" s="4"/>
      <c r="I617" s="350"/>
      <c r="J617" s="350"/>
      <c r="K617" s="350"/>
      <c r="L617" s="350"/>
      <c r="N617" s="349"/>
      <c r="O617" s="349"/>
      <c r="P617" s="349"/>
      <c r="Q617" s="338"/>
      <c r="R617" s="338"/>
      <c r="AM617" s="105" t="str">
        <f t="shared" si="102"/>
        <v/>
      </c>
      <c r="AN617" s="105" t="str">
        <f t="shared" si="103"/>
        <v/>
      </c>
      <c r="AO617" s="102" t="str">
        <f t="shared" si="104"/>
        <v/>
      </c>
      <c r="AP617" s="102" t="str">
        <f t="shared" si="105"/>
        <v/>
      </c>
      <c r="AQ617" s="102" t="str">
        <f t="shared" si="106"/>
        <v/>
      </c>
      <c r="AR617" s="102" t="str">
        <f t="shared" si="107"/>
        <v/>
      </c>
      <c r="AS617" s="102"/>
      <c r="AV617" s="161" t="str">
        <f t="shared" si="108"/>
        <v/>
      </c>
      <c r="AW617" s="105" t="str">
        <f t="shared" si="109"/>
        <v/>
      </c>
      <c r="AX617" s="105" t="str">
        <f t="shared" si="110"/>
        <v/>
      </c>
    </row>
    <row r="618" spans="7:50">
      <c r="G618" s="4"/>
      <c r="I618" s="350"/>
      <c r="J618" s="350"/>
      <c r="K618" s="350"/>
      <c r="L618" s="350"/>
      <c r="N618" s="349"/>
      <c r="O618" s="349"/>
      <c r="P618" s="349"/>
      <c r="Q618" s="338"/>
      <c r="R618" s="338"/>
      <c r="AM618" s="105" t="str">
        <f t="shared" si="102"/>
        <v/>
      </c>
      <c r="AN618" s="105" t="str">
        <f t="shared" si="103"/>
        <v/>
      </c>
      <c r="AO618" s="102" t="str">
        <f t="shared" si="104"/>
        <v/>
      </c>
      <c r="AP618" s="102" t="str">
        <f t="shared" si="105"/>
        <v/>
      </c>
      <c r="AQ618" s="102" t="str">
        <f t="shared" si="106"/>
        <v/>
      </c>
      <c r="AR618" s="102" t="str">
        <f t="shared" si="107"/>
        <v/>
      </c>
      <c r="AS618" s="102"/>
      <c r="AV618" s="161" t="str">
        <f t="shared" si="108"/>
        <v/>
      </c>
      <c r="AW618" s="105" t="str">
        <f t="shared" si="109"/>
        <v/>
      </c>
      <c r="AX618" s="105" t="str">
        <f t="shared" si="110"/>
        <v/>
      </c>
    </row>
    <row r="619" spans="7:50">
      <c r="G619" s="4"/>
      <c r="I619" s="350"/>
      <c r="J619" s="350"/>
      <c r="K619" s="350"/>
      <c r="L619" s="350"/>
      <c r="N619" s="349"/>
      <c r="O619" s="349"/>
      <c r="P619" s="349"/>
      <c r="Q619" s="338"/>
      <c r="R619" s="338"/>
      <c r="AM619" s="105" t="str">
        <f t="shared" si="102"/>
        <v/>
      </c>
      <c r="AN619" s="105" t="str">
        <f t="shared" si="103"/>
        <v/>
      </c>
      <c r="AO619" s="102" t="str">
        <f t="shared" si="104"/>
        <v/>
      </c>
      <c r="AP619" s="102" t="str">
        <f t="shared" si="105"/>
        <v/>
      </c>
      <c r="AQ619" s="102" t="str">
        <f t="shared" si="106"/>
        <v/>
      </c>
      <c r="AR619" s="102" t="str">
        <f t="shared" si="107"/>
        <v/>
      </c>
      <c r="AS619" s="102"/>
      <c r="AV619" s="161" t="str">
        <f t="shared" si="108"/>
        <v/>
      </c>
      <c r="AW619" s="105" t="str">
        <f t="shared" si="109"/>
        <v/>
      </c>
      <c r="AX619" s="105" t="str">
        <f t="shared" si="110"/>
        <v/>
      </c>
    </row>
    <row r="620" spans="7:50">
      <c r="G620" s="4"/>
      <c r="I620" s="350"/>
      <c r="J620" s="350"/>
      <c r="K620" s="350"/>
      <c r="L620" s="350"/>
      <c r="N620" s="349"/>
      <c r="O620" s="349"/>
      <c r="P620" s="349"/>
      <c r="Q620" s="338"/>
      <c r="R620" s="338"/>
      <c r="AM620" s="105" t="str">
        <f t="shared" si="102"/>
        <v/>
      </c>
      <c r="AN620" s="105" t="str">
        <f t="shared" si="103"/>
        <v/>
      </c>
      <c r="AO620" s="102" t="str">
        <f t="shared" si="104"/>
        <v/>
      </c>
      <c r="AP620" s="102" t="str">
        <f t="shared" si="105"/>
        <v/>
      </c>
      <c r="AQ620" s="102" t="str">
        <f t="shared" si="106"/>
        <v/>
      </c>
      <c r="AR620" s="102" t="str">
        <f t="shared" si="107"/>
        <v/>
      </c>
      <c r="AS620" s="102"/>
      <c r="AV620" s="161" t="str">
        <f t="shared" si="108"/>
        <v/>
      </c>
      <c r="AW620" s="105" t="str">
        <f t="shared" si="109"/>
        <v/>
      </c>
      <c r="AX620" s="105" t="str">
        <f t="shared" si="110"/>
        <v/>
      </c>
    </row>
    <row r="621" spans="7:50">
      <c r="G621" s="4"/>
      <c r="I621" s="350"/>
      <c r="J621" s="350"/>
      <c r="K621" s="350"/>
      <c r="L621" s="350"/>
      <c r="N621" s="349"/>
      <c r="O621" s="349"/>
      <c r="P621" s="349"/>
      <c r="Q621" s="338"/>
      <c r="R621" s="338"/>
      <c r="AM621" s="105" t="str">
        <f t="shared" si="102"/>
        <v/>
      </c>
      <c r="AN621" s="105" t="str">
        <f t="shared" si="103"/>
        <v/>
      </c>
      <c r="AO621" s="102" t="str">
        <f t="shared" si="104"/>
        <v/>
      </c>
      <c r="AP621" s="102" t="str">
        <f t="shared" si="105"/>
        <v/>
      </c>
      <c r="AQ621" s="102" t="str">
        <f t="shared" si="106"/>
        <v/>
      </c>
      <c r="AR621" s="102" t="str">
        <f t="shared" si="107"/>
        <v/>
      </c>
      <c r="AS621" s="102"/>
      <c r="AV621" s="161" t="str">
        <f t="shared" si="108"/>
        <v/>
      </c>
      <c r="AW621" s="105" t="str">
        <f t="shared" si="109"/>
        <v/>
      </c>
      <c r="AX621" s="105" t="str">
        <f t="shared" si="110"/>
        <v/>
      </c>
    </row>
    <row r="622" spans="7:50">
      <c r="G622" s="4"/>
      <c r="I622" s="350"/>
      <c r="J622" s="350"/>
      <c r="K622" s="350"/>
      <c r="L622" s="350"/>
      <c r="N622" s="349"/>
      <c r="O622" s="349"/>
      <c r="P622" s="349"/>
      <c r="Q622" s="338"/>
      <c r="R622" s="338"/>
      <c r="AM622" s="105" t="str">
        <f t="shared" si="102"/>
        <v/>
      </c>
      <c r="AN622" s="105" t="str">
        <f t="shared" si="103"/>
        <v/>
      </c>
      <c r="AO622" s="102" t="str">
        <f t="shared" si="104"/>
        <v/>
      </c>
      <c r="AP622" s="102" t="str">
        <f t="shared" si="105"/>
        <v/>
      </c>
      <c r="AQ622" s="102" t="str">
        <f t="shared" si="106"/>
        <v/>
      </c>
      <c r="AR622" s="102" t="str">
        <f t="shared" si="107"/>
        <v/>
      </c>
      <c r="AS622" s="102"/>
      <c r="AV622" s="161" t="str">
        <f t="shared" si="108"/>
        <v/>
      </c>
      <c r="AW622" s="105" t="str">
        <f t="shared" si="109"/>
        <v/>
      </c>
      <c r="AX622" s="105" t="str">
        <f t="shared" si="110"/>
        <v/>
      </c>
    </row>
    <row r="623" spans="7:50">
      <c r="G623" s="4"/>
      <c r="I623" s="350"/>
      <c r="J623" s="350"/>
      <c r="K623" s="350"/>
      <c r="L623" s="350"/>
      <c r="N623" s="349"/>
      <c r="O623" s="349"/>
      <c r="P623" s="349"/>
      <c r="Q623" s="338"/>
      <c r="R623" s="338"/>
      <c r="AM623" s="105" t="str">
        <f t="shared" si="102"/>
        <v/>
      </c>
      <c r="AN623" s="105" t="str">
        <f t="shared" si="103"/>
        <v/>
      </c>
      <c r="AO623" s="102" t="str">
        <f t="shared" si="104"/>
        <v/>
      </c>
      <c r="AP623" s="102" t="str">
        <f t="shared" si="105"/>
        <v/>
      </c>
      <c r="AQ623" s="102" t="str">
        <f t="shared" si="106"/>
        <v/>
      </c>
      <c r="AR623" s="102" t="str">
        <f t="shared" si="107"/>
        <v/>
      </c>
      <c r="AS623" s="102"/>
      <c r="AV623" s="161" t="str">
        <f t="shared" si="108"/>
        <v/>
      </c>
      <c r="AW623" s="105" t="str">
        <f t="shared" si="109"/>
        <v/>
      </c>
      <c r="AX623" s="105" t="str">
        <f t="shared" si="110"/>
        <v/>
      </c>
    </row>
    <row r="624" spans="7:50">
      <c r="G624" s="4"/>
      <c r="I624" s="350"/>
      <c r="J624" s="350"/>
      <c r="K624" s="350"/>
      <c r="L624" s="350"/>
      <c r="N624" s="349"/>
      <c r="O624" s="349"/>
      <c r="P624" s="349"/>
      <c r="Q624" s="338"/>
      <c r="R624" s="338"/>
      <c r="AM624" s="105" t="str">
        <f t="shared" si="102"/>
        <v/>
      </c>
      <c r="AN624" s="105" t="str">
        <f t="shared" si="103"/>
        <v/>
      </c>
      <c r="AO624" s="102" t="str">
        <f t="shared" si="104"/>
        <v/>
      </c>
      <c r="AP624" s="102" t="str">
        <f t="shared" si="105"/>
        <v/>
      </c>
      <c r="AQ624" s="102" t="str">
        <f t="shared" si="106"/>
        <v/>
      </c>
      <c r="AR624" s="102" t="str">
        <f t="shared" si="107"/>
        <v/>
      </c>
      <c r="AS624" s="102"/>
      <c r="AV624" s="161" t="str">
        <f t="shared" si="108"/>
        <v/>
      </c>
      <c r="AW624" s="105" t="str">
        <f t="shared" si="109"/>
        <v/>
      </c>
      <c r="AX624" s="105" t="str">
        <f t="shared" si="110"/>
        <v/>
      </c>
    </row>
    <row r="625" spans="7:50">
      <c r="G625" s="4"/>
      <c r="I625" s="350"/>
      <c r="J625" s="350"/>
      <c r="K625" s="350"/>
      <c r="L625" s="350"/>
      <c r="N625" s="349"/>
      <c r="O625" s="349"/>
      <c r="P625" s="349"/>
      <c r="Q625" s="338"/>
      <c r="R625" s="338"/>
      <c r="AM625" s="105" t="str">
        <f t="shared" si="102"/>
        <v/>
      </c>
      <c r="AN625" s="105" t="str">
        <f t="shared" si="103"/>
        <v/>
      </c>
      <c r="AO625" s="102" t="str">
        <f t="shared" si="104"/>
        <v/>
      </c>
      <c r="AP625" s="102" t="str">
        <f t="shared" si="105"/>
        <v/>
      </c>
      <c r="AQ625" s="102" t="str">
        <f t="shared" si="106"/>
        <v/>
      </c>
      <c r="AR625" s="102" t="str">
        <f t="shared" si="107"/>
        <v/>
      </c>
      <c r="AS625" s="102"/>
      <c r="AV625" s="161" t="str">
        <f t="shared" si="108"/>
        <v/>
      </c>
      <c r="AW625" s="105" t="str">
        <f t="shared" si="109"/>
        <v/>
      </c>
      <c r="AX625" s="105" t="str">
        <f t="shared" si="110"/>
        <v/>
      </c>
    </row>
    <row r="626" spans="7:50">
      <c r="G626" s="4"/>
      <c r="I626" s="350"/>
      <c r="J626" s="350"/>
      <c r="K626" s="350"/>
      <c r="L626" s="350"/>
      <c r="N626" s="349"/>
      <c r="O626" s="349"/>
      <c r="P626" s="349"/>
      <c r="Q626" s="338"/>
      <c r="R626" s="338"/>
      <c r="AM626" s="105" t="str">
        <f t="shared" si="102"/>
        <v/>
      </c>
      <c r="AN626" s="105" t="str">
        <f t="shared" si="103"/>
        <v/>
      </c>
      <c r="AO626" s="102" t="str">
        <f t="shared" si="104"/>
        <v/>
      </c>
      <c r="AP626" s="102" t="str">
        <f t="shared" si="105"/>
        <v/>
      </c>
      <c r="AQ626" s="102" t="str">
        <f t="shared" si="106"/>
        <v/>
      </c>
      <c r="AR626" s="102" t="str">
        <f t="shared" si="107"/>
        <v/>
      </c>
      <c r="AS626" s="102"/>
      <c r="AV626" s="161" t="str">
        <f t="shared" si="108"/>
        <v/>
      </c>
      <c r="AW626" s="105" t="str">
        <f t="shared" si="109"/>
        <v/>
      </c>
      <c r="AX626" s="105" t="str">
        <f t="shared" si="110"/>
        <v/>
      </c>
    </row>
    <row r="627" spans="7:50">
      <c r="G627" s="4"/>
      <c r="I627" s="350"/>
      <c r="J627" s="350"/>
      <c r="K627" s="350"/>
      <c r="L627" s="350"/>
      <c r="N627" s="349"/>
      <c r="O627" s="349"/>
      <c r="P627" s="349"/>
      <c r="Q627" s="338"/>
      <c r="R627" s="338"/>
      <c r="AM627" s="105" t="str">
        <f t="shared" si="102"/>
        <v/>
      </c>
      <c r="AN627" s="105" t="str">
        <f t="shared" si="103"/>
        <v/>
      </c>
      <c r="AO627" s="102" t="str">
        <f t="shared" si="104"/>
        <v/>
      </c>
      <c r="AP627" s="102" t="str">
        <f t="shared" si="105"/>
        <v/>
      </c>
      <c r="AQ627" s="102" t="str">
        <f t="shared" si="106"/>
        <v/>
      </c>
      <c r="AR627" s="102" t="str">
        <f t="shared" si="107"/>
        <v/>
      </c>
      <c r="AS627" s="102"/>
      <c r="AV627" s="161" t="str">
        <f t="shared" si="108"/>
        <v/>
      </c>
      <c r="AW627" s="105" t="str">
        <f t="shared" si="109"/>
        <v/>
      </c>
      <c r="AX627" s="105" t="str">
        <f t="shared" si="110"/>
        <v/>
      </c>
    </row>
    <row r="628" spans="7:50">
      <c r="G628" s="4"/>
      <c r="I628" s="350"/>
      <c r="J628" s="350"/>
      <c r="K628" s="350"/>
      <c r="L628" s="350"/>
      <c r="N628" s="349"/>
      <c r="O628" s="349"/>
      <c r="P628" s="349"/>
      <c r="Q628" s="338"/>
      <c r="R628" s="338"/>
      <c r="AM628" s="105" t="str">
        <f t="shared" si="102"/>
        <v/>
      </c>
      <c r="AN628" s="105" t="str">
        <f t="shared" si="103"/>
        <v/>
      </c>
      <c r="AO628" s="102" t="str">
        <f t="shared" si="104"/>
        <v/>
      </c>
      <c r="AP628" s="102" t="str">
        <f t="shared" si="105"/>
        <v/>
      </c>
      <c r="AQ628" s="102" t="str">
        <f t="shared" si="106"/>
        <v/>
      </c>
      <c r="AR628" s="102" t="str">
        <f t="shared" si="107"/>
        <v/>
      </c>
      <c r="AS628" s="102"/>
      <c r="AV628" s="161" t="str">
        <f t="shared" si="108"/>
        <v/>
      </c>
      <c r="AW628" s="105" t="str">
        <f t="shared" si="109"/>
        <v/>
      </c>
      <c r="AX628" s="105" t="str">
        <f t="shared" si="110"/>
        <v/>
      </c>
    </row>
    <row r="629" spans="7:50">
      <c r="G629" s="4"/>
      <c r="I629" s="350"/>
      <c r="J629" s="350"/>
      <c r="K629" s="350"/>
      <c r="L629" s="350"/>
      <c r="N629" s="349"/>
      <c r="O629" s="349"/>
      <c r="P629" s="349"/>
      <c r="Q629" s="338"/>
      <c r="R629" s="338"/>
      <c r="AM629" s="105" t="str">
        <f t="shared" si="102"/>
        <v/>
      </c>
      <c r="AN629" s="105" t="str">
        <f t="shared" si="103"/>
        <v/>
      </c>
      <c r="AO629" s="102" t="str">
        <f t="shared" si="104"/>
        <v/>
      </c>
      <c r="AP629" s="102" t="str">
        <f t="shared" si="105"/>
        <v/>
      </c>
      <c r="AQ629" s="102" t="str">
        <f t="shared" si="106"/>
        <v/>
      </c>
      <c r="AR629" s="102" t="str">
        <f t="shared" si="107"/>
        <v/>
      </c>
      <c r="AS629" s="102"/>
      <c r="AV629" s="161" t="str">
        <f t="shared" si="108"/>
        <v/>
      </c>
      <c r="AW629" s="105" t="str">
        <f t="shared" si="109"/>
        <v/>
      </c>
      <c r="AX629" s="105" t="str">
        <f t="shared" si="110"/>
        <v/>
      </c>
    </row>
    <row r="630" spans="7:50">
      <c r="G630" s="4"/>
      <c r="I630" s="350"/>
      <c r="J630" s="350"/>
      <c r="K630" s="350"/>
      <c r="L630" s="350"/>
      <c r="N630" s="349"/>
      <c r="O630" s="349"/>
      <c r="P630" s="349"/>
      <c r="Q630" s="338"/>
      <c r="R630" s="338"/>
      <c r="AM630" s="105" t="str">
        <f t="shared" si="102"/>
        <v/>
      </c>
      <c r="AN630" s="105" t="str">
        <f t="shared" si="103"/>
        <v/>
      </c>
      <c r="AO630" s="102" t="str">
        <f t="shared" si="104"/>
        <v/>
      </c>
      <c r="AP630" s="102" t="str">
        <f t="shared" si="105"/>
        <v/>
      </c>
      <c r="AQ630" s="102" t="str">
        <f t="shared" si="106"/>
        <v/>
      </c>
      <c r="AR630" s="102" t="str">
        <f t="shared" si="107"/>
        <v/>
      </c>
      <c r="AS630" s="102"/>
      <c r="AV630" s="161" t="str">
        <f t="shared" si="108"/>
        <v/>
      </c>
      <c r="AW630" s="105" t="str">
        <f t="shared" si="109"/>
        <v/>
      </c>
      <c r="AX630" s="105" t="str">
        <f t="shared" si="110"/>
        <v/>
      </c>
    </row>
    <row r="631" spans="7:50">
      <c r="G631" s="4"/>
      <c r="I631" s="350"/>
      <c r="J631" s="350"/>
      <c r="K631" s="350"/>
      <c r="L631" s="350"/>
      <c r="N631" s="349"/>
      <c r="O631" s="349"/>
      <c r="P631" s="349"/>
      <c r="Q631" s="338"/>
      <c r="R631" s="338"/>
      <c r="AM631" s="105" t="str">
        <f t="shared" si="102"/>
        <v/>
      </c>
      <c r="AN631" s="105" t="str">
        <f t="shared" si="103"/>
        <v/>
      </c>
      <c r="AO631" s="102" t="str">
        <f t="shared" si="104"/>
        <v/>
      </c>
      <c r="AP631" s="102" t="str">
        <f t="shared" si="105"/>
        <v/>
      </c>
      <c r="AQ631" s="102" t="str">
        <f t="shared" si="106"/>
        <v/>
      </c>
      <c r="AR631" s="102" t="str">
        <f t="shared" si="107"/>
        <v/>
      </c>
      <c r="AS631" s="102"/>
      <c r="AV631" s="161" t="str">
        <f t="shared" si="108"/>
        <v/>
      </c>
      <c r="AW631" s="105" t="str">
        <f t="shared" si="109"/>
        <v/>
      </c>
      <c r="AX631" s="105" t="str">
        <f t="shared" si="110"/>
        <v/>
      </c>
    </row>
    <row r="632" spans="7:50">
      <c r="G632" s="4"/>
      <c r="I632" s="350"/>
      <c r="J632" s="350"/>
      <c r="K632" s="350"/>
      <c r="L632" s="350"/>
      <c r="N632" s="349"/>
      <c r="O632" s="349"/>
      <c r="P632" s="349"/>
      <c r="Q632" s="338"/>
      <c r="R632" s="338"/>
      <c r="AM632" s="105" t="str">
        <f t="shared" si="102"/>
        <v/>
      </c>
      <c r="AN632" s="105" t="str">
        <f t="shared" si="103"/>
        <v/>
      </c>
      <c r="AO632" s="102" t="str">
        <f t="shared" si="104"/>
        <v/>
      </c>
      <c r="AP632" s="102" t="str">
        <f t="shared" si="105"/>
        <v/>
      </c>
      <c r="AQ632" s="102" t="str">
        <f t="shared" si="106"/>
        <v/>
      </c>
      <c r="AR632" s="102" t="str">
        <f t="shared" si="107"/>
        <v/>
      </c>
      <c r="AS632" s="102"/>
      <c r="AV632" s="161" t="str">
        <f t="shared" si="108"/>
        <v/>
      </c>
      <c r="AW632" s="105" t="str">
        <f t="shared" si="109"/>
        <v/>
      </c>
      <c r="AX632" s="105" t="str">
        <f t="shared" si="110"/>
        <v/>
      </c>
    </row>
    <row r="633" spans="7:50">
      <c r="G633" s="4"/>
      <c r="I633" s="350"/>
      <c r="J633" s="350"/>
      <c r="K633" s="350"/>
      <c r="L633" s="350"/>
      <c r="N633" s="349"/>
      <c r="O633" s="349"/>
      <c r="P633" s="349"/>
      <c r="Q633" s="338"/>
      <c r="R633" s="338"/>
      <c r="AM633" s="105" t="str">
        <f t="shared" si="102"/>
        <v/>
      </c>
      <c r="AN633" s="105" t="str">
        <f t="shared" si="103"/>
        <v/>
      </c>
      <c r="AO633" s="102" t="str">
        <f t="shared" si="104"/>
        <v/>
      </c>
      <c r="AP633" s="102" t="str">
        <f t="shared" si="105"/>
        <v/>
      </c>
      <c r="AQ633" s="102" t="str">
        <f t="shared" si="106"/>
        <v/>
      </c>
      <c r="AR633" s="102" t="str">
        <f t="shared" si="107"/>
        <v/>
      </c>
      <c r="AS633" s="102"/>
      <c r="AV633" s="161" t="str">
        <f t="shared" si="108"/>
        <v/>
      </c>
      <c r="AW633" s="105" t="str">
        <f t="shared" si="109"/>
        <v/>
      </c>
      <c r="AX633" s="105" t="str">
        <f t="shared" si="110"/>
        <v/>
      </c>
    </row>
    <row r="634" spans="7:50">
      <c r="G634" s="4"/>
      <c r="I634" s="350"/>
      <c r="J634" s="350"/>
      <c r="K634" s="350"/>
      <c r="L634" s="350"/>
      <c r="N634" s="349"/>
      <c r="O634" s="349"/>
      <c r="P634" s="349"/>
      <c r="Q634" s="338"/>
      <c r="R634" s="338"/>
      <c r="AM634" s="105" t="str">
        <f t="shared" si="102"/>
        <v/>
      </c>
      <c r="AN634" s="105" t="str">
        <f t="shared" si="103"/>
        <v/>
      </c>
      <c r="AO634" s="102" t="str">
        <f t="shared" si="104"/>
        <v/>
      </c>
      <c r="AP634" s="102" t="str">
        <f t="shared" si="105"/>
        <v/>
      </c>
      <c r="AQ634" s="102" t="str">
        <f t="shared" si="106"/>
        <v/>
      </c>
      <c r="AR634" s="102" t="str">
        <f t="shared" si="107"/>
        <v/>
      </c>
      <c r="AS634" s="102"/>
      <c r="AV634" s="161" t="str">
        <f t="shared" si="108"/>
        <v/>
      </c>
      <c r="AW634" s="105" t="str">
        <f t="shared" si="109"/>
        <v/>
      </c>
      <c r="AX634" s="105" t="str">
        <f t="shared" si="110"/>
        <v/>
      </c>
    </row>
    <row r="635" spans="7:50">
      <c r="G635" s="4"/>
      <c r="I635" s="350"/>
      <c r="J635" s="350"/>
      <c r="K635" s="350"/>
      <c r="L635" s="350"/>
      <c r="N635" s="349"/>
      <c r="O635" s="349"/>
      <c r="P635" s="349"/>
      <c r="Q635" s="338"/>
      <c r="R635" s="338"/>
      <c r="AM635" s="105" t="str">
        <f t="shared" si="102"/>
        <v/>
      </c>
      <c r="AN635" s="105" t="str">
        <f t="shared" si="103"/>
        <v/>
      </c>
      <c r="AO635" s="102" t="str">
        <f t="shared" si="104"/>
        <v/>
      </c>
      <c r="AP635" s="102" t="str">
        <f t="shared" si="105"/>
        <v/>
      </c>
      <c r="AQ635" s="102" t="str">
        <f t="shared" si="106"/>
        <v/>
      </c>
      <c r="AR635" s="102" t="str">
        <f t="shared" si="107"/>
        <v/>
      </c>
      <c r="AS635" s="102"/>
      <c r="AV635" s="161" t="str">
        <f t="shared" si="108"/>
        <v/>
      </c>
      <c r="AW635" s="105" t="str">
        <f t="shared" si="109"/>
        <v/>
      </c>
      <c r="AX635" s="105" t="str">
        <f t="shared" si="110"/>
        <v/>
      </c>
    </row>
    <row r="636" spans="7:50">
      <c r="G636" s="4"/>
      <c r="I636" s="350"/>
      <c r="J636" s="350"/>
      <c r="K636" s="350"/>
      <c r="L636" s="350"/>
      <c r="N636" s="349"/>
      <c r="O636" s="349"/>
      <c r="P636" s="349"/>
      <c r="Q636" s="338"/>
      <c r="R636" s="338"/>
      <c r="AM636" s="105" t="str">
        <f t="shared" si="102"/>
        <v/>
      </c>
      <c r="AN636" s="105" t="str">
        <f t="shared" si="103"/>
        <v/>
      </c>
      <c r="AO636" s="102" t="str">
        <f t="shared" si="104"/>
        <v/>
      </c>
      <c r="AP636" s="102" t="str">
        <f t="shared" si="105"/>
        <v/>
      </c>
      <c r="AQ636" s="102" t="str">
        <f t="shared" si="106"/>
        <v/>
      </c>
      <c r="AR636" s="102" t="str">
        <f t="shared" si="107"/>
        <v/>
      </c>
      <c r="AS636" s="102"/>
      <c r="AV636" s="161" t="str">
        <f t="shared" si="108"/>
        <v/>
      </c>
      <c r="AW636" s="105" t="str">
        <f t="shared" si="109"/>
        <v/>
      </c>
      <c r="AX636" s="105" t="str">
        <f t="shared" si="110"/>
        <v/>
      </c>
    </row>
    <row r="637" spans="7:50">
      <c r="G637" s="4"/>
      <c r="I637" s="350"/>
      <c r="J637" s="350"/>
      <c r="K637" s="350"/>
      <c r="L637" s="350"/>
      <c r="N637" s="349"/>
      <c r="O637" s="349"/>
      <c r="P637" s="349"/>
      <c r="Q637" s="338"/>
      <c r="R637" s="338"/>
      <c r="AM637" s="105" t="str">
        <f t="shared" si="102"/>
        <v/>
      </c>
      <c r="AN637" s="105" t="str">
        <f t="shared" si="103"/>
        <v/>
      </c>
      <c r="AO637" s="102" t="str">
        <f t="shared" si="104"/>
        <v/>
      </c>
      <c r="AP637" s="102" t="str">
        <f t="shared" si="105"/>
        <v/>
      </c>
      <c r="AQ637" s="102" t="str">
        <f t="shared" si="106"/>
        <v/>
      </c>
      <c r="AR637" s="102" t="str">
        <f t="shared" si="107"/>
        <v/>
      </c>
      <c r="AS637" s="102"/>
      <c r="AV637" s="161" t="str">
        <f t="shared" si="108"/>
        <v/>
      </c>
      <c r="AW637" s="105" t="str">
        <f t="shared" si="109"/>
        <v/>
      </c>
      <c r="AX637" s="105" t="str">
        <f t="shared" si="110"/>
        <v/>
      </c>
    </row>
    <row r="638" spans="7:50">
      <c r="G638" s="4"/>
      <c r="I638" s="350"/>
      <c r="J638" s="350"/>
      <c r="K638" s="350"/>
      <c r="L638" s="350"/>
      <c r="N638" s="349"/>
      <c r="O638" s="349"/>
      <c r="P638" s="349"/>
      <c r="Q638" s="338"/>
      <c r="R638" s="338"/>
      <c r="AM638" s="105" t="str">
        <f t="shared" si="102"/>
        <v/>
      </c>
      <c r="AN638" s="105" t="str">
        <f t="shared" si="103"/>
        <v/>
      </c>
      <c r="AO638" s="102" t="str">
        <f t="shared" si="104"/>
        <v/>
      </c>
      <c r="AP638" s="102" t="str">
        <f t="shared" si="105"/>
        <v/>
      </c>
      <c r="AQ638" s="102" t="str">
        <f t="shared" si="106"/>
        <v/>
      </c>
      <c r="AR638" s="102" t="str">
        <f t="shared" si="107"/>
        <v/>
      </c>
      <c r="AS638" s="102"/>
      <c r="AV638" s="161" t="str">
        <f t="shared" si="108"/>
        <v/>
      </c>
      <c r="AW638" s="105" t="str">
        <f t="shared" si="109"/>
        <v/>
      </c>
      <c r="AX638" s="105" t="str">
        <f t="shared" si="110"/>
        <v/>
      </c>
    </row>
    <row r="639" spans="7:50">
      <c r="G639" s="4"/>
      <c r="I639" s="350"/>
      <c r="J639" s="350"/>
      <c r="K639" s="350"/>
      <c r="L639" s="350"/>
      <c r="N639" s="349"/>
      <c r="O639" s="349"/>
      <c r="P639" s="349"/>
      <c r="Q639" s="338"/>
      <c r="R639" s="338"/>
      <c r="AM639" s="105" t="str">
        <f t="shared" si="102"/>
        <v/>
      </c>
      <c r="AN639" s="105" t="str">
        <f t="shared" si="103"/>
        <v/>
      </c>
      <c r="AO639" s="102" t="str">
        <f t="shared" si="104"/>
        <v/>
      </c>
      <c r="AP639" s="102" t="str">
        <f t="shared" si="105"/>
        <v/>
      </c>
      <c r="AQ639" s="102" t="str">
        <f t="shared" si="106"/>
        <v/>
      </c>
      <c r="AR639" s="102" t="str">
        <f t="shared" si="107"/>
        <v/>
      </c>
      <c r="AS639" s="102"/>
      <c r="AV639" s="161" t="str">
        <f t="shared" si="108"/>
        <v/>
      </c>
      <c r="AW639" s="105" t="str">
        <f t="shared" si="109"/>
        <v/>
      </c>
      <c r="AX639" s="105" t="str">
        <f t="shared" si="110"/>
        <v/>
      </c>
    </row>
    <row r="640" spans="7:50">
      <c r="G640" s="4"/>
      <c r="I640" s="350"/>
      <c r="J640" s="350"/>
      <c r="K640" s="350"/>
      <c r="L640" s="350"/>
      <c r="N640" s="349"/>
      <c r="O640" s="349"/>
      <c r="P640" s="349"/>
      <c r="Q640" s="338"/>
      <c r="R640" s="338"/>
      <c r="AM640" s="105" t="str">
        <f t="shared" si="102"/>
        <v/>
      </c>
      <c r="AN640" s="105" t="str">
        <f t="shared" si="103"/>
        <v/>
      </c>
      <c r="AO640" s="102" t="str">
        <f t="shared" si="104"/>
        <v/>
      </c>
      <c r="AP640" s="102" t="str">
        <f t="shared" si="105"/>
        <v/>
      </c>
      <c r="AQ640" s="102" t="str">
        <f t="shared" si="106"/>
        <v/>
      </c>
      <c r="AR640" s="102" t="str">
        <f t="shared" si="107"/>
        <v/>
      </c>
      <c r="AS640" s="102"/>
      <c r="AV640" s="161" t="str">
        <f t="shared" si="108"/>
        <v/>
      </c>
      <c r="AW640" s="105" t="str">
        <f t="shared" si="109"/>
        <v/>
      </c>
      <c r="AX640" s="105" t="str">
        <f t="shared" si="110"/>
        <v/>
      </c>
    </row>
    <row r="641" spans="7:50">
      <c r="G641" s="4"/>
      <c r="I641" s="350"/>
      <c r="J641" s="350"/>
      <c r="K641" s="350"/>
      <c r="L641" s="350"/>
      <c r="N641" s="349"/>
      <c r="O641" s="349"/>
      <c r="P641" s="349"/>
      <c r="Q641" s="338"/>
      <c r="R641" s="338"/>
      <c r="AM641" s="105" t="str">
        <f t="shared" si="102"/>
        <v/>
      </c>
      <c r="AN641" s="105" t="str">
        <f t="shared" si="103"/>
        <v/>
      </c>
      <c r="AO641" s="102" t="str">
        <f t="shared" si="104"/>
        <v/>
      </c>
      <c r="AP641" s="102" t="str">
        <f t="shared" si="105"/>
        <v/>
      </c>
      <c r="AQ641" s="102" t="str">
        <f t="shared" si="106"/>
        <v/>
      </c>
      <c r="AR641" s="102" t="str">
        <f t="shared" si="107"/>
        <v/>
      </c>
      <c r="AS641" s="102"/>
      <c r="AV641" s="161" t="str">
        <f t="shared" si="108"/>
        <v/>
      </c>
      <c r="AW641" s="105" t="str">
        <f t="shared" si="109"/>
        <v/>
      </c>
      <c r="AX641" s="105" t="str">
        <f t="shared" si="110"/>
        <v/>
      </c>
    </row>
    <row r="642" spans="7:50">
      <c r="G642" s="4"/>
      <c r="I642" s="350"/>
      <c r="J642" s="350"/>
      <c r="K642" s="350"/>
      <c r="L642" s="350"/>
      <c r="N642" s="349"/>
      <c r="O642" s="349"/>
      <c r="P642" s="349"/>
      <c r="Q642" s="338"/>
      <c r="R642" s="338"/>
      <c r="AM642" s="105" t="str">
        <f t="shared" si="102"/>
        <v/>
      </c>
      <c r="AN642" s="105" t="str">
        <f t="shared" si="103"/>
        <v/>
      </c>
      <c r="AO642" s="102" t="str">
        <f t="shared" si="104"/>
        <v/>
      </c>
      <c r="AP642" s="102" t="str">
        <f t="shared" si="105"/>
        <v/>
      </c>
      <c r="AQ642" s="102" t="str">
        <f t="shared" si="106"/>
        <v/>
      </c>
      <c r="AR642" s="102" t="str">
        <f t="shared" si="107"/>
        <v/>
      </c>
      <c r="AS642" s="102"/>
      <c r="AV642" s="161" t="str">
        <f t="shared" si="108"/>
        <v/>
      </c>
      <c r="AW642" s="105" t="str">
        <f t="shared" si="109"/>
        <v/>
      </c>
      <c r="AX642" s="105" t="str">
        <f t="shared" si="110"/>
        <v/>
      </c>
    </row>
    <row r="643" spans="7:50">
      <c r="G643" s="4"/>
      <c r="I643" s="350"/>
      <c r="J643" s="350"/>
      <c r="K643" s="350"/>
      <c r="L643" s="350"/>
      <c r="N643" s="349"/>
      <c r="O643" s="349"/>
      <c r="P643" s="349"/>
      <c r="Q643" s="338"/>
      <c r="R643" s="338"/>
      <c r="AM643" s="105" t="str">
        <f t="shared" si="102"/>
        <v/>
      </c>
      <c r="AN643" s="105" t="str">
        <f t="shared" si="103"/>
        <v/>
      </c>
      <c r="AO643" s="102" t="str">
        <f t="shared" si="104"/>
        <v/>
      </c>
      <c r="AP643" s="102" t="str">
        <f t="shared" si="105"/>
        <v/>
      </c>
      <c r="AQ643" s="102" t="str">
        <f t="shared" si="106"/>
        <v/>
      </c>
      <c r="AR643" s="102" t="str">
        <f t="shared" si="107"/>
        <v/>
      </c>
      <c r="AS643" s="102"/>
      <c r="AV643" s="161" t="str">
        <f t="shared" si="108"/>
        <v/>
      </c>
      <c r="AW643" s="105" t="str">
        <f t="shared" si="109"/>
        <v/>
      </c>
      <c r="AX643" s="105" t="str">
        <f t="shared" si="110"/>
        <v/>
      </c>
    </row>
    <row r="644" spans="7:50">
      <c r="G644" s="4"/>
      <c r="I644" s="350"/>
      <c r="J644" s="350"/>
      <c r="K644" s="350"/>
      <c r="L644" s="350"/>
      <c r="N644" s="349"/>
      <c r="O644" s="349"/>
      <c r="P644" s="349"/>
      <c r="Q644" s="338"/>
      <c r="R644" s="338"/>
      <c r="AM644" s="105" t="str">
        <f t="shared" si="102"/>
        <v/>
      </c>
      <c r="AN644" s="105" t="str">
        <f t="shared" si="103"/>
        <v/>
      </c>
      <c r="AO644" s="102" t="str">
        <f t="shared" si="104"/>
        <v/>
      </c>
      <c r="AP644" s="102" t="str">
        <f t="shared" si="105"/>
        <v/>
      </c>
      <c r="AQ644" s="102" t="str">
        <f t="shared" si="106"/>
        <v/>
      </c>
      <c r="AR644" s="102" t="str">
        <f t="shared" si="107"/>
        <v/>
      </c>
      <c r="AS644" s="102"/>
      <c r="AV644" s="161" t="str">
        <f t="shared" si="108"/>
        <v/>
      </c>
      <c r="AW644" s="105" t="str">
        <f t="shared" si="109"/>
        <v/>
      </c>
      <c r="AX644" s="105" t="str">
        <f t="shared" si="110"/>
        <v/>
      </c>
    </row>
    <row r="645" spans="7:50">
      <c r="G645" s="4"/>
      <c r="I645" s="350"/>
      <c r="J645" s="350"/>
      <c r="K645" s="350"/>
      <c r="L645" s="350"/>
      <c r="N645" s="349"/>
      <c r="O645" s="349"/>
      <c r="P645" s="349"/>
      <c r="Q645" s="338"/>
      <c r="R645" s="338"/>
      <c r="AM645" s="105" t="str">
        <f t="shared" si="102"/>
        <v/>
      </c>
      <c r="AN645" s="105" t="str">
        <f t="shared" si="103"/>
        <v/>
      </c>
      <c r="AO645" s="102" t="str">
        <f t="shared" si="104"/>
        <v/>
      </c>
      <c r="AP645" s="102" t="str">
        <f t="shared" si="105"/>
        <v/>
      </c>
      <c r="AQ645" s="102" t="str">
        <f t="shared" si="106"/>
        <v/>
      </c>
      <c r="AR645" s="102" t="str">
        <f t="shared" si="107"/>
        <v/>
      </c>
      <c r="AS645" s="102"/>
      <c r="AV645" s="161" t="str">
        <f t="shared" si="108"/>
        <v/>
      </c>
      <c r="AW645" s="105" t="str">
        <f t="shared" si="109"/>
        <v/>
      </c>
      <c r="AX645" s="105" t="str">
        <f t="shared" si="110"/>
        <v/>
      </c>
    </row>
    <row r="646" spans="7:50">
      <c r="G646" s="4"/>
      <c r="I646" s="350"/>
      <c r="J646" s="350"/>
      <c r="K646" s="350"/>
      <c r="L646" s="350"/>
      <c r="N646" s="349"/>
      <c r="O646" s="349"/>
      <c r="P646" s="349"/>
      <c r="Q646" s="338"/>
      <c r="R646" s="338"/>
      <c r="AM646" s="105" t="str">
        <f t="shared" si="102"/>
        <v/>
      </c>
      <c r="AN646" s="105" t="str">
        <f t="shared" si="103"/>
        <v/>
      </c>
      <c r="AO646" s="102" t="str">
        <f t="shared" si="104"/>
        <v/>
      </c>
      <c r="AP646" s="102" t="str">
        <f t="shared" si="105"/>
        <v/>
      </c>
      <c r="AQ646" s="102" t="str">
        <f t="shared" si="106"/>
        <v/>
      </c>
      <c r="AR646" s="102" t="str">
        <f t="shared" si="107"/>
        <v/>
      </c>
      <c r="AS646" s="102"/>
      <c r="AV646" s="161" t="str">
        <f t="shared" si="108"/>
        <v/>
      </c>
      <c r="AW646" s="105" t="str">
        <f t="shared" si="109"/>
        <v/>
      </c>
      <c r="AX646" s="105" t="str">
        <f t="shared" si="110"/>
        <v/>
      </c>
    </row>
    <row r="647" spans="7:50">
      <c r="G647" s="4"/>
      <c r="I647" s="350"/>
      <c r="J647" s="350"/>
      <c r="K647" s="350"/>
      <c r="L647" s="350"/>
      <c r="N647" s="349"/>
      <c r="O647" s="349"/>
      <c r="P647" s="349"/>
      <c r="Q647" s="338"/>
      <c r="R647" s="338"/>
      <c r="AM647" s="105" t="str">
        <f t="shared" si="102"/>
        <v/>
      </c>
      <c r="AN647" s="105" t="str">
        <f t="shared" si="103"/>
        <v/>
      </c>
      <c r="AO647" s="102" t="str">
        <f t="shared" si="104"/>
        <v/>
      </c>
      <c r="AP647" s="102" t="str">
        <f t="shared" si="105"/>
        <v/>
      </c>
      <c r="AQ647" s="102" t="str">
        <f t="shared" si="106"/>
        <v/>
      </c>
      <c r="AR647" s="102" t="str">
        <f t="shared" si="107"/>
        <v/>
      </c>
      <c r="AV647" s="161" t="str">
        <f t="shared" si="108"/>
        <v/>
      </c>
      <c r="AW647" s="105" t="str">
        <f t="shared" si="109"/>
        <v/>
      </c>
      <c r="AX647" s="105" t="str">
        <f t="shared" si="110"/>
        <v/>
      </c>
    </row>
    <row r="648" spans="7:50">
      <c r="G648" s="4"/>
      <c r="I648" s="350"/>
      <c r="J648" s="350"/>
      <c r="K648" s="350"/>
      <c r="L648" s="350"/>
      <c r="N648" s="349"/>
      <c r="O648" s="349"/>
      <c r="P648" s="349"/>
      <c r="Q648" s="338"/>
      <c r="R648" s="338"/>
      <c r="AM648" s="105" t="str">
        <f t="shared" si="102"/>
        <v/>
      </c>
      <c r="AN648" s="105" t="str">
        <f t="shared" si="103"/>
        <v/>
      </c>
      <c r="AO648" s="102" t="str">
        <f t="shared" si="104"/>
        <v/>
      </c>
      <c r="AP648" s="102" t="str">
        <f t="shared" si="105"/>
        <v/>
      </c>
      <c r="AQ648" s="102" t="str">
        <f t="shared" si="106"/>
        <v/>
      </c>
      <c r="AR648" s="102" t="str">
        <f t="shared" si="107"/>
        <v/>
      </c>
      <c r="AV648" s="161" t="str">
        <f t="shared" si="108"/>
        <v/>
      </c>
      <c r="AW648" s="105" t="str">
        <f t="shared" si="109"/>
        <v/>
      </c>
      <c r="AX648" s="105" t="str">
        <f t="shared" si="110"/>
        <v/>
      </c>
    </row>
    <row r="649" spans="7:50">
      <c r="G649" s="4"/>
      <c r="I649" s="350"/>
      <c r="J649" s="350"/>
      <c r="K649" s="350"/>
      <c r="L649" s="350"/>
      <c r="N649" s="349"/>
      <c r="O649" s="349"/>
      <c r="P649" s="349"/>
      <c r="Q649" s="338"/>
      <c r="R649" s="338"/>
      <c r="AM649" s="105" t="str">
        <f t="shared" si="102"/>
        <v/>
      </c>
      <c r="AN649" s="105" t="str">
        <f t="shared" si="103"/>
        <v/>
      </c>
      <c r="AO649" s="102" t="str">
        <f t="shared" si="104"/>
        <v/>
      </c>
      <c r="AP649" s="102" t="str">
        <f t="shared" si="105"/>
        <v/>
      </c>
      <c r="AQ649" s="102" t="str">
        <f t="shared" si="106"/>
        <v/>
      </c>
      <c r="AR649" s="102" t="str">
        <f t="shared" si="107"/>
        <v/>
      </c>
      <c r="AV649" s="161" t="str">
        <f t="shared" si="108"/>
        <v/>
      </c>
      <c r="AW649" s="105" t="str">
        <f t="shared" si="109"/>
        <v/>
      </c>
      <c r="AX649" s="105" t="str">
        <f t="shared" si="110"/>
        <v/>
      </c>
    </row>
    <row r="650" spans="7:50">
      <c r="G650" s="4"/>
      <c r="I650" s="350"/>
      <c r="J650" s="350"/>
      <c r="K650" s="350"/>
      <c r="L650" s="350"/>
      <c r="N650" s="349"/>
      <c r="O650" s="349"/>
      <c r="P650" s="349"/>
      <c r="Q650" s="338"/>
      <c r="R650" s="338"/>
      <c r="AM650" s="105" t="str">
        <f t="shared" si="102"/>
        <v/>
      </c>
      <c r="AN650" s="105" t="str">
        <f t="shared" si="103"/>
        <v/>
      </c>
      <c r="AO650" s="102" t="str">
        <f t="shared" si="104"/>
        <v/>
      </c>
      <c r="AP650" s="102" t="str">
        <f t="shared" si="105"/>
        <v/>
      </c>
      <c r="AQ650" s="102" t="str">
        <f t="shared" si="106"/>
        <v/>
      </c>
      <c r="AR650" s="102" t="str">
        <f t="shared" si="107"/>
        <v/>
      </c>
      <c r="AV650" s="161" t="str">
        <f t="shared" si="108"/>
        <v/>
      </c>
      <c r="AW650" s="105" t="str">
        <f t="shared" si="109"/>
        <v/>
      </c>
      <c r="AX650" s="105" t="str">
        <f t="shared" si="110"/>
        <v/>
      </c>
    </row>
    <row r="651" spans="7:50">
      <c r="G651" s="4"/>
      <c r="I651" s="350"/>
      <c r="J651" s="350"/>
      <c r="K651" s="350"/>
      <c r="L651" s="350"/>
      <c r="N651" s="349"/>
      <c r="O651" s="349"/>
      <c r="P651" s="349"/>
      <c r="Q651" s="338"/>
      <c r="R651" s="338"/>
      <c r="AM651" s="105" t="str">
        <f t="shared" si="102"/>
        <v/>
      </c>
      <c r="AN651" s="105" t="str">
        <f t="shared" si="103"/>
        <v/>
      </c>
      <c r="AO651" s="102" t="str">
        <f t="shared" si="104"/>
        <v/>
      </c>
      <c r="AP651" s="102" t="str">
        <f t="shared" si="105"/>
        <v/>
      </c>
      <c r="AQ651" s="102" t="str">
        <f t="shared" si="106"/>
        <v/>
      </c>
      <c r="AR651" s="102" t="str">
        <f t="shared" si="107"/>
        <v/>
      </c>
      <c r="AV651" s="161" t="str">
        <f t="shared" si="108"/>
        <v/>
      </c>
      <c r="AW651" s="105" t="str">
        <f t="shared" si="109"/>
        <v/>
      </c>
      <c r="AX651" s="105" t="str">
        <f t="shared" si="110"/>
        <v/>
      </c>
    </row>
    <row r="652" spans="7:50">
      <c r="G652" s="4"/>
      <c r="I652" s="350"/>
      <c r="J652" s="350"/>
      <c r="K652" s="350"/>
      <c r="L652" s="350"/>
      <c r="N652" s="349"/>
      <c r="O652" s="349"/>
      <c r="P652" s="349"/>
      <c r="Q652" s="338"/>
      <c r="R652" s="338"/>
      <c r="AM652" s="105" t="str">
        <f t="shared" si="102"/>
        <v/>
      </c>
      <c r="AN652" s="105" t="str">
        <f t="shared" si="103"/>
        <v/>
      </c>
      <c r="AO652" s="102" t="str">
        <f t="shared" si="104"/>
        <v/>
      </c>
      <c r="AP652" s="102" t="str">
        <f t="shared" si="105"/>
        <v/>
      </c>
      <c r="AQ652" s="102" t="str">
        <f t="shared" si="106"/>
        <v/>
      </c>
      <c r="AR652" s="102" t="str">
        <f t="shared" si="107"/>
        <v/>
      </c>
      <c r="AV652" s="161" t="str">
        <f t="shared" si="108"/>
        <v/>
      </c>
      <c r="AW652" s="105" t="str">
        <f t="shared" si="109"/>
        <v/>
      </c>
      <c r="AX652" s="105" t="str">
        <f t="shared" si="110"/>
        <v/>
      </c>
    </row>
    <row r="653" spans="7:50">
      <c r="G653" s="4"/>
      <c r="I653" s="350"/>
      <c r="J653" s="350"/>
      <c r="K653" s="350"/>
      <c r="L653" s="350"/>
      <c r="N653" s="349"/>
      <c r="O653" s="349"/>
      <c r="P653" s="349"/>
      <c r="Q653" s="338"/>
      <c r="R653" s="338"/>
      <c r="AM653" s="105" t="str">
        <f t="shared" si="102"/>
        <v/>
      </c>
      <c r="AN653" s="105" t="str">
        <f t="shared" si="103"/>
        <v/>
      </c>
      <c r="AO653" s="102" t="str">
        <f t="shared" si="104"/>
        <v/>
      </c>
      <c r="AP653" s="102" t="str">
        <f t="shared" si="105"/>
        <v/>
      </c>
      <c r="AQ653" s="102" t="str">
        <f t="shared" si="106"/>
        <v/>
      </c>
      <c r="AR653" s="102" t="str">
        <f t="shared" si="107"/>
        <v/>
      </c>
      <c r="AV653" s="161" t="str">
        <f t="shared" si="108"/>
        <v/>
      </c>
      <c r="AW653" s="105" t="str">
        <f t="shared" si="109"/>
        <v/>
      </c>
      <c r="AX653" s="105" t="str">
        <f t="shared" si="110"/>
        <v/>
      </c>
    </row>
    <row r="654" spans="7:50">
      <c r="G654" s="4"/>
      <c r="I654" s="350"/>
      <c r="J654" s="350"/>
      <c r="K654" s="350"/>
      <c r="L654" s="350"/>
      <c r="N654" s="349"/>
      <c r="O654" s="349"/>
      <c r="P654" s="349"/>
      <c r="Q654" s="338"/>
      <c r="R654" s="338"/>
      <c r="AM654" s="105" t="str">
        <f t="shared" ref="AM654:AM666" si="111">IF(Q654="Y",G654,"")</f>
        <v/>
      </c>
      <c r="AN654" s="105" t="str">
        <f t="shared" ref="AN654:AN664" si="112">IF(S654="Y",G654,"")</f>
        <v/>
      </c>
      <c r="AO654" s="102" t="str">
        <f t="shared" ref="AO654:AO666" si="113">IF(T654="Y",G654,"")</f>
        <v/>
      </c>
      <c r="AP654" s="102" t="str">
        <f t="shared" ref="AP654:AP666" si="114">IF(Q654="Y",AG654,"")</f>
        <v/>
      </c>
      <c r="AQ654" s="102" t="str">
        <f t="shared" ref="AQ654:AQ665" si="115">IF(S654="Y",AG654,"")</f>
        <v/>
      </c>
      <c r="AR654" s="102" t="str">
        <f t="shared" ref="AR654:AR660" si="116">IF(T654="Y",AG654,"")</f>
        <v/>
      </c>
      <c r="AV654" s="161" t="str">
        <f t="shared" si="108"/>
        <v/>
      </c>
      <c r="AW654" s="105" t="str">
        <f t="shared" si="109"/>
        <v/>
      </c>
      <c r="AX654" s="105" t="str">
        <f t="shared" si="110"/>
        <v/>
      </c>
    </row>
    <row r="655" spans="7:50">
      <c r="G655" s="4"/>
      <c r="I655" s="350"/>
      <c r="J655" s="350"/>
      <c r="K655" s="350"/>
      <c r="L655" s="350"/>
      <c r="N655" s="349"/>
      <c r="O655" s="349"/>
      <c r="P655" s="349"/>
      <c r="Q655" s="338"/>
      <c r="R655" s="338"/>
      <c r="AM655" s="105" t="str">
        <f t="shared" si="111"/>
        <v/>
      </c>
      <c r="AN655" s="105" t="str">
        <f t="shared" si="112"/>
        <v/>
      </c>
      <c r="AO655" s="102" t="str">
        <f t="shared" si="113"/>
        <v/>
      </c>
      <c r="AP655" s="102" t="str">
        <f t="shared" si="114"/>
        <v/>
      </c>
      <c r="AQ655" s="102" t="str">
        <f t="shared" si="115"/>
        <v/>
      </c>
      <c r="AR655" s="102" t="str">
        <f t="shared" si="116"/>
        <v/>
      </c>
      <c r="AV655" s="161" t="str">
        <f t="shared" ref="AV655:AV661" si="117">IF(AC655="Y",G655,"")</f>
        <v/>
      </c>
      <c r="AW655" s="105" t="str">
        <f t="shared" ref="AW655:AW661" si="118">IF(AD655="Y",G655,"")</f>
        <v/>
      </c>
      <c r="AX655" s="105" t="str">
        <f t="shared" ref="AX655:AX661" si="119">IF(AE655="Y",G655,"")</f>
        <v/>
      </c>
    </row>
    <row r="656" spans="7:50">
      <c r="G656" s="4"/>
      <c r="I656" s="350"/>
      <c r="J656" s="350"/>
      <c r="K656" s="350"/>
      <c r="L656" s="350"/>
      <c r="N656" s="349"/>
      <c r="O656" s="349"/>
      <c r="P656" s="349"/>
      <c r="Q656" s="338"/>
      <c r="R656" s="338"/>
      <c r="AM656" s="105" t="str">
        <f t="shared" si="111"/>
        <v/>
      </c>
      <c r="AN656" s="105" t="str">
        <f t="shared" si="112"/>
        <v/>
      </c>
      <c r="AO656" s="102" t="str">
        <f t="shared" si="113"/>
        <v/>
      </c>
      <c r="AP656" s="102" t="str">
        <f t="shared" si="114"/>
        <v/>
      </c>
      <c r="AQ656" s="102" t="str">
        <f t="shared" si="115"/>
        <v/>
      </c>
      <c r="AR656" s="102" t="str">
        <f t="shared" si="116"/>
        <v/>
      </c>
      <c r="AV656" s="161" t="str">
        <f t="shared" si="117"/>
        <v/>
      </c>
      <c r="AW656" s="105" t="str">
        <f t="shared" si="118"/>
        <v/>
      </c>
      <c r="AX656" s="105" t="str">
        <f t="shared" si="119"/>
        <v/>
      </c>
    </row>
    <row r="657" spans="7:50">
      <c r="G657" s="4"/>
      <c r="I657" s="350"/>
      <c r="J657" s="350"/>
      <c r="K657" s="350"/>
      <c r="L657" s="350"/>
      <c r="N657" s="349"/>
      <c r="O657" s="349"/>
      <c r="P657" s="349"/>
      <c r="Q657" s="338"/>
      <c r="R657" s="338"/>
      <c r="AM657" s="105" t="str">
        <f t="shared" si="111"/>
        <v/>
      </c>
      <c r="AN657" s="105" t="str">
        <f t="shared" si="112"/>
        <v/>
      </c>
      <c r="AO657" s="102" t="str">
        <f t="shared" si="113"/>
        <v/>
      </c>
      <c r="AP657" s="102" t="str">
        <f t="shared" si="114"/>
        <v/>
      </c>
      <c r="AQ657" s="102" t="str">
        <f t="shared" si="115"/>
        <v/>
      </c>
      <c r="AR657" s="102" t="str">
        <f t="shared" si="116"/>
        <v/>
      </c>
      <c r="AV657" s="161" t="str">
        <f t="shared" si="117"/>
        <v/>
      </c>
      <c r="AW657" s="105" t="str">
        <f t="shared" si="118"/>
        <v/>
      </c>
      <c r="AX657" s="105" t="str">
        <f t="shared" si="119"/>
        <v/>
      </c>
    </row>
    <row r="658" spans="7:50">
      <c r="G658" s="4"/>
      <c r="I658" s="350"/>
      <c r="J658" s="350"/>
      <c r="K658" s="350"/>
      <c r="L658" s="350"/>
      <c r="N658" s="349"/>
      <c r="O658" s="349"/>
      <c r="P658" s="349"/>
      <c r="Q658" s="338"/>
      <c r="R658" s="338"/>
      <c r="AM658" s="105" t="str">
        <f t="shared" si="111"/>
        <v/>
      </c>
      <c r="AN658" s="105" t="str">
        <f t="shared" si="112"/>
        <v/>
      </c>
      <c r="AO658" s="102" t="str">
        <f t="shared" si="113"/>
        <v/>
      </c>
      <c r="AP658" s="102" t="str">
        <f t="shared" si="114"/>
        <v/>
      </c>
      <c r="AQ658" s="102" t="str">
        <f t="shared" si="115"/>
        <v/>
      </c>
      <c r="AR658" s="102" t="str">
        <f t="shared" si="116"/>
        <v/>
      </c>
      <c r="AV658" s="161" t="str">
        <f t="shared" si="117"/>
        <v/>
      </c>
      <c r="AW658" s="105" t="str">
        <f t="shared" si="118"/>
        <v/>
      </c>
      <c r="AX658" s="105" t="str">
        <f t="shared" si="119"/>
        <v/>
      </c>
    </row>
    <row r="659" spans="7:50">
      <c r="G659" s="4"/>
      <c r="I659" s="350"/>
      <c r="J659" s="350"/>
      <c r="K659" s="350"/>
      <c r="L659" s="350"/>
      <c r="N659" s="349"/>
      <c r="O659" s="349"/>
      <c r="P659" s="349"/>
      <c r="Q659" s="338"/>
      <c r="R659" s="338"/>
      <c r="AM659" s="105" t="str">
        <f t="shared" si="111"/>
        <v/>
      </c>
      <c r="AN659" s="105" t="str">
        <f t="shared" si="112"/>
        <v/>
      </c>
      <c r="AO659" s="102" t="str">
        <f t="shared" si="113"/>
        <v/>
      </c>
      <c r="AP659" s="102" t="str">
        <f t="shared" si="114"/>
        <v/>
      </c>
      <c r="AQ659" s="102" t="str">
        <f t="shared" si="115"/>
        <v/>
      </c>
      <c r="AR659" s="102" t="str">
        <f t="shared" si="116"/>
        <v/>
      </c>
      <c r="AV659" s="161" t="str">
        <f t="shared" si="117"/>
        <v/>
      </c>
      <c r="AW659" s="105" t="str">
        <f t="shared" si="118"/>
        <v/>
      </c>
      <c r="AX659" s="105" t="str">
        <f t="shared" si="119"/>
        <v/>
      </c>
    </row>
    <row r="660" spans="7:50">
      <c r="G660" s="4"/>
      <c r="I660" s="350"/>
      <c r="J660" s="350"/>
      <c r="K660" s="350"/>
      <c r="L660" s="350"/>
      <c r="N660" s="349"/>
      <c r="O660" s="349"/>
      <c r="P660" s="349"/>
      <c r="Q660" s="338"/>
      <c r="R660" s="338"/>
      <c r="AM660" s="105" t="str">
        <f t="shared" si="111"/>
        <v/>
      </c>
      <c r="AN660" s="105" t="str">
        <f t="shared" si="112"/>
        <v/>
      </c>
      <c r="AO660" s="102" t="str">
        <f t="shared" si="113"/>
        <v/>
      </c>
      <c r="AP660" s="102" t="str">
        <f t="shared" si="114"/>
        <v/>
      </c>
      <c r="AQ660" s="102" t="str">
        <f t="shared" si="115"/>
        <v/>
      </c>
      <c r="AR660" s="102" t="str">
        <f t="shared" si="116"/>
        <v/>
      </c>
      <c r="AV660" s="161" t="str">
        <f t="shared" si="117"/>
        <v/>
      </c>
      <c r="AW660" s="105" t="str">
        <f t="shared" si="118"/>
        <v/>
      </c>
      <c r="AX660" s="105" t="str">
        <f t="shared" si="119"/>
        <v/>
      </c>
    </row>
    <row r="661" spans="7:50">
      <c r="G661" s="4"/>
      <c r="I661" s="350"/>
      <c r="J661" s="350"/>
      <c r="K661" s="350"/>
      <c r="L661" s="350"/>
      <c r="N661" s="349"/>
      <c r="O661" s="349"/>
      <c r="P661" s="349"/>
      <c r="Q661" s="338"/>
      <c r="R661" s="338"/>
      <c r="AM661" s="105" t="str">
        <f t="shared" si="111"/>
        <v/>
      </c>
      <c r="AN661" s="105" t="str">
        <f t="shared" si="112"/>
        <v/>
      </c>
      <c r="AO661" s="102" t="str">
        <f t="shared" si="113"/>
        <v/>
      </c>
      <c r="AP661" s="102" t="str">
        <f t="shared" si="114"/>
        <v/>
      </c>
      <c r="AQ661" s="102" t="str">
        <f t="shared" si="115"/>
        <v/>
      </c>
      <c r="AV661" s="161" t="str">
        <f t="shared" si="117"/>
        <v/>
      </c>
      <c r="AW661" s="105" t="str">
        <f t="shared" si="118"/>
        <v/>
      </c>
      <c r="AX661" s="105" t="str">
        <f t="shared" si="119"/>
        <v/>
      </c>
    </row>
    <row r="662" spans="7:50">
      <c r="G662" s="4"/>
      <c r="I662" s="350"/>
      <c r="J662" s="350"/>
      <c r="K662" s="350"/>
      <c r="L662" s="350"/>
      <c r="N662" s="349"/>
      <c r="O662" s="349"/>
      <c r="P662" s="349"/>
      <c r="Q662" s="338"/>
      <c r="R662" s="338"/>
      <c r="AM662" s="105" t="str">
        <f t="shared" si="111"/>
        <v/>
      </c>
      <c r="AN662" s="105" t="str">
        <f t="shared" si="112"/>
        <v/>
      </c>
      <c r="AO662" s="102" t="str">
        <f t="shared" si="113"/>
        <v/>
      </c>
      <c r="AP662" s="102" t="str">
        <f t="shared" si="114"/>
        <v/>
      </c>
      <c r="AQ662" s="102" t="str">
        <f t="shared" si="115"/>
        <v/>
      </c>
    </row>
    <row r="663" spans="7:50">
      <c r="G663" s="4"/>
      <c r="I663" s="350"/>
      <c r="J663" s="350"/>
      <c r="K663" s="350"/>
      <c r="L663" s="350"/>
      <c r="N663" s="349"/>
      <c r="O663" s="349"/>
      <c r="P663" s="349"/>
      <c r="Q663" s="338"/>
      <c r="R663" s="338"/>
      <c r="AM663" s="105" t="str">
        <f t="shared" si="111"/>
        <v/>
      </c>
      <c r="AN663" s="105" t="str">
        <f t="shared" si="112"/>
        <v/>
      </c>
      <c r="AO663" s="102" t="str">
        <f t="shared" si="113"/>
        <v/>
      </c>
      <c r="AP663" s="102" t="str">
        <f t="shared" si="114"/>
        <v/>
      </c>
      <c r="AQ663" s="102" t="str">
        <f t="shared" si="115"/>
        <v/>
      </c>
    </row>
    <row r="664" spans="7:50">
      <c r="G664" s="4"/>
      <c r="I664" s="350"/>
      <c r="J664" s="350"/>
      <c r="K664" s="350"/>
      <c r="L664" s="350"/>
      <c r="N664" s="349"/>
      <c r="O664" s="349"/>
      <c r="P664" s="349"/>
      <c r="Q664" s="338"/>
      <c r="R664" s="338"/>
      <c r="AM664" s="105" t="str">
        <f t="shared" si="111"/>
        <v/>
      </c>
      <c r="AN664" s="105" t="str">
        <f t="shared" si="112"/>
        <v/>
      </c>
      <c r="AO664" s="102" t="str">
        <f t="shared" si="113"/>
        <v/>
      </c>
      <c r="AP664" s="102" t="str">
        <f t="shared" si="114"/>
        <v/>
      </c>
      <c r="AQ664" s="102" t="str">
        <f t="shared" si="115"/>
        <v/>
      </c>
    </row>
    <row r="665" spans="7:50">
      <c r="G665" s="4"/>
      <c r="I665" s="350"/>
      <c r="J665" s="350"/>
      <c r="K665" s="350"/>
      <c r="L665" s="350"/>
      <c r="N665" s="349"/>
      <c r="O665" s="349"/>
      <c r="P665" s="349"/>
      <c r="Q665" s="338"/>
      <c r="R665" s="338"/>
      <c r="AM665" s="105" t="str">
        <f t="shared" si="111"/>
        <v/>
      </c>
      <c r="AO665" s="102" t="str">
        <f t="shared" si="113"/>
        <v/>
      </c>
      <c r="AP665" s="102" t="str">
        <f t="shared" si="114"/>
        <v/>
      </c>
      <c r="AQ665" s="102" t="str">
        <f t="shared" si="115"/>
        <v/>
      </c>
    </row>
    <row r="666" spans="7:50">
      <c r="G666" s="4"/>
      <c r="I666" s="350"/>
      <c r="J666" s="350"/>
      <c r="K666" s="350"/>
      <c r="L666" s="350"/>
      <c r="N666" s="349"/>
      <c r="O666" s="349"/>
      <c r="P666" s="349"/>
      <c r="Q666" s="338"/>
      <c r="R666" s="338"/>
      <c r="AM666" s="105" t="str">
        <f t="shared" si="111"/>
        <v/>
      </c>
      <c r="AO666" s="102" t="str">
        <f t="shared" si="113"/>
        <v/>
      </c>
      <c r="AP666" s="102" t="str">
        <f t="shared" si="114"/>
        <v/>
      </c>
    </row>
    <row r="667" spans="7:50">
      <c r="G667" s="4"/>
      <c r="I667" s="350"/>
      <c r="J667" s="350"/>
      <c r="K667" s="350"/>
      <c r="L667" s="350"/>
      <c r="N667" s="349"/>
      <c r="O667" s="349"/>
      <c r="P667" s="349"/>
      <c r="Q667" s="338"/>
      <c r="R667" s="338"/>
    </row>
    <row r="668" spans="7:50">
      <c r="G668" s="4"/>
      <c r="I668" s="350"/>
      <c r="J668" s="350"/>
      <c r="K668" s="350"/>
      <c r="L668" s="350"/>
      <c r="N668" s="349"/>
      <c r="O668" s="349"/>
      <c r="P668" s="349"/>
      <c r="Q668" s="338"/>
      <c r="R668" s="338"/>
    </row>
    <row r="669" spans="7:50">
      <c r="G669" s="4"/>
      <c r="I669" s="350"/>
      <c r="J669" s="350"/>
      <c r="K669" s="350"/>
      <c r="L669" s="350"/>
      <c r="N669" s="349"/>
      <c r="O669" s="349"/>
      <c r="P669" s="349"/>
      <c r="Q669" s="338"/>
      <c r="R669" s="338"/>
    </row>
    <row r="670" spans="7:50">
      <c r="G670" s="4"/>
      <c r="I670" s="350"/>
      <c r="J670" s="350"/>
      <c r="K670" s="350"/>
      <c r="L670" s="350"/>
      <c r="N670" s="349"/>
      <c r="O670" s="349"/>
      <c r="P670" s="349"/>
      <c r="Q670" s="338"/>
      <c r="R670" s="338"/>
    </row>
    <row r="671" spans="7:50">
      <c r="G671" s="4"/>
      <c r="I671" s="350"/>
      <c r="J671" s="350"/>
      <c r="K671" s="350"/>
      <c r="L671" s="350"/>
      <c r="N671" s="349"/>
      <c r="O671" s="349"/>
      <c r="P671" s="349"/>
      <c r="Q671" s="338"/>
      <c r="R671" s="338"/>
    </row>
    <row r="672" spans="7:50">
      <c r="G672" s="4"/>
      <c r="I672" s="350"/>
      <c r="J672" s="350"/>
      <c r="K672" s="350"/>
      <c r="L672" s="350"/>
      <c r="N672" s="349"/>
      <c r="O672" s="349"/>
      <c r="P672" s="349"/>
      <c r="Q672" s="338"/>
      <c r="R672" s="338"/>
    </row>
    <row r="673" spans="7:18">
      <c r="G673" s="4"/>
      <c r="I673" s="350"/>
      <c r="J673" s="350"/>
      <c r="K673" s="350"/>
      <c r="L673" s="350"/>
      <c r="N673" s="349"/>
      <c r="O673" s="349"/>
      <c r="P673" s="349"/>
      <c r="Q673" s="338"/>
      <c r="R673" s="338"/>
    </row>
    <row r="674" spans="7:18">
      <c r="G674" s="4"/>
      <c r="I674" s="350"/>
      <c r="J674" s="350"/>
      <c r="K674" s="350"/>
      <c r="L674" s="350"/>
      <c r="N674" s="349"/>
      <c r="O674" s="349"/>
      <c r="P674" s="349"/>
      <c r="Q674" s="338"/>
      <c r="R674" s="338"/>
    </row>
    <row r="675" spans="7:18">
      <c r="G675" s="4"/>
      <c r="I675" s="350"/>
      <c r="J675" s="350"/>
      <c r="K675" s="350"/>
      <c r="L675" s="350"/>
      <c r="N675" s="349"/>
      <c r="O675" s="349"/>
      <c r="P675" s="349"/>
      <c r="Q675" s="338"/>
      <c r="R675" s="338"/>
    </row>
    <row r="676" spans="7:18">
      <c r="G676" s="4"/>
      <c r="I676" s="350"/>
      <c r="J676" s="350"/>
      <c r="K676" s="350"/>
      <c r="L676" s="350"/>
      <c r="N676" s="349"/>
      <c r="O676" s="349"/>
      <c r="P676" s="349"/>
      <c r="Q676" s="338"/>
      <c r="R676" s="338"/>
    </row>
    <row r="677" spans="7:18">
      <c r="G677" s="4"/>
      <c r="I677" s="350"/>
      <c r="J677" s="350"/>
      <c r="K677" s="350"/>
      <c r="L677" s="350"/>
      <c r="N677" s="349"/>
      <c r="O677" s="349"/>
      <c r="P677" s="349"/>
      <c r="Q677" s="338"/>
      <c r="R677" s="338"/>
    </row>
    <row r="678" spans="7:18">
      <c r="G678" s="4"/>
      <c r="I678" s="350"/>
      <c r="J678" s="350"/>
      <c r="K678" s="350"/>
      <c r="L678" s="350"/>
      <c r="N678" s="349"/>
      <c r="O678" s="349"/>
      <c r="P678" s="349"/>
      <c r="Q678" s="338"/>
      <c r="R678" s="338"/>
    </row>
    <row r="679" spans="7:18">
      <c r="G679" s="4"/>
      <c r="I679" s="350"/>
      <c r="J679" s="350"/>
      <c r="K679" s="350"/>
      <c r="L679" s="350"/>
      <c r="N679" s="349"/>
      <c r="O679" s="349"/>
      <c r="P679" s="349"/>
      <c r="Q679" s="338"/>
      <c r="R679" s="338"/>
    </row>
    <row r="680" spans="7:18">
      <c r="G680" s="4"/>
      <c r="I680" s="350"/>
      <c r="J680" s="350"/>
      <c r="K680" s="350"/>
      <c r="L680" s="350"/>
      <c r="N680" s="349"/>
      <c r="O680" s="349"/>
      <c r="P680" s="349"/>
      <c r="Q680" s="338"/>
      <c r="R680" s="338"/>
    </row>
    <row r="681" spans="7:18">
      <c r="G681" s="4"/>
      <c r="I681" s="350"/>
      <c r="J681" s="350"/>
      <c r="K681" s="350"/>
      <c r="L681" s="350"/>
      <c r="N681" s="349"/>
      <c r="O681" s="349"/>
      <c r="P681" s="349"/>
      <c r="Q681" s="338"/>
      <c r="R681" s="338"/>
    </row>
    <row r="682" spans="7:18">
      <c r="G682" s="4"/>
      <c r="I682" s="350"/>
      <c r="J682" s="350"/>
      <c r="K682" s="350"/>
      <c r="L682" s="350"/>
      <c r="N682" s="349"/>
      <c r="O682" s="349"/>
      <c r="P682" s="349"/>
      <c r="Q682" s="338"/>
      <c r="R682" s="338"/>
    </row>
    <row r="683" spans="7:18">
      <c r="G683" s="4"/>
      <c r="I683" s="350"/>
      <c r="J683" s="350"/>
      <c r="K683" s="350"/>
      <c r="L683" s="350"/>
      <c r="N683" s="349"/>
      <c r="O683" s="349"/>
      <c r="P683" s="349"/>
      <c r="Q683" s="338"/>
      <c r="R683" s="338"/>
    </row>
    <row r="684" spans="7:18">
      <c r="G684" s="4"/>
      <c r="I684" s="350"/>
      <c r="J684" s="350"/>
      <c r="K684" s="350"/>
      <c r="L684" s="350"/>
      <c r="N684" s="349"/>
      <c r="O684" s="349"/>
      <c r="P684" s="349"/>
      <c r="Q684" s="338"/>
      <c r="R684" s="338"/>
    </row>
    <row r="685" spans="7:18">
      <c r="G685" s="4"/>
      <c r="I685" s="350"/>
      <c r="J685" s="350"/>
      <c r="K685" s="350"/>
      <c r="L685" s="350"/>
      <c r="N685" s="349"/>
      <c r="O685" s="349"/>
      <c r="P685" s="349"/>
      <c r="Q685" s="338"/>
      <c r="R685" s="338"/>
    </row>
    <row r="686" spans="7:18">
      <c r="G686" s="4"/>
      <c r="I686" s="350"/>
      <c r="J686" s="350"/>
      <c r="K686" s="350"/>
      <c r="L686" s="350"/>
      <c r="N686" s="349"/>
      <c r="O686" s="349"/>
      <c r="P686" s="349"/>
      <c r="Q686" s="338"/>
      <c r="R686" s="338"/>
    </row>
    <row r="687" spans="7:18">
      <c r="G687" s="4"/>
      <c r="I687" s="350"/>
      <c r="J687" s="350"/>
      <c r="K687" s="350"/>
      <c r="L687" s="350"/>
      <c r="N687" s="349"/>
      <c r="O687" s="349"/>
      <c r="P687" s="349"/>
      <c r="Q687" s="338"/>
      <c r="R687" s="338"/>
    </row>
    <row r="688" spans="7:18">
      <c r="G688" s="4"/>
      <c r="I688" s="350"/>
      <c r="J688" s="350"/>
      <c r="K688" s="350"/>
      <c r="L688" s="350"/>
      <c r="N688" s="349"/>
      <c r="O688" s="349"/>
      <c r="P688" s="349"/>
      <c r="Q688" s="338"/>
      <c r="R688" s="338"/>
    </row>
    <row r="689" spans="7:18">
      <c r="G689" s="4"/>
      <c r="I689" s="350"/>
      <c r="J689" s="350"/>
      <c r="K689" s="350"/>
      <c r="L689" s="350"/>
      <c r="N689" s="349"/>
      <c r="O689" s="349"/>
      <c r="P689" s="349"/>
      <c r="Q689" s="338"/>
      <c r="R689" s="338"/>
    </row>
    <row r="690" spans="7:18">
      <c r="G690" s="4"/>
      <c r="I690" s="350"/>
      <c r="J690" s="350"/>
      <c r="K690" s="350"/>
      <c r="L690" s="350"/>
      <c r="N690" s="349"/>
      <c r="O690" s="349"/>
      <c r="P690" s="349"/>
      <c r="Q690" s="338"/>
      <c r="R690" s="338"/>
    </row>
    <row r="691" spans="7:18">
      <c r="G691" s="4"/>
      <c r="I691" s="350"/>
      <c r="J691" s="350"/>
      <c r="K691" s="350"/>
      <c r="L691" s="350"/>
      <c r="N691" s="349"/>
      <c r="O691" s="349"/>
      <c r="P691" s="349"/>
      <c r="Q691" s="338"/>
      <c r="R691" s="338"/>
    </row>
    <row r="692" spans="7:18">
      <c r="G692" s="4"/>
      <c r="I692" s="350"/>
      <c r="J692" s="350"/>
      <c r="K692" s="350"/>
      <c r="L692" s="350"/>
      <c r="N692" s="349"/>
      <c r="O692" s="349"/>
      <c r="P692" s="349"/>
      <c r="Q692" s="338"/>
      <c r="R692" s="338"/>
    </row>
    <row r="693" spans="7:18">
      <c r="G693" s="4"/>
      <c r="I693" s="350"/>
      <c r="J693" s="350"/>
      <c r="K693" s="350"/>
      <c r="L693" s="350"/>
      <c r="N693" s="349"/>
      <c r="O693" s="349"/>
      <c r="P693" s="349"/>
      <c r="Q693" s="338"/>
      <c r="R693" s="338"/>
    </row>
    <row r="694" spans="7:18">
      <c r="G694" s="4"/>
      <c r="I694" s="350"/>
      <c r="J694" s="350"/>
      <c r="K694" s="350"/>
      <c r="L694" s="350"/>
      <c r="N694" s="349"/>
      <c r="O694" s="349"/>
      <c r="P694" s="349"/>
      <c r="Q694" s="338"/>
      <c r="R694" s="338"/>
    </row>
    <row r="695" spans="7:18">
      <c r="G695" s="4"/>
      <c r="I695" s="350"/>
      <c r="J695" s="350"/>
      <c r="K695" s="350"/>
      <c r="L695" s="350"/>
      <c r="N695" s="349"/>
      <c r="O695" s="349"/>
      <c r="P695" s="349"/>
      <c r="Q695" s="338"/>
      <c r="R695" s="338"/>
    </row>
    <row r="696" spans="7:18">
      <c r="G696" s="4"/>
      <c r="I696" s="350"/>
      <c r="J696" s="350"/>
      <c r="K696" s="350"/>
      <c r="L696" s="350"/>
      <c r="N696" s="349"/>
      <c r="O696" s="349"/>
      <c r="P696" s="349"/>
      <c r="Q696" s="338"/>
      <c r="R696" s="338"/>
    </row>
    <row r="697" spans="7:18">
      <c r="G697" s="4"/>
      <c r="I697" s="350"/>
      <c r="J697" s="350"/>
      <c r="K697" s="350"/>
      <c r="L697" s="350"/>
      <c r="N697" s="349"/>
      <c r="O697" s="349"/>
      <c r="P697" s="349"/>
      <c r="Q697" s="338"/>
      <c r="R697" s="338"/>
    </row>
    <row r="698" spans="7:18">
      <c r="G698" s="4"/>
      <c r="I698" s="350"/>
      <c r="J698" s="350"/>
      <c r="K698" s="350"/>
      <c r="L698" s="350"/>
      <c r="N698" s="349"/>
      <c r="O698" s="349"/>
      <c r="P698" s="349"/>
      <c r="Q698" s="338"/>
      <c r="R698" s="338"/>
    </row>
    <row r="699" spans="7:18">
      <c r="G699" s="4"/>
      <c r="I699" s="350"/>
      <c r="J699" s="350"/>
      <c r="K699" s="350"/>
      <c r="L699" s="350"/>
      <c r="N699" s="349"/>
      <c r="O699" s="349"/>
      <c r="P699" s="349"/>
      <c r="Q699" s="338"/>
      <c r="R699" s="338"/>
    </row>
    <row r="700" spans="7:18">
      <c r="G700" s="4"/>
      <c r="I700" s="350"/>
      <c r="J700" s="350"/>
      <c r="K700" s="350"/>
      <c r="L700" s="350"/>
      <c r="N700" s="349"/>
      <c r="O700" s="349"/>
      <c r="P700" s="349"/>
      <c r="Q700" s="338"/>
      <c r="R700" s="338"/>
    </row>
    <row r="701" spans="7:18">
      <c r="G701" s="4"/>
      <c r="I701" s="350"/>
      <c r="J701" s="350"/>
      <c r="K701" s="350"/>
      <c r="L701" s="350"/>
      <c r="N701" s="349"/>
      <c r="O701" s="349"/>
      <c r="P701" s="349"/>
      <c r="Q701" s="338"/>
      <c r="R701" s="338"/>
    </row>
    <row r="702" spans="7:18">
      <c r="G702" s="4"/>
      <c r="I702" s="350"/>
      <c r="J702" s="350"/>
      <c r="K702" s="350"/>
      <c r="L702" s="350"/>
      <c r="N702" s="349"/>
      <c r="O702" s="349"/>
      <c r="P702" s="349"/>
      <c r="Q702" s="338"/>
      <c r="R702" s="338"/>
    </row>
    <row r="703" spans="7:18">
      <c r="G703" s="4"/>
      <c r="I703" s="350"/>
      <c r="J703" s="350"/>
      <c r="K703" s="350"/>
      <c r="L703" s="350"/>
      <c r="N703" s="349"/>
      <c r="O703" s="349"/>
      <c r="P703" s="349"/>
      <c r="Q703" s="338"/>
      <c r="R703" s="338"/>
    </row>
    <row r="704" spans="7:18">
      <c r="G704" s="4"/>
      <c r="I704" s="350"/>
      <c r="J704" s="350"/>
      <c r="K704" s="350"/>
      <c r="L704" s="350"/>
      <c r="N704" s="349"/>
      <c r="O704" s="349"/>
      <c r="P704" s="349"/>
      <c r="Q704" s="338"/>
      <c r="R704" s="338"/>
    </row>
    <row r="705" spans="7:18">
      <c r="G705" s="4"/>
      <c r="I705" s="350"/>
      <c r="J705" s="350"/>
      <c r="K705" s="350"/>
      <c r="L705" s="350"/>
      <c r="N705" s="349"/>
      <c r="O705" s="349"/>
      <c r="P705" s="349"/>
      <c r="Q705" s="338"/>
      <c r="R705" s="338"/>
    </row>
    <row r="706" spans="7:18">
      <c r="G706" s="4"/>
      <c r="I706" s="350"/>
      <c r="J706" s="350"/>
      <c r="K706" s="350"/>
      <c r="L706" s="350"/>
      <c r="N706" s="349"/>
      <c r="O706" s="349"/>
      <c r="P706" s="349"/>
      <c r="Q706" s="338"/>
      <c r="R706" s="338"/>
    </row>
    <row r="707" spans="7:18">
      <c r="G707" s="4"/>
      <c r="I707" s="350"/>
      <c r="J707" s="350"/>
      <c r="K707" s="350"/>
      <c r="L707" s="350"/>
      <c r="N707" s="349"/>
      <c r="O707" s="349"/>
      <c r="P707" s="349"/>
      <c r="Q707" s="338"/>
      <c r="R707" s="338"/>
    </row>
    <row r="708" spans="7:18">
      <c r="G708" s="4"/>
      <c r="I708" s="350"/>
      <c r="J708" s="350"/>
      <c r="K708" s="350"/>
      <c r="L708" s="350"/>
      <c r="N708" s="349"/>
      <c r="O708" s="349"/>
      <c r="P708" s="349"/>
      <c r="Q708" s="338"/>
      <c r="R708" s="338"/>
    </row>
    <row r="709" spans="7:18">
      <c r="G709" s="4"/>
      <c r="I709" s="350"/>
      <c r="J709" s="350"/>
      <c r="K709" s="350"/>
      <c r="L709" s="350"/>
      <c r="N709" s="349"/>
      <c r="O709" s="349"/>
      <c r="P709" s="349"/>
      <c r="Q709" s="338"/>
      <c r="R709" s="338"/>
    </row>
    <row r="710" spans="7:18">
      <c r="G710" s="4"/>
      <c r="I710" s="350"/>
      <c r="J710" s="350"/>
      <c r="K710" s="350"/>
      <c r="L710" s="350"/>
      <c r="N710" s="349"/>
      <c r="O710" s="349"/>
      <c r="P710" s="349"/>
      <c r="Q710" s="338"/>
      <c r="R710" s="338"/>
    </row>
    <row r="711" spans="7:18">
      <c r="G711" s="4"/>
      <c r="I711" s="350"/>
      <c r="J711" s="350"/>
      <c r="K711" s="350"/>
      <c r="L711" s="350"/>
      <c r="N711" s="349"/>
      <c r="O711" s="349"/>
      <c r="P711" s="349"/>
      <c r="Q711" s="338"/>
      <c r="R711" s="338"/>
    </row>
    <row r="712" spans="7:18">
      <c r="G712" s="4"/>
      <c r="I712" s="350"/>
      <c r="J712" s="350"/>
      <c r="K712" s="350"/>
      <c r="L712" s="350"/>
      <c r="N712" s="349"/>
      <c r="O712" s="349"/>
      <c r="P712" s="349"/>
      <c r="Q712" s="338"/>
      <c r="R712" s="338"/>
    </row>
    <row r="713" spans="7:18">
      <c r="G713" s="4"/>
      <c r="I713" s="350"/>
      <c r="J713" s="350"/>
      <c r="K713" s="350"/>
      <c r="L713" s="350"/>
      <c r="N713" s="349"/>
      <c r="O713" s="349"/>
      <c r="P713" s="349"/>
      <c r="Q713" s="338"/>
      <c r="R713" s="338"/>
    </row>
    <row r="714" spans="7:18">
      <c r="G714" s="4"/>
      <c r="I714" s="350"/>
      <c r="J714" s="350"/>
      <c r="K714" s="350"/>
      <c r="L714" s="350"/>
      <c r="N714" s="349"/>
      <c r="O714" s="349"/>
      <c r="P714" s="349"/>
      <c r="Q714" s="338"/>
      <c r="R714" s="338"/>
    </row>
    <row r="715" spans="7:18">
      <c r="G715" s="4"/>
      <c r="I715" s="350"/>
      <c r="J715" s="350"/>
      <c r="K715" s="350"/>
      <c r="L715" s="350"/>
      <c r="N715" s="349"/>
      <c r="O715" s="349"/>
      <c r="P715" s="349"/>
      <c r="Q715" s="338"/>
      <c r="R715" s="338"/>
    </row>
    <row r="716" spans="7:18">
      <c r="G716" s="4"/>
      <c r="I716" s="350"/>
      <c r="J716" s="350"/>
      <c r="K716" s="350"/>
      <c r="L716" s="350"/>
      <c r="N716" s="349"/>
      <c r="O716" s="349"/>
      <c r="P716" s="349"/>
      <c r="Q716" s="338"/>
      <c r="R716" s="338"/>
    </row>
    <row r="717" spans="7:18">
      <c r="G717" s="4"/>
      <c r="I717" s="350"/>
      <c r="J717" s="350"/>
      <c r="K717" s="350"/>
      <c r="L717" s="350"/>
      <c r="N717" s="349"/>
      <c r="O717" s="349"/>
      <c r="P717" s="349"/>
      <c r="Q717" s="338"/>
      <c r="R717" s="338"/>
    </row>
    <row r="718" spans="7:18">
      <c r="G718" s="4"/>
      <c r="I718" s="350"/>
      <c r="J718" s="350"/>
      <c r="K718" s="350"/>
      <c r="L718" s="350"/>
      <c r="N718" s="349"/>
      <c r="O718" s="349"/>
      <c r="P718" s="349"/>
      <c r="Q718" s="338"/>
      <c r="R718" s="338"/>
    </row>
    <row r="719" spans="7:18">
      <c r="G719" s="4"/>
      <c r="I719" s="350"/>
      <c r="J719" s="350"/>
      <c r="K719" s="350"/>
      <c r="L719" s="350"/>
      <c r="N719" s="349"/>
      <c r="O719" s="349"/>
      <c r="P719" s="349"/>
      <c r="Q719" s="338"/>
      <c r="R719" s="338"/>
    </row>
    <row r="720" spans="7:18">
      <c r="G720" s="4"/>
      <c r="I720" s="350"/>
      <c r="J720" s="350"/>
      <c r="K720" s="350"/>
      <c r="L720" s="350"/>
      <c r="N720" s="349"/>
      <c r="O720" s="349"/>
      <c r="P720" s="349"/>
      <c r="Q720" s="338"/>
      <c r="R720" s="338"/>
    </row>
    <row r="721" spans="7:18">
      <c r="G721" s="4"/>
      <c r="I721" s="350"/>
      <c r="J721" s="350"/>
      <c r="K721" s="350"/>
      <c r="L721" s="350"/>
      <c r="N721" s="349"/>
      <c r="O721" s="349"/>
      <c r="P721" s="349"/>
      <c r="Q721" s="338"/>
      <c r="R721" s="338"/>
    </row>
    <row r="722" spans="7:18">
      <c r="G722" s="4"/>
      <c r="I722" s="350"/>
      <c r="J722" s="350"/>
      <c r="K722" s="350"/>
      <c r="L722" s="350"/>
      <c r="N722" s="349"/>
      <c r="O722" s="349"/>
      <c r="P722" s="349"/>
      <c r="Q722" s="338"/>
      <c r="R722" s="338"/>
    </row>
    <row r="723" spans="7:18">
      <c r="G723" s="4"/>
      <c r="I723" s="350"/>
      <c r="J723" s="350"/>
      <c r="K723" s="350"/>
      <c r="L723" s="350"/>
      <c r="N723" s="349"/>
      <c r="O723" s="349"/>
      <c r="P723" s="349"/>
      <c r="Q723" s="338"/>
      <c r="R723" s="338"/>
    </row>
    <row r="724" spans="7:18">
      <c r="G724" s="4"/>
      <c r="I724" s="350"/>
      <c r="J724" s="350"/>
      <c r="K724" s="350"/>
      <c r="L724" s="350"/>
      <c r="N724" s="349"/>
      <c r="O724" s="349"/>
      <c r="P724" s="349"/>
      <c r="Q724" s="338"/>
      <c r="R724" s="338"/>
    </row>
    <row r="725" spans="7:18">
      <c r="G725" s="4"/>
      <c r="I725" s="350"/>
      <c r="J725" s="350"/>
      <c r="K725" s="350"/>
      <c r="L725" s="350"/>
      <c r="N725" s="349"/>
      <c r="O725" s="349"/>
      <c r="P725" s="349"/>
      <c r="Q725" s="338"/>
      <c r="R725" s="338"/>
    </row>
    <row r="726" spans="7:18">
      <c r="G726" s="4"/>
      <c r="I726" s="350"/>
      <c r="J726" s="350"/>
      <c r="K726" s="350"/>
      <c r="L726" s="350"/>
      <c r="N726" s="349"/>
      <c r="O726" s="349"/>
      <c r="P726" s="349"/>
      <c r="Q726" s="338"/>
      <c r="R726" s="338"/>
    </row>
    <row r="727" spans="7:18">
      <c r="G727" s="4"/>
      <c r="I727" s="350"/>
      <c r="J727" s="350"/>
      <c r="K727" s="350"/>
      <c r="L727" s="350"/>
      <c r="N727" s="349"/>
      <c r="O727" s="349"/>
      <c r="P727" s="349"/>
      <c r="Q727" s="338"/>
      <c r="R727" s="338"/>
    </row>
    <row r="728" spans="7:18">
      <c r="G728" s="4"/>
      <c r="I728" s="350"/>
      <c r="J728" s="350"/>
      <c r="K728" s="350"/>
      <c r="L728" s="350"/>
      <c r="N728" s="349"/>
      <c r="O728" s="349"/>
      <c r="P728" s="349"/>
      <c r="Q728" s="338"/>
      <c r="R728" s="338"/>
    </row>
    <row r="729" spans="7:18">
      <c r="G729" s="4"/>
      <c r="I729" s="350"/>
      <c r="J729" s="350"/>
      <c r="K729" s="350"/>
      <c r="L729" s="350"/>
      <c r="N729" s="349"/>
      <c r="O729" s="349"/>
      <c r="P729" s="349"/>
      <c r="Q729" s="338"/>
      <c r="R729" s="338"/>
    </row>
    <row r="730" spans="7:18">
      <c r="G730" s="4"/>
      <c r="I730" s="350"/>
      <c r="J730" s="350"/>
      <c r="K730" s="350"/>
      <c r="L730" s="350"/>
      <c r="N730" s="349"/>
      <c r="O730" s="349"/>
      <c r="P730" s="349"/>
      <c r="Q730" s="338"/>
      <c r="R730" s="338"/>
    </row>
    <row r="731" spans="7:18">
      <c r="G731" s="4"/>
      <c r="I731" s="350"/>
      <c r="J731" s="350"/>
      <c r="K731" s="350"/>
      <c r="L731" s="350"/>
      <c r="N731" s="349"/>
      <c r="O731" s="349"/>
      <c r="P731" s="349"/>
      <c r="Q731" s="338"/>
      <c r="R731" s="338"/>
    </row>
    <row r="732" spans="7:18">
      <c r="G732" s="4"/>
      <c r="I732" s="350"/>
      <c r="J732" s="350"/>
      <c r="K732" s="350"/>
      <c r="L732" s="350"/>
      <c r="N732" s="349"/>
      <c r="O732" s="349"/>
      <c r="P732" s="349"/>
      <c r="Q732" s="338"/>
      <c r="R732" s="338"/>
    </row>
    <row r="733" spans="7:18">
      <c r="G733" s="4"/>
      <c r="I733" s="350"/>
      <c r="J733" s="350"/>
      <c r="K733" s="350"/>
      <c r="L733" s="350"/>
      <c r="N733" s="349"/>
      <c r="O733" s="349"/>
      <c r="P733" s="349"/>
      <c r="Q733" s="338"/>
      <c r="R733" s="338"/>
    </row>
    <row r="734" spans="7:18">
      <c r="G734" s="4"/>
      <c r="I734" s="350"/>
      <c r="J734" s="350"/>
      <c r="K734" s="350"/>
      <c r="L734" s="350"/>
      <c r="N734" s="349"/>
      <c r="O734" s="349"/>
      <c r="P734" s="349"/>
      <c r="Q734" s="338"/>
      <c r="R734" s="338"/>
    </row>
    <row r="735" spans="7:18">
      <c r="G735" s="4"/>
      <c r="I735" s="350"/>
      <c r="J735" s="350"/>
      <c r="K735" s="350"/>
      <c r="L735" s="350"/>
      <c r="N735" s="349"/>
      <c r="O735" s="349"/>
      <c r="P735" s="349"/>
      <c r="Q735" s="338"/>
      <c r="R735" s="338"/>
    </row>
    <row r="736" spans="7:18">
      <c r="G736" s="4"/>
      <c r="I736" s="350"/>
      <c r="J736" s="350"/>
      <c r="K736" s="350"/>
      <c r="L736" s="350"/>
      <c r="N736" s="349"/>
      <c r="O736" s="349"/>
      <c r="P736" s="349"/>
      <c r="Q736" s="338"/>
      <c r="R736" s="338"/>
    </row>
    <row r="737" spans="7:18">
      <c r="G737" s="4"/>
      <c r="I737" s="350"/>
      <c r="J737" s="350"/>
      <c r="K737" s="350"/>
      <c r="L737" s="350"/>
      <c r="N737" s="349"/>
      <c r="O737" s="349"/>
      <c r="P737" s="349"/>
      <c r="Q737" s="338"/>
      <c r="R737" s="338"/>
    </row>
    <row r="738" spans="7:18">
      <c r="G738" s="4"/>
      <c r="I738" s="350"/>
      <c r="J738" s="350"/>
      <c r="K738" s="350"/>
      <c r="L738" s="350"/>
      <c r="N738" s="349"/>
      <c r="O738" s="349"/>
      <c r="P738" s="349"/>
      <c r="Q738" s="338"/>
      <c r="R738" s="338"/>
    </row>
    <row r="739" spans="7:18">
      <c r="G739" s="4"/>
      <c r="I739" s="350"/>
      <c r="J739" s="350"/>
      <c r="K739" s="350"/>
      <c r="L739" s="350"/>
      <c r="N739" s="349"/>
      <c r="O739" s="349"/>
      <c r="P739" s="349"/>
      <c r="Q739" s="338"/>
      <c r="R739" s="338"/>
    </row>
    <row r="740" spans="7:18">
      <c r="G740" s="4"/>
      <c r="I740" s="350"/>
      <c r="J740" s="350"/>
      <c r="K740" s="350"/>
      <c r="L740" s="350"/>
      <c r="N740" s="349"/>
      <c r="O740" s="349"/>
      <c r="P740" s="349"/>
      <c r="Q740" s="338"/>
      <c r="R740" s="338"/>
    </row>
    <row r="741" spans="7:18">
      <c r="G741" s="4"/>
      <c r="I741" s="350"/>
      <c r="J741" s="350"/>
      <c r="K741" s="350"/>
      <c r="L741" s="350"/>
      <c r="N741" s="349"/>
      <c r="O741" s="349"/>
      <c r="P741" s="349"/>
      <c r="Q741" s="338"/>
      <c r="R741" s="338"/>
    </row>
    <row r="742" spans="7:18">
      <c r="G742" s="4"/>
      <c r="I742" s="350"/>
      <c r="J742" s="350"/>
      <c r="K742" s="350"/>
      <c r="L742" s="350"/>
      <c r="N742" s="349"/>
      <c r="O742" s="349"/>
      <c r="P742" s="349"/>
      <c r="Q742" s="338"/>
      <c r="R742" s="338"/>
    </row>
    <row r="743" spans="7:18">
      <c r="G743" s="4"/>
      <c r="I743" s="350"/>
      <c r="J743" s="350"/>
      <c r="K743" s="350"/>
      <c r="L743" s="350"/>
      <c r="N743" s="349"/>
      <c r="O743" s="349"/>
      <c r="P743" s="349"/>
      <c r="Q743" s="338"/>
      <c r="R743" s="338"/>
    </row>
    <row r="744" spans="7:18">
      <c r="G744" s="4"/>
      <c r="I744" s="350"/>
      <c r="J744" s="350"/>
      <c r="K744" s="350"/>
      <c r="L744" s="350"/>
      <c r="N744" s="349"/>
      <c r="O744" s="349"/>
      <c r="P744" s="349"/>
      <c r="Q744" s="338"/>
      <c r="R744" s="338"/>
    </row>
    <row r="745" spans="7:18">
      <c r="G745" s="4"/>
      <c r="I745" s="350"/>
      <c r="J745" s="350"/>
      <c r="K745" s="350"/>
      <c r="L745" s="350"/>
      <c r="N745" s="349"/>
      <c r="O745" s="349"/>
      <c r="P745" s="349"/>
      <c r="Q745" s="338"/>
      <c r="R745" s="338"/>
    </row>
    <row r="746" spans="7:18">
      <c r="G746" s="4"/>
      <c r="I746" s="350"/>
      <c r="J746" s="350"/>
      <c r="K746" s="350"/>
      <c r="L746" s="350"/>
      <c r="N746" s="349"/>
      <c r="O746" s="349"/>
      <c r="P746" s="349"/>
      <c r="Q746" s="338"/>
      <c r="R746" s="338"/>
    </row>
    <row r="747" spans="7:18">
      <c r="G747" s="4"/>
      <c r="I747" s="350"/>
      <c r="J747" s="350"/>
      <c r="K747" s="350"/>
      <c r="L747" s="350"/>
      <c r="N747" s="349"/>
      <c r="O747" s="349"/>
      <c r="P747" s="349"/>
      <c r="Q747" s="338"/>
      <c r="R747" s="338"/>
    </row>
    <row r="748" spans="7:18">
      <c r="G748" s="4"/>
      <c r="I748" s="350"/>
      <c r="J748" s="350"/>
      <c r="K748" s="350"/>
      <c r="L748" s="350"/>
      <c r="N748" s="349"/>
      <c r="O748" s="349"/>
      <c r="P748" s="349"/>
      <c r="Q748" s="338"/>
      <c r="R748" s="338"/>
    </row>
    <row r="749" spans="7:18">
      <c r="G749" s="4"/>
      <c r="I749" s="350"/>
      <c r="J749" s="350"/>
      <c r="K749" s="350"/>
      <c r="L749" s="350"/>
      <c r="N749" s="349"/>
      <c r="O749" s="349"/>
      <c r="P749" s="349"/>
      <c r="Q749" s="338"/>
      <c r="R749" s="338"/>
    </row>
    <row r="750" spans="7:18">
      <c r="G750" s="4"/>
      <c r="I750" s="350"/>
      <c r="J750" s="350"/>
      <c r="K750" s="350"/>
      <c r="L750" s="350"/>
      <c r="N750" s="349"/>
      <c r="O750" s="349"/>
      <c r="P750" s="349"/>
      <c r="Q750" s="338"/>
      <c r="R750" s="338"/>
    </row>
    <row r="751" spans="7:18">
      <c r="G751" s="4"/>
      <c r="I751" s="350"/>
      <c r="J751" s="350"/>
      <c r="K751" s="350"/>
      <c r="L751" s="350"/>
      <c r="N751" s="349"/>
      <c r="O751" s="349"/>
      <c r="P751" s="349"/>
      <c r="Q751" s="338"/>
      <c r="R751" s="338"/>
    </row>
    <row r="752" spans="7:18">
      <c r="G752" s="4"/>
      <c r="I752" s="350"/>
      <c r="J752" s="350"/>
      <c r="K752" s="350"/>
      <c r="L752" s="350"/>
      <c r="N752" s="349"/>
      <c r="O752" s="349"/>
      <c r="P752" s="349"/>
      <c r="Q752" s="338"/>
      <c r="R752" s="338"/>
    </row>
    <row r="753" spans="7:18">
      <c r="G753" s="4"/>
      <c r="I753" s="350"/>
      <c r="J753" s="350"/>
      <c r="K753" s="350"/>
      <c r="L753" s="350"/>
      <c r="N753" s="349"/>
      <c r="O753" s="349"/>
      <c r="P753" s="349"/>
      <c r="Q753" s="338"/>
      <c r="R753" s="338"/>
    </row>
    <row r="754" spans="7:18">
      <c r="G754" s="4"/>
      <c r="I754" s="350"/>
      <c r="J754" s="350"/>
      <c r="K754" s="350"/>
      <c r="L754" s="350"/>
      <c r="N754" s="349"/>
      <c r="O754" s="349"/>
      <c r="P754" s="349"/>
      <c r="Q754" s="338"/>
      <c r="R754" s="338"/>
    </row>
    <row r="755" spans="7:18">
      <c r="G755" s="4"/>
      <c r="I755" s="350"/>
      <c r="J755" s="350"/>
      <c r="K755" s="350"/>
      <c r="L755" s="350"/>
      <c r="N755" s="349"/>
      <c r="O755" s="349"/>
      <c r="P755" s="349"/>
      <c r="Q755" s="338"/>
      <c r="R755" s="338"/>
    </row>
    <row r="756" spans="7:18">
      <c r="G756" s="4"/>
      <c r="I756" s="350"/>
      <c r="J756" s="350"/>
      <c r="K756" s="350"/>
      <c r="L756" s="350"/>
      <c r="N756" s="349"/>
      <c r="O756" s="349"/>
      <c r="P756" s="349"/>
      <c r="Q756" s="338"/>
      <c r="R756" s="338"/>
    </row>
    <row r="757" spans="7:18">
      <c r="G757" s="4"/>
      <c r="I757" s="350"/>
      <c r="J757" s="350"/>
      <c r="K757" s="350"/>
      <c r="L757" s="350"/>
      <c r="N757" s="349"/>
      <c r="O757" s="349"/>
      <c r="P757" s="349"/>
      <c r="Q757" s="338"/>
      <c r="R757" s="338"/>
    </row>
    <row r="758" spans="7:18">
      <c r="G758" s="4"/>
      <c r="I758" s="350"/>
      <c r="J758" s="350"/>
      <c r="K758" s="350"/>
      <c r="L758" s="350"/>
      <c r="N758" s="349"/>
      <c r="O758" s="349"/>
      <c r="P758" s="349"/>
      <c r="Q758" s="338"/>
      <c r="R758" s="338"/>
    </row>
    <row r="759" spans="7:18">
      <c r="G759" s="4"/>
      <c r="I759" s="350"/>
      <c r="J759" s="350"/>
      <c r="K759" s="350"/>
      <c r="L759" s="350"/>
      <c r="N759" s="349"/>
      <c r="O759" s="349"/>
      <c r="P759" s="349"/>
      <c r="Q759" s="338"/>
      <c r="R759" s="338"/>
    </row>
    <row r="760" spans="7:18">
      <c r="G760" s="4"/>
      <c r="I760" s="350"/>
      <c r="J760" s="350"/>
      <c r="K760" s="350"/>
      <c r="L760" s="350"/>
      <c r="N760" s="349"/>
      <c r="O760" s="349"/>
      <c r="P760" s="349"/>
      <c r="Q760" s="338"/>
      <c r="R760" s="338"/>
    </row>
    <row r="761" spans="7:18">
      <c r="G761" s="4"/>
      <c r="I761" s="350"/>
      <c r="J761" s="350"/>
      <c r="K761" s="350"/>
      <c r="L761" s="350"/>
      <c r="N761" s="349"/>
      <c r="O761" s="349"/>
      <c r="P761" s="349"/>
      <c r="Q761" s="338"/>
      <c r="R761" s="338"/>
    </row>
    <row r="762" spans="7:18">
      <c r="G762" s="4"/>
      <c r="I762" s="350"/>
      <c r="J762" s="350"/>
      <c r="K762" s="350"/>
      <c r="L762" s="350"/>
      <c r="N762" s="349"/>
      <c r="O762" s="349"/>
      <c r="P762" s="349"/>
      <c r="Q762" s="338"/>
      <c r="R762" s="338"/>
    </row>
    <row r="763" spans="7:18">
      <c r="G763" s="4"/>
      <c r="I763" s="350"/>
      <c r="J763" s="350"/>
      <c r="K763" s="350"/>
      <c r="L763" s="350"/>
      <c r="N763" s="349"/>
      <c r="O763" s="349"/>
      <c r="P763" s="349"/>
      <c r="Q763" s="338"/>
      <c r="R763" s="338"/>
    </row>
    <row r="764" spans="7:18">
      <c r="G764" s="4"/>
      <c r="I764" s="350"/>
      <c r="J764" s="350"/>
      <c r="K764" s="350"/>
      <c r="L764" s="350"/>
      <c r="N764" s="349"/>
      <c r="O764" s="349"/>
      <c r="P764" s="349"/>
      <c r="Q764" s="338"/>
      <c r="R764" s="338"/>
    </row>
    <row r="765" spans="7:18">
      <c r="G765" s="4"/>
      <c r="I765" s="350"/>
      <c r="J765" s="350"/>
      <c r="K765" s="350"/>
      <c r="L765" s="350"/>
      <c r="N765" s="349"/>
      <c r="O765" s="349"/>
      <c r="P765" s="349"/>
      <c r="Q765" s="338"/>
      <c r="R765" s="338"/>
    </row>
    <row r="766" spans="7:18">
      <c r="G766" s="4"/>
      <c r="I766" s="350"/>
      <c r="J766" s="350"/>
      <c r="K766" s="350"/>
      <c r="L766" s="350"/>
      <c r="N766" s="349"/>
      <c r="O766" s="349"/>
      <c r="P766" s="349"/>
      <c r="Q766" s="338"/>
      <c r="R766" s="338"/>
    </row>
    <row r="767" spans="7:18">
      <c r="G767" s="4"/>
      <c r="I767" s="350"/>
      <c r="J767" s="350"/>
      <c r="K767" s="350"/>
      <c r="L767" s="350"/>
      <c r="N767" s="349"/>
      <c r="O767" s="349"/>
      <c r="P767" s="349"/>
      <c r="Q767" s="338"/>
      <c r="R767" s="338"/>
    </row>
    <row r="768" spans="7:18">
      <c r="G768" s="4"/>
      <c r="I768" s="350"/>
      <c r="J768" s="350"/>
      <c r="K768" s="350"/>
      <c r="L768" s="350"/>
      <c r="N768" s="349"/>
      <c r="O768" s="349"/>
      <c r="P768" s="349"/>
      <c r="Q768" s="338"/>
      <c r="R768" s="338"/>
    </row>
    <row r="769" spans="7:18">
      <c r="G769" s="4"/>
      <c r="I769" s="350"/>
      <c r="J769" s="350"/>
      <c r="K769" s="350"/>
      <c r="L769" s="350"/>
      <c r="N769" s="349"/>
      <c r="O769" s="349"/>
      <c r="P769" s="349"/>
      <c r="Q769" s="338"/>
      <c r="R769" s="338"/>
    </row>
    <row r="770" spans="7:18">
      <c r="G770" s="4"/>
      <c r="I770" s="350"/>
      <c r="J770" s="350"/>
      <c r="K770" s="350"/>
      <c r="L770" s="350"/>
      <c r="N770" s="349"/>
      <c r="O770" s="349"/>
      <c r="P770" s="349"/>
      <c r="Q770" s="338"/>
      <c r="R770" s="338"/>
    </row>
    <row r="771" spans="7:18">
      <c r="G771" s="4"/>
      <c r="I771" s="350"/>
      <c r="J771" s="350"/>
      <c r="K771" s="350"/>
      <c r="L771" s="350"/>
      <c r="N771" s="349"/>
      <c r="O771" s="349"/>
      <c r="P771" s="349"/>
      <c r="Q771" s="338"/>
      <c r="R771" s="338"/>
    </row>
    <row r="772" spans="7:18">
      <c r="G772" s="4"/>
      <c r="I772" s="350"/>
      <c r="J772" s="350"/>
      <c r="K772" s="350"/>
      <c r="L772" s="350"/>
      <c r="N772" s="349"/>
      <c r="O772" s="349"/>
      <c r="P772" s="349"/>
      <c r="Q772" s="338"/>
      <c r="R772" s="338"/>
    </row>
    <row r="773" spans="7:18">
      <c r="G773" s="4"/>
      <c r="I773" s="350"/>
      <c r="J773" s="350"/>
      <c r="K773" s="350"/>
      <c r="L773" s="350"/>
      <c r="N773" s="349"/>
      <c r="O773" s="349"/>
      <c r="P773" s="349"/>
      <c r="Q773" s="338"/>
      <c r="R773" s="338"/>
    </row>
    <row r="774" spans="7:18">
      <c r="G774" s="4"/>
      <c r="I774" s="350"/>
      <c r="J774" s="350"/>
      <c r="K774" s="350"/>
      <c r="L774" s="350"/>
      <c r="N774" s="349"/>
      <c r="O774" s="349"/>
      <c r="P774" s="349"/>
      <c r="Q774" s="338"/>
      <c r="R774" s="338"/>
    </row>
    <row r="775" spans="7:18">
      <c r="G775" s="4"/>
      <c r="I775" s="350"/>
      <c r="J775" s="350"/>
      <c r="K775" s="350"/>
      <c r="L775" s="350"/>
      <c r="N775" s="349"/>
      <c r="O775" s="349"/>
      <c r="P775" s="349"/>
      <c r="Q775" s="338"/>
      <c r="R775" s="338"/>
    </row>
    <row r="776" spans="7:18">
      <c r="G776" s="4"/>
      <c r="I776" s="350"/>
      <c r="J776" s="350"/>
      <c r="K776" s="350"/>
      <c r="L776" s="350"/>
      <c r="N776" s="349"/>
      <c r="O776" s="349"/>
      <c r="P776" s="349"/>
      <c r="Q776" s="338"/>
      <c r="R776" s="338"/>
    </row>
    <row r="777" spans="7:18">
      <c r="G777" s="4"/>
      <c r="I777" s="350"/>
      <c r="J777" s="350"/>
      <c r="K777" s="350"/>
      <c r="L777" s="350"/>
      <c r="N777" s="349"/>
      <c r="O777" s="349"/>
      <c r="P777" s="349"/>
      <c r="Q777" s="338"/>
      <c r="R777" s="338"/>
    </row>
    <row r="778" spans="7:18">
      <c r="G778" s="4"/>
      <c r="I778" s="350"/>
      <c r="J778" s="350"/>
      <c r="K778" s="350"/>
      <c r="L778" s="350"/>
      <c r="N778" s="349"/>
      <c r="O778" s="349"/>
      <c r="P778" s="349"/>
      <c r="Q778" s="338"/>
      <c r="R778" s="338"/>
    </row>
    <row r="779" spans="7:18">
      <c r="G779" s="4"/>
      <c r="I779" s="350"/>
      <c r="J779" s="350"/>
      <c r="K779" s="350"/>
      <c r="L779" s="350"/>
      <c r="N779" s="349"/>
      <c r="O779" s="349"/>
      <c r="P779" s="349"/>
      <c r="Q779" s="338"/>
      <c r="R779" s="338"/>
    </row>
    <row r="780" spans="7:18">
      <c r="G780" s="4"/>
      <c r="I780" s="350"/>
      <c r="J780" s="350"/>
      <c r="K780" s="350"/>
      <c r="L780" s="350"/>
      <c r="N780" s="349"/>
      <c r="O780" s="349"/>
      <c r="P780" s="349"/>
      <c r="Q780" s="338"/>
      <c r="R780" s="338"/>
    </row>
    <row r="781" spans="7:18">
      <c r="G781" s="4"/>
      <c r="I781" s="350"/>
      <c r="J781" s="350"/>
      <c r="K781" s="350"/>
      <c r="L781" s="350"/>
      <c r="N781" s="349"/>
      <c r="O781" s="349"/>
      <c r="P781" s="349"/>
      <c r="Q781" s="338"/>
      <c r="R781" s="338"/>
    </row>
    <row r="782" spans="7:18">
      <c r="G782" s="4"/>
      <c r="I782" s="350"/>
      <c r="J782" s="350"/>
      <c r="K782" s="350"/>
      <c r="L782" s="350"/>
      <c r="N782" s="349"/>
      <c r="O782" s="349"/>
      <c r="P782" s="349"/>
      <c r="Q782" s="338"/>
      <c r="R782" s="338"/>
    </row>
    <row r="783" spans="7:18">
      <c r="G783" s="4"/>
      <c r="I783" s="350"/>
      <c r="J783" s="350"/>
      <c r="K783" s="350"/>
      <c r="L783" s="350"/>
      <c r="N783" s="349"/>
      <c r="O783" s="349"/>
      <c r="P783" s="349"/>
      <c r="Q783" s="338"/>
      <c r="R783" s="338"/>
    </row>
    <row r="784" spans="7:18">
      <c r="G784" s="4"/>
      <c r="I784" s="350"/>
      <c r="J784" s="350"/>
      <c r="K784" s="350"/>
      <c r="L784" s="350"/>
      <c r="N784" s="349"/>
      <c r="O784" s="349"/>
      <c r="P784" s="349"/>
      <c r="Q784" s="338"/>
      <c r="R784" s="338"/>
    </row>
    <row r="785" spans="7:18">
      <c r="G785" s="4"/>
      <c r="I785" s="350"/>
      <c r="J785" s="350"/>
      <c r="K785" s="350"/>
      <c r="L785" s="350"/>
      <c r="N785" s="349"/>
      <c r="O785" s="349"/>
      <c r="P785" s="349"/>
      <c r="Q785" s="338"/>
      <c r="R785" s="338"/>
    </row>
    <row r="786" spans="7:18">
      <c r="G786" s="4"/>
      <c r="I786" s="350"/>
      <c r="J786" s="350"/>
      <c r="K786" s="350"/>
      <c r="L786" s="350"/>
      <c r="N786" s="349"/>
      <c r="O786" s="349"/>
      <c r="P786" s="349"/>
      <c r="Q786" s="338"/>
      <c r="R786" s="338"/>
    </row>
    <row r="787" spans="7:18">
      <c r="G787" s="4"/>
      <c r="I787" s="350"/>
      <c r="J787" s="350"/>
      <c r="K787" s="350"/>
      <c r="L787" s="350"/>
      <c r="N787" s="349"/>
      <c r="O787" s="349"/>
      <c r="P787" s="349"/>
      <c r="Q787" s="338"/>
      <c r="R787" s="338"/>
    </row>
    <row r="788" spans="7:18">
      <c r="G788" s="4"/>
      <c r="I788" s="350"/>
      <c r="J788" s="350"/>
      <c r="K788" s="350"/>
      <c r="L788" s="350"/>
      <c r="N788" s="349"/>
      <c r="O788" s="349"/>
      <c r="P788" s="349"/>
      <c r="Q788" s="338"/>
      <c r="R788" s="338"/>
    </row>
    <row r="789" spans="7:18">
      <c r="G789" s="4"/>
      <c r="I789" s="350"/>
      <c r="J789" s="350"/>
      <c r="K789" s="350"/>
      <c r="L789" s="350"/>
      <c r="N789" s="349"/>
      <c r="O789" s="349"/>
      <c r="P789" s="349"/>
      <c r="Q789" s="338"/>
      <c r="R789" s="338"/>
    </row>
    <row r="790" spans="7:18">
      <c r="G790" s="4"/>
      <c r="I790" s="350"/>
      <c r="J790" s="350"/>
      <c r="K790" s="350"/>
      <c r="L790" s="350"/>
      <c r="N790" s="349"/>
      <c r="O790" s="349"/>
      <c r="P790" s="349"/>
      <c r="Q790" s="338"/>
      <c r="R790" s="338"/>
    </row>
    <row r="791" spans="7:18">
      <c r="G791" s="4"/>
      <c r="I791" s="350"/>
      <c r="J791" s="350"/>
      <c r="K791" s="350"/>
      <c r="L791" s="350"/>
      <c r="N791" s="349"/>
      <c r="O791" s="349"/>
      <c r="P791" s="349"/>
      <c r="Q791" s="338"/>
      <c r="R791" s="338"/>
    </row>
    <row r="792" spans="7:18">
      <c r="G792" s="4"/>
      <c r="I792" s="350"/>
      <c r="J792" s="350"/>
      <c r="K792" s="350"/>
      <c r="L792" s="350"/>
      <c r="N792" s="349"/>
      <c r="O792" s="349"/>
      <c r="P792" s="349"/>
      <c r="Q792" s="338"/>
      <c r="R792" s="338"/>
    </row>
    <row r="793" spans="7:18">
      <c r="G793" s="4"/>
      <c r="I793" s="350"/>
      <c r="J793" s="350"/>
      <c r="K793" s="350"/>
      <c r="L793" s="350"/>
      <c r="N793" s="349"/>
      <c r="O793" s="349"/>
      <c r="P793" s="349"/>
      <c r="Q793" s="338"/>
      <c r="R793" s="338"/>
    </row>
    <row r="794" spans="7:18">
      <c r="G794" s="4"/>
      <c r="I794" s="350"/>
      <c r="J794" s="350"/>
      <c r="K794" s="350"/>
      <c r="L794" s="350"/>
      <c r="N794" s="349"/>
      <c r="O794" s="349"/>
      <c r="P794" s="349"/>
      <c r="Q794" s="338"/>
      <c r="R794" s="338"/>
    </row>
    <row r="795" spans="7:18">
      <c r="G795" s="4"/>
      <c r="I795" s="350"/>
      <c r="J795" s="350"/>
      <c r="K795" s="350"/>
      <c r="L795" s="350"/>
      <c r="N795" s="349"/>
      <c r="O795" s="349"/>
      <c r="P795" s="349"/>
      <c r="Q795" s="338"/>
      <c r="R795" s="338"/>
    </row>
    <row r="796" spans="7:18">
      <c r="G796" s="4"/>
      <c r="I796" s="350"/>
      <c r="J796" s="350"/>
      <c r="K796" s="350"/>
      <c r="L796" s="350"/>
      <c r="N796" s="349"/>
      <c r="O796" s="349"/>
      <c r="P796" s="349"/>
      <c r="Q796" s="338"/>
      <c r="R796" s="338"/>
    </row>
    <row r="797" spans="7:18">
      <c r="G797" s="4"/>
      <c r="I797" s="350"/>
      <c r="J797" s="350"/>
      <c r="K797" s="350"/>
      <c r="L797" s="350"/>
      <c r="N797" s="349"/>
      <c r="O797" s="349"/>
      <c r="P797" s="349"/>
      <c r="Q797" s="338"/>
      <c r="R797" s="338"/>
    </row>
    <row r="798" spans="7:18">
      <c r="G798" s="4"/>
      <c r="I798" s="350"/>
      <c r="J798" s="350"/>
      <c r="K798" s="350"/>
      <c r="L798" s="350"/>
      <c r="N798" s="349"/>
      <c r="O798" s="349"/>
      <c r="P798" s="349"/>
      <c r="Q798" s="338"/>
      <c r="R798" s="338"/>
    </row>
    <row r="799" spans="7:18">
      <c r="G799" s="4"/>
      <c r="I799" s="350"/>
      <c r="J799" s="350"/>
      <c r="K799" s="350"/>
      <c r="L799" s="350"/>
      <c r="N799" s="349"/>
      <c r="O799" s="349"/>
      <c r="P799" s="349"/>
      <c r="Q799" s="338"/>
      <c r="R799" s="338"/>
    </row>
    <row r="800" spans="7:18">
      <c r="G800" s="4"/>
      <c r="I800" s="350"/>
      <c r="J800" s="350"/>
      <c r="K800" s="350"/>
      <c r="L800" s="350"/>
      <c r="N800" s="349"/>
      <c r="O800" s="349"/>
      <c r="P800" s="349"/>
      <c r="Q800" s="338"/>
      <c r="R800" s="338"/>
    </row>
    <row r="801" spans="7:18">
      <c r="G801" s="4"/>
      <c r="I801" s="350"/>
      <c r="J801" s="350"/>
      <c r="K801" s="350"/>
      <c r="L801" s="350"/>
      <c r="N801" s="349"/>
      <c r="O801" s="349"/>
      <c r="P801" s="349"/>
      <c r="Q801" s="338"/>
      <c r="R801" s="338"/>
    </row>
    <row r="802" spans="7:18">
      <c r="G802" s="4"/>
      <c r="I802" s="350"/>
      <c r="J802" s="350"/>
      <c r="K802" s="350"/>
      <c r="L802" s="350"/>
      <c r="N802" s="349"/>
      <c r="O802" s="349"/>
      <c r="P802" s="349"/>
      <c r="Q802" s="338"/>
      <c r="R802" s="338"/>
    </row>
    <row r="803" spans="7:18">
      <c r="G803" s="4"/>
      <c r="I803" s="350"/>
      <c r="J803" s="350"/>
      <c r="K803" s="350"/>
      <c r="L803" s="350"/>
      <c r="N803" s="349"/>
      <c r="O803" s="349"/>
      <c r="P803" s="349"/>
      <c r="Q803" s="338"/>
      <c r="R803" s="338"/>
    </row>
    <row r="804" spans="7:18">
      <c r="G804" s="4"/>
      <c r="I804" s="350"/>
      <c r="J804" s="350"/>
      <c r="K804" s="350"/>
      <c r="L804" s="350"/>
      <c r="N804" s="349"/>
      <c r="O804" s="349"/>
      <c r="P804" s="349"/>
      <c r="Q804" s="338"/>
      <c r="R804" s="338"/>
    </row>
    <row r="805" spans="7:18">
      <c r="G805" s="4"/>
      <c r="I805" s="350"/>
      <c r="J805" s="350"/>
      <c r="K805" s="350"/>
      <c r="L805" s="350"/>
      <c r="N805" s="349"/>
      <c r="O805" s="349"/>
      <c r="P805" s="349"/>
      <c r="Q805" s="338"/>
      <c r="R805" s="338"/>
    </row>
    <row r="806" spans="7:18">
      <c r="G806" s="4"/>
      <c r="I806" s="350"/>
      <c r="J806" s="350"/>
      <c r="K806" s="350"/>
      <c r="L806" s="350"/>
      <c r="N806" s="349"/>
      <c r="O806" s="349"/>
      <c r="P806" s="349"/>
      <c r="Q806" s="338"/>
      <c r="R806" s="338"/>
    </row>
    <row r="807" spans="7:18">
      <c r="G807" s="4"/>
      <c r="I807" s="350"/>
      <c r="J807" s="350"/>
      <c r="K807" s="350"/>
      <c r="L807" s="350"/>
      <c r="N807" s="349"/>
      <c r="O807" s="349"/>
      <c r="P807" s="349"/>
      <c r="Q807" s="338"/>
      <c r="R807" s="338"/>
    </row>
    <row r="808" spans="7:18">
      <c r="G808" s="4"/>
      <c r="I808" s="350"/>
      <c r="J808" s="350"/>
      <c r="K808" s="350"/>
      <c r="L808" s="350"/>
      <c r="N808" s="349"/>
      <c r="O808" s="349"/>
      <c r="P808" s="349"/>
      <c r="Q808" s="338"/>
      <c r="R808" s="338"/>
    </row>
    <row r="809" spans="7:18">
      <c r="G809" s="4"/>
      <c r="I809" s="350"/>
      <c r="J809" s="350"/>
      <c r="K809" s="350"/>
      <c r="L809" s="350"/>
      <c r="N809" s="349"/>
      <c r="O809" s="349"/>
      <c r="P809" s="349"/>
      <c r="Q809" s="338"/>
      <c r="R809" s="338"/>
    </row>
    <row r="810" spans="7:18">
      <c r="G810" s="4"/>
      <c r="I810" s="350"/>
      <c r="J810" s="350"/>
      <c r="K810" s="350"/>
      <c r="L810" s="350"/>
      <c r="N810" s="349"/>
      <c r="O810" s="349"/>
      <c r="P810" s="349"/>
      <c r="Q810" s="338"/>
      <c r="R810" s="338"/>
    </row>
    <row r="811" spans="7:18">
      <c r="G811" s="4"/>
      <c r="I811" s="350"/>
      <c r="J811" s="350"/>
      <c r="K811" s="350"/>
      <c r="L811" s="350"/>
      <c r="N811" s="349"/>
      <c r="O811" s="349"/>
      <c r="P811" s="349"/>
      <c r="Q811" s="338"/>
      <c r="R811" s="338"/>
    </row>
    <row r="812" spans="7:18">
      <c r="G812" s="4"/>
      <c r="I812" s="350"/>
      <c r="J812" s="350"/>
      <c r="K812" s="350"/>
      <c r="L812" s="350"/>
      <c r="N812" s="349"/>
      <c r="O812" s="349"/>
      <c r="P812" s="349"/>
      <c r="Q812" s="338"/>
      <c r="R812" s="338"/>
    </row>
    <row r="813" spans="7:18">
      <c r="G813" s="4"/>
      <c r="I813" s="350"/>
      <c r="J813" s="350"/>
      <c r="K813" s="350"/>
      <c r="L813" s="350"/>
      <c r="N813" s="349"/>
      <c r="O813" s="349"/>
      <c r="P813" s="349"/>
      <c r="Q813" s="338"/>
      <c r="R813" s="338"/>
    </row>
    <row r="814" spans="7:18">
      <c r="G814" s="4"/>
      <c r="I814" s="350"/>
      <c r="J814" s="350"/>
      <c r="K814" s="350"/>
      <c r="L814" s="350"/>
      <c r="N814" s="349"/>
      <c r="O814" s="349"/>
      <c r="P814" s="349"/>
      <c r="Q814" s="338"/>
      <c r="R814" s="338"/>
    </row>
    <row r="815" spans="7:18">
      <c r="G815" s="4"/>
      <c r="I815" s="350"/>
      <c r="J815" s="350"/>
      <c r="K815" s="350"/>
      <c r="L815" s="350"/>
      <c r="N815" s="349"/>
      <c r="O815" s="349"/>
      <c r="P815" s="349"/>
      <c r="Q815" s="338"/>
      <c r="R815" s="338"/>
    </row>
    <row r="816" spans="7:18">
      <c r="G816" s="4"/>
      <c r="I816" s="350"/>
      <c r="J816" s="350"/>
      <c r="K816" s="350"/>
      <c r="L816" s="350"/>
      <c r="N816" s="349"/>
      <c r="O816" s="349"/>
      <c r="P816" s="349"/>
      <c r="Q816" s="338"/>
      <c r="R816" s="338"/>
    </row>
    <row r="817" spans="7:18">
      <c r="G817" s="4"/>
      <c r="I817" s="350"/>
      <c r="J817" s="350"/>
      <c r="K817" s="350"/>
      <c r="L817" s="350"/>
      <c r="N817" s="349"/>
      <c r="O817" s="349"/>
      <c r="P817" s="349"/>
      <c r="Q817" s="338"/>
      <c r="R817" s="338"/>
    </row>
    <row r="818" spans="7:18">
      <c r="G818" s="4"/>
      <c r="I818" s="350"/>
      <c r="J818" s="350"/>
      <c r="K818" s="350"/>
      <c r="L818" s="350"/>
      <c r="N818" s="349"/>
      <c r="O818" s="349"/>
      <c r="P818" s="349"/>
      <c r="Q818" s="338"/>
      <c r="R818" s="338"/>
    </row>
    <row r="819" spans="7:18">
      <c r="G819" s="4"/>
      <c r="I819" s="350"/>
      <c r="J819" s="350"/>
      <c r="K819" s="350"/>
      <c r="L819" s="350"/>
      <c r="N819" s="349"/>
      <c r="O819" s="349"/>
      <c r="P819" s="349"/>
      <c r="Q819" s="338"/>
      <c r="R819" s="338"/>
    </row>
    <row r="820" spans="7:18">
      <c r="G820" s="4"/>
      <c r="I820" s="350"/>
      <c r="J820" s="350"/>
      <c r="K820" s="350"/>
      <c r="L820" s="350"/>
      <c r="N820" s="349"/>
      <c r="O820" s="349"/>
      <c r="P820" s="349"/>
      <c r="Q820" s="338"/>
      <c r="R820" s="338"/>
    </row>
    <row r="821" spans="7:18">
      <c r="G821" s="4"/>
      <c r="I821" s="350"/>
      <c r="J821" s="350"/>
      <c r="K821" s="350"/>
      <c r="L821" s="350"/>
      <c r="N821" s="349"/>
      <c r="O821" s="349"/>
      <c r="P821" s="349"/>
      <c r="Q821" s="338"/>
      <c r="R821" s="338"/>
    </row>
    <row r="822" spans="7:18">
      <c r="G822" s="4"/>
      <c r="I822" s="350"/>
      <c r="J822" s="350"/>
      <c r="K822" s="350"/>
      <c r="L822" s="350"/>
      <c r="N822" s="349"/>
      <c r="O822" s="349"/>
      <c r="P822" s="349"/>
      <c r="Q822" s="338"/>
      <c r="R822" s="338"/>
    </row>
    <row r="823" spans="7:18">
      <c r="G823" s="4"/>
      <c r="I823" s="350"/>
      <c r="J823" s="350"/>
      <c r="K823" s="350"/>
      <c r="L823" s="350"/>
      <c r="N823" s="349"/>
      <c r="O823" s="349"/>
      <c r="P823" s="349"/>
      <c r="Q823" s="338"/>
      <c r="R823" s="338"/>
    </row>
    <row r="824" spans="7:18">
      <c r="G824" s="4"/>
      <c r="I824" s="350"/>
      <c r="J824" s="350"/>
      <c r="K824" s="350"/>
      <c r="L824" s="350"/>
      <c r="N824" s="349"/>
      <c r="O824" s="349"/>
      <c r="P824" s="349"/>
      <c r="Q824" s="338"/>
      <c r="R824" s="338"/>
    </row>
    <row r="825" spans="7:18">
      <c r="G825" s="4"/>
      <c r="I825" s="350"/>
      <c r="J825" s="350"/>
      <c r="K825" s="350"/>
      <c r="L825" s="350"/>
      <c r="N825" s="349"/>
      <c r="O825" s="349"/>
      <c r="P825" s="349"/>
      <c r="Q825" s="338"/>
      <c r="R825" s="338"/>
    </row>
    <row r="826" spans="7:18">
      <c r="G826" s="4"/>
      <c r="I826" s="350"/>
      <c r="J826" s="350"/>
      <c r="K826" s="350"/>
      <c r="L826" s="350"/>
      <c r="N826" s="349"/>
      <c r="O826" s="349"/>
      <c r="P826" s="349"/>
      <c r="Q826" s="338"/>
      <c r="R826" s="338"/>
    </row>
    <row r="827" spans="7:18">
      <c r="G827" s="4"/>
      <c r="I827" s="350"/>
      <c r="J827" s="350"/>
      <c r="K827" s="350"/>
      <c r="L827" s="350"/>
      <c r="N827" s="349"/>
      <c r="O827" s="349"/>
      <c r="P827" s="349"/>
      <c r="Q827" s="338"/>
      <c r="R827" s="338"/>
    </row>
    <row r="828" spans="7:18">
      <c r="G828" s="4"/>
      <c r="I828" s="350"/>
      <c r="J828" s="350"/>
      <c r="K828" s="350"/>
      <c r="L828" s="350"/>
      <c r="N828" s="349"/>
      <c r="O828" s="349"/>
      <c r="P828" s="349"/>
      <c r="Q828" s="338"/>
      <c r="R828" s="338"/>
    </row>
    <row r="829" spans="7:18">
      <c r="G829" s="4"/>
      <c r="I829" s="350"/>
      <c r="J829" s="350"/>
      <c r="K829" s="350"/>
      <c r="L829" s="350"/>
      <c r="N829" s="349"/>
      <c r="O829" s="349"/>
      <c r="P829" s="349"/>
      <c r="Q829" s="338"/>
      <c r="R829" s="338"/>
    </row>
    <row r="830" spans="7:18">
      <c r="G830" s="4"/>
      <c r="I830" s="350"/>
      <c r="J830" s="350"/>
      <c r="K830" s="350"/>
      <c r="L830" s="350"/>
      <c r="N830" s="349"/>
      <c r="O830" s="349"/>
      <c r="P830" s="349"/>
      <c r="Q830" s="338"/>
      <c r="R830" s="338"/>
    </row>
    <row r="831" spans="7:18">
      <c r="G831" s="4"/>
      <c r="I831" s="350"/>
      <c r="J831" s="350"/>
      <c r="K831" s="350"/>
      <c r="L831" s="350"/>
      <c r="N831" s="349"/>
      <c r="O831" s="349"/>
      <c r="P831" s="349"/>
      <c r="Q831" s="338"/>
      <c r="R831" s="338"/>
    </row>
    <row r="832" spans="7:18">
      <c r="G832" s="4"/>
      <c r="I832" s="350"/>
      <c r="J832" s="350"/>
      <c r="K832" s="350"/>
      <c r="L832" s="350"/>
      <c r="N832" s="349"/>
      <c r="O832" s="349"/>
      <c r="P832" s="349"/>
      <c r="Q832" s="338"/>
      <c r="R832" s="338"/>
    </row>
    <row r="833" spans="7:18">
      <c r="G833" s="4"/>
      <c r="I833" s="350"/>
      <c r="J833" s="350"/>
      <c r="K833" s="350"/>
      <c r="L833" s="350"/>
      <c r="N833" s="349"/>
      <c r="O833" s="349"/>
      <c r="P833" s="349"/>
      <c r="Q833" s="338"/>
      <c r="R833" s="338"/>
    </row>
    <row r="834" spans="7:18">
      <c r="G834" s="4"/>
      <c r="I834" s="350"/>
      <c r="J834" s="350"/>
      <c r="K834" s="350"/>
      <c r="L834" s="350"/>
      <c r="N834" s="349"/>
      <c r="O834" s="349"/>
      <c r="P834" s="349"/>
      <c r="Q834" s="338"/>
      <c r="R834" s="338"/>
    </row>
    <row r="835" spans="7:18">
      <c r="G835" s="4"/>
      <c r="I835" s="350"/>
      <c r="J835" s="350"/>
      <c r="K835" s="350"/>
      <c r="L835" s="350"/>
      <c r="N835" s="349"/>
      <c r="O835" s="349"/>
      <c r="P835" s="349"/>
      <c r="Q835" s="338"/>
      <c r="R835" s="338"/>
    </row>
    <row r="836" spans="7:18">
      <c r="G836" s="4"/>
      <c r="I836" s="350"/>
      <c r="J836" s="350"/>
      <c r="K836" s="350"/>
      <c r="L836" s="350"/>
      <c r="N836" s="349"/>
      <c r="O836" s="349"/>
      <c r="P836" s="349"/>
      <c r="Q836" s="338"/>
      <c r="R836" s="338"/>
    </row>
    <row r="837" spans="7:18">
      <c r="G837" s="4"/>
      <c r="I837" s="350"/>
      <c r="J837" s="350"/>
      <c r="K837" s="350"/>
      <c r="L837" s="350"/>
      <c r="N837" s="349"/>
      <c r="O837" s="349"/>
      <c r="P837" s="349"/>
      <c r="Q837" s="338"/>
      <c r="R837" s="338"/>
    </row>
    <row r="838" spans="7:18">
      <c r="G838" s="4"/>
      <c r="I838" s="350"/>
      <c r="J838" s="350"/>
      <c r="K838" s="350"/>
      <c r="L838" s="350"/>
      <c r="N838" s="349"/>
      <c r="O838" s="349"/>
      <c r="P838" s="349"/>
      <c r="Q838" s="338"/>
      <c r="R838" s="338"/>
    </row>
    <row r="839" spans="7:18">
      <c r="G839" s="4"/>
      <c r="I839" s="350"/>
      <c r="J839" s="350"/>
      <c r="K839" s="350"/>
      <c r="L839" s="350"/>
      <c r="N839" s="349"/>
      <c r="O839" s="349"/>
      <c r="P839" s="349"/>
      <c r="Q839" s="338"/>
      <c r="R839" s="338"/>
    </row>
    <row r="840" spans="7:18">
      <c r="G840" s="4"/>
      <c r="I840" s="350"/>
      <c r="J840" s="350"/>
      <c r="K840" s="350"/>
      <c r="L840" s="350"/>
      <c r="N840" s="349"/>
      <c r="O840" s="349"/>
      <c r="P840" s="349"/>
      <c r="Q840" s="338"/>
      <c r="R840" s="338"/>
    </row>
    <row r="841" spans="7:18">
      <c r="G841" s="4"/>
      <c r="I841" s="350"/>
      <c r="J841" s="350"/>
      <c r="K841" s="350"/>
      <c r="L841" s="350"/>
      <c r="N841" s="349"/>
      <c r="O841" s="349"/>
      <c r="P841" s="349"/>
      <c r="Q841" s="338"/>
      <c r="R841" s="338"/>
    </row>
    <row r="842" spans="7:18">
      <c r="G842" s="4"/>
      <c r="I842" s="350"/>
      <c r="J842" s="350"/>
      <c r="K842" s="350"/>
      <c r="L842" s="350"/>
      <c r="N842" s="349"/>
      <c r="O842" s="349"/>
      <c r="P842" s="349"/>
      <c r="Q842" s="338"/>
      <c r="R842" s="338"/>
    </row>
    <row r="843" spans="7:18">
      <c r="G843" s="4"/>
      <c r="I843" s="350"/>
      <c r="J843" s="350"/>
      <c r="K843" s="350"/>
      <c r="L843" s="350"/>
      <c r="N843" s="349"/>
      <c r="O843" s="349"/>
      <c r="P843" s="349"/>
      <c r="Q843" s="338"/>
      <c r="R843" s="338"/>
    </row>
    <row r="844" spans="7:18">
      <c r="G844" s="4"/>
      <c r="I844" s="350"/>
      <c r="J844" s="350"/>
      <c r="K844" s="350"/>
      <c r="L844" s="350"/>
      <c r="N844" s="349"/>
      <c r="O844" s="349"/>
      <c r="P844" s="349"/>
      <c r="Q844" s="338"/>
      <c r="R844" s="338"/>
    </row>
    <row r="845" spans="7:18">
      <c r="G845" s="4"/>
      <c r="I845" s="350"/>
      <c r="J845" s="350"/>
      <c r="K845" s="350"/>
      <c r="L845" s="350"/>
      <c r="N845" s="349"/>
      <c r="O845" s="349"/>
      <c r="P845" s="349"/>
      <c r="Q845" s="338"/>
      <c r="R845" s="338"/>
    </row>
    <row r="846" spans="7:18">
      <c r="G846" s="4"/>
      <c r="I846" s="350"/>
      <c r="J846" s="350"/>
      <c r="K846" s="350"/>
      <c r="L846" s="350"/>
      <c r="N846" s="349"/>
      <c r="O846" s="349"/>
      <c r="P846" s="349"/>
      <c r="Q846" s="338"/>
      <c r="R846" s="338"/>
    </row>
    <row r="847" spans="7:18">
      <c r="G847" s="4"/>
      <c r="I847" s="350"/>
      <c r="J847" s="350"/>
      <c r="K847" s="350"/>
      <c r="L847" s="350"/>
      <c r="N847" s="349"/>
      <c r="O847" s="349"/>
      <c r="P847" s="349"/>
      <c r="Q847" s="338"/>
      <c r="R847" s="338"/>
    </row>
    <row r="848" spans="7:18">
      <c r="G848" s="4"/>
      <c r="I848" s="350"/>
      <c r="J848" s="350"/>
      <c r="K848" s="350"/>
      <c r="L848" s="350"/>
      <c r="N848" s="349"/>
      <c r="O848" s="349"/>
      <c r="P848" s="349"/>
      <c r="Q848" s="338"/>
      <c r="R848" s="338"/>
    </row>
    <row r="849" spans="7:18">
      <c r="G849" s="4"/>
      <c r="I849" s="350"/>
      <c r="J849" s="350"/>
      <c r="K849" s="350"/>
      <c r="L849" s="350"/>
      <c r="N849" s="349"/>
      <c r="O849" s="349"/>
      <c r="P849" s="349"/>
      <c r="Q849" s="338"/>
      <c r="R849" s="338"/>
    </row>
    <row r="850" spans="7:18">
      <c r="G850" s="4"/>
      <c r="I850" s="350"/>
      <c r="J850" s="350"/>
      <c r="K850" s="350"/>
      <c r="L850" s="350"/>
      <c r="N850" s="349"/>
      <c r="O850" s="349"/>
      <c r="P850" s="349"/>
      <c r="Q850" s="338"/>
      <c r="R850" s="338"/>
    </row>
    <row r="851" spans="7:18">
      <c r="G851" s="4"/>
      <c r="I851" s="350"/>
      <c r="J851" s="350"/>
      <c r="K851" s="350"/>
      <c r="L851" s="350"/>
      <c r="N851" s="349"/>
      <c r="O851" s="349"/>
      <c r="P851" s="349"/>
      <c r="Q851" s="338"/>
      <c r="R851" s="338"/>
    </row>
    <row r="852" spans="7:18">
      <c r="G852" s="4"/>
      <c r="I852" s="350"/>
      <c r="J852" s="350"/>
      <c r="K852" s="350"/>
      <c r="L852" s="350"/>
      <c r="N852" s="349"/>
      <c r="O852" s="349"/>
      <c r="P852" s="349"/>
      <c r="Q852" s="338"/>
      <c r="R852" s="338"/>
    </row>
    <row r="853" spans="7:18">
      <c r="G853" s="4"/>
      <c r="I853" s="350"/>
      <c r="J853" s="350"/>
      <c r="K853" s="350"/>
      <c r="L853" s="350"/>
      <c r="N853" s="349"/>
      <c r="O853" s="349"/>
      <c r="P853" s="349"/>
      <c r="Q853" s="338"/>
      <c r="R853" s="338"/>
    </row>
    <row r="854" spans="7:18">
      <c r="G854" s="4"/>
      <c r="I854" s="350"/>
      <c r="J854" s="350"/>
      <c r="K854" s="350"/>
      <c r="L854" s="350"/>
      <c r="N854" s="349"/>
      <c r="O854" s="349"/>
      <c r="P854" s="349"/>
      <c r="Q854" s="338"/>
      <c r="R854" s="338"/>
    </row>
    <row r="855" spans="7:18">
      <c r="G855" s="4"/>
      <c r="I855" s="350"/>
      <c r="J855" s="350"/>
      <c r="K855" s="350"/>
      <c r="L855" s="350"/>
      <c r="N855" s="349"/>
      <c r="O855" s="349"/>
      <c r="P855" s="349"/>
      <c r="Q855" s="338"/>
      <c r="R855" s="338"/>
    </row>
    <row r="856" spans="7:18">
      <c r="G856" s="4"/>
      <c r="I856" s="350"/>
      <c r="J856" s="350"/>
      <c r="K856" s="350"/>
      <c r="L856" s="350"/>
      <c r="N856" s="349"/>
      <c r="O856" s="349"/>
      <c r="P856" s="349"/>
      <c r="Q856" s="338"/>
      <c r="R856" s="338"/>
    </row>
    <row r="857" spans="7:18">
      <c r="G857" s="4"/>
      <c r="I857" s="350"/>
      <c r="J857" s="350"/>
      <c r="K857" s="350"/>
      <c r="L857" s="350"/>
      <c r="N857" s="349"/>
      <c r="O857" s="349"/>
      <c r="P857" s="349"/>
      <c r="Q857" s="338"/>
      <c r="R857" s="338"/>
    </row>
    <row r="858" spans="7:18">
      <c r="G858" s="4"/>
      <c r="I858" s="350"/>
      <c r="J858" s="350"/>
      <c r="K858" s="350"/>
      <c r="L858" s="350"/>
      <c r="N858" s="349"/>
      <c r="O858" s="349"/>
      <c r="P858" s="349"/>
      <c r="Q858" s="338"/>
      <c r="R858" s="338"/>
    </row>
    <row r="859" spans="7:18">
      <c r="G859" s="4"/>
      <c r="I859" s="350"/>
      <c r="J859" s="350"/>
      <c r="K859" s="350"/>
      <c r="L859" s="350"/>
      <c r="N859" s="349"/>
      <c r="O859" s="349"/>
      <c r="P859" s="349"/>
      <c r="Q859" s="338"/>
      <c r="R859" s="338"/>
    </row>
    <row r="860" spans="7:18">
      <c r="G860" s="4"/>
      <c r="I860" s="350"/>
      <c r="J860" s="350"/>
      <c r="K860" s="350"/>
      <c r="L860" s="350"/>
      <c r="N860" s="349"/>
      <c r="O860" s="349"/>
      <c r="P860" s="349"/>
      <c r="Q860" s="338"/>
      <c r="R860" s="338"/>
    </row>
    <row r="861" spans="7:18">
      <c r="G861" s="4"/>
      <c r="I861" s="350"/>
      <c r="J861" s="350"/>
      <c r="K861" s="350"/>
      <c r="L861" s="350"/>
      <c r="N861" s="349"/>
      <c r="O861" s="349"/>
      <c r="P861" s="349"/>
      <c r="Q861" s="338"/>
      <c r="R861" s="338"/>
    </row>
    <row r="862" spans="7:18">
      <c r="G862" s="4"/>
      <c r="I862" s="350"/>
      <c r="J862" s="350"/>
      <c r="K862" s="350"/>
      <c r="L862" s="350"/>
      <c r="N862" s="349"/>
      <c r="O862" s="349"/>
      <c r="P862" s="349"/>
      <c r="Q862" s="338"/>
      <c r="R862" s="338"/>
    </row>
    <row r="863" spans="7:18">
      <c r="G863" s="4"/>
      <c r="I863" s="350"/>
      <c r="J863" s="350"/>
      <c r="K863" s="350"/>
      <c r="L863" s="350"/>
      <c r="N863" s="349"/>
      <c r="O863" s="349"/>
      <c r="P863" s="349"/>
      <c r="Q863" s="338"/>
      <c r="R863" s="338"/>
    </row>
    <row r="864" spans="7:18">
      <c r="G864" s="4"/>
      <c r="I864" s="350"/>
      <c r="J864" s="350"/>
      <c r="K864" s="350"/>
      <c r="L864" s="350"/>
      <c r="N864" s="349"/>
      <c r="O864" s="349"/>
      <c r="P864" s="349"/>
      <c r="Q864" s="338"/>
      <c r="R864" s="338"/>
    </row>
    <row r="865" spans="7:18">
      <c r="G865" s="4"/>
      <c r="I865" s="350"/>
      <c r="J865" s="350"/>
      <c r="K865" s="350"/>
      <c r="L865" s="350"/>
      <c r="N865" s="349"/>
      <c r="O865" s="349"/>
      <c r="P865" s="349"/>
      <c r="Q865" s="338"/>
      <c r="R865" s="338"/>
    </row>
    <row r="866" spans="7:18">
      <c r="G866" s="4"/>
      <c r="I866" s="350"/>
      <c r="J866" s="350"/>
      <c r="K866" s="350"/>
      <c r="L866" s="350"/>
      <c r="N866" s="349"/>
      <c r="O866" s="349"/>
      <c r="P866" s="349"/>
      <c r="Q866" s="338"/>
      <c r="R866" s="338"/>
    </row>
    <row r="867" spans="7:18">
      <c r="G867" s="4"/>
      <c r="I867" s="350"/>
      <c r="J867" s="350"/>
      <c r="K867" s="350"/>
      <c r="L867" s="350"/>
      <c r="N867" s="349"/>
      <c r="O867" s="349"/>
      <c r="P867" s="349"/>
      <c r="Q867" s="338"/>
      <c r="R867" s="338"/>
    </row>
    <row r="868" spans="7:18">
      <c r="G868" s="4"/>
      <c r="I868" s="350"/>
      <c r="J868" s="350"/>
      <c r="K868" s="350"/>
      <c r="L868" s="350"/>
      <c r="N868" s="349"/>
      <c r="O868" s="349"/>
      <c r="P868" s="349"/>
      <c r="Q868" s="338"/>
      <c r="R868" s="338"/>
    </row>
    <row r="869" spans="7:18">
      <c r="G869" s="4"/>
      <c r="I869" s="350"/>
      <c r="J869" s="350"/>
      <c r="K869" s="350"/>
      <c r="L869" s="350"/>
      <c r="N869" s="349"/>
      <c r="O869" s="349"/>
      <c r="P869" s="349"/>
      <c r="Q869" s="338"/>
      <c r="R869" s="338"/>
    </row>
    <row r="870" spans="7:18">
      <c r="G870" s="4"/>
      <c r="I870" s="350"/>
      <c r="J870" s="350"/>
      <c r="K870" s="350"/>
      <c r="L870" s="350"/>
      <c r="N870" s="349"/>
      <c r="O870" s="349"/>
      <c r="P870" s="349"/>
      <c r="Q870" s="338"/>
      <c r="R870" s="338"/>
    </row>
    <row r="871" spans="7:18">
      <c r="G871" s="4"/>
      <c r="I871" s="350"/>
      <c r="J871" s="350"/>
      <c r="K871" s="350"/>
      <c r="L871" s="350"/>
      <c r="N871" s="349"/>
      <c r="O871" s="349"/>
      <c r="P871" s="349"/>
      <c r="Q871" s="338"/>
      <c r="R871" s="338"/>
    </row>
    <row r="872" spans="7:18">
      <c r="G872" s="4"/>
      <c r="I872" s="350"/>
      <c r="J872" s="350"/>
      <c r="K872" s="350"/>
      <c r="L872" s="350"/>
      <c r="N872" s="349"/>
      <c r="O872" s="349"/>
      <c r="P872" s="349"/>
      <c r="Q872" s="338"/>
      <c r="R872" s="338"/>
    </row>
    <row r="873" spans="7:18">
      <c r="G873" s="4"/>
      <c r="I873" s="350"/>
      <c r="J873" s="350"/>
      <c r="K873" s="350"/>
      <c r="L873" s="350"/>
      <c r="N873" s="349"/>
      <c r="O873" s="349"/>
      <c r="P873" s="349"/>
      <c r="Q873" s="338"/>
      <c r="R873" s="338"/>
    </row>
    <row r="874" spans="7:18">
      <c r="G874" s="4"/>
      <c r="I874" s="350"/>
      <c r="J874" s="350"/>
      <c r="K874" s="350"/>
      <c r="L874" s="350"/>
      <c r="N874" s="349"/>
      <c r="O874" s="349"/>
      <c r="P874" s="349"/>
      <c r="Q874" s="338"/>
      <c r="R874" s="338"/>
    </row>
    <row r="875" spans="7:18">
      <c r="G875" s="4"/>
      <c r="I875" s="350"/>
      <c r="J875" s="350"/>
      <c r="K875" s="350"/>
      <c r="L875" s="350"/>
      <c r="N875" s="349"/>
      <c r="O875" s="349"/>
      <c r="P875" s="349"/>
      <c r="Q875" s="338"/>
      <c r="R875" s="338"/>
    </row>
    <row r="876" spans="7:18">
      <c r="G876" s="4"/>
      <c r="I876" s="350"/>
      <c r="J876" s="350"/>
      <c r="K876" s="350"/>
      <c r="L876" s="350"/>
      <c r="N876" s="349"/>
      <c r="O876" s="349"/>
      <c r="P876" s="349"/>
      <c r="Q876" s="338"/>
      <c r="R876" s="338"/>
    </row>
    <row r="877" spans="7:18">
      <c r="G877" s="4"/>
      <c r="I877" s="350"/>
      <c r="J877" s="350"/>
      <c r="K877" s="350"/>
      <c r="L877" s="350"/>
      <c r="N877" s="349"/>
      <c r="O877" s="349"/>
      <c r="P877" s="349"/>
      <c r="Q877" s="338"/>
      <c r="R877" s="338"/>
    </row>
    <row r="878" spans="7:18">
      <c r="G878" s="4"/>
      <c r="I878" s="350"/>
      <c r="J878" s="350"/>
      <c r="K878" s="350"/>
      <c r="L878" s="350"/>
      <c r="N878" s="349"/>
      <c r="O878" s="349"/>
      <c r="P878" s="349"/>
      <c r="Q878" s="338"/>
      <c r="R878" s="338"/>
    </row>
    <row r="879" spans="7:18">
      <c r="G879" s="4"/>
      <c r="I879" s="350"/>
      <c r="J879" s="350"/>
      <c r="K879" s="350"/>
      <c r="L879" s="350"/>
      <c r="N879" s="349"/>
      <c r="O879" s="349"/>
      <c r="P879" s="349"/>
      <c r="Q879" s="338"/>
      <c r="R879" s="338"/>
    </row>
    <row r="880" spans="7:18">
      <c r="G880" s="4"/>
      <c r="I880" s="350"/>
      <c r="J880" s="350"/>
      <c r="K880" s="350"/>
      <c r="L880" s="350"/>
      <c r="N880" s="349"/>
      <c r="O880" s="349"/>
      <c r="P880" s="349"/>
      <c r="Q880" s="338"/>
      <c r="R880" s="338"/>
    </row>
    <row r="881" spans="7:18">
      <c r="G881" s="4"/>
      <c r="I881" s="350"/>
      <c r="J881" s="350"/>
      <c r="K881" s="350"/>
      <c r="L881" s="350"/>
      <c r="N881" s="349"/>
      <c r="O881" s="349"/>
      <c r="P881" s="349"/>
      <c r="Q881" s="338"/>
      <c r="R881" s="338"/>
    </row>
    <row r="882" spans="7:18">
      <c r="G882" s="4"/>
      <c r="I882" s="350"/>
      <c r="J882" s="350"/>
      <c r="K882" s="350"/>
      <c r="L882" s="350"/>
      <c r="N882" s="349"/>
      <c r="O882" s="349"/>
      <c r="P882" s="349"/>
      <c r="Q882" s="338"/>
      <c r="R882" s="338"/>
    </row>
    <row r="883" spans="7:18">
      <c r="G883" s="4"/>
      <c r="I883" s="350"/>
      <c r="J883" s="350"/>
      <c r="K883" s="350"/>
      <c r="L883" s="350"/>
      <c r="N883" s="349"/>
      <c r="O883" s="349"/>
      <c r="P883" s="349"/>
      <c r="Q883" s="338"/>
      <c r="R883" s="338"/>
    </row>
    <row r="884" spans="7:18">
      <c r="G884" s="4"/>
      <c r="I884" s="350"/>
      <c r="J884" s="350"/>
      <c r="K884" s="350"/>
      <c r="L884" s="350"/>
      <c r="N884" s="349"/>
      <c r="O884" s="349"/>
      <c r="P884" s="349"/>
      <c r="Q884" s="338"/>
      <c r="R884" s="338"/>
    </row>
    <row r="885" spans="7:18">
      <c r="G885" s="4"/>
      <c r="I885" s="350"/>
      <c r="J885" s="350"/>
      <c r="K885" s="350"/>
      <c r="L885" s="350"/>
      <c r="N885" s="349"/>
      <c r="O885" s="349"/>
      <c r="P885" s="349"/>
      <c r="Q885" s="338"/>
      <c r="R885" s="338"/>
    </row>
    <row r="886" spans="7:18">
      <c r="G886" s="4"/>
      <c r="I886" s="350"/>
      <c r="J886" s="350"/>
      <c r="K886" s="350"/>
      <c r="L886" s="350"/>
      <c r="N886" s="349"/>
      <c r="O886" s="349"/>
      <c r="P886" s="349"/>
      <c r="Q886" s="338"/>
      <c r="R886" s="338"/>
    </row>
    <row r="887" spans="7:18">
      <c r="G887" s="4"/>
      <c r="I887" s="350"/>
      <c r="J887" s="350"/>
      <c r="K887" s="350"/>
      <c r="L887" s="350"/>
      <c r="N887" s="349"/>
      <c r="O887" s="349"/>
      <c r="P887" s="349"/>
      <c r="Q887" s="338"/>
      <c r="R887" s="338"/>
    </row>
    <row r="888" spans="7:18">
      <c r="G888" s="4"/>
      <c r="I888" s="350"/>
      <c r="J888" s="350"/>
      <c r="K888" s="350"/>
      <c r="L888" s="350"/>
      <c r="N888" s="349"/>
      <c r="O888" s="349"/>
      <c r="P888" s="349"/>
      <c r="Q888" s="338"/>
      <c r="R888" s="338"/>
    </row>
    <row r="889" spans="7:18">
      <c r="G889" s="4"/>
      <c r="I889" s="350"/>
      <c r="J889" s="350"/>
      <c r="K889" s="350"/>
      <c r="L889" s="350"/>
      <c r="N889" s="349"/>
      <c r="O889" s="349"/>
      <c r="P889" s="349"/>
      <c r="Q889" s="338"/>
      <c r="R889" s="338"/>
    </row>
    <row r="890" spans="7:18">
      <c r="G890" s="4"/>
      <c r="I890" s="350"/>
      <c r="J890" s="350"/>
      <c r="K890" s="350"/>
      <c r="L890" s="350"/>
      <c r="N890" s="349"/>
      <c r="O890" s="349"/>
      <c r="P890" s="349"/>
      <c r="Q890" s="338"/>
      <c r="R890" s="338"/>
    </row>
    <row r="891" spans="7:18">
      <c r="G891" s="4"/>
      <c r="I891" s="350"/>
      <c r="J891" s="350"/>
      <c r="K891" s="350"/>
      <c r="L891" s="350"/>
      <c r="N891" s="349"/>
      <c r="O891" s="349"/>
      <c r="P891" s="349"/>
      <c r="Q891" s="338"/>
      <c r="R891" s="338"/>
    </row>
    <row r="892" spans="7:18">
      <c r="G892" s="4"/>
      <c r="I892" s="350"/>
      <c r="J892" s="350"/>
      <c r="K892" s="350"/>
      <c r="L892" s="350"/>
      <c r="N892" s="349"/>
      <c r="O892" s="349"/>
      <c r="P892" s="349"/>
      <c r="Q892" s="338"/>
      <c r="R892" s="338"/>
    </row>
    <row r="893" spans="7:18">
      <c r="G893" s="4"/>
      <c r="I893" s="350"/>
      <c r="J893" s="350"/>
      <c r="K893" s="350"/>
      <c r="L893" s="350"/>
      <c r="N893" s="349"/>
      <c r="O893" s="349"/>
      <c r="P893" s="349"/>
      <c r="Q893" s="338"/>
      <c r="R893" s="338"/>
    </row>
    <row r="894" spans="7:18">
      <c r="G894" s="4"/>
      <c r="I894" s="350"/>
      <c r="J894" s="350"/>
      <c r="K894" s="350"/>
      <c r="L894" s="350"/>
      <c r="N894" s="349"/>
      <c r="O894" s="349"/>
      <c r="P894" s="349"/>
      <c r="Q894" s="338"/>
      <c r="R894" s="338"/>
    </row>
    <row r="895" spans="7:18">
      <c r="G895" s="4"/>
      <c r="I895" s="350"/>
      <c r="J895" s="350"/>
      <c r="K895" s="350"/>
      <c r="L895" s="350"/>
      <c r="N895" s="349"/>
      <c r="O895" s="349"/>
      <c r="P895" s="349"/>
      <c r="Q895" s="338"/>
      <c r="R895" s="338"/>
    </row>
    <row r="896" spans="7:18">
      <c r="G896" s="4"/>
      <c r="I896" s="350"/>
      <c r="J896" s="350"/>
      <c r="K896" s="350"/>
      <c r="L896" s="350"/>
      <c r="N896" s="349"/>
      <c r="O896" s="349"/>
      <c r="P896" s="349"/>
      <c r="Q896" s="338"/>
      <c r="R896" s="338"/>
    </row>
    <row r="897" spans="7:18">
      <c r="G897" s="4"/>
      <c r="I897" s="350"/>
      <c r="J897" s="350"/>
      <c r="K897" s="350"/>
      <c r="L897" s="350"/>
      <c r="N897" s="349"/>
      <c r="O897" s="349"/>
      <c r="P897" s="349"/>
      <c r="Q897" s="338"/>
      <c r="R897" s="338"/>
    </row>
    <row r="898" spans="7:18">
      <c r="G898" s="4"/>
      <c r="I898" s="350"/>
      <c r="J898" s="350"/>
      <c r="K898" s="350"/>
      <c r="L898" s="350"/>
      <c r="N898" s="349"/>
      <c r="O898" s="349"/>
      <c r="P898" s="349"/>
      <c r="Q898" s="338"/>
      <c r="R898" s="338"/>
    </row>
    <row r="899" spans="7:18">
      <c r="G899" s="4"/>
      <c r="I899" s="350"/>
      <c r="J899" s="350"/>
      <c r="K899" s="350"/>
      <c r="L899" s="350"/>
      <c r="N899" s="349"/>
      <c r="O899" s="349"/>
      <c r="P899" s="349"/>
      <c r="Q899" s="338"/>
      <c r="R899" s="338"/>
    </row>
    <row r="900" spans="7:18">
      <c r="G900" s="4"/>
      <c r="I900" s="350"/>
      <c r="J900" s="350"/>
      <c r="K900" s="350"/>
      <c r="L900" s="350"/>
      <c r="N900" s="349"/>
      <c r="O900" s="349"/>
      <c r="P900" s="349"/>
      <c r="Q900" s="338"/>
      <c r="R900" s="338"/>
    </row>
    <row r="901" spans="7:18">
      <c r="G901" s="4"/>
      <c r="I901" s="350"/>
      <c r="J901" s="350"/>
      <c r="K901" s="350"/>
      <c r="L901" s="350"/>
      <c r="N901" s="349"/>
      <c r="O901" s="349"/>
      <c r="P901" s="349"/>
      <c r="Q901" s="338"/>
      <c r="R901" s="338"/>
    </row>
    <row r="902" spans="7:18">
      <c r="G902" s="4"/>
      <c r="I902" s="350"/>
      <c r="J902" s="350"/>
      <c r="K902" s="350"/>
      <c r="L902" s="350"/>
      <c r="N902" s="349"/>
      <c r="O902" s="349"/>
      <c r="P902" s="349"/>
      <c r="Q902" s="338"/>
      <c r="R902" s="338"/>
    </row>
    <row r="903" spans="7:18">
      <c r="G903" s="4"/>
      <c r="I903" s="350"/>
      <c r="J903" s="350"/>
      <c r="K903" s="350"/>
      <c r="L903" s="350"/>
      <c r="N903" s="349"/>
      <c r="O903" s="349"/>
      <c r="P903" s="349"/>
      <c r="Q903" s="338"/>
      <c r="R903" s="338"/>
    </row>
    <row r="904" spans="7:18">
      <c r="G904" s="4"/>
      <c r="I904" s="350"/>
      <c r="J904" s="350"/>
      <c r="K904" s="350"/>
      <c r="L904" s="350"/>
      <c r="N904" s="349"/>
      <c r="O904" s="349"/>
      <c r="P904" s="349"/>
      <c r="Q904" s="338"/>
      <c r="R904" s="338"/>
    </row>
    <row r="905" spans="7:18">
      <c r="G905" s="4"/>
      <c r="I905" s="350"/>
      <c r="J905" s="350"/>
      <c r="K905" s="350"/>
      <c r="L905" s="350"/>
      <c r="N905" s="349"/>
      <c r="O905" s="349"/>
      <c r="P905" s="349"/>
      <c r="Q905" s="338"/>
      <c r="R905" s="338"/>
    </row>
    <row r="906" spans="7:18">
      <c r="G906" s="4"/>
      <c r="I906" s="350"/>
      <c r="J906" s="350"/>
      <c r="K906" s="350"/>
      <c r="L906" s="350"/>
      <c r="N906" s="349"/>
      <c r="O906" s="349"/>
      <c r="P906" s="349"/>
      <c r="Q906" s="338"/>
      <c r="R906" s="338"/>
    </row>
    <row r="907" spans="7:18">
      <c r="G907" s="4"/>
      <c r="I907" s="350"/>
      <c r="J907" s="350"/>
      <c r="K907" s="350"/>
      <c r="L907" s="350"/>
      <c r="N907" s="349"/>
      <c r="O907" s="349"/>
      <c r="P907" s="349"/>
      <c r="Q907" s="338"/>
      <c r="R907" s="338"/>
    </row>
    <row r="908" spans="7:18">
      <c r="G908" s="4"/>
      <c r="I908" s="350"/>
      <c r="J908" s="350"/>
      <c r="K908" s="350"/>
      <c r="L908" s="350"/>
      <c r="N908" s="349"/>
      <c r="O908" s="349"/>
      <c r="P908" s="349"/>
      <c r="Q908" s="338"/>
      <c r="R908" s="338"/>
    </row>
    <row r="909" spans="7:18">
      <c r="G909" s="4"/>
      <c r="I909" s="350"/>
      <c r="J909" s="350"/>
      <c r="K909" s="350"/>
      <c r="L909" s="350"/>
      <c r="N909" s="349"/>
      <c r="O909" s="349"/>
      <c r="P909" s="349"/>
      <c r="Q909" s="338"/>
      <c r="R909" s="338"/>
    </row>
    <row r="910" spans="7:18">
      <c r="G910" s="4"/>
      <c r="I910" s="350"/>
      <c r="J910" s="350"/>
      <c r="K910" s="350"/>
      <c r="L910" s="350"/>
      <c r="N910" s="349"/>
      <c r="O910" s="349"/>
      <c r="P910" s="349"/>
      <c r="Q910" s="338"/>
      <c r="R910" s="338"/>
    </row>
    <row r="911" spans="7:18">
      <c r="G911" s="4"/>
      <c r="I911" s="350"/>
      <c r="J911" s="350"/>
      <c r="K911" s="350"/>
      <c r="L911" s="350"/>
      <c r="N911" s="349"/>
      <c r="O911" s="349"/>
      <c r="P911" s="349"/>
      <c r="Q911" s="338"/>
      <c r="R911" s="338"/>
    </row>
    <row r="912" spans="7:18">
      <c r="G912" s="4"/>
      <c r="I912" s="350"/>
      <c r="J912" s="350"/>
      <c r="K912" s="350"/>
      <c r="L912" s="350"/>
      <c r="N912" s="349"/>
      <c r="O912" s="349"/>
      <c r="P912" s="349"/>
      <c r="Q912" s="338"/>
      <c r="R912" s="338"/>
    </row>
    <row r="913" spans="7:18">
      <c r="G913" s="4"/>
      <c r="I913" s="350"/>
      <c r="J913" s="350"/>
      <c r="K913" s="350"/>
      <c r="L913" s="350"/>
      <c r="N913" s="349"/>
      <c r="O913" s="349"/>
      <c r="P913" s="349"/>
      <c r="Q913" s="338"/>
      <c r="R913" s="338"/>
    </row>
    <row r="914" spans="7:18">
      <c r="G914" s="4"/>
      <c r="I914" s="350"/>
      <c r="J914" s="350"/>
      <c r="K914" s="350"/>
      <c r="L914" s="350"/>
      <c r="N914" s="349"/>
      <c r="O914" s="349"/>
      <c r="P914" s="349"/>
      <c r="Q914" s="338"/>
      <c r="R914" s="338"/>
    </row>
    <row r="915" spans="7:18">
      <c r="G915" s="4"/>
      <c r="I915" s="350"/>
      <c r="J915" s="350"/>
      <c r="K915" s="350"/>
      <c r="L915" s="350"/>
      <c r="N915" s="349"/>
      <c r="O915" s="349"/>
      <c r="P915" s="349"/>
      <c r="Q915" s="338"/>
      <c r="R915" s="338"/>
    </row>
    <row r="916" spans="7:18">
      <c r="G916" s="4"/>
      <c r="I916" s="350"/>
      <c r="J916" s="350"/>
      <c r="K916" s="350"/>
      <c r="L916" s="350"/>
      <c r="N916" s="349"/>
      <c r="O916" s="349"/>
      <c r="P916" s="349"/>
      <c r="Q916" s="338"/>
      <c r="R916" s="338"/>
    </row>
    <row r="917" spans="7:18">
      <c r="G917" s="4"/>
      <c r="I917" s="350"/>
      <c r="J917" s="350"/>
      <c r="K917" s="350"/>
      <c r="L917" s="350"/>
      <c r="N917" s="349"/>
      <c r="O917" s="349"/>
      <c r="P917" s="349"/>
      <c r="Q917" s="338"/>
      <c r="R917" s="338"/>
    </row>
    <row r="918" spans="7:18">
      <c r="G918" s="4"/>
      <c r="I918" s="350"/>
      <c r="J918" s="350"/>
      <c r="K918" s="350"/>
      <c r="L918" s="350"/>
      <c r="N918" s="349"/>
      <c r="O918" s="349"/>
      <c r="P918" s="349"/>
      <c r="Q918" s="338"/>
      <c r="R918" s="338"/>
    </row>
    <row r="919" spans="7:18">
      <c r="G919" s="4"/>
      <c r="I919" s="350"/>
      <c r="J919" s="350"/>
      <c r="K919" s="350"/>
      <c r="L919" s="350"/>
      <c r="N919" s="349"/>
      <c r="O919" s="349"/>
      <c r="P919" s="349"/>
      <c r="Q919" s="338"/>
      <c r="R919" s="338"/>
    </row>
    <row r="920" spans="7:18">
      <c r="G920" s="4"/>
      <c r="I920" s="350"/>
      <c r="J920" s="350"/>
      <c r="K920" s="350"/>
      <c r="L920" s="350"/>
      <c r="N920" s="349"/>
      <c r="O920" s="349"/>
      <c r="P920" s="349"/>
      <c r="Q920" s="338"/>
      <c r="R920" s="338"/>
    </row>
    <row r="921" spans="7:18">
      <c r="G921" s="4"/>
      <c r="I921" s="350"/>
      <c r="J921" s="350"/>
      <c r="K921" s="350"/>
      <c r="L921" s="350"/>
      <c r="N921" s="349"/>
      <c r="O921" s="349"/>
      <c r="P921" s="349"/>
      <c r="Q921" s="338"/>
      <c r="R921" s="338"/>
    </row>
    <row r="922" spans="7:18">
      <c r="G922" s="4"/>
      <c r="I922" s="350"/>
      <c r="J922" s="350"/>
      <c r="K922" s="350"/>
      <c r="L922" s="350"/>
      <c r="N922" s="349"/>
      <c r="O922" s="349"/>
      <c r="P922" s="349"/>
      <c r="Q922" s="338"/>
      <c r="R922" s="338"/>
    </row>
    <row r="923" spans="7:18">
      <c r="G923" s="4"/>
      <c r="I923" s="350"/>
      <c r="J923" s="350"/>
      <c r="K923" s="350"/>
      <c r="L923" s="350"/>
      <c r="N923" s="349"/>
      <c r="O923" s="349"/>
      <c r="P923" s="349"/>
      <c r="Q923" s="338"/>
      <c r="R923" s="338"/>
    </row>
    <row r="924" spans="7:18">
      <c r="G924" s="4"/>
      <c r="I924" s="350"/>
      <c r="J924" s="350"/>
      <c r="K924" s="350"/>
      <c r="L924" s="350"/>
      <c r="N924" s="349"/>
      <c r="O924" s="349"/>
      <c r="P924" s="349"/>
      <c r="Q924" s="338"/>
      <c r="R924" s="338"/>
    </row>
    <row r="925" spans="7:18">
      <c r="G925" s="4"/>
      <c r="I925" s="350"/>
      <c r="J925" s="350"/>
      <c r="K925" s="350"/>
      <c r="L925" s="350"/>
      <c r="N925" s="349"/>
      <c r="O925" s="349"/>
      <c r="P925" s="349"/>
      <c r="Q925" s="338"/>
      <c r="R925" s="338"/>
    </row>
    <row r="926" spans="7:18">
      <c r="G926" s="4"/>
      <c r="I926" s="350"/>
      <c r="J926" s="350"/>
      <c r="K926" s="350"/>
      <c r="L926" s="350"/>
      <c r="N926" s="349"/>
      <c r="O926" s="349"/>
      <c r="P926" s="349"/>
      <c r="Q926" s="338"/>
      <c r="R926" s="338"/>
    </row>
    <row r="927" spans="7:18">
      <c r="G927" s="4"/>
      <c r="I927" s="350"/>
      <c r="J927" s="350"/>
      <c r="K927" s="350"/>
      <c r="L927" s="350"/>
      <c r="N927" s="349"/>
      <c r="O927" s="349"/>
      <c r="P927" s="349"/>
      <c r="Q927" s="338"/>
      <c r="R927" s="338"/>
    </row>
    <row r="928" spans="7:18">
      <c r="G928" s="4"/>
      <c r="I928" s="350"/>
      <c r="J928" s="350"/>
      <c r="K928" s="350"/>
      <c r="L928" s="350"/>
      <c r="N928" s="349"/>
      <c r="O928" s="349"/>
      <c r="P928" s="349"/>
      <c r="Q928" s="338"/>
      <c r="R928" s="338"/>
    </row>
    <row r="929" spans="7:18">
      <c r="G929" s="4"/>
      <c r="I929" s="350"/>
      <c r="J929" s="350"/>
      <c r="K929" s="350"/>
      <c r="L929" s="350"/>
      <c r="N929" s="349"/>
      <c r="O929" s="349"/>
      <c r="P929" s="349"/>
      <c r="Q929" s="338"/>
      <c r="R929" s="338"/>
    </row>
    <row r="930" spans="7:18">
      <c r="G930" s="4"/>
      <c r="I930" s="350"/>
      <c r="J930" s="350"/>
      <c r="K930" s="350"/>
      <c r="L930" s="350"/>
      <c r="N930" s="349"/>
      <c r="O930" s="349"/>
      <c r="P930" s="349"/>
      <c r="Q930" s="338"/>
      <c r="R930" s="338"/>
    </row>
    <row r="931" spans="7:18">
      <c r="G931" s="4"/>
      <c r="I931" s="350"/>
      <c r="J931" s="350"/>
      <c r="K931" s="350"/>
      <c r="L931" s="350"/>
      <c r="N931" s="349"/>
      <c r="O931" s="349"/>
      <c r="P931" s="349"/>
      <c r="Q931" s="338"/>
      <c r="R931" s="338"/>
    </row>
    <row r="932" spans="7:18">
      <c r="G932" s="4"/>
      <c r="I932" s="350"/>
      <c r="J932" s="350"/>
      <c r="K932" s="350"/>
      <c r="L932" s="350"/>
      <c r="N932" s="349"/>
      <c r="O932" s="349"/>
      <c r="P932" s="349"/>
      <c r="Q932" s="338"/>
      <c r="R932" s="338"/>
    </row>
    <row r="933" spans="7:18">
      <c r="G933" s="4"/>
      <c r="I933" s="350"/>
      <c r="J933" s="350"/>
      <c r="K933" s="350"/>
      <c r="L933" s="350"/>
      <c r="N933" s="349"/>
      <c r="O933" s="349"/>
      <c r="P933" s="349"/>
      <c r="Q933" s="338"/>
      <c r="R933" s="338"/>
    </row>
    <row r="934" spans="7:18">
      <c r="G934" s="4"/>
      <c r="I934" s="350"/>
      <c r="J934" s="350"/>
      <c r="K934" s="350"/>
      <c r="L934" s="350"/>
      <c r="N934" s="349"/>
      <c r="O934" s="349"/>
      <c r="P934" s="349"/>
      <c r="Q934" s="338"/>
      <c r="R934" s="338"/>
    </row>
    <row r="935" spans="7:18">
      <c r="G935" s="4"/>
      <c r="I935" s="350"/>
      <c r="J935" s="350"/>
      <c r="K935" s="350"/>
      <c r="L935" s="350"/>
      <c r="N935" s="349"/>
      <c r="O935" s="349"/>
      <c r="P935" s="349"/>
      <c r="Q935" s="338"/>
      <c r="R935" s="338"/>
    </row>
    <row r="936" spans="7:18">
      <c r="G936" s="4"/>
      <c r="I936" s="350"/>
      <c r="J936" s="350"/>
      <c r="K936" s="350"/>
      <c r="L936" s="350"/>
      <c r="N936" s="349"/>
      <c r="O936" s="349"/>
      <c r="P936" s="349"/>
      <c r="Q936" s="338"/>
      <c r="R936" s="338"/>
    </row>
    <row r="937" spans="7:18">
      <c r="G937" s="4"/>
      <c r="I937" s="350"/>
      <c r="J937" s="350"/>
      <c r="K937" s="350"/>
      <c r="L937" s="350"/>
      <c r="N937" s="349"/>
      <c r="O937" s="349"/>
      <c r="P937" s="349"/>
      <c r="Q937" s="338"/>
      <c r="R937" s="338"/>
    </row>
    <row r="938" spans="7:18">
      <c r="G938" s="4"/>
      <c r="I938" s="350"/>
      <c r="J938" s="350"/>
      <c r="K938" s="350"/>
      <c r="L938" s="350"/>
      <c r="N938" s="349"/>
      <c r="O938" s="349"/>
      <c r="P938" s="349"/>
      <c r="Q938" s="338"/>
      <c r="R938" s="338"/>
    </row>
    <row r="939" spans="7:18">
      <c r="G939" s="4"/>
      <c r="I939" s="350"/>
      <c r="J939" s="350"/>
      <c r="K939" s="350"/>
      <c r="L939" s="350"/>
      <c r="N939" s="349"/>
      <c r="O939" s="349"/>
      <c r="P939" s="349"/>
      <c r="Q939" s="338"/>
      <c r="R939" s="338"/>
    </row>
    <row r="940" spans="7:18">
      <c r="G940" s="4"/>
      <c r="I940" s="350"/>
      <c r="J940" s="350"/>
      <c r="K940" s="350"/>
      <c r="L940" s="350"/>
      <c r="N940" s="349"/>
      <c r="O940" s="349"/>
      <c r="P940" s="349"/>
      <c r="Q940" s="338"/>
      <c r="R940" s="338"/>
    </row>
    <row r="941" spans="7:18">
      <c r="G941" s="4"/>
      <c r="I941" s="350"/>
      <c r="J941" s="350"/>
      <c r="K941" s="350"/>
      <c r="L941" s="350"/>
      <c r="N941" s="349"/>
      <c r="O941" s="349"/>
      <c r="P941" s="349"/>
      <c r="Q941" s="338"/>
      <c r="R941" s="338"/>
    </row>
    <row r="942" spans="7:18">
      <c r="G942" s="4"/>
      <c r="I942" s="350"/>
      <c r="J942" s="350"/>
      <c r="K942" s="350"/>
      <c r="L942" s="350"/>
      <c r="N942" s="349"/>
      <c r="O942" s="349"/>
      <c r="P942" s="349"/>
      <c r="Q942" s="338"/>
      <c r="R942" s="338"/>
    </row>
    <row r="943" spans="7:18">
      <c r="G943" s="4"/>
      <c r="I943" s="350"/>
      <c r="J943" s="350"/>
      <c r="K943" s="350"/>
      <c r="L943" s="350"/>
      <c r="N943" s="349"/>
      <c r="O943" s="349"/>
      <c r="P943" s="349"/>
      <c r="Q943" s="338"/>
      <c r="R943" s="338"/>
    </row>
    <row r="944" spans="7:18">
      <c r="G944" s="4"/>
      <c r="I944" s="350"/>
      <c r="J944" s="350"/>
      <c r="K944" s="350"/>
      <c r="L944" s="350"/>
      <c r="N944" s="349"/>
      <c r="O944" s="349"/>
      <c r="P944" s="349"/>
      <c r="Q944" s="338"/>
      <c r="R944" s="338"/>
    </row>
    <row r="945" spans="7:18">
      <c r="G945" s="4"/>
      <c r="I945" s="350"/>
      <c r="J945" s="350"/>
      <c r="K945" s="350"/>
      <c r="L945" s="350"/>
      <c r="N945" s="349"/>
      <c r="O945" s="349"/>
      <c r="P945" s="349"/>
      <c r="Q945" s="338"/>
      <c r="R945" s="338"/>
    </row>
    <row r="946" spans="7:18">
      <c r="G946" s="4"/>
      <c r="I946" s="350"/>
      <c r="J946" s="350"/>
      <c r="K946" s="350"/>
      <c r="L946" s="350"/>
      <c r="N946" s="349"/>
      <c r="O946" s="349"/>
      <c r="P946" s="349"/>
      <c r="Q946" s="338"/>
      <c r="R946" s="338"/>
    </row>
    <row r="947" spans="7:18">
      <c r="G947" s="4"/>
      <c r="I947" s="350"/>
      <c r="J947" s="350"/>
      <c r="K947" s="350"/>
      <c r="L947" s="350"/>
      <c r="N947" s="349"/>
      <c r="O947" s="349"/>
      <c r="P947" s="349"/>
      <c r="Q947" s="338"/>
      <c r="R947" s="338"/>
    </row>
    <row r="948" spans="7:18">
      <c r="G948" s="4"/>
      <c r="I948" s="350"/>
      <c r="J948" s="350"/>
      <c r="K948" s="350"/>
      <c r="L948" s="350"/>
      <c r="N948" s="349"/>
      <c r="O948" s="349"/>
      <c r="P948" s="349"/>
      <c r="Q948" s="338"/>
      <c r="R948" s="338"/>
    </row>
    <row r="949" spans="7:18">
      <c r="G949" s="4"/>
      <c r="I949" s="350"/>
      <c r="J949" s="350"/>
      <c r="K949" s="350"/>
      <c r="L949" s="350"/>
      <c r="N949" s="349"/>
      <c r="O949" s="349"/>
      <c r="P949" s="349"/>
      <c r="Q949" s="338"/>
      <c r="R949" s="338"/>
    </row>
    <row r="950" spans="7:18">
      <c r="G950" s="4"/>
      <c r="I950" s="350"/>
      <c r="J950" s="350"/>
      <c r="K950" s="350"/>
      <c r="L950" s="350"/>
      <c r="N950" s="349"/>
      <c r="O950" s="349"/>
      <c r="P950" s="349"/>
      <c r="Q950" s="338"/>
      <c r="R950" s="338"/>
    </row>
    <row r="951" spans="7:18">
      <c r="G951" s="4"/>
      <c r="I951" s="350"/>
      <c r="J951" s="350"/>
      <c r="K951" s="350"/>
      <c r="L951" s="350"/>
      <c r="N951" s="349"/>
      <c r="O951" s="349"/>
      <c r="P951" s="349"/>
      <c r="Q951" s="338"/>
      <c r="R951" s="338"/>
    </row>
    <row r="952" spans="7:18">
      <c r="G952" s="4"/>
      <c r="I952" s="350"/>
      <c r="J952" s="350"/>
      <c r="K952" s="350"/>
      <c r="L952" s="350"/>
      <c r="N952" s="349"/>
      <c r="O952" s="349"/>
      <c r="P952" s="349"/>
      <c r="Q952" s="338"/>
      <c r="R952" s="338"/>
    </row>
    <row r="953" spans="7:18">
      <c r="G953" s="4"/>
      <c r="I953" s="350"/>
      <c r="J953" s="350"/>
      <c r="K953" s="350"/>
      <c r="L953" s="350"/>
      <c r="N953" s="349"/>
      <c r="O953" s="349"/>
      <c r="P953" s="349"/>
      <c r="Q953" s="338"/>
      <c r="R953" s="338"/>
    </row>
    <row r="954" spans="7:18">
      <c r="G954" s="4"/>
      <c r="I954" s="350"/>
      <c r="J954" s="350"/>
      <c r="K954" s="350"/>
      <c r="L954" s="350"/>
      <c r="N954" s="349"/>
      <c r="O954" s="349"/>
      <c r="P954" s="349"/>
      <c r="Q954" s="338"/>
      <c r="R954" s="338"/>
    </row>
    <row r="955" spans="7:18">
      <c r="G955" s="4"/>
      <c r="I955" s="350"/>
      <c r="J955" s="350"/>
      <c r="K955" s="350"/>
      <c r="L955" s="350"/>
      <c r="N955" s="349"/>
      <c r="O955" s="349"/>
      <c r="P955" s="349"/>
      <c r="Q955" s="338"/>
      <c r="R955" s="338"/>
    </row>
    <row r="956" spans="7:18">
      <c r="G956" s="4"/>
      <c r="I956" s="350"/>
      <c r="J956" s="350"/>
      <c r="K956" s="350"/>
      <c r="L956" s="350"/>
      <c r="N956" s="349"/>
      <c r="O956" s="349"/>
      <c r="P956" s="349"/>
      <c r="Q956" s="338"/>
      <c r="R956" s="338"/>
    </row>
    <row r="957" spans="7:18">
      <c r="G957" s="4"/>
      <c r="I957" s="350"/>
      <c r="J957" s="350"/>
      <c r="K957" s="350"/>
      <c r="L957" s="350"/>
      <c r="N957" s="349"/>
      <c r="O957" s="349"/>
      <c r="P957" s="349"/>
      <c r="Q957" s="338"/>
      <c r="R957" s="338"/>
    </row>
    <row r="958" spans="7:18">
      <c r="G958" s="4"/>
      <c r="I958" s="350"/>
      <c r="J958" s="350"/>
      <c r="K958" s="350"/>
      <c r="L958" s="350"/>
      <c r="N958" s="349"/>
      <c r="O958" s="349"/>
      <c r="P958" s="349"/>
      <c r="Q958" s="338"/>
      <c r="R958" s="338"/>
    </row>
    <row r="959" spans="7:18">
      <c r="G959" s="4"/>
      <c r="I959" s="350"/>
      <c r="J959" s="350"/>
      <c r="K959" s="350"/>
      <c r="L959" s="350"/>
      <c r="N959" s="349"/>
      <c r="O959" s="349"/>
      <c r="P959" s="349"/>
      <c r="Q959" s="338"/>
      <c r="R959" s="338"/>
    </row>
    <row r="960" spans="7:18">
      <c r="G960" s="4"/>
      <c r="I960" s="350"/>
      <c r="J960" s="350"/>
      <c r="K960" s="350"/>
      <c r="L960" s="350"/>
      <c r="N960" s="349"/>
      <c r="O960" s="349"/>
      <c r="P960" s="349"/>
      <c r="Q960" s="338"/>
      <c r="R960" s="338"/>
    </row>
    <row r="961" spans="7:18">
      <c r="G961" s="4"/>
      <c r="I961" s="350"/>
      <c r="J961" s="350"/>
      <c r="K961" s="350"/>
      <c r="L961" s="350"/>
      <c r="N961" s="349"/>
      <c r="O961" s="349"/>
      <c r="P961" s="349"/>
      <c r="Q961" s="338"/>
      <c r="R961" s="338"/>
    </row>
    <row r="962" spans="7:18">
      <c r="G962" s="4"/>
      <c r="I962" s="350"/>
      <c r="J962" s="350"/>
      <c r="K962" s="350"/>
      <c r="L962" s="350"/>
      <c r="N962" s="349"/>
      <c r="O962" s="349"/>
      <c r="P962" s="349"/>
      <c r="Q962" s="338"/>
      <c r="R962" s="338"/>
    </row>
    <row r="963" spans="7:18">
      <c r="G963" s="4"/>
      <c r="I963" s="350"/>
      <c r="J963" s="350"/>
      <c r="K963" s="350"/>
      <c r="L963" s="350"/>
      <c r="N963" s="349"/>
      <c r="O963" s="349"/>
      <c r="P963" s="349"/>
      <c r="Q963" s="338"/>
      <c r="R963" s="338"/>
    </row>
    <row r="964" spans="7:18">
      <c r="G964" s="4"/>
      <c r="I964" s="350"/>
      <c r="J964" s="350"/>
      <c r="K964" s="350"/>
      <c r="L964" s="350"/>
      <c r="N964" s="349"/>
      <c r="O964" s="349"/>
      <c r="P964" s="349"/>
      <c r="Q964" s="338"/>
      <c r="R964" s="338"/>
    </row>
    <row r="965" spans="7:18">
      <c r="G965" s="4"/>
      <c r="I965" s="350"/>
      <c r="J965" s="350"/>
      <c r="K965" s="350"/>
      <c r="L965" s="350"/>
      <c r="N965" s="349"/>
      <c r="O965" s="349"/>
      <c r="P965" s="349"/>
      <c r="Q965" s="338"/>
      <c r="R965" s="338"/>
    </row>
    <row r="966" spans="7:18">
      <c r="G966" s="4"/>
      <c r="I966" s="350"/>
      <c r="J966" s="350"/>
      <c r="K966" s="350"/>
      <c r="L966" s="350"/>
      <c r="N966" s="349"/>
      <c r="O966" s="349"/>
      <c r="P966" s="349"/>
      <c r="Q966" s="338"/>
      <c r="R966" s="338"/>
    </row>
    <row r="967" spans="7:18">
      <c r="G967" s="4"/>
      <c r="I967" s="350"/>
      <c r="J967" s="350"/>
      <c r="K967" s="350"/>
      <c r="L967" s="350"/>
      <c r="N967" s="349"/>
      <c r="O967" s="349"/>
      <c r="P967" s="349"/>
      <c r="Q967" s="338"/>
      <c r="R967" s="338"/>
    </row>
    <row r="968" spans="7:18">
      <c r="G968" s="4"/>
      <c r="I968" s="350"/>
      <c r="J968" s="350"/>
      <c r="K968" s="350"/>
      <c r="L968" s="350"/>
      <c r="N968" s="349"/>
      <c r="O968" s="349"/>
      <c r="P968" s="349"/>
      <c r="Q968" s="338"/>
      <c r="R968" s="338"/>
    </row>
    <row r="969" spans="7:18">
      <c r="G969" s="4"/>
      <c r="I969" s="350"/>
      <c r="J969" s="350"/>
      <c r="K969" s="350"/>
      <c r="L969" s="350"/>
      <c r="N969" s="349"/>
      <c r="O969" s="349"/>
      <c r="P969" s="349"/>
      <c r="Q969" s="338"/>
      <c r="R969" s="338"/>
    </row>
    <row r="970" spans="7:18">
      <c r="G970" s="4"/>
      <c r="I970" s="350"/>
      <c r="J970" s="350"/>
      <c r="K970" s="350"/>
      <c r="L970" s="350"/>
      <c r="N970" s="349"/>
      <c r="O970" s="349"/>
      <c r="P970" s="349"/>
      <c r="Q970" s="338"/>
      <c r="R970" s="338"/>
    </row>
    <row r="971" spans="7:18">
      <c r="G971" s="4"/>
      <c r="I971" s="350"/>
      <c r="J971" s="350"/>
      <c r="K971" s="350"/>
      <c r="L971" s="350"/>
      <c r="N971" s="349"/>
      <c r="O971" s="349"/>
      <c r="P971" s="349"/>
      <c r="Q971" s="338"/>
      <c r="R971" s="338"/>
    </row>
    <row r="972" spans="7:18">
      <c r="G972" s="4"/>
      <c r="I972" s="350"/>
      <c r="J972" s="350"/>
      <c r="K972" s="350"/>
      <c r="L972" s="350"/>
      <c r="N972" s="349"/>
      <c r="O972" s="349"/>
      <c r="P972" s="349"/>
      <c r="Q972" s="338"/>
      <c r="R972" s="338"/>
    </row>
    <row r="973" spans="7:18">
      <c r="G973" s="4"/>
      <c r="I973" s="350"/>
      <c r="J973" s="350"/>
      <c r="K973" s="350"/>
      <c r="L973" s="350"/>
      <c r="N973" s="349"/>
      <c r="O973" s="349"/>
      <c r="P973" s="349"/>
      <c r="Q973" s="338"/>
      <c r="R973" s="338"/>
    </row>
    <row r="974" spans="7:18">
      <c r="G974" s="4"/>
      <c r="I974" s="350"/>
      <c r="J974" s="350"/>
      <c r="K974" s="350"/>
      <c r="L974" s="350"/>
      <c r="N974" s="349"/>
      <c r="O974" s="349"/>
      <c r="P974" s="349"/>
      <c r="Q974" s="338"/>
      <c r="R974" s="338"/>
    </row>
    <row r="975" spans="7:18">
      <c r="G975" s="4"/>
      <c r="I975" s="350"/>
      <c r="J975" s="350"/>
      <c r="K975" s="350"/>
      <c r="L975" s="350"/>
      <c r="N975" s="349"/>
      <c r="O975" s="349"/>
      <c r="P975" s="349"/>
      <c r="Q975" s="338"/>
      <c r="R975" s="338"/>
    </row>
    <row r="976" spans="7:18">
      <c r="G976" s="4"/>
      <c r="I976" s="350"/>
      <c r="J976" s="350"/>
      <c r="K976" s="350"/>
      <c r="L976" s="350"/>
      <c r="N976" s="349"/>
      <c r="O976" s="349"/>
      <c r="P976" s="349"/>
      <c r="Q976" s="338"/>
      <c r="R976" s="338"/>
    </row>
    <row r="977" spans="7:18">
      <c r="G977" s="4"/>
      <c r="I977" s="350"/>
      <c r="J977" s="350"/>
      <c r="K977" s="350"/>
      <c r="L977" s="350"/>
      <c r="N977" s="349"/>
      <c r="O977" s="349"/>
      <c r="P977" s="349"/>
      <c r="Q977" s="338"/>
      <c r="R977" s="338"/>
    </row>
    <row r="978" spans="7:18">
      <c r="G978" s="4"/>
      <c r="I978" s="350"/>
      <c r="J978" s="350"/>
      <c r="K978" s="350"/>
      <c r="L978" s="350"/>
      <c r="N978" s="349"/>
      <c r="O978" s="349"/>
      <c r="P978" s="349"/>
      <c r="Q978" s="338"/>
      <c r="R978" s="338"/>
    </row>
    <row r="979" spans="7:18">
      <c r="G979" s="4"/>
      <c r="I979" s="350"/>
      <c r="J979" s="350"/>
      <c r="K979" s="350"/>
      <c r="L979" s="350"/>
      <c r="N979" s="349"/>
      <c r="O979" s="349"/>
      <c r="P979" s="349"/>
    </row>
    <row r="980" spans="7:18">
      <c r="G980" s="4"/>
      <c r="I980" s="350"/>
      <c r="J980" s="350"/>
      <c r="K980" s="350"/>
      <c r="L980" s="350"/>
      <c r="N980" s="349"/>
      <c r="O980" s="349"/>
      <c r="P980" s="349"/>
    </row>
    <row r="981" spans="7:18">
      <c r="G981" s="4"/>
      <c r="I981" s="350"/>
      <c r="J981" s="350"/>
      <c r="K981" s="350"/>
      <c r="L981" s="350"/>
      <c r="N981" s="349"/>
      <c r="O981" s="349"/>
      <c r="P981" s="349"/>
    </row>
    <row r="982" spans="7:18">
      <c r="G982" s="4"/>
      <c r="I982" s="350"/>
      <c r="J982" s="350"/>
      <c r="K982" s="350"/>
      <c r="L982" s="350"/>
      <c r="N982" s="349"/>
      <c r="O982" s="349"/>
      <c r="P982" s="349"/>
    </row>
    <row r="983" spans="7:18">
      <c r="G983" s="4"/>
      <c r="I983" s="350"/>
      <c r="J983" s="350"/>
      <c r="K983" s="350"/>
      <c r="L983" s="350"/>
      <c r="N983" s="349"/>
      <c r="O983" s="349"/>
      <c r="P983" s="349"/>
    </row>
    <row r="984" spans="7:18">
      <c r="G984" s="4"/>
      <c r="I984" s="350"/>
      <c r="J984" s="350"/>
      <c r="K984" s="350"/>
      <c r="L984" s="350"/>
      <c r="N984" s="349"/>
      <c r="O984" s="349"/>
      <c r="P984" s="349"/>
    </row>
    <row r="985" spans="7:18">
      <c r="G985" s="4"/>
      <c r="I985" s="350"/>
      <c r="J985" s="350"/>
      <c r="K985" s="350"/>
      <c r="L985" s="350"/>
      <c r="N985" s="349"/>
      <c r="O985" s="349"/>
      <c r="P985" s="349"/>
    </row>
    <row r="986" spans="7:18">
      <c r="G986" s="4"/>
      <c r="I986" s="350"/>
      <c r="J986" s="350"/>
      <c r="K986" s="350"/>
      <c r="L986" s="350"/>
      <c r="N986" s="349"/>
      <c r="O986" s="349"/>
      <c r="P986" s="349"/>
    </row>
    <row r="987" spans="7:18">
      <c r="G987" s="4"/>
      <c r="I987" s="350"/>
      <c r="J987" s="350"/>
      <c r="K987" s="350"/>
      <c r="L987" s="350"/>
      <c r="N987" s="349"/>
      <c r="O987" s="349"/>
      <c r="P987" s="349"/>
    </row>
    <row r="988" spans="7:18">
      <c r="G988" s="4"/>
      <c r="I988" s="350"/>
      <c r="J988" s="350"/>
      <c r="K988" s="350"/>
      <c r="L988" s="350"/>
      <c r="N988" s="349"/>
      <c r="O988" s="349"/>
      <c r="P988" s="349"/>
    </row>
    <row r="989" spans="7:18">
      <c r="G989" s="4"/>
      <c r="I989" s="350"/>
      <c r="J989" s="350"/>
      <c r="K989" s="350"/>
      <c r="L989" s="350"/>
      <c r="N989" s="349"/>
      <c r="O989" s="349"/>
      <c r="P989" s="349"/>
    </row>
    <row r="990" spans="7:18">
      <c r="G990" s="4"/>
      <c r="I990" s="350"/>
      <c r="J990" s="350"/>
      <c r="K990" s="350"/>
      <c r="L990" s="350"/>
      <c r="N990" s="349"/>
      <c r="O990" s="349"/>
      <c r="P990" s="349"/>
    </row>
    <row r="991" spans="7:18">
      <c r="G991" s="4"/>
      <c r="I991" s="350"/>
      <c r="J991" s="350"/>
      <c r="K991" s="350"/>
      <c r="L991" s="350"/>
      <c r="N991" s="349"/>
      <c r="O991" s="349"/>
      <c r="P991" s="349"/>
    </row>
    <row r="992" spans="7:18">
      <c r="G992" s="4"/>
      <c r="I992" s="350"/>
      <c r="J992" s="350"/>
      <c r="K992" s="350"/>
      <c r="L992" s="350"/>
      <c r="N992" s="349"/>
      <c r="O992" s="349"/>
      <c r="P992" s="349"/>
    </row>
    <row r="993" spans="7:16">
      <c r="G993" s="4"/>
      <c r="I993" s="350"/>
      <c r="J993" s="350"/>
      <c r="K993" s="350"/>
      <c r="L993" s="350"/>
      <c r="N993" s="349"/>
      <c r="O993" s="349"/>
      <c r="P993" s="349"/>
    </row>
    <row r="994" spans="7:16">
      <c r="G994" s="4"/>
      <c r="I994" s="350"/>
      <c r="J994" s="350"/>
      <c r="K994" s="350"/>
      <c r="L994" s="350"/>
      <c r="N994" s="349"/>
      <c r="O994" s="349"/>
      <c r="P994" s="349"/>
    </row>
    <row r="995" spans="7:16">
      <c r="G995" s="4"/>
      <c r="I995" s="350"/>
      <c r="J995" s="350"/>
      <c r="K995" s="350"/>
      <c r="L995" s="350"/>
      <c r="N995" s="349"/>
      <c r="O995" s="349"/>
      <c r="P995" s="349"/>
    </row>
    <row r="996" spans="7:16">
      <c r="G996" s="4"/>
      <c r="I996" s="350"/>
      <c r="J996" s="350"/>
      <c r="K996" s="350"/>
      <c r="L996" s="350"/>
      <c r="N996" s="349"/>
      <c r="O996" s="349"/>
      <c r="P996" s="349"/>
    </row>
    <row r="997" spans="7:16">
      <c r="G997" s="4"/>
      <c r="I997" s="350"/>
      <c r="J997" s="350"/>
      <c r="K997" s="350"/>
      <c r="L997" s="350"/>
      <c r="N997" s="349"/>
      <c r="O997" s="349"/>
      <c r="P997" s="349"/>
    </row>
    <row r="998" spans="7:16">
      <c r="G998" s="4"/>
      <c r="I998" s="350"/>
      <c r="J998" s="350"/>
      <c r="K998" s="350"/>
      <c r="L998" s="350"/>
      <c r="N998" s="349"/>
      <c r="O998" s="349"/>
      <c r="P998" s="349"/>
    </row>
    <row r="999" spans="7:16">
      <c r="G999" s="4"/>
      <c r="I999" s="350"/>
      <c r="J999" s="350"/>
      <c r="K999" s="350"/>
      <c r="L999" s="350"/>
      <c r="N999" s="349"/>
      <c r="O999" s="349"/>
      <c r="P999" s="349"/>
    </row>
    <row r="1000" spans="7:16">
      <c r="G1000" s="4"/>
      <c r="I1000" s="350"/>
      <c r="J1000" s="350"/>
      <c r="K1000" s="350"/>
      <c r="L1000" s="350"/>
      <c r="N1000" s="349"/>
      <c r="O1000" s="349"/>
      <c r="P1000" s="349"/>
    </row>
    <row r="1001" spans="7:16">
      <c r="G1001" s="4"/>
      <c r="I1001" s="350"/>
      <c r="J1001" s="350"/>
      <c r="K1001" s="350"/>
      <c r="L1001" s="350"/>
      <c r="N1001" s="349"/>
      <c r="O1001" s="349"/>
      <c r="P1001" s="349"/>
    </row>
    <row r="1002" spans="7:16">
      <c r="G1002" s="4"/>
      <c r="I1002" s="350"/>
      <c r="J1002" s="350"/>
      <c r="K1002" s="350"/>
      <c r="L1002" s="350"/>
      <c r="N1002" s="349"/>
      <c r="O1002" s="349"/>
      <c r="P1002" s="349"/>
    </row>
    <row r="1003" spans="7:16">
      <c r="G1003" s="4"/>
      <c r="I1003" s="350"/>
      <c r="J1003" s="350"/>
      <c r="K1003" s="350"/>
      <c r="L1003" s="350"/>
      <c r="N1003" s="349"/>
      <c r="O1003" s="349"/>
      <c r="P1003" s="349"/>
    </row>
    <row r="1004" spans="7:16">
      <c r="G1004" s="4"/>
      <c r="I1004" s="350"/>
      <c r="J1004" s="350"/>
      <c r="K1004" s="350"/>
      <c r="L1004" s="350"/>
      <c r="N1004" s="349"/>
      <c r="O1004" s="349"/>
      <c r="P1004" s="349"/>
    </row>
    <row r="1005" spans="7:16">
      <c r="G1005" s="4"/>
      <c r="I1005" s="350"/>
      <c r="J1005" s="350"/>
      <c r="K1005" s="350"/>
      <c r="L1005" s="350"/>
      <c r="N1005" s="349"/>
      <c r="O1005" s="349"/>
      <c r="P1005" s="349"/>
    </row>
    <row r="1006" spans="7:16">
      <c r="G1006" s="4"/>
      <c r="I1006" s="350"/>
      <c r="J1006" s="350"/>
      <c r="K1006" s="350"/>
      <c r="L1006" s="350"/>
      <c r="N1006" s="349"/>
      <c r="O1006" s="349"/>
      <c r="P1006" s="349"/>
    </row>
    <row r="1007" spans="7:16">
      <c r="G1007" s="4"/>
      <c r="I1007" s="350"/>
      <c r="J1007" s="350"/>
      <c r="K1007" s="350"/>
      <c r="L1007" s="350"/>
      <c r="N1007" s="349"/>
      <c r="O1007" s="349"/>
      <c r="P1007" s="349"/>
    </row>
    <row r="1008" spans="7:16">
      <c r="G1008" s="4"/>
      <c r="I1008" s="350"/>
      <c r="J1008" s="350"/>
      <c r="K1008" s="350"/>
      <c r="L1008" s="350"/>
      <c r="N1008" s="349"/>
      <c r="O1008" s="349"/>
      <c r="P1008" s="349"/>
    </row>
    <row r="1009" spans="7:16">
      <c r="G1009" s="4"/>
      <c r="I1009" s="350"/>
      <c r="J1009" s="350"/>
      <c r="K1009" s="350"/>
      <c r="L1009" s="350"/>
      <c r="N1009" s="349"/>
      <c r="O1009" s="349"/>
      <c r="P1009" s="349"/>
    </row>
    <row r="1010" spans="7:16">
      <c r="G1010" s="4"/>
      <c r="I1010" s="350"/>
      <c r="J1010" s="350"/>
      <c r="K1010" s="350"/>
      <c r="L1010" s="350"/>
      <c r="N1010" s="349"/>
      <c r="O1010" s="349"/>
      <c r="P1010" s="349"/>
    </row>
    <row r="1011" spans="7:16">
      <c r="G1011" s="4"/>
      <c r="I1011" s="350"/>
      <c r="J1011" s="350"/>
      <c r="K1011" s="350"/>
      <c r="L1011" s="350"/>
      <c r="N1011" s="349"/>
      <c r="O1011" s="349"/>
      <c r="P1011" s="349"/>
    </row>
    <row r="1012" spans="7:16">
      <c r="G1012" s="4"/>
      <c r="I1012" s="350"/>
      <c r="J1012" s="350"/>
      <c r="K1012" s="350"/>
      <c r="L1012" s="350"/>
      <c r="N1012" s="349"/>
      <c r="O1012" s="349"/>
      <c r="P1012" s="349"/>
    </row>
    <row r="1013" spans="7:16">
      <c r="G1013" s="4"/>
      <c r="I1013" s="350"/>
      <c r="J1013" s="350"/>
      <c r="K1013" s="350"/>
      <c r="L1013" s="350"/>
      <c r="N1013" s="349"/>
      <c r="O1013" s="349"/>
      <c r="P1013" s="349"/>
    </row>
    <row r="1014" spans="7:16">
      <c r="G1014" s="4"/>
      <c r="I1014" s="350"/>
      <c r="J1014" s="350"/>
      <c r="K1014" s="350"/>
      <c r="L1014" s="350"/>
      <c r="N1014" s="349"/>
      <c r="O1014" s="349"/>
      <c r="P1014" s="349"/>
    </row>
    <row r="1015" spans="7:16">
      <c r="G1015" s="4"/>
      <c r="I1015" s="350"/>
      <c r="J1015" s="350"/>
      <c r="K1015" s="350"/>
      <c r="L1015" s="350"/>
      <c r="N1015" s="349"/>
      <c r="O1015" s="349"/>
      <c r="P1015" s="349"/>
    </row>
    <row r="1016" spans="7:16">
      <c r="G1016" s="4"/>
      <c r="I1016" s="350"/>
      <c r="J1016" s="350"/>
      <c r="K1016" s="350"/>
      <c r="L1016" s="350"/>
      <c r="N1016" s="349"/>
      <c r="O1016" s="349"/>
      <c r="P1016" s="349"/>
    </row>
    <row r="1017" spans="7:16">
      <c r="G1017" s="4"/>
      <c r="I1017" s="350"/>
      <c r="J1017" s="350"/>
      <c r="K1017" s="350"/>
      <c r="L1017" s="350"/>
      <c r="N1017" s="349"/>
      <c r="O1017" s="349"/>
      <c r="P1017" s="349"/>
    </row>
    <row r="1018" spans="7:16">
      <c r="G1018" s="4"/>
      <c r="I1018" s="350"/>
      <c r="J1018" s="350"/>
      <c r="K1018" s="350"/>
      <c r="L1018" s="350"/>
      <c r="N1018" s="349"/>
      <c r="O1018" s="349"/>
      <c r="P1018" s="349"/>
    </row>
    <row r="1019" spans="7:16">
      <c r="G1019" s="4"/>
      <c r="I1019" s="350"/>
      <c r="J1019" s="350"/>
      <c r="K1019" s="350"/>
      <c r="L1019" s="350"/>
      <c r="N1019" s="349"/>
      <c r="O1019" s="349"/>
      <c r="P1019" s="349"/>
    </row>
    <row r="1020" spans="7:16">
      <c r="G1020" s="4"/>
      <c r="I1020" s="350"/>
      <c r="J1020" s="350"/>
      <c r="K1020" s="350"/>
      <c r="L1020" s="350"/>
      <c r="N1020" s="349"/>
      <c r="O1020" s="349"/>
      <c r="P1020" s="349"/>
    </row>
    <row r="1021" spans="7:16">
      <c r="G1021" s="4"/>
      <c r="I1021" s="350"/>
      <c r="J1021" s="350"/>
      <c r="K1021" s="350"/>
      <c r="L1021" s="350"/>
      <c r="N1021" s="349"/>
      <c r="O1021" s="349"/>
      <c r="P1021" s="349"/>
    </row>
    <row r="1022" spans="7:16">
      <c r="G1022" s="4"/>
      <c r="I1022" s="350"/>
      <c r="J1022" s="350"/>
      <c r="K1022" s="350"/>
      <c r="L1022" s="350"/>
      <c r="N1022" s="349"/>
      <c r="O1022" s="349"/>
      <c r="P1022" s="349"/>
    </row>
    <row r="1023" spans="7:16">
      <c r="G1023" s="4"/>
      <c r="I1023" s="350"/>
      <c r="J1023" s="350"/>
      <c r="K1023" s="350"/>
      <c r="L1023" s="350"/>
      <c r="N1023" s="349"/>
      <c r="O1023" s="349"/>
      <c r="P1023" s="349"/>
    </row>
    <row r="1024" spans="7:16">
      <c r="G1024" s="4"/>
      <c r="I1024" s="350"/>
      <c r="J1024" s="350"/>
      <c r="K1024" s="350"/>
      <c r="L1024" s="350"/>
      <c r="N1024" s="349"/>
      <c r="O1024" s="349"/>
      <c r="P1024" s="349"/>
    </row>
    <row r="1025" spans="7:16">
      <c r="G1025" s="4"/>
      <c r="I1025" s="350"/>
      <c r="J1025" s="350"/>
      <c r="K1025" s="350"/>
      <c r="L1025" s="350"/>
      <c r="N1025" s="349"/>
      <c r="O1025" s="349"/>
      <c r="P1025" s="349"/>
    </row>
    <row r="1026" spans="7:16">
      <c r="G1026" s="4"/>
      <c r="I1026" s="350"/>
      <c r="J1026" s="350"/>
      <c r="K1026" s="350"/>
      <c r="L1026" s="350"/>
      <c r="N1026" s="349"/>
      <c r="O1026" s="349"/>
      <c r="P1026" s="349"/>
    </row>
    <row r="1027" spans="7:16">
      <c r="G1027" s="4"/>
      <c r="I1027" s="350"/>
      <c r="J1027" s="350"/>
      <c r="K1027" s="350"/>
      <c r="L1027" s="350"/>
      <c r="N1027" s="349"/>
      <c r="O1027" s="349"/>
      <c r="P1027" s="349"/>
    </row>
    <row r="1028" spans="7:16">
      <c r="G1028" s="4"/>
      <c r="I1028" s="350"/>
      <c r="J1028" s="350"/>
      <c r="K1028" s="350"/>
      <c r="L1028" s="350"/>
      <c r="N1028" s="349"/>
      <c r="O1028" s="349"/>
      <c r="P1028" s="349"/>
    </row>
    <row r="1029" spans="7:16">
      <c r="G1029" s="4"/>
      <c r="I1029" s="350"/>
      <c r="J1029" s="350"/>
      <c r="K1029" s="350"/>
      <c r="L1029" s="350"/>
      <c r="N1029" s="349"/>
      <c r="O1029" s="349"/>
      <c r="P1029" s="349"/>
    </row>
    <row r="1030" spans="7:16">
      <c r="G1030" s="4"/>
      <c r="I1030" s="350"/>
      <c r="J1030" s="350"/>
      <c r="K1030" s="350"/>
      <c r="L1030" s="350"/>
      <c r="N1030" s="349"/>
      <c r="O1030" s="349"/>
      <c r="P1030" s="349"/>
    </row>
    <row r="1031" spans="7:16">
      <c r="G1031" s="4"/>
      <c r="I1031" s="350"/>
      <c r="J1031" s="350"/>
      <c r="K1031" s="350"/>
      <c r="L1031" s="350"/>
      <c r="N1031" s="349"/>
      <c r="O1031" s="349"/>
      <c r="P1031" s="349"/>
    </row>
    <row r="1032" spans="7:16">
      <c r="G1032" s="4"/>
      <c r="I1032" s="350"/>
      <c r="J1032" s="350"/>
      <c r="K1032" s="350"/>
      <c r="L1032" s="350"/>
      <c r="N1032" s="349"/>
      <c r="O1032" s="349"/>
      <c r="P1032" s="349"/>
    </row>
    <row r="1033" spans="7:16">
      <c r="G1033" s="4"/>
      <c r="I1033" s="350"/>
      <c r="J1033" s="350"/>
      <c r="K1033" s="350"/>
      <c r="L1033" s="350"/>
      <c r="N1033" s="349"/>
      <c r="O1033" s="349"/>
      <c r="P1033" s="349"/>
    </row>
    <row r="1034" spans="7:16">
      <c r="G1034" s="4"/>
      <c r="I1034" s="350"/>
      <c r="J1034" s="350"/>
      <c r="K1034" s="350"/>
      <c r="L1034" s="350"/>
      <c r="N1034" s="349"/>
      <c r="O1034" s="349"/>
      <c r="P1034" s="349"/>
    </row>
    <row r="1035" spans="7:16">
      <c r="G1035" s="4"/>
      <c r="I1035" s="350"/>
      <c r="J1035" s="350"/>
      <c r="K1035" s="350"/>
      <c r="L1035" s="350"/>
      <c r="N1035" s="349"/>
      <c r="O1035" s="349"/>
      <c r="P1035" s="349"/>
    </row>
    <row r="1036" spans="7:16">
      <c r="G1036" s="4"/>
      <c r="I1036" s="350"/>
      <c r="J1036" s="350"/>
      <c r="K1036" s="350"/>
      <c r="L1036" s="350"/>
      <c r="N1036" s="349"/>
      <c r="O1036" s="349"/>
      <c r="P1036" s="349"/>
    </row>
    <row r="1037" spans="7:16">
      <c r="G1037" s="4"/>
      <c r="I1037" s="350"/>
      <c r="J1037" s="350"/>
      <c r="K1037" s="350"/>
      <c r="L1037" s="350"/>
      <c r="N1037" s="349"/>
      <c r="O1037" s="349"/>
      <c r="P1037" s="349"/>
    </row>
    <row r="1038" spans="7:16">
      <c r="G1038" s="4"/>
      <c r="I1038" s="350"/>
      <c r="J1038" s="350"/>
      <c r="K1038" s="350"/>
      <c r="L1038" s="350"/>
      <c r="N1038" s="349"/>
      <c r="O1038" s="349"/>
      <c r="P1038" s="349"/>
    </row>
    <row r="1039" spans="7:16">
      <c r="G1039" s="4"/>
      <c r="I1039" s="350"/>
      <c r="J1039" s="350"/>
      <c r="K1039" s="350"/>
      <c r="L1039" s="350"/>
      <c r="N1039" s="349"/>
      <c r="O1039" s="349"/>
      <c r="P1039" s="349"/>
    </row>
    <row r="1040" spans="7:16">
      <c r="G1040" s="4"/>
      <c r="I1040" s="350"/>
      <c r="J1040" s="350"/>
      <c r="K1040" s="350"/>
      <c r="L1040" s="350"/>
      <c r="N1040" s="349"/>
      <c r="O1040" s="349"/>
      <c r="P1040" s="349"/>
    </row>
    <row r="1041" spans="7:16">
      <c r="G1041" s="4"/>
      <c r="I1041" s="350"/>
      <c r="J1041" s="350"/>
      <c r="K1041" s="350"/>
      <c r="L1041" s="350"/>
      <c r="N1041" s="349"/>
      <c r="O1041" s="349"/>
      <c r="P1041" s="349"/>
    </row>
    <row r="1042" spans="7:16">
      <c r="G1042" s="4"/>
      <c r="I1042" s="350"/>
      <c r="J1042" s="350"/>
      <c r="K1042" s="350"/>
      <c r="L1042" s="350"/>
      <c r="N1042" s="349"/>
      <c r="O1042" s="349"/>
      <c r="P1042" s="349"/>
    </row>
    <row r="1043" spans="7:16">
      <c r="G1043" s="4"/>
      <c r="I1043" s="350"/>
      <c r="J1043" s="350"/>
      <c r="K1043" s="350"/>
      <c r="L1043" s="350"/>
      <c r="N1043" s="349"/>
      <c r="O1043" s="349"/>
      <c r="P1043" s="349"/>
    </row>
    <row r="1044" spans="7:16">
      <c r="G1044" s="4"/>
      <c r="I1044" s="350"/>
      <c r="J1044" s="350"/>
      <c r="K1044" s="350"/>
      <c r="L1044" s="350"/>
      <c r="N1044" s="349"/>
      <c r="O1044" s="349"/>
      <c r="P1044" s="349"/>
    </row>
    <row r="1045" spans="7:16">
      <c r="G1045" s="4"/>
      <c r="I1045" s="350"/>
      <c r="J1045" s="350"/>
      <c r="K1045" s="350"/>
      <c r="L1045" s="350"/>
      <c r="N1045" s="349"/>
      <c r="O1045" s="349"/>
      <c r="P1045" s="349"/>
    </row>
    <row r="1046" spans="7:16">
      <c r="G1046" s="4"/>
      <c r="I1046" s="350"/>
      <c r="J1046" s="350"/>
      <c r="K1046" s="350"/>
      <c r="L1046" s="350"/>
      <c r="N1046" s="349"/>
      <c r="O1046" s="349"/>
      <c r="P1046" s="349"/>
    </row>
    <row r="1047" spans="7:16">
      <c r="G1047" s="4"/>
      <c r="I1047" s="350"/>
      <c r="J1047" s="350"/>
      <c r="K1047" s="350"/>
      <c r="L1047" s="350"/>
      <c r="N1047" s="349"/>
      <c r="O1047" s="349"/>
      <c r="P1047" s="349"/>
    </row>
    <row r="1048" spans="7:16">
      <c r="G1048" s="4"/>
      <c r="I1048" s="350"/>
      <c r="J1048" s="350"/>
      <c r="K1048" s="350"/>
      <c r="L1048" s="350"/>
      <c r="N1048" s="349"/>
      <c r="O1048" s="349"/>
      <c r="P1048" s="349"/>
    </row>
    <row r="1049" spans="7:16">
      <c r="G1049" s="4"/>
      <c r="I1049" s="350"/>
      <c r="J1049" s="350"/>
      <c r="K1049" s="350"/>
      <c r="L1049" s="350"/>
      <c r="N1049" s="349"/>
      <c r="O1049" s="349"/>
      <c r="P1049" s="349"/>
    </row>
    <row r="1050" spans="7:16">
      <c r="G1050" s="4"/>
      <c r="I1050" s="350"/>
      <c r="J1050" s="350"/>
      <c r="K1050" s="350"/>
      <c r="L1050" s="350"/>
      <c r="N1050" s="349"/>
      <c r="O1050" s="349"/>
      <c r="P1050" s="349"/>
    </row>
    <row r="1051" spans="7:16">
      <c r="G1051" s="4"/>
      <c r="I1051" s="350"/>
      <c r="J1051" s="350"/>
      <c r="K1051" s="350"/>
      <c r="L1051" s="350"/>
      <c r="N1051" s="349"/>
      <c r="O1051" s="349"/>
      <c r="P1051" s="349"/>
    </row>
    <row r="1052" spans="7:16">
      <c r="G1052" s="4"/>
      <c r="I1052" s="350"/>
      <c r="J1052" s="350"/>
      <c r="K1052" s="350"/>
      <c r="L1052" s="350"/>
      <c r="N1052" s="349"/>
      <c r="O1052" s="349"/>
      <c r="P1052" s="349"/>
    </row>
    <row r="1053" spans="7:16">
      <c r="G1053" s="4"/>
      <c r="I1053" s="350"/>
      <c r="J1053" s="350"/>
      <c r="K1053" s="350"/>
      <c r="L1053" s="350"/>
      <c r="N1053" s="349"/>
      <c r="O1053" s="349"/>
      <c r="P1053" s="349"/>
    </row>
    <row r="1054" spans="7:16">
      <c r="G1054" s="4"/>
      <c r="I1054" s="350"/>
      <c r="J1054" s="350"/>
      <c r="K1054" s="350"/>
      <c r="L1054" s="350"/>
      <c r="N1054" s="349"/>
      <c r="O1054" s="349"/>
      <c r="P1054" s="349"/>
    </row>
    <row r="1055" spans="7:16">
      <c r="G1055" s="4"/>
      <c r="I1055" s="350"/>
      <c r="J1055" s="350"/>
      <c r="K1055" s="350"/>
      <c r="L1055" s="350"/>
      <c r="N1055" s="349"/>
      <c r="O1055" s="349"/>
      <c r="P1055" s="349"/>
    </row>
    <row r="1056" spans="7:16">
      <c r="G1056" s="4"/>
      <c r="I1056" s="350"/>
      <c r="J1056" s="350"/>
      <c r="K1056" s="350"/>
      <c r="L1056" s="350"/>
      <c r="N1056" s="349"/>
      <c r="O1056" s="349"/>
      <c r="P1056" s="349"/>
    </row>
    <row r="1057" spans="7:16">
      <c r="G1057" s="4"/>
      <c r="I1057" s="350"/>
      <c r="J1057" s="350"/>
      <c r="K1057" s="350"/>
      <c r="L1057" s="350"/>
      <c r="N1057" s="349"/>
      <c r="O1057" s="349"/>
      <c r="P1057" s="349"/>
    </row>
    <row r="1058" spans="7:16">
      <c r="G1058" s="4"/>
      <c r="I1058" s="350"/>
      <c r="J1058" s="350"/>
      <c r="K1058" s="350"/>
      <c r="L1058" s="350"/>
      <c r="N1058" s="349"/>
      <c r="O1058" s="349"/>
      <c r="P1058" s="349"/>
    </row>
    <row r="1059" spans="7:16">
      <c r="G1059" s="4"/>
      <c r="I1059" s="350"/>
      <c r="J1059" s="350"/>
      <c r="K1059" s="350"/>
      <c r="L1059" s="350"/>
      <c r="N1059" s="349"/>
      <c r="O1059" s="349"/>
      <c r="P1059" s="349"/>
    </row>
    <row r="1060" spans="7:16">
      <c r="G1060" s="4"/>
      <c r="I1060" s="350"/>
      <c r="J1060" s="350"/>
      <c r="K1060" s="350"/>
      <c r="L1060" s="350"/>
      <c r="N1060" s="349"/>
      <c r="O1060" s="349"/>
      <c r="P1060" s="349"/>
    </row>
    <row r="1061" spans="7:16">
      <c r="G1061" s="4"/>
      <c r="I1061" s="350"/>
      <c r="J1061" s="350"/>
      <c r="K1061" s="350"/>
      <c r="L1061" s="350"/>
      <c r="N1061" s="349"/>
      <c r="O1061" s="349"/>
      <c r="P1061" s="349"/>
    </row>
    <row r="1062" spans="7:16">
      <c r="G1062" s="4"/>
      <c r="I1062" s="350"/>
      <c r="J1062" s="350"/>
      <c r="K1062" s="350"/>
      <c r="L1062" s="350"/>
      <c r="N1062" s="349"/>
      <c r="O1062" s="349"/>
      <c r="P1062" s="349"/>
    </row>
    <row r="1063" spans="7:16">
      <c r="G1063" s="4"/>
      <c r="I1063" s="350"/>
      <c r="J1063" s="350"/>
      <c r="K1063" s="350"/>
      <c r="L1063" s="350"/>
      <c r="N1063" s="349"/>
      <c r="O1063" s="349"/>
      <c r="P1063" s="349"/>
    </row>
    <row r="1064" spans="7:16">
      <c r="G1064" s="4"/>
      <c r="I1064" s="350"/>
      <c r="J1064" s="350"/>
      <c r="K1064" s="350"/>
      <c r="L1064" s="350"/>
      <c r="N1064" s="349"/>
      <c r="O1064" s="349"/>
      <c r="P1064" s="349"/>
    </row>
    <row r="1065" spans="7:16">
      <c r="G1065" s="4"/>
      <c r="I1065" s="350"/>
      <c r="J1065" s="350"/>
      <c r="K1065" s="350"/>
      <c r="L1065" s="350"/>
      <c r="N1065" s="349"/>
      <c r="O1065" s="349"/>
      <c r="P1065" s="349"/>
    </row>
    <row r="1066" spans="7:16">
      <c r="G1066" s="4"/>
      <c r="I1066" s="350"/>
      <c r="J1066" s="350"/>
      <c r="K1066" s="350"/>
      <c r="L1066" s="350"/>
      <c r="N1066" s="349"/>
      <c r="O1066" s="349"/>
      <c r="P1066" s="349"/>
    </row>
    <row r="1067" spans="7:16">
      <c r="G1067" s="4"/>
      <c r="I1067" s="350"/>
      <c r="J1067" s="350"/>
      <c r="K1067" s="350"/>
      <c r="L1067" s="350"/>
      <c r="N1067" s="349"/>
      <c r="O1067" s="349"/>
      <c r="P1067" s="349"/>
    </row>
    <row r="1068" spans="7:16">
      <c r="G1068" s="4"/>
      <c r="I1068" s="350"/>
      <c r="J1068" s="350"/>
      <c r="K1068" s="350"/>
      <c r="L1068" s="350"/>
      <c r="N1068" s="349"/>
      <c r="O1068" s="349"/>
      <c r="P1068" s="349"/>
    </row>
    <row r="1069" spans="7:16">
      <c r="G1069" s="4"/>
      <c r="I1069" s="350"/>
      <c r="J1069" s="350"/>
      <c r="K1069" s="350"/>
      <c r="L1069" s="350"/>
      <c r="N1069" s="349"/>
      <c r="O1069" s="349"/>
      <c r="P1069" s="349"/>
    </row>
    <row r="1070" spans="7:16">
      <c r="G1070" s="4"/>
      <c r="I1070" s="350"/>
      <c r="J1070" s="350"/>
      <c r="K1070" s="350"/>
      <c r="L1070" s="350"/>
      <c r="N1070" s="349"/>
      <c r="O1070" s="349"/>
      <c r="P1070" s="349"/>
    </row>
    <row r="1071" spans="7:16">
      <c r="I1071" s="350"/>
      <c r="J1071" s="350"/>
      <c r="K1071" s="350"/>
      <c r="L1071" s="350"/>
      <c r="N1071" s="349"/>
      <c r="O1071" s="349"/>
      <c r="P1071" s="349"/>
    </row>
    <row r="1072" spans="7:16">
      <c r="I1072" s="350"/>
      <c r="J1072" s="350"/>
      <c r="K1072" s="350"/>
      <c r="L1072" s="350"/>
      <c r="N1072" s="349"/>
      <c r="O1072" s="349"/>
      <c r="P1072" s="349"/>
    </row>
    <row r="1073" spans="9:16">
      <c r="I1073" s="350"/>
      <c r="J1073" s="350"/>
      <c r="K1073" s="350"/>
      <c r="L1073" s="350"/>
      <c r="N1073" s="349"/>
      <c r="O1073" s="349"/>
      <c r="P1073" s="349"/>
    </row>
    <row r="1074" spans="9:16">
      <c r="I1074" s="350"/>
      <c r="J1074" s="350"/>
      <c r="K1074" s="350"/>
      <c r="L1074" s="350"/>
      <c r="N1074" s="349"/>
      <c r="O1074" s="349"/>
      <c r="P1074" s="349"/>
    </row>
    <row r="1075" spans="9:16">
      <c r="I1075" s="350"/>
      <c r="J1075" s="350"/>
      <c r="K1075" s="350"/>
      <c r="L1075" s="350"/>
      <c r="N1075" s="349"/>
      <c r="O1075" s="349"/>
      <c r="P1075" s="349"/>
    </row>
    <row r="1076" spans="9:16">
      <c r="I1076" s="350"/>
      <c r="J1076" s="350"/>
      <c r="K1076" s="350"/>
      <c r="L1076" s="350"/>
      <c r="N1076" s="349"/>
      <c r="O1076" s="349"/>
      <c r="P1076" s="349"/>
    </row>
    <row r="1077" spans="9:16">
      <c r="I1077" s="350"/>
      <c r="J1077" s="350"/>
      <c r="K1077" s="350"/>
      <c r="L1077" s="350"/>
      <c r="N1077" s="349"/>
      <c r="O1077" s="349"/>
      <c r="P1077" s="349"/>
    </row>
    <row r="1078" spans="9:16">
      <c r="I1078" s="350"/>
      <c r="J1078" s="350"/>
      <c r="K1078" s="350"/>
      <c r="L1078" s="350"/>
      <c r="N1078" s="349"/>
      <c r="O1078" s="349"/>
      <c r="P1078" s="349"/>
    </row>
    <row r="1079" spans="9:16">
      <c r="I1079" s="350"/>
      <c r="J1079" s="350"/>
      <c r="K1079" s="350"/>
      <c r="L1079" s="350"/>
      <c r="N1079" s="349"/>
      <c r="O1079" s="349"/>
      <c r="P1079" s="349"/>
    </row>
    <row r="1080" spans="9:16">
      <c r="I1080" s="350"/>
      <c r="J1080" s="350"/>
      <c r="K1080" s="350"/>
      <c r="L1080" s="350"/>
      <c r="N1080" s="349"/>
      <c r="O1080" s="349"/>
      <c r="P1080" s="349"/>
    </row>
    <row r="1081" spans="9:16">
      <c r="I1081" s="350"/>
      <c r="J1081" s="350"/>
      <c r="K1081" s="350"/>
      <c r="L1081" s="350"/>
      <c r="N1081" s="349"/>
      <c r="O1081" s="349"/>
      <c r="P1081" s="349"/>
    </row>
    <row r="1082" spans="9:16">
      <c r="I1082" s="350"/>
      <c r="J1082" s="350"/>
      <c r="K1082" s="350"/>
      <c r="L1082" s="350"/>
      <c r="N1082" s="349"/>
      <c r="O1082" s="349"/>
      <c r="P1082" s="349"/>
    </row>
    <row r="1083" spans="9:16">
      <c r="I1083" s="350"/>
      <c r="J1083" s="350"/>
      <c r="K1083" s="350"/>
      <c r="L1083" s="350"/>
      <c r="N1083" s="349"/>
      <c r="O1083" s="349"/>
      <c r="P1083" s="349"/>
    </row>
    <row r="1084" spans="9:16">
      <c r="I1084" s="350"/>
      <c r="J1084" s="350"/>
      <c r="K1084" s="350"/>
      <c r="L1084" s="350"/>
      <c r="N1084" s="349"/>
      <c r="O1084" s="349"/>
      <c r="P1084" s="349"/>
    </row>
    <row r="1085" spans="9:16">
      <c r="I1085" s="350"/>
      <c r="J1085" s="350"/>
      <c r="K1085" s="350"/>
      <c r="L1085" s="350"/>
      <c r="N1085" s="349"/>
      <c r="O1085" s="349"/>
      <c r="P1085" s="349"/>
    </row>
    <row r="1086" spans="9:16">
      <c r="I1086" s="350"/>
      <c r="J1086" s="350"/>
      <c r="K1086" s="350"/>
      <c r="L1086" s="350"/>
      <c r="N1086" s="349"/>
      <c r="O1086" s="349"/>
      <c r="P1086" s="349"/>
    </row>
    <row r="1087" spans="9:16">
      <c r="I1087" s="350"/>
      <c r="J1087" s="350"/>
      <c r="K1087" s="350"/>
      <c r="L1087" s="350"/>
      <c r="N1087" s="349"/>
      <c r="O1087" s="349"/>
      <c r="P1087" s="349"/>
    </row>
    <row r="1088" spans="9:16">
      <c r="I1088" s="350"/>
      <c r="J1088" s="350"/>
      <c r="K1088" s="350"/>
      <c r="L1088" s="350"/>
      <c r="N1088" s="349"/>
      <c r="O1088" s="349"/>
      <c r="P1088" s="349"/>
    </row>
    <row r="1089" spans="9:16">
      <c r="I1089" s="350"/>
      <c r="J1089" s="350"/>
      <c r="K1089" s="350"/>
      <c r="L1089" s="350"/>
      <c r="N1089" s="349"/>
      <c r="O1089" s="349"/>
      <c r="P1089" s="349"/>
    </row>
    <row r="1090" spans="9:16">
      <c r="I1090" s="350"/>
      <c r="J1090" s="350"/>
      <c r="K1090" s="350"/>
      <c r="L1090" s="350"/>
      <c r="N1090" s="349"/>
      <c r="O1090" s="349"/>
      <c r="P1090" s="349"/>
    </row>
    <row r="1091" spans="9:16">
      <c r="I1091" s="350"/>
      <c r="J1091" s="350"/>
      <c r="K1091" s="350"/>
      <c r="L1091" s="350"/>
      <c r="N1091" s="349"/>
      <c r="O1091" s="349"/>
      <c r="P1091" s="349"/>
    </row>
    <row r="1092" spans="9:16">
      <c r="I1092" s="350"/>
      <c r="J1092" s="350"/>
      <c r="K1092" s="350"/>
      <c r="L1092" s="350"/>
      <c r="N1092" s="349"/>
      <c r="O1092" s="349"/>
      <c r="P1092" s="349"/>
    </row>
    <row r="1093" spans="9:16">
      <c r="I1093" s="350"/>
      <c r="J1093" s="350"/>
      <c r="K1093" s="350"/>
      <c r="L1093" s="350"/>
      <c r="N1093" s="349"/>
      <c r="O1093" s="349"/>
      <c r="P1093" s="349"/>
    </row>
    <row r="1094" spans="9:16">
      <c r="I1094" s="350"/>
      <c r="J1094" s="350"/>
      <c r="K1094" s="350"/>
      <c r="L1094" s="350"/>
      <c r="N1094" s="349"/>
      <c r="O1094" s="349"/>
      <c r="P1094" s="349"/>
    </row>
    <row r="1095" spans="9:16">
      <c r="I1095" s="350"/>
      <c r="J1095" s="350"/>
      <c r="K1095" s="350"/>
      <c r="L1095" s="350"/>
      <c r="N1095" s="349"/>
      <c r="O1095" s="349"/>
      <c r="P1095" s="349"/>
    </row>
    <row r="1096" spans="9:16">
      <c r="I1096" s="350"/>
      <c r="J1096" s="350"/>
      <c r="K1096" s="350"/>
      <c r="L1096" s="350"/>
      <c r="N1096" s="349"/>
      <c r="O1096" s="349"/>
      <c r="P1096" s="349"/>
    </row>
    <row r="1097" spans="9:16">
      <c r="I1097" s="350"/>
      <c r="J1097" s="350"/>
      <c r="K1097" s="350"/>
      <c r="L1097" s="350"/>
      <c r="N1097" s="349"/>
      <c r="O1097" s="349"/>
      <c r="P1097" s="349"/>
    </row>
    <row r="1098" spans="9:16">
      <c r="I1098" s="350"/>
      <c r="J1098" s="350"/>
      <c r="K1098" s="350"/>
      <c r="L1098" s="350"/>
      <c r="N1098" s="349"/>
      <c r="O1098" s="349"/>
      <c r="P1098" s="349"/>
    </row>
    <row r="1099" spans="9:16">
      <c r="I1099" s="350"/>
      <c r="J1099" s="350"/>
      <c r="K1099" s="350"/>
      <c r="L1099" s="350"/>
      <c r="N1099" s="349"/>
      <c r="O1099" s="349"/>
      <c r="P1099" s="349"/>
    </row>
    <row r="1100" spans="9:16">
      <c r="I1100" s="350"/>
      <c r="J1100" s="350"/>
      <c r="K1100" s="350"/>
      <c r="L1100" s="350"/>
      <c r="N1100" s="349"/>
      <c r="O1100" s="349"/>
      <c r="P1100" s="349"/>
    </row>
    <row r="1101" spans="9:16">
      <c r="I1101" s="350"/>
      <c r="J1101" s="350"/>
      <c r="K1101" s="350"/>
      <c r="L1101" s="350"/>
      <c r="N1101" s="349"/>
      <c r="O1101" s="349"/>
      <c r="P1101" s="349"/>
    </row>
    <row r="1102" spans="9:16">
      <c r="I1102" s="350"/>
      <c r="J1102" s="350"/>
      <c r="K1102" s="350"/>
      <c r="L1102" s="350"/>
      <c r="N1102" s="349"/>
      <c r="O1102" s="349"/>
      <c r="P1102" s="349"/>
    </row>
    <row r="1103" spans="9:16">
      <c r="I1103" s="350"/>
      <c r="J1103" s="350"/>
      <c r="K1103" s="350"/>
      <c r="L1103" s="350"/>
      <c r="N1103" s="349"/>
      <c r="O1103" s="349"/>
      <c r="P1103" s="349"/>
    </row>
    <row r="1104" spans="9:16">
      <c r="I1104" s="350"/>
      <c r="J1104" s="350"/>
      <c r="K1104" s="350"/>
      <c r="L1104" s="350"/>
      <c r="N1104" s="349"/>
      <c r="O1104" s="349"/>
      <c r="P1104" s="349"/>
    </row>
    <row r="1105" spans="9:16">
      <c r="I1105" s="350"/>
      <c r="J1105" s="350"/>
      <c r="K1105" s="350"/>
      <c r="L1105" s="350"/>
      <c r="N1105" s="349"/>
      <c r="O1105" s="349"/>
      <c r="P1105" s="349"/>
    </row>
    <row r="1106" spans="9:16">
      <c r="I1106" s="350"/>
      <c r="J1106" s="350"/>
      <c r="K1106" s="350"/>
      <c r="L1106" s="350"/>
      <c r="N1106" s="349"/>
      <c r="O1106" s="349"/>
      <c r="P1106" s="349"/>
    </row>
    <row r="1107" spans="9:16">
      <c r="I1107" s="350"/>
      <c r="J1107" s="350"/>
      <c r="K1107" s="350"/>
      <c r="L1107" s="350"/>
      <c r="N1107" s="349"/>
      <c r="O1107" s="349"/>
      <c r="P1107" s="349"/>
    </row>
    <row r="1108" spans="9:16">
      <c r="I1108" s="350"/>
      <c r="J1108" s="350"/>
      <c r="K1108" s="350"/>
      <c r="L1108" s="350"/>
      <c r="N1108" s="349"/>
      <c r="O1108" s="349"/>
      <c r="P1108" s="349"/>
    </row>
    <row r="1109" spans="9:16">
      <c r="I1109" s="350"/>
      <c r="J1109" s="350"/>
      <c r="K1109" s="350"/>
      <c r="L1109" s="350"/>
      <c r="N1109" s="349"/>
      <c r="O1109" s="349"/>
      <c r="P1109" s="349"/>
    </row>
    <row r="1110" spans="9:16">
      <c r="I1110" s="350"/>
      <c r="J1110" s="350"/>
      <c r="K1110" s="350"/>
      <c r="L1110" s="350"/>
      <c r="N1110" s="349"/>
      <c r="O1110" s="349"/>
      <c r="P1110" s="349"/>
    </row>
    <row r="1111" spans="9:16">
      <c r="I1111" s="350"/>
      <c r="J1111" s="350"/>
      <c r="K1111" s="350"/>
      <c r="L1111" s="350"/>
      <c r="N1111" s="349"/>
      <c r="O1111" s="349"/>
      <c r="P1111" s="349"/>
    </row>
    <row r="1112" spans="9:16">
      <c r="I1112" s="350"/>
      <c r="J1112" s="350"/>
      <c r="K1112" s="350"/>
      <c r="L1112" s="350"/>
      <c r="N1112" s="349"/>
      <c r="O1112" s="349"/>
      <c r="P1112" s="349"/>
    </row>
    <row r="1113" spans="9:16">
      <c r="I1113" s="350"/>
      <c r="J1113" s="350"/>
      <c r="K1113" s="350"/>
      <c r="L1113" s="350"/>
      <c r="N1113" s="349"/>
      <c r="O1113" s="349"/>
      <c r="P1113" s="349"/>
    </row>
    <row r="1114" spans="9:16">
      <c r="I1114" s="350"/>
      <c r="J1114" s="350"/>
      <c r="K1114" s="350"/>
      <c r="L1114" s="350"/>
      <c r="N1114" s="349"/>
      <c r="O1114" s="349"/>
      <c r="P1114" s="349"/>
    </row>
    <row r="1115" spans="9:16">
      <c r="I1115" s="350"/>
      <c r="J1115" s="350"/>
      <c r="K1115" s="350"/>
      <c r="L1115" s="350"/>
      <c r="N1115" s="349"/>
      <c r="O1115" s="349"/>
      <c r="P1115" s="349"/>
    </row>
    <row r="1116" spans="9:16">
      <c r="I1116" s="350"/>
      <c r="J1116" s="350"/>
      <c r="K1116" s="350"/>
      <c r="L1116" s="350"/>
      <c r="N1116" s="349"/>
      <c r="O1116" s="349"/>
      <c r="P1116" s="349"/>
    </row>
    <row r="1117" spans="9:16">
      <c r="I1117" s="350"/>
      <c r="J1117" s="350"/>
      <c r="K1117" s="350"/>
      <c r="L1117" s="350"/>
      <c r="N1117" s="349"/>
      <c r="O1117" s="349"/>
      <c r="P1117" s="349"/>
    </row>
    <row r="1118" spans="9:16">
      <c r="I1118" s="350"/>
      <c r="J1118" s="350"/>
      <c r="K1118" s="350"/>
      <c r="L1118" s="350"/>
      <c r="N1118" s="349"/>
      <c r="O1118" s="349"/>
      <c r="P1118" s="349"/>
    </row>
    <row r="1119" spans="9:16">
      <c r="I1119" s="350"/>
      <c r="J1119" s="350"/>
      <c r="K1119" s="350"/>
      <c r="L1119" s="350"/>
      <c r="N1119" s="349"/>
      <c r="O1119" s="349"/>
      <c r="P1119" s="349"/>
    </row>
    <row r="1120" spans="9:16">
      <c r="I1120" s="350"/>
      <c r="J1120" s="350"/>
      <c r="K1120" s="350"/>
      <c r="L1120" s="350"/>
      <c r="N1120" s="349"/>
      <c r="O1120" s="349"/>
      <c r="P1120" s="349"/>
    </row>
    <row r="1121" spans="9:16">
      <c r="I1121" s="350"/>
      <c r="J1121" s="350"/>
      <c r="K1121" s="350"/>
      <c r="L1121" s="350"/>
      <c r="N1121" s="349"/>
      <c r="O1121" s="349"/>
      <c r="P1121" s="349"/>
    </row>
    <row r="1122" spans="9:16">
      <c r="I1122" s="350"/>
      <c r="J1122" s="350"/>
      <c r="K1122" s="350"/>
      <c r="L1122" s="350"/>
      <c r="N1122" s="349"/>
      <c r="O1122" s="349"/>
      <c r="P1122" s="349"/>
    </row>
    <row r="1123" spans="9:16">
      <c r="I1123" s="350"/>
      <c r="J1123" s="350"/>
      <c r="K1123" s="350"/>
      <c r="L1123" s="350"/>
      <c r="N1123" s="349"/>
      <c r="O1123" s="349"/>
      <c r="P1123" s="349"/>
    </row>
    <row r="1124" spans="9:16">
      <c r="I1124" s="350"/>
      <c r="J1124" s="350"/>
      <c r="K1124" s="350"/>
      <c r="L1124" s="350"/>
      <c r="N1124" s="349"/>
      <c r="O1124" s="349"/>
      <c r="P1124" s="349"/>
    </row>
    <row r="1125" spans="9:16">
      <c r="I1125" s="350"/>
      <c r="J1125" s="350"/>
      <c r="K1125" s="350"/>
      <c r="L1125" s="350"/>
      <c r="N1125" s="349"/>
      <c r="O1125" s="349"/>
      <c r="P1125" s="349"/>
    </row>
    <row r="1126" spans="9:16">
      <c r="I1126" s="350"/>
      <c r="J1126" s="350"/>
      <c r="K1126" s="350"/>
      <c r="L1126" s="350"/>
      <c r="N1126" s="349"/>
      <c r="O1126" s="349"/>
      <c r="P1126" s="349"/>
    </row>
    <row r="1127" spans="9:16">
      <c r="I1127" s="350"/>
      <c r="J1127" s="350"/>
      <c r="K1127" s="350"/>
      <c r="L1127" s="350"/>
      <c r="N1127" s="349"/>
      <c r="O1127" s="349"/>
      <c r="P1127" s="349"/>
    </row>
    <row r="1128" spans="9:16">
      <c r="I1128" s="350"/>
      <c r="J1128" s="350"/>
      <c r="K1128" s="350"/>
      <c r="L1128" s="350"/>
      <c r="N1128" s="349"/>
      <c r="O1128" s="349"/>
      <c r="P1128" s="349"/>
    </row>
    <row r="1129" spans="9:16">
      <c r="I1129" s="350"/>
      <c r="J1129" s="350"/>
      <c r="K1129" s="350"/>
      <c r="L1129" s="350"/>
      <c r="N1129" s="349"/>
      <c r="O1129" s="349"/>
      <c r="P1129" s="349"/>
    </row>
    <row r="1130" spans="9:16">
      <c r="I1130" s="350"/>
      <c r="J1130" s="350"/>
      <c r="K1130" s="350"/>
      <c r="L1130" s="350"/>
      <c r="N1130" s="349"/>
      <c r="O1130" s="349"/>
      <c r="P1130" s="349"/>
    </row>
    <row r="1131" spans="9:16">
      <c r="I1131" s="350"/>
      <c r="J1131" s="350"/>
      <c r="K1131" s="350"/>
      <c r="L1131" s="350"/>
      <c r="N1131" s="349"/>
      <c r="O1131" s="349"/>
      <c r="P1131" s="349"/>
    </row>
    <row r="1132" spans="9:16">
      <c r="I1132" s="350"/>
      <c r="J1132" s="350"/>
      <c r="K1132" s="350"/>
      <c r="L1132" s="350"/>
      <c r="N1132" s="349"/>
      <c r="O1132" s="349"/>
      <c r="P1132" s="349"/>
    </row>
    <row r="1133" spans="9:16">
      <c r="I1133" s="350"/>
      <c r="J1133" s="350"/>
      <c r="K1133" s="350"/>
      <c r="L1133" s="350"/>
      <c r="N1133" s="349"/>
      <c r="O1133" s="349"/>
      <c r="P1133" s="349"/>
    </row>
    <row r="1134" spans="9:16">
      <c r="I1134" s="350"/>
      <c r="J1134" s="350"/>
      <c r="K1134" s="350"/>
      <c r="L1134" s="350"/>
      <c r="N1134" s="349"/>
      <c r="O1134" s="349"/>
      <c r="P1134" s="349"/>
    </row>
    <row r="1135" spans="9:16">
      <c r="I1135" s="350"/>
      <c r="J1135" s="350"/>
      <c r="K1135" s="350"/>
      <c r="L1135" s="350"/>
      <c r="N1135" s="349"/>
      <c r="O1135" s="349"/>
      <c r="P1135" s="349"/>
    </row>
    <row r="1136" spans="9:16">
      <c r="I1136" s="350"/>
      <c r="J1136" s="350"/>
      <c r="K1136" s="350"/>
      <c r="L1136" s="350"/>
      <c r="N1136" s="349"/>
      <c r="O1136" s="349"/>
      <c r="P1136" s="349"/>
    </row>
    <row r="1137" spans="9:16">
      <c r="I1137" s="350"/>
      <c r="J1137" s="350"/>
      <c r="K1137" s="350"/>
      <c r="L1137" s="350"/>
      <c r="N1137" s="349"/>
      <c r="O1137" s="349"/>
      <c r="P1137" s="349"/>
    </row>
    <row r="1138" spans="9:16">
      <c r="I1138" s="350"/>
      <c r="J1138" s="350"/>
      <c r="K1138" s="350"/>
      <c r="L1138" s="350"/>
      <c r="N1138" s="349"/>
      <c r="O1138" s="349"/>
      <c r="P1138" s="349"/>
    </row>
    <row r="1139" spans="9:16">
      <c r="I1139" s="350"/>
      <c r="J1139" s="350"/>
      <c r="K1139" s="350"/>
      <c r="L1139" s="350"/>
      <c r="N1139" s="349"/>
      <c r="O1139" s="349"/>
      <c r="P1139" s="349"/>
    </row>
    <row r="1140" spans="9:16">
      <c r="I1140" s="350"/>
      <c r="J1140" s="350"/>
      <c r="K1140" s="350"/>
      <c r="L1140" s="350"/>
      <c r="N1140" s="349"/>
      <c r="O1140" s="349"/>
      <c r="P1140" s="349"/>
    </row>
    <row r="1141" spans="9:16">
      <c r="I1141" s="350"/>
      <c r="J1141" s="350"/>
      <c r="K1141" s="350"/>
      <c r="L1141" s="350"/>
      <c r="N1141" s="349"/>
      <c r="O1141" s="349"/>
      <c r="P1141" s="349"/>
    </row>
    <row r="1142" spans="9:16">
      <c r="I1142" s="350"/>
      <c r="J1142" s="350"/>
      <c r="K1142" s="350"/>
      <c r="L1142" s="350"/>
      <c r="N1142" s="349"/>
      <c r="O1142" s="349"/>
      <c r="P1142" s="349"/>
    </row>
    <row r="1143" spans="9:16">
      <c r="I1143" s="350"/>
      <c r="J1143" s="350"/>
      <c r="K1143" s="350"/>
      <c r="L1143" s="350"/>
      <c r="N1143" s="349"/>
      <c r="O1143" s="349"/>
      <c r="P1143" s="349"/>
    </row>
    <row r="1144" spans="9:16">
      <c r="I1144" s="350"/>
      <c r="J1144" s="350"/>
      <c r="K1144" s="350"/>
      <c r="L1144" s="350"/>
      <c r="N1144" s="349"/>
      <c r="O1144" s="349"/>
      <c r="P1144" s="349"/>
    </row>
    <row r="1145" spans="9:16">
      <c r="I1145" s="350"/>
      <c r="J1145" s="350"/>
      <c r="K1145" s="350"/>
      <c r="L1145" s="350"/>
      <c r="N1145" s="349"/>
      <c r="O1145" s="349"/>
      <c r="P1145" s="349"/>
    </row>
    <row r="1146" spans="9:16">
      <c r="I1146" s="350"/>
      <c r="J1146" s="350"/>
      <c r="K1146" s="350"/>
      <c r="L1146" s="350"/>
      <c r="N1146" s="349"/>
      <c r="O1146" s="349"/>
      <c r="P1146" s="349"/>
    </row>
    <row r="1147" spans="9:16">
      <c r="I1147" s="350"/>
      <c r="J1147" s="350"/>
      <c r="K1147" s="350"/>
      <c r="L1147" s="350"/>
      <c r="N1147" s="349"/>
      <c r="O1147" s="349"/>
      <c r="P1147" s="349"/>
    </row>
    <row r="1148" spans="9:16">
      <c r="I1148" s="126"/>
      <c r="J1148" s="126"/>
      <c r="K1148" s="126"/>
    </row>
    <row r="1149" spans="9:16">
      <c r="I1149" s="126"/>
      <c r="J1149" s="126"/>
      <c r="K1149" s="126"/>
    </row>
    <row r="1150" spans="9:16">
      <c r="I1150" s="126"/>
      <c r="J1150" s="126"/>
      <c r="K1150" s="126"/>
    </row>
    <row r="1151" spans="9:16">
      <c r="I1151" s="126"/>
      <c r="J1151" s="126"/>
      <c r="K1151" s="126"/>
    </row>
    <row r="1152" spans="9:16">
      <c r="I1152" s="126"/>
      <c r="J1152" s="126"/>
      <c r="K1152" s="126"/>
    </row>
    <row r="1153" spans="9:11">
      <c r="I1153" s="126"/>
      <c r="J1153" s="126"/>
      <c r="K1153" s="126"/>
    </row>
    <row r="1154" spans="9:11">
      <c r="I1154" s="126"/>
      <c r="J1154" s="126"/>
      <c r="K1154" s="126"/>
    </row>
    <row r="1155" spans="9:11">
      <c r="I1155" s="126"/>
      <c r="J1155" s="126"/>
      <c r="K1155" s="126"/>
    </row>
    <row r="1156" spans="9:11">
      <c r="I1156" s="126"/>
      <c r="J1156" s="126"/>
      <c r="K1156" s="126"/>
    </row>
    <row r="1157" spans="9:11">
      <c r="I1157" s="126"/>
      <c r="J1157" s="126"/>
      <c r="K1157" s="126"/>
    </row>
    <row r="1158" spans="9:11">
      <c r="I1158" s="126"/>
      <c r="J1158" s="126"/>
      <c r="K1158" s="126"/>
    </row>
    <row r="1159" spans="9:11">
      <c r="I1159" s="126"/>
      <c r="J1159" s="126"/>
      <c r="K1159" s="126"/>
    </row>
    <row r="1160" spans="9:11">
      <c r="I1160" s="126"/>
      <c r="J1160" s="126"/>
      <c r="K1160" s="126"/>
    </row>
    <row r="1161" spans="9:11">
      <c r="I1161" s="126"/>
      <c r="J1161" s="126"/>
      <c r="K1161" s="126"/>
    </row>
    <row r="1162" spans="9:11">
      <c r="I1162" s="126"/>
      <c r="J1162" s="126"/>
      <c r="K1162" s="126"/>
    </row>
    <row r="1163" spans="9:11">
      <c r="I1163" s="126"/>
      <c r="J1163" s="126"/>
      <c r="K1163" s="126"/>
    </row>
    <row r="1164" spans="9:11">
      <c r="I1164" s="126"/>
      <c r="J1164" s="126"/>
      <c r="K1164" s="126"/>
    </row>
    <row r="1165" spans="9:11">
      <c r="I1165" s="126"/>
      <c r="J1165" s="126"/>
      <c r="K1165" s="126"/>
    </row>
    <row r="1166" spans="9:11">
      <c r="I1166" s="126"/>
      <c r="J1166" s="126"/>
      <c r="K1166" s="126"/>
    </row>
    <row r="1167" spans="9:11">
      <c r="I1167" s="126"/>
      <c r="J1167" s="126"/>
      <c r="K1167" s="126"/>
    </row>
    <row r="1168" spans="9:11">
      <c r="I1168" s="126"/>
      <c r="J1168" s="126"/>
      <c r="K1168" s="126"/>
    </row>
    <row r="1169" spans="9:11">
      <c r="I1169" s="126"/>
      <c r="J1169" s="126"/>
      <c r="K1169" s="126"/>
    </row>
    <row r="1170" spans="9:11">
      <c r="I1170" s="126"/>
      <c r="J1170" s="126"/>
      <c r="K1170" s="126"/>
    </row>
    <row r="1171" spans="9:11">
      <c r="I1171" s="126"/>
      <c r="J1171" s="126"/>
      <c r="K1171" s="126"/>
    </row>
    <row r="1172" spans="9:11">
      <c r="I1172" s="126"/>
      <c r="J1172" s="126"/>
      <c r="K1172" s="126"/>
    </row>
    <row r="1173" spans="9:11">
      <c r="I1173" s="126"/>
      <c r="J1173" s="126"/>
      <c r="K1173" s="126"/>
    </row>
    <row r="1174" spans="9:11">
      <c r="I1174" s="126"/>
      <c r="J1174" s="126"/>
      <c r="K1174" s="126"/>
    </row>
    <row r="1175" spans="9:11">
      <c r="J1175" s="127"/>
      <c r="K1175" s="127"/>
    </row>
    <row r="1176" spans="9:11">
      <c r="J1176" s="127"/>
      <c r="K1176" s="127"/>
    </row>
    <row r="1177" spans="9:11">
      <c r="J1177" s="127"/>
      <c r="K1177" s="127"/>
    </row>
    <row r="1178" spans="9:11">
      <c r="J1178" s="127"/>
      <c r="K1178" s="127"/>
    </row>
    <row r="1179" spans="9:11">
      <c r="J1179" s="127"/>
      <c r="K1179" s="127"/>
    </row>
    <row r="1180" spans="9:11">
      <c r="J1180" s="127"/>
      <c r="K1180" s="127"/>
    </row>
    <row r="1181" spans="9:11">
      <c r="J1181" s="127"/>
      <c r="K1181" s="127"/>
    </row>
    <row r="1182" spans="9:11">
      <c r="J1182" s="127"/>
      <c r="K1182" s="127"/>
    </row>
  </sheetData>
  <mergeCells count="3700">
    <mergeCell ref="AH386:AL386"/>
    <mergeCell ref="AH387:AL387"/>
    <mergeCell ref="AH388:AL388"/>
    <mergeCell ref="AH389:AL389"/>
    <mergeCell ref="AH390:AL390"/>
    <mergeCell ref="AH391:AL391"/>
    <mergeCell ref="AH392:AL392"/>
    <mergeCell ref="AH393:AL393"/>
    <mergeCell ref="AH394:AL394"/>
    <mergeCell ref="AH395:AL395"/>
    <mergeCell ref="AH396:AL396"/>
    <mergeCell ref="AH397:AL397"/>
    <mergeCell ref="AH398:AL398"/>
    <mergeCell ref="AH399:AL399"/>
    <mergeCell ref="AH369:AL369"/>
    <mergeCell ref="AH370:AL370"/>
    <mergeCell ref="AH371:AL371"/>
    <mergeCell ref="AH372:AL372"/>
    <mergeCell ref="AH373:AL373"/>
    <mergeCell ref="AH374:AL374"/>
    <mergeCell ref="AH375:AL375"/>
    <mergeCell ref="AH376:AL376"/>
    <mergeCell ref="AH377:AL377"/>
    <mergeCell ref="AH378:AL378"/>
    <mergeCell ref="AH379:AL379"/>
    <mergeCell ref="AH380:AL380"/>
    <mergeCell ref="AH381:AL381"/>
    <mergeCell ref="AH382:AL382"/>
    <mergeCell ref="AH383:AL383"/>
    <mergeCell ref="AH384:AL384"/>
    <mergeCell ref="AH385:AL385"/>
    <mergeCell ref="AH352:AL352"/>
    <mergeCell ref="AH353:AL353"/>
    <mergeCell ref="AH354:AL354"/>
    <mergeCell ref="AH355:AL355"/>
    <mergeCell ref="AH356:AL356"/>
    <mergeCell ref="AH357:AL357"/>
    <mergeCell ref="AH358:AL358"/>
    <mergeCell ref="AH359:AL359"/>
    <mergeCell ref="AH360:AL360"/>
    <mergeCell ref="AH361:AL361"/>
    <mergeCell ref="AH362:AL362"/>
    <mergeCell ref="AH363:AL363"/>
    <mergeCell ref="AH364:AL364"/>
    <mergeCell ref="AH365:AL365"/>
    <mergeCell ref="AH366:AL366"/>
    <mergeCell ref="AH367:AL367"/>
    <mergeCell ref="AH368:AL368"/>
    <mergeCell ref="AH337:AL337"/>
    <mergeCell ref="AH338:AL338"/>
    <mergeCell ref="AH339:AL339"/>
    <mergeCell ref="AH340:AL340"/>
    <mergeCell ref="AH341:AL341"/>
    <mergeCell ref="AH342:AL342"/>
    <mergeCell ref="AH343:AL343"/>
    <mergeCell ref="AH344:AL344"/>
    <mergeCell ref="AH345:AL345"/>
    <mergeCell ref="AH346:AL346"/>
    <mergeCell ref="AH347:AL347"/>
    <mergeCell ref="AH348:AL348"/>
    <mergeCell ref="AH349:AL349"/>
    <mergeCell ref="AH350:AL350"/>
    <mergeCell ref="AH351:AL351"/>
    <mergeCell ref="AH320:AL320"/>
    <mergeCell ref="AH321:AL321"/>
    <mergeCell ref="AH322:AL322"/>
    <mergeCell ref="AH323:AL323"/>
    <mergeCell ref="AH324:AL324"/>
    <mergeCell ref="AH325:AL325"/>
    <mergeCell ref="AH326:AL326"/>
    <mergeCell ref="AH327:AL327"/>
    <mergeCell ref="AH328:AL328"/>
    <mergeCell ref="AH329:AL329"/>
    <mergeCell ref="AH330:AL330"/>
    <mergeCell ref="AH331:AL331"/>
    <mergeCell ref="AH332:AL332"/>
    <mergeCell ref="AH333:AL333"/>
    <mergeCell ref="AH334:AL334"/>
    <mergeCell ref="AH335:AL335"/>
    <mergeCell ref="AH336:AL336"/>
    <mergeCell ref="AH303:AL303"/>
    <mergeCell ref="AH304:AL304"/>
    <mergeCell ref="AH305:AL305"/>
    <mergeCell ref="AH306:AL306"/>
    <mergeCell ref="AH307:AL307"/>
    <mergeCell ref="AH308:AL308"/>
    <mergeCell ref="AH309:AL309"/>
    <mergeCell ref="AH310:AL310"/>
    <mergeCell ref="AH311:AL311"/>
    <mergeCell ref="AH312:AL312"/>
    <mergeCell ref="AH313:AL313"/>
    <mergeCell ref="AH314:AL314"/>
    <mergeCell ref="AH315:AL315"/>
    <mergeCell ref="AH316:AL316"/>
    <mergeCell ref="AH317:AL317"/>
    <mergeCell ref="AH318:AL318"/>
    <mergeCell ref="AH319:AL319"/>
    <mergeCell ref="AH286:AL286"/>
    <mergeCell ref="AH287:AL287"/>
    <mergeCell ref="AH288:AL288"/>
    <mergeCell ref="AH289:AL289"/>
    <mergeCell ref="AH290:AL290"/>
    <mergeCell ref="AH291:AL291"/>
    <mergeCell ref="AH292:AL292"/>
    <mergeCell ref="AH293:AL293"/>
    <mergeCell ref="AH294:AL294"/>
    <mergeCell ref="AH295:AL295"/>
    <mergeCell ref="AH296:AL296"/>
    <mergeCell ref="AH297:AL297"/>
    <mergeCell ref="AH298:AL298"/>
    <mergeCell ref="AH299:AL299"/>
    <mergeCell ref="AH300:AL300"/>
    <mergeCell ref="AH301:AL301"/>
    <mergeCell ref="AH302:AL302"/>
    <mergeCell ref="AH269:AL269"/>
    <mergeCell ref="AH270:AL270"/>
    <mergeCell ref="AH271:AL271"/>
    <mergeCell ref="AH272:AL272"/>
    <mergeCell ref="AH273:AL273"/>
    <mergeCell ref="AH274:AL274"/>
    <mergeCell ref="AH275:AL275"/>
    <mergeCell ref="AH276:AL276"/>
    <mergeCell ref="AH277:AL277"/>
    <mergeCell ref="AH278:AL278"/>
    <mergeCell ref="AH279:AL279"/>
    <mergeCell ref="AH280:AL280"/>
    <mergeCell ref="AH281:AL281"/>
    <mergeCell ref="AH282:AL282"/>
    <mergeCell ref="AH283:AL283"/>
    <mergeCell ref="AH284:AL284"/>
    <mergeCell ref="AH285:AL285"/>
    <mergeCell ref="AH252:AL252"/>
    <mergeCell ref="AH253:AL253"/>
    <mergeCell ref="AH254:AL254"/>
    <mergeCell ref="AH255:AL255"/>
    <mergeCell ref="AH256:AL256"/>
    <mergeCell ref="AH257:AL257"/>
    <mergeCell ref="AH258:AL258"/>
    <mergeCell ref="AH259:AL259"/>
    <mergeCell ref="AH260:AL260"/>
    <mergeCell ref="AH261:AL261"/>
    <mergeCell ref="AH262:AL262"/>
    <mergeCell ref="AH263:AL263"/>
    <mergeCell ref="AH264:AL264"/>
    <mergeCell ref="AH265:AL265"/>
    <mergeCell ref="AH266:AL266"/>
    <mergeCell ref="AH267:AL267"/>
    <mergeCell ref="AH268:AL268"/>
    <mergeCell ref="AH235:AL235"/>
    <mergeCell ref="AH236:AL236"/>
    <mergeCell ref="AH237:AL237"/>
    <mergeCell ref="AH238:AL238"/>
    <mergeCell ref="AH239:AL239"/>
    <mergeCell ref="AH240:AL240"/>
    <mergeCell ref="AH241:AL241"/>
    <mergeCell ref="AH242:AL242"/>
    <mergeCell ref="AH243:AL243"/>
    <mergeCell ref="AH244:AL244"/>
    <mergeCell ref="AH245:AL245"/>
    <mergeCell ref="AH246:AL246"/>
    <mergeCell ref="AH247:AL247"/>
    <mergeCell ref="AH248:AL248"/>
    <mergeCell ref="AH249:AL249"/>
    <mergeCell ref="AH250:AL250"/>
    <mergeCell ref="AH251:AL251"/>
    <mergeCell ref="AH218:AL218"/>
    <mergeCell ref="AH219:AL219"/>
    <mergeCell ref="AH220:AL220"/>
    <mergeCell ref="AH221:AL221"/>
    <mergeCell ref="AH222:AL222"/>
    <mergeCell ref="AH223:AL223"/>
    <mergeCell ref="AH224:AL224"/>
    <mergeCell ref="AH225:AL225"/>
    <mergeCell ref="AH226:AL226"/>
    <mergeCell ref="AH227:AL227"/>
    <mergeCell ref="AH228:AL228"/>
    <mergeCell ref="AH229:AL229"/>
    <mergeCell ref="AH230:AL230"/>
    <mergeCell ref="AH231:AL231"/>
    <mergeCell ref="AH232:AL232"/>
    <mergeCell ref="AH233:AL233"/>
    <mergeCell ref="AH234:AL234"/>
    <mergeCell ref="AH201:AL201"/>
    <mergeCell ref="AH202:AL202"/>
    <mergeCell ref="AH203:AL203"/>
    <mergeCell ref="AH204:AL204"/>
    <mergeCell ref="AH205:AL205"/>
    <mergeCell ref="AH206:AL206"/>
    <mergeCell ref="AH207:AL207"/>
    <mergeCell ref="AH208:AL208"/>
    <mergeCell ref="AH209:AL209"/>
    <mergeCell ref="AH210:AL210"/>
    <mergeCell ref="AH211:AL211"/>
    <mergeCell ref="AH212:AL212"/>
    <mergeCell ref="AH213:AL213"/>
    <mergeCell ref="AH214:AL214"/>
    <mergeCell ref="AH215:AL215"/>
    <mergeCell ref="AH216:AL216"/>
    <mergeCell ref="AH217:AL217"/>
    <mergeCell ref="AH184:AL184"/>
    <mergeCell ref="AH185:AL185"/>
    <mergeCell ref="AH186:AL186"/>
    <mergeCell ref="AH187:AL187"/>
    <mergeCell ref="AH188:AL188"/>
    <mergeCell ref="AH189:AL189"/>
    <mergeCell ref="AH190:AL190"/>
    <mergeCell ref="AH191:AL191"/>
    <mergeCell ref="AH192:AL192"/>
    <mergeCell ref="AH193:AL193"/>
    <mergeCell ref="AH194:AL194"/>
    <mergeCell ref="AH195:AL195"/>
    <mergeCell ref="AH196:AL196"/>
    <mergeCell ref="AH197:AL197"/>
    <mergeCell ref="AH198:AL198"/>
    <mergeCell ref="AH199:AL199"/>
    <mergeCell ref="AH200:AL200"/>
    <mergeCell ref="AH167:AL167"/>
    <mergeCell ref="AH168:AL168"/>
    <mergeCell ref="AH169:AL169"/>
    <mergeCell ref="AH170:AL170"/>
    <mergeCell ref="AH171:AL171"/>
    <mergeCell ref="AH172:AL172"/>
    <mergeCell ref="AH173:AL173"/>
    <mergeCell ref="AH174:AL174"/>
    <mergeCell ref="AH175:AL175"/>
    <mergeCell ref="AH176:AL176"/>
    <mergeCell ref="AH177:AL177"/>
    <mergeCell ref="AH178:AL178"/>
    <mergeCell ref="AH179:AL179"/>
    <mergeCell ref="AH180:AL180"/>
    <mergeCell ref="AH181:AL181"/>
    <mergeCell ref="AH182:AL182"/>
    <mergeCell ref="AH183:AL183"/>
    <mergeCell ref="AH150:AL150"/>
    <mergeCell ref="AH151:AL151"/>
    <mergeCell ref="AH152:AL152"/>
    <mergeCell ref="AH153:AL153"/>
    <mergeCell ref="AH154:AL154"/>
    <mergeCell ref="AH155:AL155"/>
    <mergeCell ref="AH156:AL156"/>
    <mergeCell ref="AH157:AL157"/>
    <mergeCell ref="AH158:AL158"/>
    <mergeCell ref="AH159:AL159"/>
    <mergeCell ref="AH160:AL160"/>
    <mergeCell ref="AH161:AL161"/>
    <mergeCell ref="AH162:AL162"/>
    <mergeCell ref="AH163:AL163"/>
    <mergeCell ref="AH164:AL164"/>
    <mergeCell ref="AH165:AL165"/>
    <mergeCell ref="AH166:AL166"/>
    <mergeCell ref="V2:X2"/>
    <mergeCell ref="Q974:R974"/>
    <mergeCell ref="Q975:R975"/>
    <mergeCell ref="Q976:R976"/>
    <mergeCell ref="Q977:R977"/>
    <mergeCell ref="Q978:R978"/>
    <mergeCell ref="Q969:R969"/>
    <mergeCell ref="Q970:R970"/>
    <mergeCell ref="Q971:R971"/>
    <mergeCell ref="Q972:R972"/>
    <mergeCell ref="Q973:R973"/>
    <mergeCell ref="Q964:R964"/>
    <mergeCell ref="Q965:R965"/>
    <mergeCell ref="Q966:R966"/>
    <mergeCell ref="Q967:R967"/>
    <mergeCell ref="Q968:R968"/>
    <mergeCell ref="Q959:R959"/>
    <mergeCell ref="Q960:R960"/>
    <mergeCell ref="Q961:R961"/>
    <mergeCell ref="Q962:R962"/>
    <mergeCell ref="Q963:R963"/>
    <mergeCell ref="Q954:R954"/>
    <mergeCell ref="Q955:R955"/>
    <mergeCell ref="Q956:R956"/>
    <mergeCell ref="Q957:R957"/>
    <mergeCell ref="Q958:R958"/>
    <mergeCell ref="Q949:R949"/>
    <mergeCell ref="Q950:R950"/>
    <mergeCell ref="Q951:R951"/>
    <mergeCell ref="Q952:R952"/>
    <mergeCell ref="Q953:R953"/>
    <mergeCell ref="Q944:R944"/>
    <mergeCell ref="Q945:R945"/>
    <mergeCell ref="Q946:R946"/>
    <mergeCell ref="Q947:R947"/>
    <mergeCell ref="Q948:R948"/>
    <mergeCell ref="Q939:R939"/>
    <mergeCell ref="Q940:R940"/>
    <mergeCell ref="Q941:R941"/>
    <mergeCell ref="Q942:R942"/>
    <mergeCell ref="Q943:R943"/>
    <mergeCell ref="Q934:R934"/>
    <mergeCell ref="Q935:R935"/>
    <mergeCell ref="Q936:R936"/>
    <mergeCell ref="Q937:R937"/>
    <mergeCell ref="Q938:R938"/>
    <mergeCell ref="Q929:R929"/>
    <mergeCell ref="Q930:R930"/>
    <mergeCell ref="Q931:R931"/>
    <mergeCell ref="Q932:R932"/>
    <mergeCell ref="Q933:R933"/>
    <mergeCell ref="Q924:R924"/>
    <mergeCell ref="Q925:R925"/>
    <mergeCell ref="Q926:R926"/>
    <mergeCell ref="Q927:R927"/>
    <mergeCell ref="Q928:R928"/>
    <mergeCell ref="Q919:R919"/>
    <mergeCell ref="Q920:R920"/>
    <mergeCell ref="Q921:R921"/>
    <mergeCell ref="Q922:R922"/>
    <mergeCell ref="Q923:R923"/>
    <mergeCell ref="Q914:R914"/>
    <mergeCell ref="Q915:R915"/>
    <mergeCell ref="Q916:R916"/>
    <mergeCell ref="Q917:R917"/>
    <mergeCell ref="Q918:R918"/>
    <mergeCell ref="Q909:R909"/>
    <mergeCell ref="Q910:R910"/>
    <mergeCell ref="Q911:R911"/>
    <mergeCell ref="Q912:R912"/>
    <mergeCell ref="Q913:R913"/>
    <mergeCell ref="Q904:R904"/>
    <mergeCell ref="Q905:R905"/>
    <mergeCell ref="Q906:R906"/>
    <mergeCell ref="Q907:R907"/>
    <mergeCell ref="Q908:R908"/>
    <mergeCell ref="Q899:R899"/>
    <mergeCell ref="Q900:R900"/>
    <mergeCell ref="Q901:R901"/>
    <mergeCell ref="Q902:R902"/>
    <mergeCell ref="Q903:R903"/>
    <mergeCell ref="Q894:R894"/>
    <mergeCell ref="Q895:R895"/>
    <mergeCell ref="Q896:R896"/>
    <mergeCell ref="Q897:R897"/>
    <mergeCell ref="Q898:R898"/>
    <mergeCell ref="Q889:R889"/>
    <mergeCell ref="Q890:R890"/>
    <mergeCell ref="Q891:R891"/>
    <mergeCell ref="Q892:R892"/>
    <mergeCell ref="Q893:R893"/>
    <mergeCell ref="Q884:R884"/>
    <mergeCell ref="Q885:R885"/>
    <mergeCell ref="Q886:R886"/>
    <mergeCell ref="Q887:R887"/>
    <mergeCell ref="Q888:R888"/>
    <mergeCell ref="Q879:R879"/>
    <mergeCell ref="Q880:R880"/>
    <mergeCell ref="Q881:R881"/>
    <mergeCell ref="Q882:R882"/>
    <mergeCell ref="Q883:R883"/>
    <mergeCell ref="Q874:R874"/>
    <mergeCell ref="Q875:R875"/>
    <mergeCell ref="Q876:R876"/>
    <mergeCell ref="Q877:R877"/>
    <mergeCell ref="Q878:R878"/>
    <mergeCell ref="Q869:R869"/>
    <mergeCell ref="Q870:R870"/>
    <mergeCell ref="Q871:R871"/>
    <mergeCell ref="Q872:R872"/>
    <mergeCell ref="Q873:R873"/>
    <mergeCell ref="Q864:R864"/>
    <mergeCell ref="Q865:R865"/>
    <mergeCell ref="Q866:R866"/>
    <mergeCell ref="Q867:R867"/>
    <mergeCell ref="Q868:R868"/>
    <mergeCell ref="Q859:R859"/>
    <mergeCell ref="Q860:R860"/>
    <mergeCell ref="Q861:R861"/>
    <mergeCell ref="Q862:R862"/>
    <mergeCell ref="Q863:R863"/>
    <mergeCell ref="Q854:R854"/>
    <mergeCell ref="Q855:R855"/>
    <mergeCell ref="Q856:R856"/>
    <mergeCell ref="Q857:R857"/>
    <mergeCell ref="Q858:R858"/>
    <mergeCell ref="Q849:R849"/>
    <mergeCell ref="Q850:R850"/>
    <mergeCell ref="Q851:R851"/>
    <mergeCell ref="Q852:R852"/>
    <mergeCell ref="Q853:R853"/>
    <mergeCell ref="Q844:R844"/>
    <mergeCell ref="Q845:R845"/>
    <mergeCell ref="Q846:R846"/>
    <mergeCell ref="Q847:R847"/>
    <mergeCell ref="Q848:R848"/>
    <mergeCell ref="Q839:R839"/>
    <mergeCell ref="Q840:R840"/>
    <mergeCell ref="Q841:R841"/>
    <mergeCell ref="Q842:R842"/>
    <mergeCell ref="Q843:R843"/>
    <mergeCell ref="Q834:R834"/>
    <mergeCell ref="Q835:R835"/>
    <mergeCell ref="Q836:R836"/>
    <mergeCell ref="Q837:R837"/>
    <mergeCell ref="Q838:R838"/>
    <mergeCell ref="Q829:R829"/>
    <mergeCell ref="Q830:R830"/>
    <mergeCell ref="Q831:R831"/>
    <mergeCell ref="Q832:R832"/>
    <mergeCell ref="Q833:R833"/>
    <mergeCell ref="Q824:R824"/>
    <mergeCell ref="Q825:R825"/>
    <mergeCell ref="Q826:R826"/>
    <mergeCell ref="Q827:R827"/>
    <mergeCell ref="Q828:R828"/>
    <mergeCell ref="Q819:R819"/>
    <mergeCell ref="Q820:R820"/>
    <mergeCell ref="Q821:R821"/>
    <mergeCell ref="Q822:R822"/>
    <mergeCell ref="Q823:R823"/>
    <mergeCell ref="Q814:R814"/>
    <mergeCell ref="Q815:R815"/>
    <mergeCell ref="Q816:R816"/>
    <mergeCell ref="Q817:R817"/>
    <mergeCell ref="Q818:R818"/>
    <mergeCell ref="Q809:R809"/>
    <mergeCell ref="Q810:R810"/>
    <mergeCell ref="Q811:R811"/>
    <mergeCell ref="Q812:R812"/>
    <mergeCell ref="Q813:R813"/>
    <mergeCell ref="Q804:R804"/>
    <mergeCell ref="Q805:R805"/>
    <mergeCell ref="Q806:R806"/>
    <mergeCell ref="Q807:R807"/>
    <mergeCell ref="Q808:R808"/>
    <mergeCell ref="Q799:R799"/>
    <mergeCell ref="Q800:R800"/>
    <mergeCell ref="Q801:R801"/>
    <mergeCell ref="Q802:R802"/>
    <mergeCell ref="Q803:R803"/>
    <mergeCell ref="Q794:R794"/>
    <mergeCell ref="Q795:R795"/>
    <mergeCell ref="Q796:R796"/>
    <mergeCell ref="Q797:R797"/>
    <mergeCell ref="Q798:R798"/>
    <mergeCell ref="Q789:R789"/>
    <mergeCell ref="Q790:R790"/>
    <mergeCell ref="Q791:R791"/>
    <mergeCell ref="Q792:R792"/>
    <mergeCell ref="Q793:R793"/>
    <mergeCell ref="Q784:R784"/>
    <mergeCell ref="Q785:R785"/>
    <mergeCell ref="Q786:R786"/>
    <mergeCell ref="Q787:R787"/>
    <mergeCell ref="Q788:R788"/>
    <mergeCell ref="Q779:R779"/>
    <mergeCell ref="Q780:R780"/>
    <mergeCell ref="Q781:R781"/>
    <mergeCell ref="Q782:R782"/>
    <mergeCell ref="Q783:R783"/>
    <mergeCell ref="Q774:R774"/>
    <mergeCell ref="Q775:R775"/>
    <mergeCell ref="Q776:R776"/>
    <mergeCell ref="Q777:R777"/>
    <mergeCell ref="Q778:R778"/>
    <mergeCell ref="Q769:R769"/>
    <mergeCell ref="Q770:R770"/>
    <mergeCell ref="Q771:R771"/>
    <mergeCell ref="Q772:R772"/>
    <mergeCell ref="Q773:R773"/>
    <mergeCell ref="Q764:R764"/>
    <mergeCell ref="Q765:R765"/>
    <mergeCell ref="Q766:R766"/>
    <mergeCell ref="Q767:R767"/>
    <mergeCell ref="Q768:R768"/>
    <mergeCell ref="Q759:R759"/>
    <mergeCell ref="Q760:R760"/>
    <mergeCell ref="Q761:R761"/>
    <mergeCell ref="Q762:R762"/>
    <mergeCell ref="Q763:R763"/>
    <mergeCell ref="Q754:R754"/>
    <mergeCell ref="Q755:R755"/>
    <mergeCell ref="Q756:R756"/>
    <mergeCell ref="Q757:R757"/>
    <mergeCell ref="Q758:R758"/>
    <mergeCell ref="Q749:R749"/>
    <mergeCell ref="Q750:R750"/>
    <mergeCell ref="Q751:R751"/>
    <mergeCell ref="Q752:R752"/>
    <mergeCell ref="Q753:R753"/>
    <mergeCell ref="Q744:R744"/>
    <mergeCell ref="Q745:R745"/>
    <mergeCell ref="Q746:R746"/>
    <mergeCell ref="Q747:R747"/>
    <mergeCell ref="Q748:R748"/>
    <mergeCell ref="Q739:R739"/>
    <mergeCell ref="Q740:R740"/>
    <mergeCell ref="Q741:R741"/>
    <mergeCell ref="Q742:R742"/>
    <mergeCell ref="Q743:R743"/>
    <mergeCell ref="Q734:R734"/>
    <mergeCell ref="Q735:R735"/>
    <mergeCell ref="Q736:R736"/>
    <mergeCell ref="Q737:R737"/>
    <mergeCell ref="Q738:R738"/>
    <mergeCell ref="Q729:R729"/>
    <mergeCell ref="Q730:R730"/>
    <mergeCell ref="Q731:R731"/>
    <mergeCell ref="Q732:R732"/>
    <mergeCell ref="Q733:R733"/>
    <mergeCell ref="Q724:R724"/>
    <mergeCell ref="Q725:R725"/>
    <mergeCell ref="Q726:R726"/>
    <mergeCell ref="Q727:R727"/>
    <mergeCell ref="Q728:R728"/>
    <mergeCell ref="Q719:R719"/>
    <mergeCell ref="Q720:R720"/>
    <mergeCell ref="Q721:R721"/>
    <mergeCell ref="Q722:R722"/>
    <mergeCell ref="Q723:R723"/>
    <mergeCell ref="Q714:R714"/>
    <mergeCell ref="Q715:R715"/>
    <mergeCell ref="Q716:R716"/>
    <mergeCell ref="Q717:R717"/>
    <mergeCell ref="Q718:R718"/>
    <mergeCell ref="Q709:R709"/>
    <mergeCell ref="Q710:R710"/>
    <mergeCell ref="Q711:R711"/>
    <mergeCell ref="Q712:R712"/>
    <mergeCell ref="Q713:R713"/>
    <mergeCell ref="Q704:R704"/>
    <mergeCell ref="Q705:R705"/>
    <mergeCell ref="Q706:R706"/>
    <mergeCell ref="Q707:R707"/>
    <mergeCell ref="Q708:R708"/>
    <mergeCell ref="Q699:R699"/>
    <mergeCell ref="Q700:R700"/>
    <mergeCell ref="Q701:R701"/>
    <mergeCell ref="Q702:R702"/>
    <mergeCell ref="Q703:R703"/>
    <mergeCell ref="Q694:R694"/>
    <mergeCell ref="Q695:R695"/>
    <mergeCell ref="Q696:R696"/>
    <mergeCell ref="Q697:R697"/>
    <mergeCell ref="Q698:R698"/>
    <mergeCell ref="Q689:R689"/>
    <mergeCell ref="Q690:R690"/>
    <mergeCell ref="Q691:R691"/>
    <mergeCell ref="Q692:R692"/>
    <mergeCell ref="Q693:R693"/>
    <mergeCell ref="Q684:R684"/>
    <mergeCell ref="Q685:R685"/>
    <mergeCell ref="Q686:R686"/>
    <mergeCell ref="Q687:R687"/>
    <mergeCell ref="Q688:R688"/>
    <mergeCell ref="Q679:R679"/>
    <mergeCell ref="Q680:R680"/>
    <mergeCell ref="Q681:R681"/>
    <mergeCell ref="Q682:R682"/>
    <mergeCell ref="Q683:R683"/>
    <mergeCell ref="Q674:R674"/>
    <mergeCell ref="Q675:R675"/>
    <mergeCell ref="Q676:R676"/>
    <mergeCell ref="Q677:R677"/>
    <mergeCell ref="Q678:R678"/>
    <mergeCell ref="Q669:R669"/>
    <mergeCell ref="Q670:R670"/>
    <mergeCell ref="Q671:R671"/>
    <mergeCell ref="Q672:R672"/>
    <mergeCell ref="Q673:R673"/>
    <mergeCell ref="Q664:R664"/>
    <mergeCell ref="Q665:R665"/>
    <mergeCell ref="Q666:R666"/>
    <mergeCell ref="Q667:R667"/>
    <mergeCell ref="Q668:R668"/>
    <mergeCell ref="Q659:R659"/>
    <mergeCell ref="Q660:R660"/>
    <mergeCell ref="Q661:R661"/>
    <mergeCell ref="Q662:R662"/>
    <mergeCell ref="Q663:R663"/>
    <mergeCell ref="Q654:R654"/>
    <mergeCell ref="Q655:R655"/>
    <mergeCell ref="Q656:R656"/>
    <mergeCell ref="Q657:R657"/>
    <mergeCell ref="Q658:R658"/>
    <mergeCell ref="Q649:R649"/>
    <mergeCell ref="Q650:R650"/>
    <mergeCell ref="Q651:R651"/>
    <mergeCell ref="Q652:R652"/>
    <mergeCell ref="Q653:R653"/>
    <mergeCell ref="Q644:R644"/>
    <mergeCell ref="Q645:R645"/>
    <mergeCell ref="Q646:R646"/>
    <mergeCell ref="Q647:R647"/>
    <mergeCell ref="Q648:R648"/>
    <mergeCell ref="Q639:R639"/>
    <mergeCell ref="Q640:R640"/>
    <mergeCell ref="Q641:R641"/>
    <mergeCell ref="Q642:R642"/>
    <mergeCell ref="Q643:R643"/>
    <mergeCell ref="Q634:R634"/>
    <mergeCell ref="Q635:R635"/>
    <mergeCell ref="Q636:R636"/>
    <mergeCell ref="Q637:R637"/>
    <mergeCell ref="Q638:R638"/>
    <mergeCell ref="Q629:R629"/>
    <mergeCell ref="Q630:R630"/>
    <mergeCell ref="Q631:R631"/>
    <mergeCell ref="Q632:R632"/>
    <mergeCell ref="Q633:R633"/>
    <mergeCell ref="Q624:R624"/>
    <mergeCell ref="Q625:R625"/>
    <mergeCell ref="Q626:R626"/>
    <mergeCell ref="Q627:R627"/>
    <mergeCell ref="Q628:R628"/>
    <mergeCell ref="Q619:R619"/>
    <mergeCell ref="Q620:R620"/>
    <mergeCell ref="Q621:R621"/>
    <mergeCell ref="Q622:R622"/>
    <mergeCell ref="Q623:R623"/>
    <mergeCell ref="Q614:R614"/>
    <mergeCell ref="Q615:R615"/>
    <mergeCell ref="Q616:R616"/>
    <mergeCell ref="Q617:R617"/>
    <mergeCell ref="Q618:R618"/>
    <mergeCell ref="Q609:R609"/>
    <mergeCell ref="Q610:R610"/>
    <mergeCell ref="Q611:R611"/>
    <mergeCell ref="Q612:R612"/>
    <mergeCell ref="Q613:R613"/>
    <mergeCell ref="Q604:R604"/>
    <mergeCell ref="Q605:R605"/>
    <mergeCell ref="Q606:R606"/>
    <mergeCell ref="Q607:R607"/>
    <mergeCell ref="Q608:R608"/>
    <mergeCell ref="Q599:R599"/>
    <mergeCell ref="Q600:R600"/>
    <mergeCell ref="Q601:R601"/>
    <mergeCell ref="Q602:R602"/>
    <mergeCell ref="Q603:R603"/>
    <mergeCell ref="Q594:R594"/>
    <mergeCell ref="Q595:R595"/>
    <mergeCell ref="Q596:R596"/>
    <mergeCell ref="Q597:R597"/>
    <mergeCell ref="Q598:R598"/>
    <mergeCell ref="Q589:R589"/>
    <mergeCell ref="Q590:R590"/>
    <mergeCell ref="Q591:R591"/>
    <mergeCell ref="Q592:R592"/>
    <mergeCell ref="Q593:R593"/>
    <mergeCell ref="Q584:R584"/>
    <mergeCell ref="Q585:R585"/>
    <mergeCell ref="Q586:R586"/>
    <mergeCell ref="Q587:R587"/>
    <mergeCell ref="Q588:R588"/>
    <mergeCell ref="Q579:R579"/>
    <mergeCell ref="Q580:R580"/>
    <mergeCell ref="Q581:R581"/>
    <mergeCell ref="Q582:R582"/>
    <mergeCell ref="Q583:R583"/>
    <mergeCell ref="Q574:R574"/>
    <mergeCell ref="Q575:R575"/>
    <mergeCell ref="Q576:R576"/>
    <mergeCell ref="Q577:R577"/>
    <mergeCell ref="Q578:R578"/>
    <mergeCell ref="Q569:R569"/>
    <mergeCell ref="Q570:R570"/>
    <mergeCell ref="Q571:R571"/>
    <mergeCell ref="Q572:R572"/>
    <mergeCell ref="Q573:R573"/>
    <mergeCell ref="Q564:R564"/>
    <mergeCell ref="Q565:R565"/>
    <mergeCell ref="Q566:R566"/>
    <mergeCell ref="Q567:R567"/>
    <mergeCell ref="Q568:R568"/>
    <mergeCell ref="Q559:R559"/>
    <mergeCell ref="Q560:R560"/>
    <mergeCell ref="Q561:R561"/>
    <mergeCell ref="Q562:R562"/>
    <mergeCell ref="Q563:R563"/>
    <mergeCell ref="Q554:R554"/>
    <mergeCell ref="Q555:R555"/>
    <mergeCell ref="Q556:R556"/>
    <mergeCell ref="Q557:R557"/>
    <mergeCell ref="Q558:R558"/>
    <mergeCell ref="Q549:R549"/>
    <mergeCell ref="Q550:R550"/>
    <mergeCell ref="Q551:R551"/>
    <mergeCell ref="Q552:R552"/>
    <mergeCell ref="Q553:R553"/>
    <mergeCell ref="Q544:R544"/>
    <mergeCell ref="Q545:R545"/>
    <mergeCell ref="Q546:R546"/>
    <mergeCell ref="Q547:R547"/>
    <mergeCell ref="Q548:R548"/>
    <mergeCell ref="Q539:R539"/>
    <mergeCell ref="Q540:R540"/>
    <mergeCell ref="Q541:R541"/>
    <mergeCell ref="Q542:R542"/>
    <mergeCell ref="Q543:R543"/>
    <mergeCell ref="Q534:R534"/>
    <mergeCell ref="Q535:R535"/>
    <mergeCell ref="Q536:R536"/>
    <mergeCell ref="Q537:R537"/>
    <mergeCell ref="Q538:R538"/>
    <mergeCell ref="Q529:R529"/>
    <mergeCell ref="Q530:R530"/>
    <mergeCell ref="Q531:R531"/>
    <mergeCell ref="Q532:R532"/>
    <mergeCell ref="Q533:R533"/>
    <mergeCell ref="Q524:R524"/>
    <mergeCell ref="Q525:R525"/>
    <mergeCell ref="Q526:R526"/>
    <mergeCell ref="Q527:R527"/>
    <mergeCell ref="Q528:R528"/>
    <mergeCell ref="Q519:R519"/>
    <mergeCell ref="Q520:R520"/>
    <mergeCell ref="Q521:R521"/>
    <mergeCell ref="Q522:R522"/>
    <mergeCell ref="Q523:R523"/>
    <mergeCell ref="Q514:R514"/>
    <mergeCell ref="Q515:R515"/>
    <mergeCell ref="Q516:R516"/>
    <mergeCell ref="Q517:R517"/>
    <mergeCell ref="Q518:R518"/>
    <mergeCell ref="Q509:R509"/>
    <mergeCell ref="Q510:R510"/>
    <mergeCell ref="Q511:R511"/>
    <mergeCell ref="Q512:R512"/>
    <mergeCell ref="Q513:R513"/>
    <mergeCell ref="Q504:R504"/>
    <mergeCell ref="Q505:R505"/>
    <mergeCell ref="Q506:R506"/>
    <mergeCell ref="Q507:R507"/>
    <mergeCell ref="Q508:R508"/>
    <mergeCell ref="Q499:R499"/>
    <mergeCell ref="Q500:R500"/>
    <mergeCell ref="Q501:R501"/>
    <mergeCell ref="Q502:R502"/>
    <mergeCell ref="Q503:R503"/>
    <mergeCell ref="Q494:R494"/>
    <mergeCell ref="Q495:R495"/>
    <mergeCell ref="Q496:R496"/>
    <mergeCell ref="Q497:R497"/>
    <mergeCell ref="Q498:R498"/>
    <mergeCell ref="Q489:R489"/>
    <mergeCell ref="Q490:R490"/>
    <mergeCell ref="Q491:R491"/>
    <mergeCell ref="Q492:R492"/>
    <mergeCell ref="Q493:R493"/>
    <mergeCell ref="Q484:R484"/>
    <mergeCell ref="Q485:R485"/>
    <mergeCell ref="Q486:R486"/>
    <mergeCell ref="Q487:R487"/>
    <mergeCell ref="Q488:R488"/>
    <mergeCell ref="Q479:R479"/>
    <mergeCell ref="Q480:R480"/>
    <mergeCell ref="Q481:R481"/>
    <mergeCell ref="Q482:R482"/>
    <mergeCell ref="Q483:R483"/>
    <mergeCell ref="Q474:R474"/>
    <mergeCell ref="Q475:R475"/>
    <mergeCell ref="Q476:R476"/>
    <mergeCell ref="Q477:R477"/>
    <mergeCell ref="Q478:R478"/>
    <mergeCell ref="Q469:R469"/>
    <mergeCell ref="Q470:R470"/>
    <mergeCell ref="Q471:R471"/>
    <mergeCell ref="Q472:R472"/>
    <mergeCell ref="Q473:R473"/>
    <mergeCell ref="Q464:R464"/>
    <mergeCell ref="Q465:R465"/>
    <mergeCell ref="Q466:R466"/>
    <mergeCell ref="Q467:R467"/>
    <mergeCell ref="Q468:R468"/>
    <mergeCell ref="Q459:R459"/>
    <mergeCell ref="Q460:R460"/>
    <mergeCell ref="Q461:R461"/>
    <mergeCell ref="Q462:R462"/>
    <mergeCell ref="Q463:R463"/>
    <mergeCell ref="Q454:R454"/>
    <mergeCell ref="Q455:R455"/>
    <mergeCell ref="Q456:R456"/>
    <mergeCell ref="Q457:R457"/>
    <mergeCell ref="Q458:R458"/>
    <mergeCell ref="Q449:R449"/>
    <mergeCell ref="Q450:R450"/>
    <mergeCell ref="Q451:R451"/>
    <mergeCell ref="Q452:R452"/>
    <mergeCell ref="Q453:R453"/>
    <mergeCell ref="Q444:R444"/>
    <mergeCell ref="Q445:R445"/>
    <mergeCell ref="Q446:R446"/>
    <mergeCell ref="Q447:R447"/>
    <mergeCell ref="Q448:R448"/>
    <mergeCell ref="Q439:R439"/>
    <mergeCell ref="Q440:R440"/>
    <mergeCell ref="Q441:R441"/>
    <mergeCell ref="Q442:R442"/>
    <mergeCell ref="Q443:R443"/>
    <mergeCell ref="Q434:R434"/>
    <mergeCell ref="Q435:R435"/>
    <mergeCell ref="Q436:R436"/>
    <mergeCell ref="Q437:R437"/>
    <mergeCell ref="Q438:R438"/>
    <mergeCell ref="Q429:R429"/>
    <mergeCell ref="Q430:R430"/>
    <mergeCell ref="Q431:R431"/>
    <mergeCell ref="Q432:R432"/>
    <mergeCell ref="Q433:R433"/>
    <mergeCell ref="Q424:R424"/>
    <mergeCell ref="Q425:R425"/>
    <mergeCell ref="Q426:R426"/>
    <mergeCell ref="Q427:R427"/>
    <mergeCell ref="Q428:R428"/>
    <mergeCell ref="Q419:R419"/>
    <mergeCell ref="Q420:R420"/>
    <mergeCell ref="Q421:R421"/>
    <mergeCell ref="Q422:R422"/>
    <mergeCell ref="Q423:R423"/>
    <mergeCell ref="Q414:R414"/>
    <mergeCell ref="Q415:R415"/>
    <mergeCell ref="Q416:R416"/>
    <mergeCell ref="Q417:R417"/>
    <mergeCell ref="Q418:R418"/>
    <mergeCell ref="Q409:R409"/>
    <mergeCell ref="Q410:R410"/>
    <mergeCell ref="Q411:R411"/>
    <mergeCell ref="Q412:R412"/>
    <mergeCell ref="Q413:R413"/>
    <mergeCell ref="Q404:R404"/>
    <mergeCell ref="Q405:R405"/>
    <mergeCell ref="Q406:R406"/>
    <mergeCell ref="Q407:R407"/>
    <mergeCell ref="Q408:R408"/>
    <mergeCell ref="Q399:R399"/>
    <mergeCell ref="Q400:R400"/>
    <mergeCell ref="Q401:R401"/>
    <mergeCell ref="Q402:R402"/>
    <mergeCell ref="Q403:R403"/>
    <mergeCell ref="Q394:R394"/>
    <mergeCell ref="Q395:R395"/>
    <mergeCell ref="Q396:R396"/>
    <mergeCell ref="Q397:R397"/>
    <mergeCell ref="Q398:R398"/>
    <mergeCell ref="Q389:R389"/>
    <mergeCell ref="Q390:R390"/>
    <mergeCell ref="Q391:R391"/>
    <mergeCell ref="Q392:R392"/>
    <mergeCell ref="Q393:R393"/>
    <mergeCell ref="Q384:R384"/>
    <mergeCell ref="Q385:R385"/>
    <mergeCell ref="Q386:R386"/>
    <mergeCell ref="Q387:R387"/>
    <mergeCell ref="Q388:R388"/>
    <mergeCell ref="Q379:R379"/>
    <mergeCell ref="Q380:R380"/>
    <mergeCell ref="Q381:R381"/>
    <mergeCell ref="Q382:R382"/>
    <mergeCell ref="Q383:R383"/>
    <mergeCell ref="Q374:R374"/>
    <mergeCell ref="Q375:R375"/>
    <mergeCell ref="Q376:R376"/>
    <mergeCell ref="Q377:R377"/>
    <mergeCell ref="Q378:R378"/>
    <mergeCell ref="Q369:R369"/>
    <mergeCell ref="Q370:R370"/>
    <mergeCell ref="Q371:R371"/>
    <mergeCell ref="Q372:R372"/>
    <mergeCell ref="Q373:R373"/>
    <mergeCell ref="Q364:R364"/>
    <mergeCell ref="Q365:R365"/>
    <mergeCell ref="Q366:R366"/>
    <mergeCell ref="Q367:R367"/>
    <mergeCell ref="Q368:R368"/>
    <mergeCell ref="Q359:R359"/>
    <mergeCell ref="Q360:R360"/>
    <mergeCell ref="Q361:R361"/>
    <mergeCell ref="Q362:R362"/>
    <mergeCell ref="Q363:R363"/>
    <mergeCell ref="Q354:R354"/>
    <mergeCell ref="Q355:R355"/>
    <mergeCell ref="Q356:R356"/>
    <mergeCell ref="Q357:R357"/>
    <mergeCell ref="Q358:R358"/>
    <mergeCell ref="Q349:R349"/>
    <mergeCell ref="Q350:R350"/>
    <mergeCell ref="Q351:R351"/>
    <mergeCell ref="Q352:R352"/>
    <mergeCell ref="Q353:R353"/>
    <mergeCell ref="Q344:R344"/>
    <mergeCell ref="Q345:R345"/>
    <mergeCell ref="Q346:R346"/>
    <mergeCell ref="Q347:R347"/>
    <mergeCell ref="Q348:R348"/>
    <mergeCell ref="Q339:R339"/>
    <mergeCell ref="Q340:R340"/>
    <mergeCell ref="Q341:R341"/>
    <mergeCell ref="Q342:R342"/>
    <mergeCell ref="Q343:R343"/>
    <mergeCell ref="Q334:R334"/>
    <mergeCell ref="Q335:R335"/>
    <mergeCell ref="Q336:R336"/>
    <mergeCell ref="Q337:R337"/>
    <mergeCell ref="Q338:R338"/>
    <mergeCell ref="Q329:R329"/>
    <mergeCell ref="Q330:R330"/>
    <mergeCell ref="Q331:R331"/>
    <mergeCell ref="Q332:R332"/>
    <mergeCell ref="Q333:R333"/>
    <mergeCell ref="Q324:R324"/>
    <mergeCell ref="Q325:R325"/>
    <mergeCell ref="Q326:R326"/>
    <mergeCell ref="Q327:R327"/>
    <mergeCell ref="Q328:R328"/>
    <mergeCell ref="Q319:R319"/>
    <mergeCell ref="Q320:R320"/>
    <mergeCell ref="Q321:R321"/>
    <mergeCell ref="Q322:R322"/>
    <mergeCell ref="Q323:R323"/>
    <mergeCell ref="Q314:R314"/>
    <mergeCell ref="Q315:R315"/>
    <mergeCell ref="Q316:R316"/>
    <mergeCell ref="Q317:R317"/>
    <mergeCell ref="Q318:R318"/>
    <mergeCell ref="Q309:R309"/>
    <mergeCell ref="Q310:R310"/>
    <mergeCell ref="Q311:R311"/>
    <mergeCell ref="Q312:R312"/>
    <mergeCell ref="Q313:R313"/>
    <mergeCell ref="Q304:R304"/>
    <mergeCell ref="Q305:R305"/>
    <mergeCell ref="Q306:R306"/>
    <mergeCell ref="Q307:R307"/>
    <mergeCell ref="Q308:R308"/>
    <mergeCell ref="Q299:R299"/>
    <mergeCell ref="Q300:R300"/>
    <mergeCell ref="Q301:R301"/>
    <mergeCell ref="Q302:R302"/>
    <mergeCell ref="Q303:R303"/>
    <mergeCell ref="Q294:R294"/>
    <mergeCell ref="Q295:R295"/>
    <mergeCell ref="Q296:R296"/>
    <mergeCell ref="Q297:R297"/>
    <mergeCell ref="Q298:R298"/>
    <mergeCell ref="Q289:R289"/>
    <mergeCell ref="Q290:R290"/>
    <mergeCell ref="Q291:R291"/>
    <mergeCell ref="Q292:R292"/>
    <mergeCell ref="Q293:R293"/>
    <mergeCell ref="Q284:R284"/>
    <mergeCell ref="Q285:R285"/>
    <mergeCell ref="Q286:R286"/>
    <mergeCell ref="Q287:R287"/>
    <mergeCell ref="Q288:R288"/>
    <mergeCell ref="Q279:R279"/>
    <mergeCell ref="Q280:R280"/>
    <mergeCell ref="Q281:R281"/>
    <mergeCell ref="Q282:R282"/>
    <mergeCell ref="Q283:R283"/>
    <mergeCell ref="Q274:R274"/>
    <mergeCell ref="Q275:R275"/>
    <mergeCell ref="Q276:R276"/>
    <mergeCell ref="Q277:R277"/>
    <mergeCell ref="Q278:R278"/>
    <mergeCell ref="Q269:R269"/>
    <mergeCell ref="Q270:R270"/>
    <mergeCell ref="Q271:R271"/>
    <mergeCell ref="Q272:R272"/>
    <mergeCell ref="Q273:R273"/>
    <mergeCell ref="Q264:R264"/>
    <mergeCell ref="Q265:R265"/>
    <mergeCell ref="Q266:R266"/>
    <mergeCell ref="Q267:R267"/>
    <mergeCell ref="Q268:R268"/>
    <mergeCell ref="Q259:R259"/>
    <mergeCell ref="Q260:R260"/>
    <mergeCell ref="Q261:R261"/>
    <mergeCell ref="Q262:R262"/>
    <mergeCell ref="Q263:R263"/>
    <mergeCell ref="Q254:R254"/>
    <mergeCell ref="Q255:R255"/>
    <mergeCell ref="Q256:R256"/>
    <mergeCell ref="Q257:R257"/>
    <mergeCell ref="Q258:R258"/>
    <mergeCell ref="Q249:R249"/>
    <mergeCell ref="Q250:R250"/>
    <mergeCell ref="Q251:R251"/>
    <mergeCell ref="Q252:R252"/>
    <mergeCell ref="Q253:R253"/>
    <mergeCell ref="Q244:R244"/>
    <mergeCell ref="Q245:R245"/>
    <mergeCell ref="Q246:R246"/>
    <mergeCell ref="Q247:R247"/>
    <mergeCell ref="Q248:R248"/>
    <mergeCell ref="Q239:R239"/>
    <mergeCell ref="Q240:R240"/>
    <mergeCell ref="Q241:R241"/>
    <mergeCell ref="Q242:R242"/>
    <mergeCell ref="Q243:R243"/>
    <mergeCell ref="Q234:R234"/>
    <mergeCell ref="Q235:R235"/>
    <mergeCell ref="Q236:R236"/>
    <mergeCell ref="Q237:R237"/>
    <mergeCell ref="Q238:R238"/>
    <mergeCell ref="Q229:R229"/>
    <mergeCell ref="Q230:R230"/>
    <mergeCell ref="Q231:R231"/>
    <mergeCell ref="Q232:R232"/>
    <mergeCell ref="Q233:R233"/>
    <mergeCell ref="Q224:R224"/>
    <mergeCell ref="Q225:R225"/>
    <mergeCell ref="Q226:R226"/>
    <mergeCell ref="Q227:R227"/>
    <mergeCell ref="Q228:R228"/>
    <mergeCell ref="Q219:R219"/>
    <mergeCell ref="Q220:R220"/>
    <mergeCell ref="Q221:R221"/>
    <mergeCell ref="Q222:R222"/>
    <mergeCell ref="Q223:R223"/>
    <mergeCell ref="Q214:R214"/>
    <mergeCell ref="Q215:R215"/>
    <mergeCell ref="Q216:R216"/>
    <mergeCell ref="Q217:R217"/>
    <mergeCell ref="Q218:R218"/>
    <mergeCell ref="Q209:R209"/>
    <mergeCell ref="Q210:R210"/>
    <mergeCell ref="Q211:R211"/>
    <mergeCell ref="Q212:R212"/>
    <mergeCell ref="Q213:R213"/>
    <mergeCell ref="Q204:R204"/>
    <mergeCell ref="Q205:R205"/>
    <mergeCell ref="Q206:R206"/>
    <mergeCell ref="Q207:R207"/>
    <mergeCell ref="Q208:R208"/>
    <mergeCell ref="Q199:R199"/>
    <mergeCell ref="Q200:R200"/>
    <mergeCell ref="Q201:R201"/>
    <mergeCell ref="Q202:R202"/>
    <mergeCell ref="Q203:R203"/>
    <mergeCell ref="Q194:R194"/>
    <mergeCell ref="Q195:R195"/>
    <mergeCell ref="Q196:R196"/>
    <mergeCell ref="Q197:R197"/>
    <mergeCell ref="Q198:R198"/>
    <mergeCell ref="Q189:R189"/>
    <mergeCell ref="Q190:R190"/>
    <mergeCell ref="Q191:R191"/>
    <mergeCell ref="Q192:R192"/>
    <mergeCell ref="Q193:R193"/>
    <mergeCell ref="Q184:R184"/>
    <mergeCell ref="Q185:R185"/>
    <mergeCell ref="Q186:R186"/>
    <mergeCell ref="Q187:R187"/>
    <mergeCell ref="Q188:R188"/>
    <mergeCell ref="Q179:R179"/>
    <mergeCell ref="Q180:R180"/>
    <mergeCell ref="Q181:R181"/>
    <mergeCell ref="Q182:R182"/>
    <mergeCell ref="Q183:R183"/>
    <mergeCell ref="Q174:R174"/>
    <mergeCell ref="Q175:R175"/>
    <mergeCell ref="Q176:R176"/>
    <mergeCell ref="Q177:R177"/>
    <mergeCell ref="Q178:R178"/>
    <mergeCell ref="Q169:R169"/>
    <mergeCell ref="Q170:R170"/>
    <mergeCell ref="Q171:R171"/>
    <mergeCell ref="Q172:R172"/>
    <mergeCell ref="Q173:R173"/>
    <mergeCell ref="Q164:R164"/>
    <mergeCell ref="Q165:R165"/>
    <mergeCell ref="Q166:R166"/>
    <mergeCell ref="Q167:R167"/>
    <mergeCell ref="Q168:R168"/>
    <mergeCell ref="Q159:R159"/>
    <mergeCell ref="Q160:R160"/>
    <mergeCell ref="Q161:R161"/>
    <mergeCell ref="Q162:R162"/>
    <mergeCell ref="Q163:R163"/>
    <mergeCell ref="Q154:R154"/>
    <mergeCell ref="Q155:R155"/>
    <mergeCell ref="Q156:R156"/>
    <mergeCell ref="Q157:R157"/>
    <mergeCell ref="Q158:R158"/>
    <mergeCell ref="Q149:R149"/>
    <mergeCell ref="Q150:R150"/>
    <mergeCell ref="Q151:R151"/>
    <mergeCell ref="Q152:R152"/>
    <mergeCell ref="Q153:R153"/>
    <mergeCell ref="Q145:R145"/>
    <mergeCell ref="Q146:R146"/>
    <mergeCell ref="Q147:R147"/>
    <mergeCell ref="Q148:R148"/>
    <mergeCell ref="Q140:R140"/>
    <mergeCell ref="Q141:R141"/>
    <mergeCell ref="Q142:R142"/>
    <mergeCell ref="Q143:R143"/>
    <mergeCell ref="Q144:R144"/>
    <mergeCell ref="Q135:R135"/>
    <mergeCell ref="Q136:R136"/>
    <mergeCell ref="Q137:R137"/>
    <mergeCell ref="Q138:R138"/>
    <mergeCell ref="Q139:R139"/>
    <mergeCell ref="Q130:R130"/>
    <mergeCell ref="Q131:R131"/>
    <mergeCell ref="Q132:R132"/>
    <mergeCell ref="Q133:R133"/>
    <mergeCell ref="Q134:R134"/>
    <mergeCell ref="Q125:R125"/>
    <mergeCell ref="Q126:R126"/>
    <mergeCell ref="Q127:R127"/>
    <mergeCell ref="Q128:R128"/>
    <mergeCell ref="Q129:R129"/>
    <mergeCell ref="Q120:R120"/>
    <mergeCell ref="Q121:R121"/>
    <mergeCell ref="Q122:R122"/>
    <mergeCell ref="Q123:R123"/>
    <mergeCell ref="Q124:R124"/>
    <mergeCell ref="Q115:R115"/>
    <mergeCell ref="Q116:R116"/>
    <mergeCell ref="Q117:R117"/>
    <mergeCell ref="Q118:R118"/>
    <mergeCell ref="Q119:R119"/>
    <mergeCell ref="Q110:R110"/>
    <mergeCell ref="Q111:R111"/>
    <mergeCell ref="Q112:R112"/>
    <mergeCell ref="Q113:R113"/>
    <mergeCell ref="Q114:R114"/>
    <mergeCell ref="Q105:R105"/>
    <mergeCell ref="Q106:R106"/>
    <mergeCell ref="Q107:R107"/>
    <mergeCell ref="Q108:R108"/>
    <mergeCell ref="Q109:R109"/>
    <mergeCell ref="Q100:R100"/>
    <mergeCell ref="Q101:R101"/>
    <mergeCell ref="Q102:R102"/>
    <mergeCell ref="Q103:R103"/>
    <mergeCell ref="Q104:R104"/>
    <mergeCell ref="Q95:R95"/>
    <mergeCell ref="Q96:R96"/>
    <mergeCell ref="Q97:R97"/>
    <mergeCell ref="Q98:R98"/>
    <mergeCell ref="Q99:R99"/>
    <mergeCell ref="Q90:R90"/>
    <mergeCell ref="Q91:R91"/>
    <mergeCell ref="Q92:R92"/>
    <mergeCell ref="Q93:R93"/>
    <mergeCell ref="Q94:R94"/>
    <mergeCell ref="Q85:R85"/>
    <mergeCell ref="Q86:R86"/>
    <mergeCell ref="Q87:R87"/>
    <mergeCell ref="Q88:R88"/>
    <mergeCell ref="Q89:R89"/>
    <mergeCell ref="Q80:R80"/>
    <mergeCell ref="Q81:R81"/>
    <mergeCell ref="Q82:R82"/>
    <mergeCell ref="Q83:R83"/>
    <mergeCell ref="Q84:R84"/>
    <mergeCell ref="Q75:R75"/>
    <mergeCell ref="Q76:R76"/>
    <mergeCell ref="Q77:R77"/>
    <mergeCell ref="Q78:R78"/>
    <mergeCell ref="Q79:R79"/>
    <mergeCell ref="Q70:R70"/>
    <mergeCell ref="Q71:R71"/>
    <mergeCell ref="Q72:R72"/>
    <mergeCell ref="Q73:R73"/>
    <mergeCell ref="Q74:R74"/>
    <mergeCell ref="Q65:R65"/>
    <mergeCell ref="Q66:R66"/>
    <mergeCell ref="Q67:R67"/>
    <mergeCell ref="Q68:R68"/>
    <mergeCell ref="Q69:R69"/>
    <mergeCell ref="Q60:R60"/>
    <mergeCell ref="Q61:R61"/>
    <mergeCell ref="Q62:R62"/>
    <mergeCell ref="Q63:R63"/>
    <mergeCell ref="Q64:R64"/>
    <mergeCell ref="I1139:L1139"/>
    <mergeCell ref="I1140:L1140"/>
    <mergeCell ref="I1141:L1141"/>
    <mergeCell ref="I1142:L1142"/>
    <mergeCell ref="B12:L12"/>
    <mergeCell ref="Q13:R13"/>
    <mergeCell ref="Q14:R14"/>
    <mergeCell ref="Q15:R15"/>
    <mergeCell ref="Q16:R16"/>
    <mergeCell ref="Q17:R17"/>
    <mergeCell ref="Q18:R18"/>
    <mergeCell ref="Q19:R19"/>
    <mergeCell ref="Q20:R20"/>
    <mergeCell ref="Q21:R21"/>
    <mergeCell ref="Q22:R22"/>
    <mergeCell ref="Q23:R23"/>
    <mergeCell ref="Q24:R24"/>
    <mergeCell ref="Q35:R35"/>
    <mergeCell ref="Q36:R36"/>
    <mergeCell ref="Q37:R37"/>
    <mergeCell ref="Q38:R38"/>
    <mergeCell ref="Q39:R39"/>
    <mergeCell ref="Q51:R51"/>
    <mergeCell ref="Q52:R52"/>
    <mergeCell ref="Q53:R53"/>
    <mergeCell ref="Q54:R54"/>
    <mergeCell ref="Q45:R45"/>
    <mergeCell ref="Q46:R46"/>
    <mergeCell ref="Q47:R47"/>
    <mergeCell ref="Q48:R48"/>
    <mergeCell ref="Q49:R49"/>
    <mergeCell ref="I21:L21"/>
    <mergeCell ref="I22:L22"/>
    <mergeCell ref="AH3:AI3"/>
    <mergeCell ref="AJ3:AL3"/>
    <mergeCell ref="I60:L60"/>
    <mergeCell ref="Q31:R31"/>
    <mergeCell ref="Q32:R32"/>
    <mergeCell ref="Q33:R33"/>
    <mergeCell ref="Q34:R34"/>
    <mergeCell ref="Q25:R25"/>
    <mergeCell ref="Q26:R26"/>
    <mergeCell ref="Q27:R27"/>
    <mergeCell ref="Q28:R28"/>
    <mergeCell ref="Q29:R29"/>
    <mergeCell ref="Q55:R55"/>
    <mergeCell ref="Q56:R56"/>
    <mergeCell ref="Q57:R57"/>
    <mergeCell ref="Q58:R58"/>
    <mergeCell ref="Q59:R59"/>
    <mergeCell ref="Q50:R50"/>
    <mergeCell ref="Q40:R40"/>
    <mergeCell ref="Q41:R41"/>
    <mergeCell ref="Q42:R42"/>
    <mergeCell ref="Q43:R43"/>
    <mergeCell ref="Q44:R44"/>
    <mergeCell ref="I23:L23"/>
    <mergeCell ref="I24:L24"/>
    <mergeCell ref="I25:L25"/>
    <mergeCell ref="I26:L26"/>
    <mergeCell ref="I27:L27"/>
    <mergeCell ref="I28:L28"/>
    <mergeCell ref="I29:L29"/>
    <mergeCell ref="I88:L88"/>
    <mergeCell ref="I89:L89"/>
    <mergeCell ref="B3:D3"/>
    <mergeCell ref="AC3:AE3"/>
    <mergeCell ref="F3:G3"/>
    <mergeCell ref="H3:J3"/>
    <mergeCell ref="M3:N3"/>
    <mergeCell ref="O3:Q3"/>
    <mergeCell ref="T3:U3"/>
    <mergeCell ref="V3:X3"/>
    <mergeCell ref="AA3:AB3"/>
    <mergeCell ref="W24:X24"/>
    <mergeCell ref="W23:X23"/>
    <mergeCell ref="W22:X22"/>
    <mergeCell ref="W21:X21"/>
    <mergeCell ref="W20:X20"/>
    <mergeCell ref="W19:X19"/>
    <mergeCell ref="W18:X18"/>
    <mergeCell ref="W17:X17"/>
    <mergeCell ref="W16:X16"/>
    <mergeCell ref="W15:X15"/>
    <mergeCell ref="Q30:R30"/>
    <mergeCell ref="I13:L13"/>
    <mergeCell ref="I14:L14"/>
    <mergeCell ref="I15:L15"/>
    <mergeCell ref="I16:L16"/>
    <mergeCell ref="I17:L17"/>
    <mergeCell ref="I18:L18"/>
    <mergeCell ref="I19:L19"/>
    <mergeCell ref="I20:L20"/>
    <mergeCell ref="I71:L71"/>
    <mergeCell ref="I72:L72"/>
    <mergeCell ref="I73:L73"/>
    <mergeCell ref="I74:L74"/>
    <mergeCell ref="I75:L75"/>
    <mergeCell ref="I76:L76"/>
    <mergeCell ref="I77:L77"/>
    <mergeCell ref="I37:L37"/>
    <mergeCell ref="I38:L38"/>
    <mergeCell ref="I39:L39"/>
    <mergeCell ref="I40:L40"/>
    <mergeCell ref="I41:L41"/>
    <mergeCell ref="I42:L42"/>
    <mergeCell ref="I43:L43"/>
    <mergeCell ref="I44:L44"/>
    <mergeCell ref="I30:L30"/>
    <mergeCell ref="I31:L31"/>
    <mergeCell ref="I32:L32"/>
    <mergeCell ref="I33:L33"/>
    <mergeCell ref="I34:L34"/>
    <mergeCell ref="I45:L45"/>
    <mergeCell ref="I46:L46"/>
    <mergeCell ref="I47:L47"/>
    <mergeCell ref="I48:L48"/>
    <mergeCell ref="I35:L35"/>
    <mergeCell ref="I78:L78"/>
    <mergeCell ref="I79:L79"/>
    <mergeCell ref="I80:L80"/>
    <mergeCell ref="I81:L81"/>
    <mergeCell ref="I82:L82"/>
    <mergeCell ref="I83:L83"/>
    <mergeCell ref="I84:L84"/>
    <mergeCell ref="I85:L85"/>
    <mergeCell ref="I86:L86"/>
    <mergeCell ref="I87:L87"/>
    <mergeCell ref="I207:L207"/>
    <mergeCell ref="I208:L208"/>
    <mergeCell ref="I209:L209"/>
    <mergeCell ref="I210:L210"/>
    <mergeCell ref="I211:L211"/>
    <mergeCell ref="I212:L212"/>
    <mergeCell ref="I213:L213"/>
    <mergeCell ref="I147:L147"/>
    <mergeCell ref="I148:L148"/>
    <mergeCell ref="I149:L149"/>
    <mergeCell ref="I150:L150"/>
    <mergeCell ref="I151:L151"/>
    <mergeCell ref="I152:L152"/>
    <mergeCell ref="I153:L153"/>
    <mergeCell ref="I154:L154"/>
    <mergeCell ref="I155:L155"/>
    <mergeCell ref="I156:L156"/>
    <mergeCell ref="I157:L157"/>
    <mergeCell ref="I158:L158"/>
    <mergeCell ref="I159:L159"/>
    <mergeCell ref="I160:L160"/>
    <mergeCell ref="I161:L161"/>
    <mergeCell ref="I162:L162"/>
    <mergeCell ref="I163:L163"/>
    <mergeCell ref="I164:L164"/>
    <mergeCell ref="I165:L165"/>
    <mergeCell ref="I166:L166"/>
    <mergeCell ref="I167:L167"/>
    <mergeCell ref="I168:L168"/>
    <mergeCell ref="I169:L169"/>
    <mergeCell ref="I170:L170"/>
    <mergeCell ref="I171:L171"/>
    <mergeCell ref="I362:L362"/>
    <mergeCell ref="I363:L363"/>
    <mergeCell ref="I364:L364"/>
    <mergeCell ref="I365:L365"/>
    <mergeCell ref="I366:L366"/>
    <mergeCell ref="I367:L367"/>
    <mergeCell ref="I368:L368"/>
    <mergeCell ref="I302:L302"/>
    <mergeCell ref="I303:L303"/>
    <mergeCell ref="I304:L304"/>
    <mergeCell ref="I305:L305"/>
    <mergeCell ref="I306:L306"/>
    <mergeCell ref="I307:L307"/>
    <mergeCell ref="I308:L308"/>
    <mergeCell ref="I309:L309"/>
    <mergeCell ref="I310:L310"/>
    <mergeCell ref="I311:L311"/>
    <mergeCell ref="I312:L312"/>
    <mergeCell ref="I313:L313"/>
    <mergeCell ref="I314:L314"/>
    <mergeCell ref="I315:L315"/>
    <mergeCell ref="I316:L316"/>
    <mergeCell ref="I317:L317"/>
    <mergeCell ref="I318:L318"/>
    <mergeCell ref="I319:L319"/>
    <mergeCell ref="I320:L320"/>
    <mergeCell ref="I321:L321"/>
    <mergeCell ref="I322:L322"/>
    <mergeCell ref="I323:L323"/>
    <mergeCell ref="I324:L324"/>
    <mergeCell ref="I325:L325"/>
    <mergeCell ref="I326:L326"/>
    <mergeCell ref="I605:L605"/>
    <mergeCell ref="I606:L606"/>
    <mergeCell ref="I607:L607"/>
    <mergeCell ref="I608:L608"/>
    <mergeCell ref="I609:L609"/>
    <mergeCell ref="I610:L610"/>
    <mergeCell ref="I611:L611"/>
    <mergeCell ref="I327:L327"/>
    <mergeCell ref="I328:L328"/>
    <mergeCell ref="I329:L329"/>
    <mergeCell ref="I330:L330"/>
    <mergeCell ref="I331:L331"/>
    <mergeCell ref="I332:L332"/>
    <mergeCell ref="I333:L333"/>
    <mergeCell ref="I340:L340"/>
    <mergeCell ref="I341:L341"/>
    <mergeCell ref="I334:L334"/>
    <mergeCell ref="I335:L335"/>
    <mergeCell ref="I336:L336"/>
    <mergeCell ref="I337:L337"/>
    <mergeCell ref="I338:L338"/>
    <mergeCell ref="I354:L354"/>
    <mergeCell ref="I612:L612"/>
    <mergeCell ref="I613:L613"/>
    <mergeCell ref="I474:L474"/>
    <mergeCell ref="I475:L475"/>
    <mergeCell ref="I476:L476"/>
    <mergeCell ref="I477:L477"/>
    <mergeCell ref="I478:L478"/>
    <mergeCell ref="I479:L479"/>
    <mergeCell ref="I480:L480"/>
    <mergeCell ref="I481:L481"/>
    <mergeCell ref="I482:L482"/>
    <mergeCell ref="I483:L483"/>
    <mergeCell ref="I484:L484"/>
    <mergeCell ref="I485:L485"/>
    <mergeCell ref="I486:L486"/>
    <mergeCell ref="I487:L487"/>
    <mergeCell ref="I488:L488"/>
    <mergeCell ref="I489:L489"/>
    <mergeCell ref="I490:L490"/>
    <mergeCell ref="I491:L491"/>
    <mergeCell ref="I492:L492"/>
    <mergeCell ref="I493:L493"/>
    <mergeCell ref="I500:L500"/>
    <mergeCell ref="I501:L501"/>
    <mergeCell ref="I502:L502"/>
    <mergeCell ref="I503:L503"/>
    <mergeCell ref="I504:L504"/>
    <mergeCell ref="I505:L505"/>
    <mergeCell ref="I506:L506"/>
    <mergeCell ref="I507:L507"/>
    <mergeCell ref="I508:L508"/>
    <mergeCell ref="I509:L509"/>
    <mergeCell ref="I1134:L1134"/>
    <mergeCell ref="I1135:L1135"/>
    <mergeCell ref="I1136:L1136"/>
    <mergeCell ref="I1137:L1137"/>
    <mergeCell ref="I1138:L1138"/>
    <mergeCell ref="I1094:L1094"/>
    <mergeCell ref="I1095:L1095"/>
    <mergeCell ref="I1096:L1096"/>
    <mergeCell ref="I1097:L1097"/>
    <mergeCell ref="I1098:L1098"/>
    <mergeCell ref="I1054:L1054"/>
    <mergeCell ref="I1055:L1055"/>
    <mergeCell ref="I1056:L1056"/>
    <mergeCell ref="I1057:L1057"/>
    <mergeCell ref="I1058:L1058"/>
    <mergeCell ref="I1014:L1014"/>
    <mergeCell ref="I1015:L1015"/>
    <mergeCell ref="I1016:L1016"/>
    <mergeCell ref="I1017:L1017"/>
    <mergeCell ref="I1018:L1018"/>
    <mergeCell ref="I1019:L1019"/>
    <mergeCell ref="I1059:L1059"/>
    <mergeCell ref="I1099:L1099"/>
    <mergeCell ref="I1035:L1035"/>
    <mergeCell ref="I1036:L1036"/>
    <mergeCell ref="I1037:L1037"/>
    <mergeCell ref="I1038:L1038"/>
    <mergeCell ref="I1039:L1039"/>
    <mergeCell ref="I1040:L1040"/>
    <mergeCell ref="I1041:L1041"/>
    <mergeCell ref="I1042:L1042"/>
    <mergeCell ref="I1043:L1043"/>
    <mergeCell ref="I36:L36"/>
    <mergeCell ref="I49:L49"/>
    <mergeCell ref="I50:L50"/>
    <mergeCell ref="I51:L51"/>
    <mergeCell ref="I61:L61"/>
    <mergeCell ref="I62:L62"/>
    <mergeCell ref="I63:L63"/>
    <mergeCell ref="I64:L64"/>
    <mergeCell ref="I65:L65"/>
    <mergeCell ref="I66:L66"/>
    <mergeCell ref="I67:L67"/>
    <mergeCell ref="I68:L68"/>
    <mergeCell ref="I69:L69"/>
    <mergeCell ref="I70:L70"/>
    <mergeCell ref="I52:L52"/>
    <mergeCell ref="I53:L53"/>
    <mergeCell ref="I54:L54"/>
    <mergeCell ref="I55:L55"/>
    <mergeCell ref="I56:L56"/>
    <mergeCell ref="I57:L57"/>
    <mergeCell ref="I58:L58"/>
    <mergeCell ref="I59:L59"/>
    <mergeCell ref="I90:L90"/>
    <mergeCell ref="I91:L91"/>
    <mergeCell ref="I92:L92"/>
    <mergeCell ref="I93:L93"/>
    <mergeCell ref="I94:L94"/>
    <mergeCell ref="I101:L101"/>
    <mergeCell ref="I102:L102"/>
    <mergeCell ref="I103:L103"/>
    <mergeCell ref="I104:L104"/>
    <mergeCell ref="I105:L105"/>
    <mergeCell ref="I106:L106"/>
    <mergeCell ref="I107:L107"/>
    <mergeCell ref="I95:L95"/>
    <mergeCell ref="I96:L96"/>
    <mergeCell ref="I97:L97"/>
    <mergeCell ref="I98:L98"/>
    <mergeCell ref="I99:L99"/>
    <mergeCell ref="I100:L100"/>
    <mergeCell ref="I108:L108"/>
    <mergeCell ref="I109:L109"/>
    <mergeCell ref="I110:L110"/>
    <mergeCell ref="I111:L111"/>
    <mergeCell ref="I112:L112"/>
    <mergeCell ref="I113:L113"/>
    <mergeCell ref="I114:L114"/>
    <mergeCell ref="I115:L115"/>
    <mergeCell ref="I116:L116"/>
    <mergeCell ref="I117:L117"/>
    <mergeCell ref="I118:L118"/>
    <mergeCell ref="I119:L119"/>
    <mergeCell ref="I120:L120"/>
    <mergeCell ref="I121:L121"/>
    <mergeCell ref="I122:L122"/>
    <mergeCell ref="I123:L123"/>
    <mergeCell ref="I124:L124"/>
    <mergeCell ref="I125:L125"/>
    <mergeCell ref="I126:L126"/>
    <mergeCell ref="I127:L127"/>
    <mergeCell ref="I128:L128"/>
    <mergeCell ref="I129:L129"/>
    <mergeCell ref="I130:L130"/>
    <mergeCell ref="I131:L131"/>
    <mergeCell ref="I132:L132"/>
    <mergeCell ref="I133:L133"/>
    <mergeCell ref="I134:L134"/>
    <mergeCell ref="I141:L141"/>
    <mergeCell ref="I142:L142"/>
    <mergeCell ref="I143:L143"/>
    <mergeCell ref="I144:L144"/>
    <mergeCell ref="I145:L145"/>
    <mergeCell ref="I146:L146"/>
    <mergeCell ref="I135:L135"/>
    <mergeCell ref="I136:L136"/>
    <mergeCell ref="I137:L137"/>
    <mergeCell ref="I138:L138"/>
    <mergeCell ref="I139:L139"/>
    <mergeCell ref="I140:L140"/>
    <mergeCell ref="I172:L172"/>
    <mergeCell ref="I173:L173"/>
    <mergeCell ref="I180:L180"/>
    <mergeCell ref="I181:L181"/>
    <mergeCell ref="I182:L182"/>
    <mergeCell ref="I179:L179"/>
    <mergeCell ref="I183:L183"/>
    <mergeCell ref="I184:L184"/>
    <mergeCell ref="I185:L185"/>
    <mergeCell ref="I186:L186"/>
    <mergeCell ref="I174:L174"/>
    <mergeCell ref="I175:L175"/>
    <mergeCell ref="I176:L176"/>
    <mergeCell ref="I177:L177"/>
    <mergeCell ref="I178:L178"/>
    <mergeCell ref="I199:L199"/>
    <mergeCell ref="I200:L200"/>
    <mergeCell ref="I201:L201"/>
    <mergeCell ref="I202:L202"/>
    <mergeCell ref="I203:L203"/>
    <mergeCell ref="I204:L204"/>
    <mergeCell ref="I205:L205"/>
    <mergeCell ref="I206:L206"/>
    <mergeCell ref="I187:L187"/>
    <mergeCell ref="I188:L188"/>
    <mergeCell ref="I189:L189"/>
    <mergeCell ref="I190:L190"/>
    <mergeCell ref="I191:L191"/>
    <mergeCell ref="I192:L192"/>
    <mergeCell ref="I193:L193"/>
    <mergeCell ref="I194:L194"/>
    <mergeCell ref="I195:L195"/>
    <mergeCell ref="I196:L196"/>
    <mergeCell ref="I197:L197"/>
    <mergeCell ref="I198:L198"/>
    <mergeCell ref="I220:L220"/>
    <mergeCell ref="I221:L221"/>
    <mergeCell ref="I214:L214"/>
    <mergeCell ref="I215:L215"/>
    <mergeCell ref="I216:L216"/>
    <mergeCell ref="I217:L217"/>
    <mergeCell ref="I218:L218"/>
    <mergeCell ref="I219:L219"/>
    <mergeCell ref="I222:L222"/>
    <mergeCell ref="I223:L223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239:L239"/>
    <mergeCell ref="I240:L240"/>
    <mergeCell ref="I241:L241"/>
    <mergeCell ref="I242:L242"/>
    <mergeCell ref="I243:L243"/>
    <mergeCell ref="I244:L244"/>
    <mergeCell ref="I245:L245"/>
    <mergeCell ref="I246:L246"/>
    <mergeCell ref="I247:L247"/>
    <mergeCell ref="I248:L248"/>
    <mergeCell ref="I249:L249"/>
    <mergeCell ref="I250:L250"/>
    <mergeCell ref="I251:L251"/>
    <mergeCell ref="I252:L252"/>
    <mergeCell ref="I253:L253"/>
    <mergeCell ref="I260:L260"/>
    <mergeCell ref="I261:L261"/>
    <mergeCell ref="I254:L254"/>
    <mergeCell ref="I255:L255"/>
    <mergeCell ref="I256:L256"/>
    <mergeCell ref="I257:L257"/>
    <mergeCell ref="I258:L258"/>
    <mergeCell ref="I259:L259"/>
    <mergeCell ref="I262:L262"/>
    <mergeCell ref="I263:L263"/>
    <mergeCell ref="I264:L264"/>
    <mergeCell ref="I265:L265"/>
    <mergeCell ref="I266:L266"/>
    <mergeCell ref="I267:L267"/>
    <mergeCell ref="I268:L268"/>
    <mergeCell ref="I269:L269"/>
    <mergeCell ref="I270:L270"/>
    <mergeCell ref="I271:L271"/>
    <mergeCell ref="I272:L272"/>
    <mergeCell ref="I273:L273"/>
    <mergeCell ref="I274:L274"/>
    <mergeCell ref="I275:L275"/>
    <mergeCell ref="I276:L276"/>
    <mergeCell ref="I277:L277"/>
    <mergeCell ref="I278:L278"/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  <mergeCell ref="I288:L288"/>
    <mergeCell ref="I289:L289"/>
    <mergeCell ref="I290:L290"/>
    <mergeCell ref="I291:L291"/>
    <mergeCell ref="I292:L292"/>
    <mergeCell ref="I293:L293"/>
    <mergeCell ref="I300:L300"/>
    <mergeCell ref="I301:L301"/>
    <mergeCell ref="I294:L294"/>
    <mergeCell ref="I295:L295"/>
    <mergeCell ref="I296:L296"/>
    <mergeCell ref="I297:L297"/>
    <mergeCell ref="I298:L298"/>
    <mergeCell ref="I299:L299"/>
    <mergeCell ref="I355:L355"/>
    <mergeCell ref="I356:L356"/>
    <mergeCell ref="I357:L357"/>
    <mergeCell ref="I358:L358"/>
    <mergeCell ref="I359:L359"/>
    <mergeCell ref="I360:L360"/>
    <mergeCell ref="I361:L361"/>
    <mergeCell ref="I339:L339"/>
    <mergeCell ref="I342:L342"/>
    <mergeCell ref="I343:L343"/>
    <mergeCell ref="I344:L344"/>
    <mergeCell ref="I345:L345"/>
    <mergeCell ref="I346:L346"/>
    <mergeCell ref="I347:L347"/>
    <mergeCell ref="I348:L348"/>
    <mergeCell ref="I349:L349"/>
    <mergeCell ref="I350:L350"/>
    <mergeCell ref="I351:L351"/>
    <mergeCell ref="I352:L352"/>
    <mergeCell ref="I353:L353"/>
    <mergeCell ref="I369:L369"/>
    <mergeCell ref="I370:L370"/>
    <mergeCell ref="I371:L371"/>
    <mergeCell ref="I372:L372"/>
    <mergeCell ref="I373:L373"/>
    <mergeCell ref="I380:L380"/>
    <mergeCell ref="I381:L381"/>
    <mergeCell ref="I382:L382"/>
    <mergeCell ref="I383:L383"/>
    <mergeCell ref="I384:L384"/>
    <mergeCell ref="I385:L385"/>
    <mergeCell ref="I386:L386"/>
    <mergeCell ref="I387:L387"/>
    <mergeCell ref="I388:L388"/>
    <mergeCell ref="I389:L389"/>
    <mergeCell ref="I390:L390"/>
    <mergeCell ref="I391:L391"/>
    <mergeCell ref="I392:L392"/>
    <mergeCell ref="I393:L393"/>
    <mergeCell ref="I374:L374"/>
    <mergeCell ref="I375:L375"/>
    <mergeCell ref="I376:L376"/>
    <mergeCell ref="I377:L377"/>
    <mergeCell ref="I378:L378"/>
    <mergeCell ref="I379:L379"/>
    <mergeCell ref="I394:L394"/>
    <mergeCell ref="I395:L395"/>
    <mergeCell ref="I396:L396"/>
    <mergeCell ref="I397:L397"/>
    <mergeCell ref="I398:L398"/>
    <mergeCell ref="I399:L399"/>
    <mergeCell ref="I400:L400"/>
    <mergeCell ref="I401:L401"/>
    <mergeCell ref="I402:L402"/>
    <mergeCell ref="I403:L403"/>
    <mergeCell ref="I404:L404"/>
    <mergeCell ref="I405:L405"/>
    <mergeCell ref="I406:L406"/>
    <mergeCell ref="I407:L407"/>
    <mergeCell ref="I408:L408"/>
    <mergeCell ref="I409:L409"/>
    <mergeCell ref="I410:L410"/>
    <mergeCell ref="I411:L411"/>
    <mergeCell ref="I412:L412"/>
    <mergeCell ref="I413:L413"/>
    <mergeCell ref="I420:L420"/>
    <mergeCell ref="I421:L421"/>
    <mergeCell ref="I422:L422"/>
    <mergeCell ref="I423:L423"/>
    <mergeCell ref="I424:L424"/>
    <mergeCell ref="I425:L425"/>
    <mergeCell ref="I426:L426"/>
    <mergeCell ref="I427:L427"/>
    <mergeCell ref="I428:L428"/>
    <mergeCell ref="I429:L429"/>
    <mergeCell ref="I430:L430"/>
    <mergeCell ref="I431:L431"/>
    <mergeCell ref="I432:L432"/>
    <mergeCell ref="I433:L433"/>
    <mergeCell ref="I414:L414"/>
    <mergeCell ref="I415:L415"/>
    <mergeCell ref="I416:L416"/>
    <mergeCell ref="I417:L417"/>
    <mergeCell ref="I418:L418"/>
    <mergeCell ref="I419:L419"/>
    <mergeCell ref="I434:L434"/>
    <mergeCell ref="I435:L435"/>
    <mergeCell ref="I436:L436"/>
    <mergeCell ref="I437:L437"/>
    <mergeCell ref="I438:L438"/>
    <mergeCell ref="I439:L439"/>
    <mergeCell ref="I440:L440"/>
    <mergeCell ref="I441:L441"/>
    <mergeCell ref="I442:L442"/>
    <mergeCell ref="I443:L443"/>
    <mergeCell ref="I444:L444"/>
    <mergeCell ref="I445:L445"/>
    <mergeCell ref="I446:L446"/>
    <mergeCell ref="I447:L447"/>
    <mergeCell ref="I448:L448"/>
    <mergeCell ref="I449:L449"/>
    <mergeCell ref="I450:L450"/>
    <mergeCell ref="I451:L451"/>
    <mergeCell ref="I452:L452"/>
    <mergeCell ref="I453:L453"/>
    <mergeCell ref="I460:L460"/>
    <mergeCell ref="I461:L461"/>
    <mergeCell ref="I462:L462"/>
    <mergeCell ref="I463:L463"/>
    <mergeCell ref="I464:L464"/>
    <mergeCell ref="I465:L465"/>
    <mergeCell ref="I466:L466"/>
    <mergeCell ref="I467:L467"/>
    <mergeCell ref="I468:L468"/>
    <mergeCell ref="I469:L469"/>
    <mergeCell ref="I470:L470"/>
    <mergeCell ref="I471:L471"/>
    <mergeCell ref="I472:L472"/>
    <mergeCell ref="I473:L473"/>
    <mergeCell ref="I454:L454"/>
    <mergeCell ref="I455:L455"/>
    <mergeCell ref="I456:L456"/>
    <mergeCell ref="I457:L457"/>
    <mergeCell ref="I458:L458"/>
    <mergeCell ref="I459:L459"/>
    <mergeCell ref="I499:L499"/>
    <mergeCell ref="I510:L510"/>
    <mergeCell ref="I511:L511"/>
    <mergeCell ref="I512:L512"/>
    <mergeCell ref="I513:L513"/>
    <mergeCell ref="I494:L494"/>
    <mergeCell ref="I495:L495"/>
    <mergeCell ref="I496:L496"/>
    <mergeCell ref="I497:L497"/>
    <mergeCell ref="I498:L498"/>
    <mergeCell ref="I526:L526"/>
    <mergeCell ref="I527:L527"/>
    <mergeCell ref="I528:L528"/>
    <mergeCell ref="I529:L529"/>
    <mergeCell ref="I530:L530"/>
    <mergeCell ref="I531:L531"/>
    <mergeCell ref="I532:L532"/>
    <mergeCell ref="I533:L533"/>
    <mergeCell ref="I514:L514"/>
    <mergeCell ref="I515:L515"/>
    <mergeCell ref="I516:L516"/>
    <mergeCell ref="I517:L517"/>
    <mergeCell ref="I518:L518"/>
    <mergeCell ref="I519:L519"/>
    <mergeCell ref="I520:L520"/>
    <mergeCell ref="I521:L521"/>
    <mergeCell ref="I522:L522"/>
    <mergeCell ref="I523:L523"/>
    <mergeCell ref="I524:L524"/>
    <mergeCell ref="I525:L525"/>
    <mergeCell ref="I534:L534"/>
    <mergeCell ref="I535:L535"/>
    <mergeCell ref="I536:L536"/>
    <mergeCell ref="I537:L537"/>
    <mergeCell ref="I538:L538"/>
    <mergeCell ref="I539:L539"/>
    <mergeCell ref="I549:L549"/>
    <mergeCell ref="I550:L550"/>
    <mergeCell ref="I551:L551"/>
    <mergeCell ref="I552:L552"/>
    <mergeCell ref="I553:L553"/>
    <mergeCell ref="I554:L554"/>
    <mergeCell ref="I555:L555"/>
    <mergeCell ref="I556:L556"/>
    <mergeCell ref="I557:L557"/>
    <mergeCell ref="I558:L558"/>
    <mergeCell ref="I559:L559"/>
    <mergeCell ref="I540:L540"/>
    <mergeCell ref="I541:L541"/>
    <mergeCell ref="I542:L542"/>
    <mergeCell ref="I543:L543"/>
    <mergeCell ref="I544:L544"/>
    <mergeCell ref="I545:L545"/>
    <mergeCell ref="I546:L546"/>
    <mergeCell ref="I547:L547"/>
    <mergeCell ref="I548:L548"/>
    <mergeCell ref="I560:L560"/>
    <mergeCell ref="I561:L561"/>
    <mergeCell ref="I562:L562"/>
    <mergeCell ref="I563:L563"/>
    <mergeCell ref="I564:L564"/>
    <mergeCell ref="I565:L565"/>
    <mergeCell ref="I566:L566"/>
    <mergeCell ref="I567:L567"/>
    <mergeCell ref="I568:L568"/>
    <mergeCell ref="I569:L569"/>
    <mergeCell ref="I570:L570"/>
    <mergeCell ref="I571:L571"/>
    <mergeCell ref="I572:L572"/>
    <mergeCell ref="I573:L573"/>
    <mergeCell ref="I580:L580"/>
    <mergeCell ref="I581:L581"/>
    <mergeCell ref="I582:L582"/>
    <mergeCell ref="I583:L583"/>
    <mergeCell ref="I584:L584"/>
    <mergeCell ref="I585:L585"/>
    <mergeCell ref="I586:L586"/>
    <mergeCell ref="I587:L587"/>
    <mergeCell ref="I588:L588"/>
    <mergeCell ref="I589:L589"/>
    <mergeCell ref="I590:L590"/>
    <mergeCell ref="I574:L574"/>
    <mergeCell ref="I575:L575"/>
    <mergeCell ref="I576:L576"/>
    <mergeCell ref="I577:L577"/>
    <mergeCell ref="I578:L578"/>
    <mergeCell ref="I579:L579"/>
    <mergeCell ref="I602:L602"/>
    <mergeCell ref="I603:L603"/>
    <mergeCell ref="I604:L604"/>
    <mergeCell ref="I591:L591"/>
    <mergeCell ref="I592:L592"/>
    <mergeCell ref="I593:L593"/>
    <mergeCell ref="I594:L594"/>
    <mergeCell ref="I595:L595"/>
    <mergeCell ref="I596:L596"/>
    <mergeCell ref="I597:L597"/>
    <mergeCell ref="I598:L598"/>
    <mergeCell ref="I599:L599"/>
    <mergeCell ref="I600:L600"/>
    <mergeCell ref="I601:L601"/>
    <mergeCell ref="I620:L620"/>
    <mergeCell ref="I621:L621"/>
    <mergeCell ref="I622:L622"/>
    <mergeCell ref="I623:L623"/>
    <mergeCell ref="I624:L624"/>
    <mergeCell ref="I614:L614"/>
    <mergeCell ref="I615:L615"/>
    <mergeCell ref="I616:L616"/>
    <mergeCell ref="I617:L617"/>
    <mergeCell ref="I618:L618"/>
    <mergeCell ref="I619:L619"/>
    <mergeCell ref="I625:L625"/>
    <mergeCell ref="I626:L626"/>
    <mergeCell ref="I627:L627"/>
    <mergeCell ref="I628:L628"/>
    <mergeCell ref="I629:L629"/>
    <mergeCell ref="I630:L630"/>
    <mergeCell ref="I631:L631"/>
    <mergeCell ref="I632:L632"/>
    <mergeCell ref="I633:L633"/>
    <mergeCell ref="I634:L634"/>
    <mergeCell ref="I635:L635"/>
    <mergeCell ref="I636:L636"/>
    <mergeCell ref="I637:L637"/>
    <mergeCell ref="I638:L638"/>
    <mergeCell ref="I639:L639"/>
    <mergeCell ref="I640:L640"/>
    <mergeCell ref="I641:L641"/>
    <mergeCell ref="I642:L642"/>
    <mergeCell ref="I643:L643"/>
    <mergeCell ref="I644:L644"/>
    <mergeCell ref="I645:L645"/>
    <mergeCell ref="I646:L646"/>
    <mergeCell ref="I647:L647"/>
    <mergeCell ref="I648:L648"/>
    <mergeCell ref="I649:L649"/>
    <mergeCell ref="I650:L650"/>
    <mergeCell ref="I651:L651"/>
    <mergeCell ref="I652:L652"/>
    <mergeCell ref="I653:L653"/>
    <mergeCell ref="I660:L660"/>
    <mergeCell ref="I661:L661"/>
    <mergeCell ref="I662:L662"/>
    <mergeCell ref="I663:L663"/>
    <mergeCell ref="I664:L664"/>
    <mergeCell ref="I665:L665"/>
    <mergeCell ref="I666:L666"/>
    <mergeCell ref="I667:L667"/>
    <mergeCell ref="I668:L668"/>
    <mergeCell ref="I654:L654"/>
    <mergeCell ref="I655:L655"/>
    <mergeCell ref="I656:L656"/>
    <mergeCell ref="I657:L657"/>
    <mergeCell ref="I658:L658"/>
    <mergeCell ref="I659:L659"/>
    <mergeCell ref="I678:L678"/>
    <mergeCell ref="I679:L679"/>
    <mergeCell ref="I680:L680"/>
    <mergeCell ref="I681:L681"/>
    <mergeCell ref="I682:L682"/>
    <mergeCell ref="I683:L683"/>
    <mergeCell ref="I684:L684"/>
    <mergeCell ref="I669:L669"/>
    <mergeCell ref="I670:L670"/>
    <mergeCell ref="I671:L671"/>
    <mergeCell ref="I672:L672"/>
    <mergeCell ref="I673:L673"/>
    <mergeCell ref="I674:L674"/>
    <mergeCell ref="I675:L675"/>
    <mergeCell ref="I676:L676"/>
    <mergeCell ref="I677:L677"/>
    <mergeCell ref="I696:L696"/>
    <mergeCell ref="I685:L685"/>
    <mergeCell ref="I686:L686"/>
    <mergeCell ref="I687:L687"/>
    <mergeCell ref="I688:L688"/>
    <mergeCell ref="I689:L689"/>
    <mergeCell ref="I690:L690"/>
    <mergeCell ref="I691:L691"/>
    <mergeCell ref="I692:L692"/>
    <mergeCell ref="I693:L693"/>
    <mergeCell ref="I694:L694"/>
    <mergeCell ref="I695:L695"/>
    <mergeCell ref="I697:L697"/>
    <mergeCell ref="I698:L698"/>
    <mergeCell ref="I699:L699"/>
    <mergeCell ref="I701:L701"/>
    <mergeCell ref="I702:L702"/>
    <mergeCell ref="I703:L703"/>
    <mergeCell ref="I704:L704"/>
    <mergeCell ref="I705:L705"/>
    <mergeCell ref="I706:L706"/>
    <mergeCell ref="I707:L707"/>
    <mergeCell ref="I708:L708"/>
    <mergeCell ref="I709:L709"/>
    <mergeCell ref="I710:L710"/>
    <mergeCell ref="I711:L711"/>
    <mergeCell ref="I712:L712"/>
    <mergeCell ref="I713:L713"/>
    <mergeCell ref="I714:L714"/>
    <mergeCell ref="I700:L700"/>
    <mergeCell ref="I715:L715"/>
    <mergeCell ref="I716:L716"/>
    <mergeCell ref="I717:L717"/>
    <mergeCell ref="I718:L718"/>
    <mergeCell ref="I719:L719"/>
    <mergeCell ref="I720:L720"/>
    <mergeCell ref="I721:L721"/>
    <mergeCell ref="I722:L722"/>
    <mergeCell ref="I723:L723"/>
    <mergeCell ref="I724:L724"/>
    <mergeCell ref="I725:L725"/>
    <mergeCell ref="I726:L726"/>
    <mergeCell ref="I727:L727"/>
    <mergeCell ref="I728:L728"/>
    <mergeCell ref="I729:L729"/>
    <mergeCell ref="I730:L730"/>
    <mergeCell ref="I731:L731"/>
    <mergeCell ref="I732:L732"/>
    <mergeCell ref="I733:L733"/>
    <mergeCell ref="I740:L740"/>
    <mergeCell ref="I734:L734"/>
    <mergeCell ref="I735:L735"/>
    <mergeCell ref="I736:L736"/>
    <mergeCell ref="I737:L737"/>
    <mergeCell ref="I738:L738"/>
    <mergeCell ref="I739:L739"/>
    <mergeCell ref="I741:L741"/>
    <mergeCell ref="I742:L742"/>
    <mergeCell ref="I743:L743"/>
    <mergeCell ref="I744:L744"/>
    <mergeCell ref="I745:L745"/>
    <mergeCell ref="I746:L746"/>
    <mergeCell ref="I747:L747"/>
    <mergeCell ref="I748:L748"/>
    <mergeCell ref="I749:L749"/>
    <mergeCell ref="I750:L750"/>
    <mergeCell ref="I751:L751"/>
    <mergeCell ref="I752:L752"/>
    <mergeCell ref="I753:L753"/>
    <mergeCell ref="I754:L754"/>
    <mergeCell ref="I755:L755"/>
    <mergeCell ref="I756:L756"/>
    <mergeCell ref="I757:L757"/>
    <mergeCell ref="I758:L758"/>
    <mergeCell ref="I759:L759"/>
    <mergeCell ref="I760:L760"/>
    <mergeCell ref="I761:L761"/>
    <mergeCell ref="I762:L762"/>
    <mergeCell ref="I763:L763"/>
    <mergeCell ref="I764:L764"/>
    <mergeCell ref="I765:L765"/>
    <mergeCell ref="I766:L766"/>
    <mergeCell ref="I767:L767"/>
    <mergeCell ref="I768:L768"/>
    <mergeCell ref="I769:L769"/>
    <mergeCell ref="I770:L770"/>
    <mergeCell ref="I771:L771"/>
    <mergeCell ref="I772:L772"/>
    <mergeCell ref="I773:L773"/>
    <mergeCell ref="I780:L780"/>
    <mergeCell ref="I774:L774"/>
    <mergeCell ref="I775:L775"/>
    <mergeCell ref="I776:L776"/>
    <mergeCell ref="I777:L777"/>
    <mergeCell ref="I778:L778"/>
    <mergeCell ref="I779:L779"/>
    <mergeCell ref="I792:L792"/>
    <mergeCell ref="I781:L781"/>
    <mergeCell ref="I782:L782"/>
    <mergeCell ref="I783:L783"/>
    <mergeCell ref="I784:L784"/>
    <mergeCell ref="I785:L785"/>
    <mergeCell ref="I786:L786"/>
    <mergeCell ref="I787:L787"/>
    <mergeCell ref="I788:L788"/>
    <mergeCell ref="I789:L789"/>
    <mergeCell ref="I790:L790"/>
    <mergeCell ref="I791:L791"/>
    <mergeCell ref="I793:L793"/>
    <mergeCell ref="I794:L794"/>
    <mergeCell ref="I795:L795"/>
    <mergeCell ref="I796:L796"/>
    <mergeCell ref="I797:L797"/>
    <mergeCell ref="I798:L798"/>
    <mergeCell ref="I799:L799"/>
    <mergeCell ref="I800:L800"/>
    <mergeCell ref="I801:L801"/>
    <mergeCell ref="I802:L802"/>
    <mergeCell ref="I803:L803"/>
    <mergeCell ref="I804:L804"/>
    <mergeCell ref="I805:L805"/>
    <mergeCell ref="I806:L806"/>
    <mergeCell ref="I807:L807"/>
    <mergeCell ref="I808:L808"/>
    <mergeCell ref="I809:L809"/>
    <mergeCell ref="I810:L810"/>
    <mergeCell ref="I811:L811"/>
    <mergeCell ref="I812:L812"/>
    <mergeCell ref="I813:L813"/>
    <mergeCell ref="I820:L820"/>
    <mergeCell ref="I814:L814"/>
    <mergeCell ref="I815:L815"/>
    <mergeCell ref="I816:L816"/>
    <mergeCell ref="I817:L817"/>
    <mergeCell ref="I818:L818"/>
    <mergeCell ref="I835:L835"/>
    <mergeCell ref="I836:L836"/>
    <mergeCell ref="I837:L837"/>
    <mergeCell ref="I838:L838"/>
    <mergeCell ref="I839:L839"/>
    <mergeCell ref="I840:L840"/>
    <mergeCell ref="I821:L821"/>
    <mergeCell ref="I822:L822"/>
    <mergeCell ref="I823:L823"/>
    <mergeCell ref="I824:L824"/>
    <mergeCell ref="I825:L825"/>
    <mergeCell ref="I826:L826"/>
    <mergeCell ref="I827:L827"/>
    <mergeCell ref="I828:L828"/>
    <mergeCell ref="I829:L829"/>
    <mergeCell ref="I830:L830"/>
    <mergeCell ref="I831:L831"/>
    <mergeCell ref="I832:L832"/>
    <mergeCell ref="I833:L833"/>
    <mergeCell ref="I834:L834"/>
    <mergeCell ref="I819:L819"/>
    <mergeCell ref="I841:L841"/>
    <mergeCell ref="I842:L842"/>
    <mergeCell ref="I843:L843"/>
    <mergeCell ref="I844:L844"/>
    <mergeCell ref="I845:L845"/>
    <mergeCell ref="I846:L846"/>
    <mergeCell ref="I847:L847"/>
    <mergeCell ref="I848:L848"/>
    <mergeCell ref="I849:L849"/>
    <mergeCell ref="I850:L850"/>
    <mergeCell ref="I851:L851"/>
    <mergeCell ref="I852:L852"/>
    <mergeCell ref="I853:L853"/>
    <mergeCell ref="I860:L860"/>
    <mergeCell ref="I861:L861"/>
    <mergeCell ref="I862:L862"/>
    <mergeCell ref="I863:L863"/>
    <mergeCell ref="I864:L864"/>
    <mergeCell ref="I865:L865"/>
    <mergeCell ref="I866:L866"/>
    <mergeCell ref="I867:L867"/>
    <mergeCell ref="I868:L868"/>
    <mergeCell ref="I869:L869"/>
    <mergeCell ref="I870:L870"/>
    <mergeCell ref="I871:L871"/>
    <mergeCell ref="I872:L872"/>
    <mergeCell ref="I873:L873"/>
    <mergeCell ref="I874:L874"/>
    <mergeCell ref="I854:L854"/>
    <mergeCell ref="I855:L855"/>
    <mergeCell ref="I856:L856"/>
    <mergeCell ref="I857:L857"/>
    <mergeCell ref="I858:L858"/>
    <mergeCell ref="I859:L859"/>
    <mergeCell ref="I875:L875"/>
    <mergeCell ref="I876:L876"/>
    <mergeCell ref="I877:L877"/>
    <mergeCell ref="I878:L878"/>
    <mergeCell ref="I879:L879"/>
    <mergeCell ref="I880:L880"/>
    <mergeCell ref="I881:L881"/>
    <mergeCell ref="I882:L882"/>
    <mergeCell ref="I883:L883"/>
    <mergeCell ref="I884:L884"/>
    <mergeCell ref="I885:L885"/>
    <mergeCell ref="I886:L886"/>
    <mergeCell ref="I887:L887"/>
    <mergeCell ref="I888:L888"/>
    <mergeCell ref="I889:L889"/>
    <mergeCell ref="I890:L890"/>
    <mergeCell ref="I891:L891"/>
    <mergeCell ref="I892:L892"/>
    <mergeCell ref="I893:L893"/>
    <mergeCell ref="I900:L900"/>
    <mergeCell ref="I901:L901"/>
    <mergeCell ref="I902:L902"/>
    <mergeCell ref="I903:L903"/>
    <mergeCell ref="I904:L904"/>
    <mergeCell ref="I905:L905"/>
    <mergeCell ref="I906:L906"/>
    <mergeCell ref="I907:L907"/>
    <mergeCell ref="I908:L908"/>
    <mergeCell ref="I909:L909"/>
    <mergeCell ref="I910:L910"/>
    <mergeCell ref="I911:L911"/>
    <mergeCell ref="I912:L912"/>
    <mergeCell ref="I913:L913"/>
    <mergeCell ref="I914:L914"/>
    <mergeCell ref="I894:L894"/>
    <mergeCell ref="I895:L895"/>
    <mergeCell ref="I896:L896"/>
    <mergeCell ref="I897:L897"/>
    <mergeCell ref="I898:L898"/>
    <mergeCell ref="I899:L899"/>
    <mergeCell ref="I915:L915"/>
    <mergeCell ref="I916:L916"/>
    <mergeCell ref="I917:L917"/>
    <mergeCell ref="I918:L918"/>
    <mergeCell ref="I919:L919"/>
    <mergeCell ref="I920:L920"/>
    <mergeCell ref="I921:L921"/>
    <mergeCell ref="I922:L922"/>
    <mergeCell ref="I923:L923"/>
    <mergeCell ref="I924:L924"/>
    <mergeCell ref="I925:L925"/>
    <mergeCell ref="I926:L926"/>
    <mergeCell ref="I927:L927"/>
    <mergeCell ref="I928:L928"/>
    <mergeCell ref="I929:L929"/>
    <mergeCell ref="I930:L930"/>
    <mergeCell ref="I931:L931"/>
    <mergeCell ref="I932:L932"/>
    <mergeCell ref="I933:L933"/>
    <mergeCell ref="I940:L940"/>
    <mergeCell ref="I941:L941"/>
    <mergeCell ref="I942:L942"/>
    <mergeCell ref="I943:L943"/>
    <mergeCell ref="I944:L944"/>
    <mergeCell ref="I945:L945"/>
    <mergeCell ref="I946:L946"/>
    <mergeCell ref="I947:L947"/>
    <mergeCell ref="I948:L948"/>
    <mergeCell ref="I949:L949"/>
    <mergeCell ref="I950:L950"/>
    <mergeCell ref="I951:L951"/>
    <mergeCell ref="I952:L952"/>
    <mergeCell ref="I953:L953"/>
    <mergeCell ref="I954:L954"/>
    <mergeCell ref="I934:L934"/>
    <mergeCell ref="I935:L935"/>
    <mergeCell ref="I936:L936"/>
    <mergeCell ref="I937:L937"/>
    <mergeCell ref="I938:L938"/>
    <mergeCell ref="I939:L939"/>
    <mergeCell ref="I955:L955"/>
    <mergeCell ref="I956:L956"/>
    <mergeCell ref="I957:L957"/>
    <mergeCell ref="I958:L958"/>
    <mergeCell ref="I959:L959"/>
    <mergeCell ref="I960:L960"/>
    <mergeCell ref="I961:L961"/>
    <mergeCell ref="I962:L962"/>
    <mergeCell ref="I963:L963"/>
    <mergeCell ref="I964:L964"/>
    <mergeCell ref="I965:L965"/>
    <mergeCell ref="I966:L966"/>
    <mergeCell ref="I967:L967"/>
    <mergeCell ref="I968:L968"/>
    <mergeCell ref="I969:L969"/>
    <mergeCell ref="I970:L970"/>
    <mergeCell ref="I971:L971"/>
    <mergeCell ref="I972:L972"/>
    <mergeCell ref="I973:L973"/>
    <mergeCell ref="I980:L980"/>
    <mergeCell ref="I981:L981"/>
    <mergeCell ref="I982:L982"/>
    <mergeCell ref="I983:L983"/>
    <mergeCell ref="I984:L984"/>
    <mergeCell ref="I985:L985"/>
    <mergeCell ref="I986:L986"/>
    <mergeCell ref="I987:L987"/>
    <mergeCell ref="I988:L988"/>
    <mergeCell ref="I989:L989"/>
    <mergeCell ref="I990:L990"/>
    <mergeCell ref="I991:L991"/>
    <mergeCell ref="I992:L992"/>
    <mergeCell ref="I993:L993"/>
    <mergeCell ref="I994:L994"/>
    <mergeCell ref="I974:L974"/>
    <mergeCell ref="I975:L975"/>
    <mergeCell ref="I976:L976"/>
    <mergeCell ref="I977:L977"/>
    <mergeCell ref="I978:L978"/>
    <mergeCell ref="I979:L979"/>
    <mergeCell ref="I995:L995"/>
    <mergeCell ref="I996:L996"/>
    <mergeCell ref="I997:L997"/>
    <mergeCell ref="I998:L998"/>
    <mergeCell ref="I999:L999"/>
    <mergeCell ref="I1000:L1000"/>
    <mergeCell ref="I1001:L1001"/>
    <mergeCell ref="I1002:L1002"/>
    <mergeCell ref="I1003:L1003"/>
    <mergeCell ref="I1004:L1004"/>
    <mergeCell ref="I1005:L1005"/>
    <mergeCell ref="I1006:L1006"/>
    <mergeCell ref="I1007:L1007"/>
    <mergeCell ref="I1008:L1008"/>
    <mergeCell ref="I1009:L1009"/>
    <mergeCell ref="I1010:L1010"/>
    <mergeCell ref="I1011:L1011"/>
    <mergeCell ref="I1012:L1012"/>
    <mergeCell ref="I1013:L1013"/>
    <mergeCell ref="I1020:L1020"/>
    <mergeCell ref="I1021:L1021"/>
    <mergeCell ref="I1022:L1022"/>
    <mergeCell ref="I1023:L1023"/>
    <mergeCell ref="I1024:L1024"/>
    <mergeCell ref="I1025:L1025"/>
    <mergeCell ref="I1026:L1026"/>
    <mergeCell ref="I1027:L1027"/>
    <mergeCell ref="I1028:L1028"/>
    <mergeCell ref="I1029:L1029"/>
    <mergeCell ref="I1030:L1030"/>
    <mergeCell ref="I1031:L1031"/>
    <mergeCell ref="I1032:L1032"/>
    <mergeCell ref="I1033:L1033"/>
    <mergeCell ref="I1034:L1034"/>
    <mergeCell ref="I1044:L1044"/>
    <mergeCell ref="I1045:L1045"/>
    <mergeCell ref="I1046:L1046"/>
    <mergeCell ref="I1047:L1047"/>
    <mergeCell ref="I1048:L1048"/>
    <mergeCell ref="I1049:L1049"/>
    <mergeCell ref="I1050:L1050"/>
    <mergeCell ref="I1051:L1051"/>
    <mergeCell ref="I1052:L1052"/>
    <mergeCell ref="I1053:L1053"/>
    <mergeCell ref="I1060:L1060"/>
    <mergeCell ref="I1061:L1061"/>
    <mergeCell ref="I1062:L1062"/>
    <mergeCell ref="I1063:L1063"/>
    <mergeCell ref="I1064:L1064"/>
    <mergeCell ref="I1065:L1065"/>
    <mergeCell ref="I1066:L1066"/>
    <mergeCell ref="I1067:L1067"/>
    <mergeCell ref="I1068:L1068"/>
    <mergeCell ref="I1069:L1069"/>
    <mergeCell ref="I1070:L1070"/>
    <mergeCell ref="I1071:L1071"/>
    <mergeCell ref="I1072:L1072"/>
    <mergeCell ref="I1073:L1073"/>
    <mergeCell ref="I1074:L1074"/>
    <mergeCell ref="I1075:L1075"/>
    <mergeCell ref="I1076:L1076"/>
    <mergeCell ref="I1077:L1077"/>
    <mergeCell ref="I1078:L1078"/>
    <mergeCell ref="I1079:L1079"/>
    <mergeCell ref="I1080:L1080"/>
    <mergeCell ref="I1081:L1081"/>
    <mergeCell ref="I1082:L1082"/>
    <mergeCell ref="I1083:L1083"/>
    <mergeCell ref="I1084:L1084"/>
    <mergeCell ref="I1085:L1085"/>
    <mergeCell ref="I1086:L1086"/>
    <mergeCell ref="I1087:L1087"/>
    <mergeCell ref="I1088:L1088"/>
    <mergeCell ref="I1089:L1089"/>
    <mergeCell ref="I1090:L1090"/>
    <mergeCell ref="I1091:L1091"/>
    <mergeCell ref="I1092:L1092"/>
    <mergeCell ref="I1093:L1093"/>
    <mergeCell ref="I1100:L1100"/>
    <mergeCell ref="I1101:L1101"/>
    <mergeCell ref="I1102:L1102"/>
    <mergeCell ref="I1103:L1103"/>
    <mergeCell ref="I1104:L1104"/>
    <mergeCell ref="I1105:L1105"/>
    <mergeCell ref="I1106:L1106"/>
    <mergeCell ref="I1107:L1107"/>
    <mergeCell ref="I1108:L1108"/>
    <mergeCell ref="I1109:L1109"/>
    <mergeCell ref="I1110:L1110"/>
    <mergeCell ref="I1111:L1111"/>
    <mergeCell ref="I1112:L1112"/>
    <mergeCell ref="I1113:L1113"/>
    <mergeCell ref="I1114:L1114"/>
    <mergeCell ref="I1115:L1115"/>
    <mergeCell ref="I1116:L1116"/>
    <mergeCell ref="I1117:L1117"/>
    <mergeCell ref="I1118:L1118"/>
    <mergeCell ref="I1119:L1119"/>
    <mergeCell ref="I1120:L1120"/>
    <mergeCell ref="I1121:L1121"/>
    <mergeCell ref="I1122:L1122"/>
    <mergeCell ref="I1123:L1123"/>
    <mergeCell ref="I1124:L1124"/>
    <mergeCell ref="I1125:L1125"/>
    <mergeCell ref="I1126:L1126"/>
    <mergeCell ref="I1127:L1127"/>
    <mergeCell ref="I1128:L1128"/>
    <mergeCell ref="I1129:L1129"/>
    <mergeCell ref="I1130:L1130"/>
    <mergeCell ref="I1131:L1131"/>
    <mergeCell ref="I1132:L1132"/>
    <mergeCell ref="I1133:L1133"/>
    <mergeCell ref="I1143:L1143"/>
    <mergeCell ref="I1144:L1144"/>
    <mergeCell ref="I1145:L1145"/>
    <mergeCell ref="I1146:L1146"/>
    <mergeCell ref="I1147:L1147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N22:P22"/>
    <mergeCell ref="N23:P23"/>
    <mergeCell ref="N24:P24"/>
    <mergeCell ref="N25:P25"/>
    <mergeCell ref="N26:P26"/>
    <mergeCell ref="N27:P27"/>
    <mergeCell ref="N28:P28"/>
    <mergeCell ref="N29:P29"/>
    <mergeCell ref="N30:P30"/>
    <mergeCell ref="N31:P31"/>
    <mergeCell ref="N32:P32"/>
    <mergeCell ref="N33:P33"/>
    <mergeCell ref="N34:P34"/>
    <mergeCell ref="N35:P35"/>
    <mergeCell ref="N36:P36"/>
    <mergeCell ref="N37:P37"/>
    <mergeCell ref="N38:P38"/>
    <mergeCell ref="N39:P39"/>
    <mergeCell ref="N40:P40"/>
    <mergeCell ref="N41:P41"/>
    <mergeCell ref="N42:P42"/>
    <mergeCell ref="N43:P43"/>
    <mergeCell ref="N44:P44"/>
    <mergeCell ref="N45:P45"/>
    <mergeCell ref="N46:P46"/>
    <mergeCell ref="N47:P47"/>
    <mergeCell ref="N48:P48"/>
    <mergeCell ref="N49:P49"/>
    <mergeCell ref="N50:P50"/>
    <mergeCell ref="N51:P51"/>
    <mergeCell ref="N52:P52"/>
    <mergeCell ref="N53:P53"/>
    <mergeCell ref="N54:P54"/>
    <mergeCell ref="N55:P55"/>
    <mergeCell ref="N56:P56"/>
    <mergeCell ref="N57:P57"/>
    <mergeCell ref="N58:P58"/>
    <mergeCell ref="N59:P59"/>
    <mergeCell ref="N60:P60"/>
    <mergeCell ref="N61:P61"/>
    <mergeCell ref="N62:P62"/>
    <mergeCell ref="N63:P63"/>
    <mergeCell ref="N64:P64"/>
    <mergeCell ref="N65:P65"/>
    <mergeCell ref="N66:P66"/>
    <mergeCell ref="N67:P67"/>
    <mergeCell ref="N68:P68"/>
    <mergeCell ref="N69:P69"/>
    <mergeCell ref="N70:P70"/>
    <mergeCell ref="N71:P71"/>
    <mergeCell ref="N72:P72"/>
    <mergeCell ref="N73:P73"/>
    <mergeCell ref="N74:P74"/>
    <mergeCell ref="N75:P75"/>
    <mergeCell ref="N76:P76"/>
    <mergeCell ref="N77:P77"/>
    <mergeCell ref="N78:P78"/>
    <mergeCell ref="N79:P79"/>
    <mergeCell ref="N80:P80"/>
    <mergeCell ref="N81:P81"/>
    <mergeCell ref="N82:P82"/>
    <mergeCell ref="N83:P83"/>
    <mergeCell ref="N84:P84"/>
    <mergeCell ref="N85:P85"/>
    <mergeCell ref="N86:P86"/>
    <mergeCell ref="N87:P87"/>
    <mergeCell ref="N88:P88"/>
    <mergeCell ref="N89:P89"/>
    <mergeCell ref="N90:P90"/>
    <mergeCell ref="N91:P91"/>
    <mergeCell ref="N92:P92"/>
    <mergeCell ref="N93:P93"/>
    <mergeCell ref="N94:P94"/>
    <mergeCell ref="N95:P95"/>
    <mergeCell ref="N96:P96"/>
    <mergeCell ref="N97:P97"/>
    <mergeCell ref="N98:P98"/>
    <mergeCell ref="N99:P99"/>
    <mergeCell ref="N100:P100"/>
    <mergeCell ref="N101:P101"/>
    <mergeCell ref="N102:P102"/>
    <mergeCell ref="N103:P103"/>
    <mergeCell ref="N104:P104"/>
    <mergeCell ref="N105:P105"/>
    <mergeCell ref="N106:P106"/>
    <mergeCell ref="N107:P107"/>
    <mergeCell ref="N108:P108"/>
    <mergeCell ref="N109:P109"/>
    <mergeCell ref="N110:P110"/>
    <mergeCell ref="N111:P111"/>
    <mergeCell ref="N112:P112"/>
    <mergeCell ref="N113:P113"/>
    <mergeCell ref="N114:P114"/>
    <mergeCell ref="N115:P115"/>
    <mergeCell ref="N116:P116"/>
    <mergeCell ref="N117:P117"/>
    <mergeCell ref="N118:P118"/>
    <mergeCell ref="N119:P119"/>
    <mergeCell ref="N120:P120"/>
    <mergeCell ref="N121:P121"/>
    <mergeCell ref="N122:P122"/>
    <mergeCell ref="N123:P123"/>
    <mergeCell ref="N124:P124"/>
    <mergeCell ref="N125:P125"/>
    <mergeCell ref="N126:P126"/>
    <mergeCell ref="N127:P127"/>
    <mergeCell ref="N128:P128"/>
    <mergeCell ref="N129:P129"/>
    <mergeCell ref="N130:P130"/>
    <mergeCell ref="N131:P131"/>
    <mergeCell ref="N132:P132"/>
    <mergeCell ref="N133:P133"/>
    <mergeCell ref="N134:P134"/>
    <mergeCell ref="N135:P135"/>
    <mergeCell ref="N136:P136"/>
    <mergeCell ref="N137:P137"/>
    <mergeCell ref="N138:P138"/>
    <mergeCell ref="N139:P139"/>
    <mergeCell ref="N140:P140"/>
    <mergeCell ref="N141:P141"/>
    <mergeCell ref="N142:P142"/>
    <mergeCell ref="N143:P143"/>
    <mergeCell ref="N144:P144"/>
    <mergeCell ref="N145:P145"/>
    <mergeCell ref="N146:P146"/>
    <mergeCell ref="N147:P147"/>
    <mergeCell ref="N148:P148"/>
    <mergeCell ref="N149:P149"/>
    <mergeCell ref="N150:P150"/>
    <mergeCell ref="N151:P151"/>
    <mergeCell ref="N152:P152"/>
    <mergeCell ref="N153:P153"/>
    <mergeCell ref="N154:P154"/>
    <mergeCell ref="N155:P155"/>
    <mergeCell ref="N156:P156"/>
    <mergeCell ref="N157:P157"/>
    <mergeCell ref="N158:P158"/>
    <mergeCell ref="N159:P159"/>
    <mergeCell ref="N160:P160"/>
    <mergeCell ref="N161:P161"/>
    <mergeCell ref="N162:P162"/>
    <mergeCell ref="N163:P163"/>
    <mergeCell ref="N164:P164"/>
    <mergeCell ref="N165:P165"/>
    <mergeCell ref="N166:P166"/>
    <mergeCell ref="N167:P167"/>
    <mergeCell ref="N168:P168"/>
    <mergeCell ref="N169:P169"/>
    <mergeCell ref="N170:P170"/>
    <mergeCell ref="N171:P171"/>
    <mergeCell ref="N172:P172"/>
    <mergeCell ref="N173:P173"/>
    <mergeCell ref="N174:P174"/>
    <mergeCell ref="N175:P175"/>
    <mergeCell ref="N176:P176"/>
    <mergeCell ref="N177:P177"/>
    <mergeCell ref="N178:P178"/>
    <mergeCell ref="N179:P179"/>
    <mergeCell ref="N180:P180"/>
    <mergeCell ref="N181:P181"/>
    <mergeCell ref="N182:P182"/>
    <mergeCell ref="N183:P183"/>
    <mergeCell ref="N184:P184"/>
    <mergeCell ref="N185:P185"/>
    <mergeCell ref="N186:P186"/>
    <mergeCell ref="N187:P187"/>
    <mergeCell ref="N188:P188"/>
    <mergeCell ref="N189:P189"/>
    <mergeCell ref="N190:P190"/>
    <mergeCell ref="N191:P191"/>
    <mergeCell ref="N192:P192"/>
    <mergeCell ref="N193:P193"/>
    <mergeCell ref="N194:P194"/>
    <mergeCell ref="N195:P195"/>
    <mergeCell ref="N196:P196"/>
    <mergeCell ref="N197:P197"/>
    <mergeCell ref="N198:P198"/>
    <mergeCell ref="N199:P199"/>
    <mergeCell ref="N200:P200"/>
    <mergeCell ref="N201:P201"/>
    <mergeCell ref="N202:P202"/>
    <mergeCell ref="N203:P203"/>
    <mergeCell ref="N204:P204"/>
    <mergeCell ref="N205:P205"/>
    <mergeCell ref="N206:P206"/>
    <mergeCell ref="N207:P207"/>
    <mergeCell ref="N208:P208"/>
    <mergeCell ref="N209:P209"/>
    <mergeCell ref="N210:P210"/>
    <mergeCell ref="N211:P211"/>
    <mergeCell ref="N212:P212"/>
    <mergeCell ref="N213:P213"/>
    <mergeCell ref="N214:P214"/>
    <mergeCell ref="N215:P215"/>
    <mergeCell ref="N216:P216"/>
    <mergeCell ref="N217:P217"/>
    <mergeCell ref="N218:P218"/>
    <mergeCell ref="N219:P219"/>
    <mergeCell ref="N220:P220"/>
    <mergeCell ref="N221:P221"/>
    <mergeCell ref="N222:P222"/>
    <mergeCell ref="N223:P223"/>
    <mergeCell ref="N224:P224"/>
    <mergeCell ref="N225:P225"/>
    <mergeCell ref="N226:P226"/>
    <mergeCell ref="N227:P227"/>
    <mergeCell ref="N228:P228"/>
    <mergeCell ref="N229:P229"/>
    <mergeCell ref="N230:P230"/>
    <mergeCell ref="N231:P231"/>
    <mergeCell ref="N232:P232"/>
    <mergeCell ref="N233:P233"/>
    <mergeCell ref="N234:P234"/>
    <mergeCell ref="N235:P235"/>
    <mergeCell ref="N236:P236"/>
    <mergeCell ref="N237:P237"/>
    <mergeCell ref="N238:P238"/>
    <mergeCell ref="N239:P239"/>
    <mergeCell ref="N240:P240"/>
    <mergeCell ref="N241:P241"/>
    <mergeCell ref="N242:P242"/>
    <mergeCell ref="N243:P243"/>
    <mergeCell ref="N244:P244"/>
    <mergeCell ref="N245:P245"/>
    <mergeCell ref="N246:P246"/>
    <mergeCell ref="N247:P247"/>
    <mergeCell ref="N248:P248"/>
    <mergeCell ref="N249:P249"/>
    <mergeCell ref="N250:P250"/>
    <mergeCell ref="N251:P251"/>
    <mergeCell ref="N252:P252"/>
    <mergeCell ref="N253:P253"/>
    <mergeCell ref="N254:P254"/>
    <mergeCell ref="N255:P255"/>
    <mergeCell ref="N256:P256"/>
    <mergeCell ref="N257:P257"/>
    <mergeCell ref="N258:P258"/>
    <mergeCell ref="N259:P259"/>
    <mergeCell ref="N260:P260"/>
    <mergeCell ref="N261:P261"/>
    <mergeCell ref="N262:P262"/>
    <mergeCell ref="N263:P263"/>
    <mergeCell ref="N264:P264"/>
    <mergeCell ref="N265:P265"/>
    <mergeCell ref="N266:P266"/>
    <mergeCell ref="N267:P267"/>
    <mergeCell ref="N268:P268"/>
    <mergeCell ref="N269:P269"/>
    <mergeCell ref="N270:P270"/>
    <mergeCell ref="N271:P271"/>
    <mergeCell ref="N272:P272"/>
    <mergeCell ref="N273:P273"/>
    <mergeCell ref="N274:P274"/>
    <mergeCell ref="N275:P275"/>
    <mergeCell ref="N276:P276"/>
    <mergeCell ref="N277:P277"/>
    <mergeCell ref="N278:P278"/>
    <mergeCell ref="N279:P279"/>
    <mergeCell ref="N280:P280"/>
    <mergeCell ref="N281:P281"/>
    <mergeCell ref="N282:P282"/>
    <mergeCell ref="N283:P283"/>
    <mergeCell ref="N284:P284"/>
    <mergeCell ref="N285:P285"/>
    <mergeCell ref="N286:P286"/>
    <mergeCell ref="N287:P287"/>
    <mergeCell ref="N288:P288"/>
    <mergeCell ref="N289:P289"/>
    <mergeCell ref="N290:P290"/>
    <mergeCell ref="N291:P291"/>
    <mergeCell ref="N292:P292"/>
    <mergeCell ref="N293:P293"/>
    <mergeCell ref="N294:P294"/>
    <mergeCell ref="N295:P295"/>
    <mergeCell ref="N296:P296"/>
    <mergeCell ref="N297:P297"/>
    <mergeCell ref="N298:P298"/>
    <mergeCell ref="N299:P299"/>
    <mergeCell ref="N300:P300"/>
    <mergeCell ref="N301:P301"/>
    <mergeCell ref="N302:P302"/>
    <mergeCell ref="N303:P303"/>
    <mergeCell ref="N304:P304"/>
    <mergeCell ref="N305:P305"/>
    <mergeCell ref="N306:P306"/>
    <mergeCell ref="N307:P307"/>
    <mergeCell ref="N308:P308"/>
    <mergeCell ref="N309:P309"/>
    <mergeCell ref="N310:P310"/>
    <mergeCell ref="N311:P311"/>
    <mergeCell ref="N312:P312"/>
    <mergeCell ref="N313:P313"/>
    <mergeCell ref="N314:P314"/>
    <mergeCell ref="N315:P315"/>
    <mergeCell ref="N316:P316"/>
    <mergeCell ref="N317:P317"/>
    <mergeCell ref="N318:P318"/>
    <mergeCell ref="N319:P319"/>
    <mergeCell ref="N320:P320"/>
    <mergeCell ref="N321:P321"/>
    <mergeCell ref="N322:P322"/>
    <mergeCell ref="N323:P323"/>
    <mergeCell ref="N324:P324"/>
    <mergeCell ref="N325:P325"/>
    <mergeCell ref="N326:P326"/>
    <mergeCell ref="N327:P327"/>
    <mergeCell ref="N328:P328"/>
    <mergeCell ref="N329:P329"/>
    <mergeCell ref="N330:P330"/>
    <mergeCell ref="N331:P331"/>
    <mergeCell ref="N332:P332"/>
    <mergeCell ref="N333:P333"/>
    <mergeCell ref="N334:P334"/>
    <mergeCell ref="N335:P335"/>
    <mergeCell ref="N336:P336"/>
    <mergeCell ref="N337:P337"/>
    <mergeCell ref="N338:P338"/>
    <mergeCell ref="N339:P339"/>
    <mergeCell ref="N340:P340"/>
    <mergeCell ref="N341:P341"/>
    <mergeCell ref="N342:P342"/>
    <mergeCell ref="N343:P343"/>
    <mergeCell ref="N344:P344"/>
    <mergeCell ref="N345:P345"/>
    <mergeCell ref="N346:P346"/>
    <mergeCell ref="N347:P347"/>
    <mergeCell ref="N348:P348"/>
    <mergeCell ref="N349:P349"/>
    <mergeCell ref="N350:P350"/>
    <mergeCell ref="N351:P351"/>
    <mergeCell ref="N352:P352"/>
    <mergeCell ref="N353:P353"/>
    <mergeCell ref="N354:P354"/>
    <mergeCell ref="N355:P355"/>
    <mergeCell ref="N356:P356"/>
    <mergeCell ref="N357:P357"/>
    <mergeCell ref="N358:P358"/>
    <mergeCell ref="N359:P359"/>
    <mergeCell ref="N360:P360"/>
    <mergeCell ref="N361:P361"/>
    <mergeCell ref="N362:P362"/>
    <mergeCell ref="N363:P363"/>
    <mergeCell ref="N364:P364"/>
    <mergeCell ref="N365:P365"/>
    <mergeCell ref="N366:P366"/>
    <mergeCell ref="N367:P367"/>
    <mergeCell ref="N368:P368"/>
    <mergeCell ref="N369:P369"/>
    <mergeCell ref="N370:P370"/>
    <mergeCell ref="N371:P371"/>
    <mergeCell ref="N372:P372"/>
    <mergeCell ref="N373:P373"/>
    <mergeCell ref="N374:P374"/>
    <mergeCell ref="N375:P375"/>
    <mergeCell ref="N376:P376"/>
    <mergeCell ref="N377:P377"/>
    <mergeCell ref="N378:P378"/>
    <mergeCell ref="N379:P379"/>
    <mergeCell ref="N380:P380"/>
    <mergeCell ref="N381:P381"/>
    <mergeCell ref="N382:P382"/>
    <mergeCell ref="N383:P383"/>
    <mergeCell ref="N384:P384"/>
    <mergeCell ref="N385:P385"/>
    <mergeCell ref="N386:P386"/>
    <mergeCell ref="N387:P387"/>
    <mergeCell ref="N388:P388"/>
    <mergeCell ref="N389:P389"/>
    <mergeCell ref="N390:P390"/>
    <mergeCell ref="N391:P391"/>
    <mergeCell ref="N392:P392"/>
    <mergeCell ref="N393:P393"/>
    <mergeCell ref="N394:P394"/>
    <mergeCell ref="N395:P395"/>
    <mergeCell ref="N396:P396"/>
    <mergeCell ref="N397:P397"/>
    <mergeCell ref="N398:P398"/>
    <mergeCell ref="N399:P399"/>
    <mergeCell ref="N400:P400"/>
    <mergeCell ref="N401:P401"/>
    <mergeCell ref="N402:P402"/>
    <mergeCell ref="N403:P403"/>
    <mergeCell ref="N404:P404"/>
    <mergeCell ref="N405:P405"/>
    <mergeCell ref="N406:P406"/>
    <mergeCell ref="N407:P407"/>
    <mergeCell ref="N408:P408"/>
    <mergeCell ref="N409:P409"/>
    <mergeCell ref="N410:P410"/>
    <mergeCell ref="N411:P411"/>
    <mergeCell ref="N412:P412"/>
    <mergeCell ref="N413:P413"/>
    <mergeCell ref="N414:P414"/>
    <mergeCell ref="N415:P415"/>
    <mergeCell ref="N416:P416"/>
    <mergeCell ref="N417:P417"/>
    <mergeCell ref="N418:P418"/>
    <mergeCell ref="N419:P419"/>
    <mergeCell ref="N420:P420"/>
    <mergeCell ref="N421:P421"/>
    <mergeCell ref="N422:P422"/>
    <mergeCell ref="N423:P423"/>
    <mergeCell ref="N424:P424"/>
    <mergeCell ref="N425:P425"/>
    <mergeCell ref="N426:P426"/>
    <mergeCell ref="N427:P427"/>
    <mergeCell ref="N428:P428"/>
    <mergeCell ref="N429:P429"/>
    <mergeCell ref="N430:P430"/>
    <mergeCell ref="N431:P431"/>
    <mergeCell ref="N432:P432"/>
    <mergeCell ref="N433:P433"/>
    <mergeCell ref="N434:P434"/>
    <mergeCell ref="N435:P435"/>
    <mergeCell ref="N436:P436"/>
    <mergeCell ref="N437:P437"/>
    <mergeCell ref="N438:P438"/>
    <mergeCell ref="N439:P439"/>
    <mergeCell ref="N440:P440"/>
    <mergeCell ref="N441:P441"/>
    <mergeCell ref="N442:P442"/>
    <mergeCell ref="N443:P443"/>
    <mergeCell ref="N444:P444"/>
    <mergeCell ref="N445:P445"/>
    <mergeCell ref="N446:P446"/>
    <mergeCell ref="N447:P447"/>
    <mergeCell ref="N448:P448"/>
    <mergeCell ref="N449:P449"/>
    <mergeCell ref="N450:P450"/>
    <mergeCell ref="N451:P451"/>
    <mergeCell ref="N452:P452"/>
    <mergeCell ref="N453:P453"/>
    <mergeCell ref="N454:P454"/>
    <mergeCell ref="N455:P455"/>
    <mergeCell ref="N456:P456"/>
    <mergeCell ref="N457:P457"/>
    <mergeCell ref="N458:P458"/>
    <mergeCell ref="N459:P459"/>
    <mergeCell ref="N460:P460"/>
    <mergeCell ref="N461:P461"/>
    <mergeCell ref="N462:P462"/>
    <mergeCell ref="N463:P463"/>
    <mergeCell ref="N464:P464"/>
    <mergeCell ref="N465:P465"/>
    <mergeCell ref="N466:P466"/>
    <mergeCell ref="N467:P467"/>
    <mergeCell ref="N468:P468"/>
    <mergeCell ref="N469:P469"/>
    <mergeCell ref="N470:P470"/>
    <mergeCell ref="N471:P471"/>
    <mergeCell ref="N472:P472"/>
    <mergeCell ref="N473:P473"/>
    <mergeCell ref="N474:P474"/>
    <mergeCell ref="N475:P475"/>
    <mergeCell ref="N476:P476"/>
    <mergeCell ref="N477:P477"/>
    <mergeCell ref="N478:P478"/>
    <mergeCell ref="N479:P479"/>
    <mergeCell ref="N480:P480"/>
    <mergeCell ref="N481:P481"/>
    <mergeCell ref="N482:P482"/>
    <mergeCell ref="N483:P483"/>
    <mergeCell ref="N484:P484"/>
    <mergeCell ref="N485:P485"/>
    <mergeCell ref="N486:P486"/>
    <mergeCell ref="N487:P487"/>
    <mergeCell ref="N488:P488"/>
    <mergeCell ref="N489:P489"/>
    <mergeCell ref="N490:P490"/>
    <mergeCell ref="N491:P491"/>
    <mergeCell ref="N492:P492"/>
    <mergeCell ref="N493:P493"/>
    <mergeCell ref="N494:P494"/>
    <mergeCell ref="N495:P495"/>
    <mergeCell ref="N496:P496"/>
    <mergeCell ref="N497:P497"/>
    <mergeCell ref="N498:P498"/>
    <mergeCell ref="N499:P499"/>
    <mergeCell ref="N500:P500"/>
    <mergeCell ref="N501:P501"/>
    <mergeCell ref="N502:P502"/>
    <mergeCell ref="N503:P503"/>
    <mergeCell ref="N504:P504"/>
    <mergeCell ref="N505:P505"/>
    <mergeCell ref="N506:P506"/>
    <mergeCell ref="N507:P507"/>
    <mergeCell ref="N508:P508"/>
    <mergeCell ref="N509:P509"/>
    <mergeCell ref="N510:P510"/>
    <mergeCell ref="N511:P511"/>
    <mergeCell ref="N512:P512"/>
    <mergeCell ref="N513:P513"/>
    <mergeCell ref="N514:P514"/>
    <mergeCell ref="N515:P515"/>
    <mergeCell ref="N516:P516"/>
    <mergeCell ref="N517:P517"/>
    <mergeCell ref="N518:P518"/>
    <mergeCell ref="N519:P519"/>
    <mergeCell ref="N520:P520"/>
    <mergeCell ref="N521:P521"/>
    <mergeCell ref="N522:P522"/>
    <mergeCell ref="N523:P523"/>
    <mergeCell ref="N524:P524"/>
    <mergeCell ref="N525:P525"/>
    <mergeCell ref="N526:P526"/>
    <mergeCell ref="N527:P527"/>
    <mergeCell ref="N528:P528"/>
    <mergeCell ref="N529:P529"/>
    <mergeCell ref="N530:P530"/>
    <mergeCell ref="N531:P531"/>
    <mergeCell ref="N532:P532"/>
    <mergeCell ref="N533:P533"/>
    <mergeCell ref="N534:P534"/>
    <mergeCell ref="N535:P535"/>
    <mergeCell ref="N536:P536"/>
    <mergeCell ref="N537:P537"/>
    <mergeCell ref="N538:P538"/>
    <mergeCell ref="N539:P539"/>
    <mergeCell ref="N540:P540"/>
    <mergeCell ref="N541:P541"/>
    <mergeCell ref="N542:P542"/>
    <mergeCell ref="N543:P543"/>
    <mergeCell ref="N544:P544"/>
    <mergeCell ref="N545:P545"/>
    <mergeCell ref="N546:P546"/>
    <mergeCell ref="N547:P547"/>
    <mergeCell ref="N548:P548"/>
    <mergeCell ref="N549:P549"/>
    <mergeCell ref="N550:P550"/>
    <mergeCell ref="N551:P551"/>
    <mergeCell ref="N552:P552"/>
    <mergeCell ref="N553:P553"/>
    <mergeCell ref="N554:P554"/>
    <mergeCell ref="N555:P555"/>
    <mergeCell ref="N556:P556"/>
    <mergeCell ref="N557:P557"/>
    <mergeCell ref="N558:P558"/>
    <mergeCell ref="N559:P559"/>
    <mergeCell ref="N560:P560"/>
    <mergeCell ref="N561:P561"/>
    <mergeCell ref="N562:P562"/>
    <mergeCell ref="N563:P563"/>
    <mergeCell ref="N564:P564"/>
    <mergeCell ref="N565:P565"/>
    <mergeCell ref="N566:P566"/>
    <mergeCell ref="N567:P567"/>
    <mergeCell ref="N568:P568"/>
    <mergeCell ref="N569:P569"/>
    <mergeCell ref="N570:P570"/>
    <mergeCell ref="N571:P571"/>
    <mergeCell ref="N572:P572"/>
    <mergeCell ref="N573:P573"/>
    <mergeCell ref="N574:P574"/>
    <mergeCell ref="N575:P575"/>
    <mergeCell ref="N576:P576"/>
    <mergeCell ref="N577:P577"/>
    <mergeCell ref="N578:P578"/>
    <mergeCell ref="N579:P579"/>
    <mergeCell ref="N580:P580"/>
    <mergeCell ref="N581:P581"/>
    <mergeCell ref="N582:P582"/>
    <mergeCell ref="N583:P583"/>
    <mergeCell ref="N584:P584"/>
    <mergeCell ref="N585:P585"/>
    <mergeCell ref="N586:P586"/>
    <mergeCell ref="N587:P587"/>
    <mergeCell ref="N588:P588"/>
    <mergeCell ref="N589:P589"/>
    <mergeCell ref="N590:P590"/>
    <mergeCell ref="N591:P591"/>
    <mergeCell ref="N592:P592"/>
    <mergeCell ref="N593:P593"/>
    <mergeCell ref="N594:P594"/>
    <mergeCell ref="N595:P595"/>
    <mergeCell ref="N596:P596"/>
    <mergeCell ref="N597:P597"/>
    <mergeCell ref="N598:P598"/>
    <mergeCell ref="N599:P599"/>
    <mergeCell ref="N600:P600"/>
    <mergeCell ref="N601:P601"/>
    <mergeCell ref="N602:P602"/>
    <mergeCell ref="N603:P603"/>
    <mergeCell ref="N604:P604"/>
    <mergeCell ref="N605:P605"/>
    <mergeCell ref="N606:P606"/>
    <mergeCell ref="N607:P607"/>
    <mergeCell ref="N608:P608"/>
    <mergeCell ref="N609:P609"/>
    <mergeCell ref="N610:P610"/>
    <mergeCell ref="N611:P611"/>
    <mergeCell ref="N612:P612"/>
    <mergeCell ref="N613:P613"/>
    <mergeCell ref="N614:P614"/>
    <mergeCell ref="N615:P615"/>
    <mergeCell ref="N616:P616"/>
    <mergeCell ref="N617:P617"/>
    <mergeCell ref="N618:P618"/>
    <mergeCell ref="N619:P619"/>
    <mergeCell ref="N620:P620"/>
    <mergeCell ref="N621:P621"/>
    <mergeCell ref="N622:P622"/>
    <mergeCell ref="N623:P623"/>
    <mergeCell ref="N624:P624"/>
    <mergeCell ref="N625:P625"/>
    <mergeCell ref="N626:P626"/>
    <mergeCell ref="N627:P627"/>
    <mergeCell ref="N628:P628"/>
    <mergeCell ref="N629:P629"/>
    <mergeCell ref="N630:P630"/>
    <mergeCell ref="N631:P631"/>
    <mergeCell ref="N632:P632"/>
    <mergeCell ref="N633:P633"/>
    <mergeCell ref="N634:P634"/>
    <mergeCell ref="N635:P635"/>
    <mergeCell ref="N636:P636"/>
    <mergeCell ref="N637:P637"/>
    <mergeCell ref="N638:P638"/>
    <mergeCell ref="N639:P639"/>
    <mergeCell ref="N640:P640"/>
    <mergeCell ref="N641:P641"/>
    <mergeCell ref="N642:P642"/>
    <mergeCell ref="N643:P643"/>
    <mergeCell ref="N644:P644"/>
    <mergeCell ref="N645:P645"/>
    <mergeCell ref="N646:P646"/>
    <mergeCell ref="N647:P647"/>
    <mergeCell ref="N648:P648"/>
    <mergeCell ref="N649:P649"/>
    <mergeCell ref="N650:P650"/>
    <mergeCell ref="N651:P651"/>
    <mergeCell ref="N652:P652"/>
    <mergeCell ref="N653:P653"/>
    <mergeCell ref="N654:P654"/>
    <mergeCell ref="N655:P655"/>
    <mergeCell ref="N656:P656"/>
    <mergeCell ref="N657:P657"/>
    <mergeCell ref="N658:P658"/>
    <mergeCell ref="N659:P659"/>
    <mergeCell ref="N660:P660"/>
    <mergeCell ref="N661:P661"/>
    <mergeCell ref="N662:P662"/>
    <mergeCell ref="N663:P663"/>
    <mergeCell ref="N664:P664"/>
    <mergeCell ref="N665:P665"/>
    <mergeCell ref="N666:P666"/>
    <mergeCell ref="N667:P667"/>
    <mergeCell ref="N668:P668"/>
    <mergeCell ref="N669:P669"/>
    <mergeCell ref="N670:P670"/>
    <mergeCell ref="N671:P671"/>
    <mergeCell ref="N672:P672"/>
    <mergeCell ref="N673:P673"/>
    <mergeCell ref="N674:P674"/>
    <mergeCell ref="N675:P675"/>
    <mergeCell ref="N676:P676"/>
    <mergeCell ref="N677:P677"/>
    <mergeCell ref="N678:P678"/>
    <mergeCell ref="N679:P679"/>
    <mergeCell ref="N680:P680"/>
    <mergeCell ref="N681:P681"/>
    <mergeCell ref="N682:P682"/>
    <mergeCell ref="N683:P683"/>
    <mergeCell ref="N684:P684"/>
    <mergeCell ref="N685:P685"/>
    <mergeCell ref="N686:P686"/>
    <mergeCell ref="N687:P687"/>
    <mergeCell ref="N688:P688"/>
    <mergeCell ref="N689:P689"/>
    <mergeCell ref="N690:P690"/>
    <mergeCell ref="N691:P691"/>
    <mergeCell ref="N692:P692"/>
    <mergeCell ref="N693:P693"/>
    <mergeCell ref="N694:P694"/>
    <mergeCell ref="N695:P695"/>
    <mergeCell ref="N696:P696"/>
    <mergeCell ref="N697:P697"/>
    <mergeCell ref="N698:P698"/>
    <mergeCell ref="N699:P699"/>
    <mergeCell ref="N700:P700"/>
    <mergeCell ref="N701:P701"/>
    <mergeCell ref="N702:P702"/>
    <mergeCell ref="N703:P703"/>
    <mergeCell ref="N704:P704"/>
    <mergeCell ref="N705:P705"/>
    <mergeCell ref="N706:P706"/>
    <mergeCell ref="N707:P707"/>
    <mergeCell ref="N708:P708"/>
    <mergeCell ref="N709:P709"/>
    <mergeCell ref="N710:P710"/>
    <mergeCell ref="N711:P711"/>
    <mergeCell ref="N712:P712"/>
    <mergeCell ref="N713:P713"/>
    <mergeCell ref="N714:P714"/>
    <mergeCell ref="N715:P715"/>
    <mergeCell ref="N716:P716"/>
    <mergeCell ref="N717:P717"/>
    <mergeCell ref="N718:P718"/>
    <mergeCell ref="N719:P719"/>
    <mergeCell ref="N720:P720"/>
    <mergeCell ref="N721:P721"/>
    <mergeCell ref="N722:P722"/>
    <mergeCell ref="N723:P723"/>
    <mergeCell ref="N724:P724"/>
    <mergeCell ref="N725:P725"/>
    <mergeCell ref="N726:P726"/>
    <mergeCell ref="N727:P727"/>
    <mergeCell ref="N728:P728"/>
    <mergeCell ref="N729:P729"/>
    <mergeCell ref="N730:P730"/>
    <mergeCell ref="N731:P731"/>
    <mergeCell ref="N732:P732"/>
    <mergeCell ref="N733:P733"/>
    <mergeCell ref="N734:P734"/>
    <mergeCell ref="N735:P735"/>
    <mergeCell ref="N736:P736"/>
    <mergeCell ref="N737:P737"/>
    <mergeCell ref="N738:P738"/>
    <mergeCell ref="N739:P739"/>
    <mergeCell ref="N740:P740"/>
    <mergeCell ref="N741:P741"/>
    <mergeCell ref="N742:P742"/>
    <mergeCell ref="N743:P743"/>
    <mergeCell ref="N744:P744"/>
    <mergeCell ref="N745:P745"/>
    <mergeCell ref="N746:P746"/>
    <mergeCell ref="N747:P747"/>
    <mergeCell ref="N748:P748"/>
    <mergeCell ref="N749:P749"/>
    <mergeCell ref="N750:P750"/>
    <mergeCell ref="N751:P751"/>
    <mergeCell ref="N752:P752"/>
    <mergeCell ref="N753:P753"/>
    <mergeCell ref="N754:P754"/>
    <mergeCell ref="N755:P755"/>
    <mergeCell ref="N756:P756"/>
    <mergeCell ref="N757:P757"/>
    <mergeCell ref="N758:P758"/>
    <mergeCell ref="N759:P759"/>
    <mergeCell ref="N760:P760"/>
    <mergeCell ref="N761:P761"/>
    <mergeCell ref="N762:P762"/>
    <mergeCell ref="N763:P763"/>
    <mergeCell ref="N764:P764"/>
    <mergeCell ref="N765:P765"/>
    <mergeCell ref="N766:P766"/>
    <mergeCell ref="N767:P767"/>
    <mergeCell ref="N768:P768"/>
    <mergeCell ref="N769:P769"/>
    <mergeCell ref="N770:P770"/>
    <mergeCell ref="N771:P771"/>
    <mergeCell ref="N772:P772"/>
    <mergeCell ref="N773:P773"/>
    <mergeCell ref="N774:P774"/>
    <mergeCell ref="N775:P775"/>
    <mergeCell ref="N776:P776"/>
    <mergeCell ref="N777:P777"/>
    <mergeCell ref="N778:P778"/>
    <mergeCell ref="N779:P779"/>
    <mergeCell ref="N780:P780"/>
    <mergeCell ref="N781:P781"/>
    <mergeCell ref="N782:P782"/>
    <mergeCell ref="N783:P783"/>
    <mergeCell ref="N784:P784"/>
    <mergeCell ref="N785:P785"/>
    <mergeCell ref="N786:P786"/>
    <mergeCell ref="N787:P787"/>
    <mergeCell ref="N788:P788"/>
    <mergeCell ref="N789:P789"/>
    <mergeCell ref="N790:P790"/>
    <mergeCell ref="N791:P791"/>
    <mergeCell ref="N792:P792"/>
    <mergeCell ref="N793:P793"/>
    <mergeCell ref="N794:P794"/>
    <mergeCell ref="N795:P795"/>
    <mergeCell ref="N796:P796"/>
    <mergeCell ref="N797:P797"/>
    <mergeCell ref="N798:P798"/>
    <mergeCell ref="N799:P799"/>
    <mergeCell ref="N800:P800"/>
    <mergeCell ref="N801:P801"/>
    <mergeCell ref="N802:P802"/>
    <mergeCell ref="N803:P803"/>
    <mergeCell ref="N804:P804"/>
    <mergeCell ref="N805:P805"/>
    <mergeCell ref="N806:P806"/>
    <mergeCell ref="N807:P807"/>
    <mergeCell ref="N808:P808"/>
    <mergeCell ref="N809:P809"/>
    <mergeCell ref="N810:P810"/>
    <mergeCell ref="N811:P811"/>
    <mergeCell ref="N812:P812"/>
    <mergeCell ref="N813:P813"/>
    <mergeCell ref="N814:P814"/>
    <mergeCell ref="N815:P815"/>
    <mergeCell ref="N816:P816"/>
    <mergeCell ref="N817:P817"/>
    <mergeCell ref="N818:P818"/>
    <mergeCell ref="N819:P819"/>
    <mergeCell ref="N820:P820"/>
    <mergeCell ref="N821:P821"/>
    <mergeCell ref="N822:P822"/>
    <mergeCell ref="N823:P823"/>
    <mergeCell ref="N824:P824"/>
    <mergeCell ref="N825:P825"/>
    <mergeCell ref="N826:P826"/>
    <mergeCell ref="N827:P827"/>
    <mergeCell ref="N828:P828"/>
    <mergeCell ref="N829:P829"/>
    <mergeCell ref="N830:P830"/>
    <mergeCell ref="N831:P831"/>
    <mergeCell ref="N832:P832"/>
    <mergeCell ref="N833:P833"/>
    <mergeCell ref="N834:P834"/>
    <mergeCell ref="N835:P835"/>
    <mergeCell ref="N836:P836"/>
    <mergeCell ref="N837:P837"/>
    <mergeCell ref="N838:P838"/>
    <mergeCell ref="N839:P839"/>
    <mergeCell ref="N840:P840"/>
    <mergeCell ref="N841:P841"/>
    <mergeCell ref="N842:P842"/>
    <mergeCell ref="N843:P843"/>
    <mergeCell ref="N844:P844"/>
    <mergeCell ref="N845:P845"/>
    <mergeCell ref="N846:P846"/>
    <mergeCell ref="N847:P847"/>
    <mergeCell ref="N848:P848"/>
    <mergeCell ref="N849:P849"/>
    <mergeCell ref="N850:P850"/>
    <mergeCell ref="N851:P851"/>
    <mergeCell ref="N852:P852"/>
    <mergeCell ref="N853:P853"/>
    <mergeCell ref="N854:P854"/>
    <mergeCell ref="N855:P855"/>
    <mergeCell ref="N856:P856"/>
    <mergeCell ref="N857:P857"/>
    <mergeCell ref="N858:P858"/>
    <mergeCell ref="N859:P859"/>
    <mergeCell ref="N860:P860"/>
    <mergeCell ref="N861:P861"/>
    <mergeCell ref="N862:P862"/>
    <mergeCell ref="N863:P863"/>
    <mergeCell ref="N864:P864"/>
    <mergeCell ref="N865:P865"/>
    <mergeCell ref="N866:P866"/>
    <mergeCell ref="N867:P867"/>
    <mergeCell ref="N868:P868"/>
    <mergeCell ref="N869:P869"/>
    <mergeCell ref="N870:P870"/>
    <mergeCell ref="N871:P871"/>
    <mergeCell ref="N872:P872"/>
    <mergeCell ref="N873:P873"/>
    <mergeCell ref="N874:P874"/>
    <mergeCell ref="N875:P875"/>
    <mergeCell ref="N876:P876"/>
    <mergeCell ref="N877:P877"/>
    <mergeCell ref="N878:P878"/>
    <mergeCell ref="N879:P879"/>
    <mergeCell ref="N880:P880"/>
    <mergeCell ref="N881:P881"/>
    <mergeCell ref="N882:P882"/>
    <mergeCell ref="N883:P883"/>
    <mergeCell ref="N884:P884"/>
    <mergeCell ref="N885:P885"/>
    <mergeCell ref="N886:P886"/>
    <mergeCell ref="N887:P887"/>
    <mergeCell ref="N888:P888"/>
    <mergeCell ref="N889:P889"/>
    <mergeCell ref="N890:P890"/>
    <mergeCell ref="N891:P891"/>
    <mergeCell ref="N892:P892"/>
    <mergeCell ref="N893:P893"/>
    <mergeCell ref="N894:P894"/>
    <mergeCell ref="N895:P895"/>
    <mergeCell ref="N896:P896"/>
    <mergeCell ref="N897:P897"/>
    <mergeCell ref="N898:P898"/>
    <mergeCell ref="N899:P899"/>
    <mergeCell ref="N900:P900"/>
    <mergeCell ref="N901:P901"/>
    <mergeCell ref="N902:P902"/>
    <mergeCell ref="N903:P903"/>
    <mergeCell ref="N904:P904"/>
    <mergeCell ref="N905:P905"/>
    <mergeCell ref="N906:P906"/>
    <mergeCell ref="N907:P907"/>
    <mergeCell ref="N908:P908"/>
    <mergeCell ref="N909:P909"/>
    <mergeCell ref="N910:P910"/>
    <mergeCell ref="N911:P911"/>
    <mergeCell ref="N912:P912"/>
    <mergeCell ref="N913:P913"/>
    <mergeCell ref="N914:P914"/>
    <mergeCell ref="N915:P915"/>
    <mergeCell ref="N916:P916"/>
    <mergeCell ref="N917:P917"/>
    <mergeCell ref="N918:P918"/>
    <mergeCell ref="N919:P919"/>
    <mergeCell ref="N920:P920"/>
    <mergeCell ref="N921:P921"/>
    <mergeCell ref="N922:P922"/>
    <mergeCell ref="N923:P923"/>
    <mergeCell ref="N924:P924"/>
    <mergeCell ref="N925:P925"/>
    <mergeCell ref="N926:P926"/>
    <mergeCell ref="N927:P927"/>
    <mergeCell ref="N928:P928"/>
    <mergeCell ref="N929:P929"/>
    <mergeCell ref="N930:P930"/>
    <mergeCell ref="N931:P931"/>
    <mergeCell ref="N932:P932"/>
    <mergeCell ref="N933:P933"/>
    <mergeCell ref="N934:P934"/>
    <mergeCell ref="N935:P935"/>
    <mergeCell ref="N936:P936"/>
    <mergeCell ref="N937:P937"/>
    <mergeCell ref="N938:P938"/>
    <mergeCell ref="N939:P939"/>
    <mergeCell ref="N940:P940"/>
    <mergeCell ref="N941:P941"/>
    <mergeCell ref="N942:P942"/>
    <mergeCell ref="N943:P943"/>
    <mergeCell ref="N944:P944"/>
    <mergeCell ref="N945:P945"/>
    <mergeCell ref="N946:P946"/>
    <mergeCell ref="N947:P947"/>
    <mergeCell ref="N948:P948"/>
    <mergeCell ref="N949:P949"/>
    <mergeCell ref="N950:P950"/>
    <mergeCell ref="N951:P951"/>
    <mergeCell ref="N952:P952"/>
    <mergeCell ref="N953:P953"/>
    <mergeCell ref="N954:P954"/>
    <mergeCell ref="N955:P955"/>
    <mergeCell ref="N956:P956"/>
    <mergeCell ref="N957:P957"/>
    <mergeCell ref="N958:P958"/>
    <mergeCell ref="N959:P959"/>
    <mergeCell ref="N960:P960"/>
    <mergeCell ref="N961:P961"/>
    <mergeCell ref="N962:P962"/>
    <mergeCell ref="N963:P963"/>
    <mergeCell ref="N964:P964"/>
    <mergeCell ref="N965:P965"/>
    <mergeCell ref="N966:P966"/>
    <mergeCell ref="N967:P967"/>
    <mergeCell ref="N968:P968"/>
    <mergeCell ref="N969:P969"/>
    <mergeCell ref="N970:P970"/>
    <mergeCell ref="N971:P971"/>
    <mergeCell ref="N972:P972"/>
    <mergeCell ref="N973:P973"/>
    <mergeCell ref="N974:P974"/>
    <mergeCell ref="N975:P975"/>
    <mergeCell ref="N976:P976"/>
    <mergeCell ref="N977:P977"/>
    <mergeCell ref="N978:P978"/>
    <mergeCell ref="N979:P979"/>
    <mergeCell ref="N980:P980"/>
    <mergeCell ref="N981:P981"/>
    <mergeCell ref="N982:P982"/>
    <mergeCell ref="N983:P983"/>
    <mergeCell ref="N984:P984"/>
    <mergeCell ref="N985:P985"/>
    <mergeCell ref="N986:P986"/>
    <mergeCell ref="N987:P987"/>
    <mergeCell ref="N988:P988"/>
    <mergeCell ref="N989:P989"/>
    <mergeCell ref="N990:P990"/>
    <mergeCell ref="N991:P991"/>
    <mergeCell ref="N992:P992"/>
    <mergeCell ref="N993:P993"/>
    <mergeCell ref="N994:P994"/>
    <mergeCell ref="N995:P995"/>
    <mergeCell ref="N996:P996"/>
    <mergeCell ref="N997:P997"/>
    <mergeCell ref="N998:P998"/>
    <mergeCell ref="N999:P999"/>
    <mergeCell ref="N1000:P1000"/>
    <mergeCell ref="N1001:P1001"/>
    <mergeCell ref="N1002:P1002"/>
    <mergeCell ref="N1003:P1003"/>
    <mergeCell ref="N1004:P1004"/>
    <mergeCell ref="N1005:P1005"/>
    <mergeCell ref="N1006:P1006"/>
    <mergeCell ref="N1007:P1007"/>
    <mergeCell ref="N1008:P1008"/>
    <mergeCell ref="N1009:P1009"/>
    <mergeCell ref="N1010:P1010"/>
    <mergeCell ref="N1011:P1011"/>
    <mergeCell ref="N1012:P1012"/>
    <mergeCell ref="N1013:P1013"/>
    <mergeCell ref="N1014:P1014"/>
    <mergeCell ref="N1015:P1015"/>
    <mergeCell ref="N1016:P1016"/>
    <mergeCell ref="N1017:P1017"/>
    <mergeCell ref="N1018:P1018"/>
    <mergeCell ref="N1019:P1019"/>
    <mergeCell ref="N1020:P1020"/>
    <mergeCell ref="N1021:P1021"/>
    <mergeCell ref="N1022:P1022"/>
    <mergeCell ref="N1023:P1023"/>
    <mergeCell ref="N1024:P1024"/>
    <mergeCell ref="N1025:P1025"/>
    <mergeCell ref="N1026:P1026"/>
    <mergeCell ref="N1027:P1027"/>
    <mergeCell ref="N1028:P1028"/>
    <mergeCell ref="N1029:P1029"/>
    <mergeCell ref="N1030:P1030"/>
    <mergeCell ref="N1031:P1031"/>
    <mergeCell ref="N1032:P1032"/>
    <mergeCell ref="N1033:P1033"/>
    <mergeCell ref="N1034:P1034"/>
    <mergeCell ref="N1035:P1035"/>
    <mergeCell ref="N1036:P1036"/>
    <mergeCell ref="N1037:P1037"/>
    <mergeCell ref="N1038:P1038"/>
    <mergeCell ref="N1039:P1039"/>
    <mergeCell ref="N1040:P1040"/>
    <mergeCell ref="N1041:P1041"/>
    <mergeCell ref="N1042:P1042"/>
    <mergeCell ref="N1043:P1043"/>
    <mergeCell ref="N1044:P1044"/>
    <mergeCell ref="N1045:P1045"/>
    <mergeCell ref="N1046:P1046"/>
    <mergeCell ref="N1047:P1047"/>
    <mergeCell ref="N1048:P1048"/>
    <mergeCell ref="N1049:P1049"/>
    <mergeCell ref="N1050:P1050"/>
    <mergeCell ref="N1051:P1051"/>
    <mergeCell ref="N1052:P1052"/>
    <mergeCell ref="N1053:P1053"/>
    <mergeCell ref="N1054:P1054"/>
    <mergeCell ref="N1055:P1055"/>
    <mergeCell ref="N1056:P1056"/>
    <mergeCell ref="N1057:P1057"/>
    <mergeCell ref="N1058:P1058"/>
    <mergeCell ref="N1059:P1059"/>
    <mergeCell ref="N1060:P1060"/>
    <mergeCell ref="N1061:P1061"/>
    <mergeCell ref="N1062:P1062"/>
    <mergeCell ref="N1063:P1063"/>
    <mergeCell ref="N1064:P1064"/>
    <mergeCell ref="N1065:P1065"/>
    <mergeCell ref="N1066:P1066"/>
    <mergeCell ref="N1067:P1067"/>
    <mergeCell ref="N1068:P1068"/>
    <mergeCell ref="N1069:P1069"/>
    <mergeCell ref="N1070:P1070"/>
    <mergeCell ref="N1071:P1071"/>
    <mergeCell ref="N1072:P1072"/>
    <mergeCell ref="N1073:P1073"/>
    <mergeCell ref="N1074:P1074"/>
    <mergeCell ref="N1075:P1075"/>
    <mergeCell ref="N1076:P1076"/>
    <mergeCell ref="N1077:P1077"/>
    <mergeCell ref="N1078:P1078"/>
    <mergeCell ref="N1079:P1079"/>
    <mergeCell ref="N1080:P1080"/>
    <mergeCell ref="N1081:P1081"/>
    <mergeCell ref="N1082:P1082"/>
    <mergeCell ref="N1083:P1083"/>
    <mergeCell ref="N1084:P1084"/>
    <mergeCell ref="N1085:P1085"/>
    <mergeCell ref="N1086:P1086"/>
    <mergeCell ref="N1087:P1087"/>
    <mergeCell ref="N1088:P1088"/>
    <mergeCell ref="N1089:P1089"/>
    <mergeCell ref="N1090:P1090"/>
    <mergeCell ref="N1091:P1091"/>
    <mergeCell ref="N1092:P1092"/>
    <mergeCell ref="N1093:P1093"/>
    <mergeCell ref="N1094:P1094"/>
    <mergeCell ref="N1095:P1095"/>
    <mergeCell ref="N1096:P1096"/>
    <mergeCell ref="N1097:P1097"/>
    <mergeCell ref="N1098:P1098"/>
    <mergeCell ref="N1099:P1099"/>
    <mergeCell ref="N1100:P1100"/>
    <mergeCell ref="N1101:P1101"/>
    <mergeCell ref="N1102:P1102"/>
    <mergeCell ref="N1103:P1103"/>
    <mergeCell ref="N1104:P1104"/>
    <mergeCell ref="N1105:P1105"/>
    <mergeCell ref="N1106:P1106"/>
    <mergeCell ref="N1107:P1107"/>
    <mergeCell ref="N1108:P1108"/>
    <mergeCell ref="N1109:P1109"/>
    <mergeCell ref="N1110:P1110"/>
    <mergeCell ref="N1111:P1111"/>
    <mergeCell ref="N1112:P1112"/>
    <mergeCell ref="N1113:P1113"/>
    <mergeCell ref="N1114:P1114"/>
    <mergeCell ref="N1115:P1115"/>
    <mergeCell ref="N1116:P1116"/>
    <mergeCell ref="N1117:P1117"/>
    <mergeCell ref="N1118:P1118"/>
    <mergeCell ref="N1119:P1119"/>
    <mergeCell ref="N1120:P1120"/>
    <mergeCell ref="N1121:P1121"/>
    <mergeCell ref="N1122:P1122"/>
    <mergeCell ref="N1123:P1123"/>
    <mergeCell ref="N1124:P1124"/>
    <mergeCell ref="N1125:P1125"/>
    <mergeCell ref="N1126:P1126"/>
    <mergeCell ref="N1144:P1144"/>
    <mergeCell ref="N1145:P1145"/>
    <mergeCell ref="N1146:P1146"/>
    <mergeCell ref="N1147:P1147"/>
    <mergeCell ref="N1127:P1127"/>
    <mergeCell ref="N1128:P1128"/>
    <mergeCell ref="N1129:P1129"/>
    <mergeCell ref="N1130:P1130"/>
    <mergeCell ref="N1131:P1131"/>
    <mergeCell ref="N1132:P1132"/>
    <mergeCell ref="N1133:P1133"/>
    <mergeCell ref="N1134:P1134"/>
    <mergeCell ref="N1135:P1135"/>
    <mergeCell ref="N1136:P1136"/>
    <mergeCell ref="N1137:P1137"/>
    <mergeCell ref="N1138:P1138"/>
    <mergeCell ref="N1139:P1139"/>
    <mergeCell ref="N1140:P1140"/>
    <mergeCell ref="N1141:P1141"/>
    <mergeCell ref="N1142:P1142"/>
    <mergeCell ref="N1143:P1143"/>
    <mergeCell ref="AH55:AL55"/>
    <mergeCell ref="AH56:AL56"/>
    <mergeCell ref="AH57:AL57"/>
    <mergeCell ref="AH58:AL58"/>
    <mergeCell ref="AH40:AL40"/>
    <mergeCell ref="AH41:AL41"/>
    <mergeCell ref="AO3:AP3"/>
    <mergeCell ref="AQ3:AS3"/>
    <mergeCell ref="AH13:AL13"/>
    <mergeCell ref="AH14:AL14"/>
    <mergeCell ref="AH15:AL15"/>
    <mergeCell ref="AH16:AL16"/>
    <mergeCell ref="AH17:AL17"/>
    <mergeCell ref="AH18:AL18"/>
    <mergeCell ref="AH19:AL19"/>
    <mergeCell ref="AH20:AL20"/>
    <mergeCell ref="AH21:AL21"/>
    <mergeCell ref="AH22:AL22"/>
    <mergeCell ref="AH23:AL23"/>
    <mergeCell ref="AH24:AL24"/>
    <mergeCell ref="AH25:AL25"/>
    <mergeCell ref="AH26:AL26"/>
    <mergeCell ref="AH27:AL27"/>
    <mergeCell ref="AH28:AL28"/>
    <mergeCell ref="AH29:AL29"/>
    <mergeCell ref="AM12:AO12"/>
    <mergeCell ref="AP12:AR12"/>
    <mergeCell ref="AS12:AU12"/>
    <mergeCell ref="AM11:AU11"/>
    <mergeCell ref="AH96:AL96"/>
    <mergeCell ref="AH97:AL97"/>
    <mergeCell ref="AH98:AL98"/>
    <mergeCell ref="AH99:AL99"/>
    <mergeCell ref="AH76:AL76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AH85:AL85"/>
    <mergeCell ref="AH86:AL86"/>
    <mergeCell ref="AH87:AL87"/>
    <mergeCell ref="AH88:AL88"/>
    <mergeCell ref="AH89:AL89"/>
    <mergeCell ref="AH90:AL90"/>
    <mergeCell ref="AH91:AL91"/>
    <mergeCell ref="AH92:AL92"/>
    <mergeCell ref="AH59:AL59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C12:AF12"/>
    <mergeCell ref="AH95:AL95"/>
    <mergeCell ref="AH74:AL74"/>
    <mergeCell ref="AH75:AL75"/>
    <mergeCell ref="AH42:AL42"/>
    <mergeCell ref="AH43:AL43"/>
    <mergeCell ref="AH44:AL44"/>
    <mergeCell ref="AH45:AL45"/>
    <mergeCell ref="AH46:AL46"/>
    <mergeCell ref="AH47:AL47"/>
    <mergeCell ref="AH48:AL48"/>
    <mergeCell ref="AH49:AL49"/>
    <mergeCell ref="AH50:AL50"/>
    <mergeCell ref="AH51:AL51"/>
    <mergeCell ref="AH52:AL52"/>
    <mergeCell ref="AH53:AL53"/>
    <mergeCell ref="AH54:AL54"/>
    <mergeCell ref="Q12:U12"/>
    <mergeCell ref="W29:X29"/>
    <mergeCell ref="W30:X30"/>
    <mergeCell ref="W31:X31"/>
    <mergeCell ref="W32:X32"/>
    <mergeCell ref="W33:X33"/>
    <mergeCell ref="W34:X34"/>
    <mergeCell ref="W35:X35"/>
    <mergeCell ref="W36:X36"/>
    <mergeCell ref="W37:X37"/>
    <mergeCell ref="W38:X38"/>
    <mergeCell ref="W39:X39"/>
    <mergeCell ref="W27:X28"/>
    <mergeCell ref="Y27:Y28"/>
    <mergeCell ref="Z27:Z28"/>
    <mergeCell ref="AA27:AA28"/>
    <mergeCell ref="AH100:AL100"/>
    <mergeCell ref="Y12:AA12"/>
    <mergeCell ref="AH30:AL30"/>
    <mergeCell ref="AH31:AL31"/>
    <mergeCell ref="AH32:AL32"/>
    <mergeCell ref="AH33:AL33"/>
    <mergeCell ref="AH34:AL34"/>
    <mergeCell ref="AH35:AL35"/>
    <mergeCell ref="AH36:AL36"/>
    <mergeCell ref="AH37:AL37"/>
    <mergeCell ref="AH38:AL38"/>
    <mergeCell ref="AH39:AL39"/>
    <mergeCell ref="W14:X14"/>
    <mergeCell ref="W13:X13"/>
    <mergeCell ref="AH93:AL93"/>
    <mergeCell ref="AH94:AL94"/>
    <mergeCell ref="AH126:AL126"/>
    <mergeCell ref="AH127:AL127"/>
    <mergeCell ref="AH128:AL128"/>
    <mergeCell ref="AH129:AL129"/>
    <mergeCell ref="AH101:AL101"/>
    <mergeCell ref="AH102:AL102"/>
    <mergeCell ref="AH103:AL103"/>
    <mergeCell ref="AH104:AL104"/>
    <mergeCell ref="AH105:AL105"/>
    <mergeCell ref="AH106:AL106"/>
    <mergeCell ref="AH107:AL107"/>
    <mergeCell ref="AH108:AL108"/>
    <mergeCell ref="AH109:AL109"/>
    <mergeCell ref="AH110:AL110"/>
    <mergeCell ref="AH111:AL111"/>
    <mergeCell ref="AH112:AL112"/>
    <mergeCell ref="AH113:AL113"/>
    <mergeCell ref="AH114:AL114"/>
    <mergeCell ref="AH115:AL115"/>
    <mergeCell ref="AH116:AL116"/>
    <mergeCell ref="AH117:AL117"/>
    <mergeCell ref="AV12:AX12"/>
    <mergeCell ref="AY12:BA12"/>
    <mergeCell ref="BB12:BD12"/>
    <mergeCell ref="AV11:BD11"/>
    <mergeCell ref="AH146:AL146"/>
    <mergeCell ref="AH147:AL147"/>
    <mergeCell ref="AH148:AL148"/>
    <mergeCell ref="AH149:AL149"/>
    <mergeCell ref="AH130:AL130"/>
    <mergeCell ref="AH131:AL131"/>
    <mergeCell ref="AH132:AL132"/>
    <mergeCell ref="AH133:AL133"/>
    <mergeCell ref="AH134:AL134"/>
    <mergeCell ref="AH135:AL135"/>
    <mergeCell ref="AH136:AL136"/>
    <mergeCell ref="AH137:AL137"/>
    <mergeCell ref="AH138:AL138"/>
    <mergeCell ref="AH139:AL139"/>
    <mergeCell ref="AH140:AL140"/>
    <mergeCell ref="AH141:AL141"/>
    <mergeCell ref="AH142:AL142"/>
    <mergeCell ref="AH143:AL143"/>
    <mergeCell ref="AH144:AL144"/>
    <mergeCell ref="AH145:AL145"/>
    <mergeCell ref="AH118:AL118"/>
    <mergeCell ref="AH119:AL119"/>
    <mergeCell ref="AH120:AL120"/>
    <mergeCell ref="AH121:AL121"/>
    <mergeCell ref="AH122:AL122"/>
    <mergeCell ref="AH123:AL123"/>
    <mergeCell ref="AH124:AL124"/>
    <mergeCell ref="AH125:AL125"/>
    <mergeCell ref="W56:X56"/>
    <mergeCell ref="W57:X57"/>
    <mergeCell ref="W58:X58"/>
    <mergeCell ref="W59:X59"/>
    <mergeCell ref="W60:X60"/>
    <mergeCell ref="W61:X61"/>
    <mergeCell ref="W62:X62"/>
    <mergeCell ref="W63:X63"/>
    <mergeCell ref="W64:X64"/>
    <mergeCell ref="W65:X65"/>
    <mergeCell ref="W66:X66"/>
    <mergeCell ref="W67:X67"/>
    <mergeCell ref="W42:X42"/>
    <mergeCell ref="W43:X43"/>
    <mergeCell ref="W44:X44"/>
    <mergeCell ref="W45:X45"/>
    <mergeCell ref="W46:X46"/>
    <mergeCell ref="W47:X47"/>
    <mergeCell ref="W48:X48"/>
    <mergeCell ref="W49:X49"/>
    <mergeCell ref="W50:X50"/>
    <mergeCell ref="W51:X51"/>
    <mergeCell ref="W52:X52"/>
    <mergeCell ref="W53:X53"/>
  </mergeCells>
  <conditionalFormatting sqref="G652:G1167 AG639:AG794 H652:H1058">
    <cfRule type="cellIs" dxfId="548" priority="14" operator="greaterThan">
      <formula>0.6</formula>
    </cfRule>
  </conditionalFormatting>
  <conditionalFormatting sqref="G652:G999">
    <cfRule type="cellIs" dxfId="547" priority="13" operator="greaterThan">
      <formula>0.61</formula>
    </cfRule>
  </conditionalFormatting>
  <conditionalFormatting sqref="M14:M614 AG14:AG224 AG226:AG638 G14:H656">
    <cfRule type="cellIs" dxfId="546" priority="8" operator="greaterThan">
      <formula>0.7</formula>
    </cfRule>
  </conditionalFormatting>
  <conditionalFormatting sqref="M14:M657 AG14:AG224 AG226:AG606 G14:H627">
    <cfRule type="cellIs" dxfId="545" priority="3" operator="between">
      <formula>0.01</formula>
      <formula>0.3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1">
    <pageSetUpPr fitToPage="1"/>
  </sheetPr>
  <dimension ref="A6:AQ605"/>
  <sheetViews>
    <sheetView topLeftCell="I268" workbookViewId="0">
      <selection activeCell="K315" sqref="K315"/>
    </sheetView>
  </sheetViews>
  <sheetFormatPr defaultRowHeight="12.75"/>
  <cols>
    <col min="1" max="1" width="1" style="105" hidden="1" customWidth="1"/>
    <col min="2" max="2" width="1.125" style="105" hidden="1" customWidth="1"/>
    <col min="3" max="3" width="1" style="105" hidden="1" customWidth="1"/>
    <col min="4" max="4" width="1.125" style="105" hidden="1" customWidth="1"/>
    <col min="5" max="5" width="0.75" style="105" hidden="1" customWidth="1"/>
    <col min="6" max="6" width="1" style="105" hidden="1" customWidth="1"/>
    <col min="7" max="7" width="0.875" style="105" hidden="1" customWidth="1"/>
    <col min="8" max="8" width="0.625" style="105" hidden="1" customWidth="1"/>
    <col min="9" max="9" width="9.25" style="14" customWidth="1"/>
    <col min="10" max="10" width="5.875" style="105" customWidth="1"/>
    <col min="11" max="11" width="7.25" style="105" customWidth="1"/>
    <col min="12" max="12" width="4.875" style="105" customWidth="1"/>
    <col min="13" max="13" width="5" style="105" customWidth="1"/>
    <col min="14" max="14" width="6.625" style="105" customWidth="1"/>
    <col min="15" max="15" width="8.125" style="1" customWidth="1"/>
    <col min="16" max="16" width="6.75" style="105" customWidth="1"/>
    <col min="17" max="17" width="9" style="105" customWidth="1"/>
    <col min="18" max="18" width="5.375" style="105" customWidth="1"/>
    <col min="19" max="19" width="4.125" style="105" customWidth="1"/>
    <col min="20" max="20" width="5.125" style="105" customWidth="1"/>
    <col min="21" max="21" width="5.375" style="105" customWidth="1"/>
    <col min="22" max="22" width="5.5" style="105" customWidth="1"/>
    <col min="23" max="23" width="8" style="105" customWidth="1"/>
    <col min="24" max="24" width="6.75" style="105" customWidth="1"/>
    <col min="25" max="25" width="9.875" style="105" customWidth="1"/>
    <col min="26" max="26" width="6.25" style="105" customWidth="1"/>
    <col min="27" max="27" width="3.5" style="105" customWidth="1"/>
    <col min="28" max="28" width="4.75" style="105" customWidth="1"/>
    <col min="29" max="29" width="6.125" style="105" customWidth="1"/>
    <col min="30" max="30" width="6.625" style="105" customWidth="1"/>
    <col min="31" max="31" width="7.5" style="105" customWidth="1"/>
    <col min="32" max="33" width="8.125" style="105" customWidth="1"/>
    <col min="34" max="34" width="6.5" style="105" customWidth="1"/>
    <col min="35" max="35" width="6" style="105" customWidth="1"/>
    <col min="36" max="36" width="4.75" style="105" customWidth="1"/>
    <col min="37" max="37" width="6.125" style="105" customWidth="1"/>
    <col min="38" max="38" width="6.625" style="105" customWidth="1"/>
    <col min="39" max="39" width="7.5" style="105" customWidth="1"/>
    <col min="40" max="40" width="6.375" style="105" customWidth="1"/>
    <col min="41" max="41" width="8.125" style="105" customWidth="1"/>
    <col min="42" max="42" width="5.125" style="105" customWidth="1"/>
    <col min="43" max="16384" width="9" style="105"/>
  </cols>
  <sheetData>
    <row r="6" spans="1:43">
      <c r="AF6" s="338" t="s">
        <v>102</v>
      </c>
      <c r="AG6" s="338"/>
      <c r="AH6" s="338"/>
    </row>
    <row r="7" spans="1:43">
      <c r="A7" s="346"/>
      <c r="B7" s="346"/>
      <c r="C7" s="346"/>
      <c r="D7" s="346"/>
      <c r="E7" s="358"/>
      <c r="F7" s="358"/>
      <c r="G7" s="128"/>
      <c r="H7" s="128"/>
      <c r="I7" s="166"/>
      <c r="J7" s="128"/>
      <c r="L7" s="346">
        <f>A7</f>
        <v>0</v>
      </c>
      <c r="M7" s="346"/>
      <c r="N7" s="346" t="s">
        <v>1</v>
      </c>
      <c r="O7" s="346"/>
      <c r="P7" s="347" t="s">
        <v>2</v>
      </c>
      <c r="Q7" s="347"/>
      <c r="R7" s="347"/>
      <c r="T7" s="346">
        <f>A7</f>
        <v>0</v>
      </c>
      <c r="U7" s="346"/>
      <c r="V7" s="346" t="s">
        <v>1</v>
      </c>
      <c r="W7" s="346"/>
      <c r="X7" s="347" t="s">
        <v>3</v>
      </c>
      <c r="Y7" s="347"/>
      <c r="Z7" s="347"/>
      <c r="AB7" s="346">
        <f>A7</f>
        <v>0</v>
      </c>
      <c r="AC7" s="346"/>
      <c r="AD7" s="346" t="s">
        <v>1</v>
      </c>
      <c r="AE7" s="346"/>
      <c r="AF7" s="347" t="s">
        <v>4</v>
      </c>
      <c r="AG7" s="347"/>
      <c r="AH7" s="347"/>
      <c r="AJ7" s="346">
        <f>L7</f>
        <v>0</v>
      </c>
      <c r="AK7" s="346"/>
      <c r="AL7" s="346" t="s">
        <v>1</v>
      </c>
      <c r="AM7" s="346"/>
      <c r="AN7" s="347" t="s">
        <v>341</v>
      </c>
      <c r="AO7" s="347"/>
      <c r="AP7" s="347"/>
    </row>
    <row r="8" spans="1:43" s="111" customFormat="1" ht="38.25">
      <c r="A8" s="130"/>
      <c r="B8" s="130"/>
      <c r="C8" s="130"/>
      <c r="D8" s="130"/>
      <c r="E8" s="131"/>
      <c r="F8" s="130"/>
      <c r="G8" s="120"/>
      <c r="H8" s="120"/>
      <c r="I8" s="167" t="s">
        <v>56</v>
      </c>
      <c r="J8" s="108" t="s">
        <v>35</v>
      </c>
      <c r="K8" s="109" t="s">
        <v>51</v>
      </c>
      <c r="L8" s="109" t="s">
        <v>36</v>
      </c>
      <c r="M8" s="109" t="s">
        <v>35</v>
      </c>
      <c r="N8" s="109" t="s">
        <v>38</v>
      </c>
      <c r="O8" s="16" t="s">
        <v>39</v>
      </c>
      <c r="P8" s="109" t="s">
        <v>0</v>
      </c>
      <c r="Q8" s="109" t="s">
        <v>37</v>
      </c>
      <c r="R8" s="110" t="s">
        <v>34</v>
      </c>
      <c r="T8" s="109" t="s">
        <v>36</v>
      </c>
      <c r="U8" s="109" t="s">
        <v>35</v>
      </c>
      <c r="V8" s="109" t="s">
        <v>38</v>
      </c>
      <c r="W8" s="109" t="s">
        <v>39</v>
      </c>
      <c r="X8" s="109" t="s">
        <v>0</v>
      </c>
      <c r="Y8" s="109" t="s">
        <v>37</v>
      </c>
      <c r="Z8" s="110" t="s">
        <v>33</v>
      </c>
      <c r="AB8" s="109" t="s">
        <v>36</v>
      </c>
      <c r="AC8" s="109" t="s">
        <v>35</v>
      </c>
      <c r="AD8" s="109" t="s">
        <v>38</v>
      </c>
      <c r="AE8" s="109" t="s">
        <v>39</v>
      </c>
      <c r="AF8" s="109" t="s">
        <v>0</v>
      </c>
      <c r="AG8" s="109" t="s">
        <v>37</v>
      </c>
      <c r="AH8" s="110" t="s">
        <v>33</v>
      </c>
      <c r="AJ8" s="109" t="s">
        <v>36</v>
      </c>
      <c r="AK8" s="109" t="s">
        <v>35</v>
      </c>
      <c r="AL8" s="109" t="s">
        <v>38</v>
      </c>
      <c r="AM8" s="109" t="s">
        <v>39</v>
      </c>
      <c r="AN8" s="109" t="s">
        <v>0</v>
      </c>
      <c r="AO8" s="109" t="s">
        <v>37</v>
      </c>
      <c r="AP8" s="110" t="s">
        <v>33</v>
      </c>
    </row>
    <row r="9" spans="1:43" ht="14.25">
      <c r="A9" s="99"/>
      <c r="B9" s="132"/>
      <c r="C9" s="132"/>
      <c r="D9" s="133"/>
      <c r="E9" s="132"/>
      <c r="F9" s="133"/>
      <c r="G9" s="116"/>
      <c r="H9" s="115"/>
      <c r="I9" s="168" t="str">
        <f>IF(L9=1,"Long","Short")</f>
        <v>Short</v>
      </c>
      <c r="J9" s="112" t="s">
        <v>55</v>
      </c>
      <c r="K9" s="165">
        <f>(R9+Z9+AH9)/3</f>
        <v>0.27095102146921041</v>
      </c>
      <c r="L9" s="105">
        <v>2</v>
      </c>
      <c r="M9" s="105">
        <v>4</v>
      </c>
      <c r="N9" s="105">
        <v>106</v>
      </c>
      <c r="O9" s="1">
        <v>45.283018900000002</v>
      </c>
      <c r="P9" s="105">
        <v>0.86287630000000004</v>
      </c>
      <c r="Q9" s="105">
        <v>-512.5</v>
      </c>
      <c r="R9" s="2">
        <f>O9*P9/100</f>
        <v>0.3907364380126207</v>
      </c>
      <c r="T9" s="105">
        <v>2</v>
      </c>
      <c r="U9" s="98">
        <v>4</v>
      </c>
      <c r="V9" s="98">
        <v>10</v>
      </c>
      <c r="W9" s="98">
        <v>30</v>
      </c>
      <c r="X9" s="98">
        <v>0.60317460000000001</v>
      </c>
      <c r="Y9" s="98">
        <v>-312.5</v>
      </c>
      <c r="Z9" s="185">
        <f>W9*X9/100</f>
        <v>0.18095238000000002</v>
      </c>
      <c r="AB9" s="98">
        <v>2</v>
      </c>
      <c r="AC9" s="98">
        <v>4</v>
      </c>
      <c r="AD9" s="98">
        <v>13</v>
      </c>
      <c r="AE9" s="98">
        <v>30.769230799999999</v>
      </c>
      <c r="AF9" s="98">
        <v>0.78378380000000003</v>
      </c>
      <c r="AG9" s="98">
        <v>-100</v>
      </c>
      <c r="AH9" s="2">
        <f>AE9*AF9/100</f>
        <v>0.24116424639501041</v>
      </c>
      <c r="AJ9" s="98">
        <v>2</v>
      </c>
      <c r="AK9" s="98">
        <v>4</v>
      </c>
      <c r="AL9" s="98">
        <v>75</v>
      </c>
      <c r="AM9" s="98">
        <v>38.6666667</v>
      </c>
      <c r="AN9" s="98">
        <v>0.48653849999999998</v>
      </c>
      <c r="AO9" s="98">
        <v>-3337.5</v>
      </c>
      <c r="AP9" s="2">
        <f>AN9*AM9/100</f>
        <v>0.1881282201621795</v>
      </c>
      <c r="AQ9" s="112" t="str">
        <f>IF(AJ9=1,"Long","Short")</f>
        <v>Short</v>
      </c>
    </row>
    <row r="10" spans="1:43" ht="14.25">
      <c r="A10" s="99"/>
      <c r="B10" s="132"/>
      <c r="C10" s="132"/>
      <c r="D10" s="133"/>
      <c r="E10" s="132"/>
      <c r="F10" s="133"/>
      <c r="G10" s="116"/>
      <c r="H10" s="115"/>
      <c r="I10" s="168" t="str">
        <f t="shared" ref="I10:I16" si="0">IF(L10=1,"Long","Short")</f>
        <v>Long</v>
      </c>
      <c r="J10" s="112" t="s">
        <v>55</v>
      </c>
      <c r="K10" s="165">
        <f t="shared" ref="K10:K15" si="1">(R10+Z10+AH10)/3</f>
        <v>0.46951227233778936</v>
      </c>
      <c r="L10" s="105">
        <v>1</v>
      </c>
      <c r="M10" s="105">
        <v>4</v>
      </c>
      <c r="N10" s="105">
        <v>106</v>
      </c>
      <c r="O10" s="1">
        <v>44.339622599999998</v>
      </c>
      <c r="P10" s="105">
        <v>1.2511416</v>
      </c>
      <c r="Q10" s="105">
        <v>3437.5</v>
      </c>
      <c r="R10" s="2">
        <f t="shared" ref="R10:R16" si="2">O10*P10/100</f>
        <v>0.55475146363160155</v>
      </c>
      <c r="T10" s="105">
        <v>1</v>
      </c>
      <c r="U10" s="98">
        <v>4</v>
      </c>
      <c r="V10" s="98">
        <v>10</v>
      </c>
      <c r="W10" s="98">
        <v>30</v>
      </c>
      <c r="X10" s="98">
        <v>1.04</v>
      </c>
      <c r="Y10" s="98">
        <v>112.5</v>
      </c>
      <c r="Z10" s="185">
        <f t="shared" ref="Z10:Z16" si="3">W10*X10/100</f>
        <v>0.31200000000000006</v>
      </c>
      <c r="AB10" s="98">
        <v>1</v>
      </c>
      <c r="AC10" s="98">
        <v>4</v>
      </c>
      <c r="AD10" s="98">
        <v>13</v>
      </c>
      <c r="AE10" s="98">
        <v>53.846153800000003</v>
      </c>
      <c r="AF10" s="98">
        <v>1.0061728000000001</v>
      </c>
      <c r="AG10" s="98">
        <v>12.5</v>
      </c>
      <c r="AH10" s="2">
        <f t="shared" ref="AH10:AH16" si="4">AE10*AF10/100</f>
        <v>0.54178535338176648</v>
      </c>
      <c r="AJ10" s="98">
        <v>1</v>
      </c>
      <c r="AK10" s="98">
        <v>4</v>
      </c>
      <c r="AL10" s="98">
        <v>75</v>
      </c>
      <c r="AM10" s="98">
        <v>60</v>
      </c>
      <c r="AN10" s="98">
        <v>2.1223684</v>
      </c>
      <c r="AO10" s="98">
        <v>10662.5</v>
      </c>
      <c r="AP10" s="2">
        <f t="shared" ref="AP10:AP16" si="5">AN10*AM10/100</f>
        <v>1.2734210400000001</v>
      </c>
      <c r="AQ10" s="112" t="str">
        <f t="shared" ref="AQ10:AQ16" si="6">IF(AJ10=1,"Long","Short")</f>
        <v>Long</v>
      </c>
    </row>
    <row r="11" spans="1:43" ht="14.25">
      <c r="A11" s="99"/>
      <c r="B11" s="116"/>
      <c r="C11" s="132"/>
      <c r="D11" s="133"/>
      <c r="E11" s="132"/>
      <c r="F11" s="133"/>
      <c r="G11" s="116"/>
      <c r="H11" s="115"/>
      <c r="I11" s="168" t="str">
        <f t="shared" si="0"/>
        <v>Short</v>
      </c>
      <c r="J11" s="112" t="s">
        <v>53</v>
      </c>
      <c r="K11" s="165">
        <f t="shared" si="1"/>
        <v>0.23443250236271784</v>
      </c>
      <c r="L11" s="105">
        <v>2</v>
      </c>
      <c r="M11" s="105">
        <v>3</v>
      </c>
      <c r="N11" s="105">
        <v>329</v>
      </c>
      <c r="O11" s="1">
        <v>43.465045600000003</v>
      </c>
      <c r="P11" s="105">
        <v>0.93790430000000002</v>
      </c>
      <c r="Q11" s="105">
        <v>-600</v>
      </c>
      <c r="R11" s="2">
        <f t="shared" si="2"/>
        <v>0.40766053167936084</v>
      </c>
      <c r="T11" s="105">
        <v>2</v>
      </c>
      <c r="U11" s="98">
        <v>3</v>
      </c>
      <c r="V11" s="98">
        <v>97</v>
      </c>
      <c r="W11" s="98">
        <v>43.298969100000001</v>
      </c>
      <c r="X11" s="98">
        <v>0.54269970000000001</v>
      </c>
      <c r="Y11" s="98">
        <v>-2075</v>
      </c>
      <c r="Z11" s="185">
        <f t="shared" si="3"/>
        <v>0.23498337540879269</v>
      </c>
      <c r="AB11" s="98">
        <v>2</v>
      </c>
      <c r="AC11" s="98">
        <v>3</v>
      </c>
      <c r="AD11" s="98">
        <v>25</v>
      </c>
      <c r="AE11" s="98">
        <v>32</v>
      </c>
      <c r="AF11" s="98">
        <v>0.1895425</v>
      </c>
      <c r="AG11" s="98">
        <v>-1550</v>
      </c>
      <c r="AH11" s="2">
        <f t="shared" si="4"/>
        <v>6.0653600000000002E-2</v>
      </c>
      <c r="AJ11" s="98">
        <v>2</v>
      </c>
      <c r="AK11" s="98">
        <v>3</v>
      </c>
      <c r="AL11" s="98">
        <v>58</v>
      </c>
      <c r="AM11" s="98">
        <v>43.103448299999997</v>
      </c>
      <c r="AN11" s="98">
        <v>0.40641709999999998</v>
      </c>
      <c r="AO11" s="98">
        <v>-2775</v>
      </c>
      <c r="AP11" s="2">
        <f t="shared" si="5"/>
        <v>0.17517978458085928</v>
      </c>
      <c r="AQ11" s="112" t="str">
        <f t="shared" si="6"/>
        <v>Short</v>
      </c>
    </row>
    <row r="12" spans="1:43" ht="14.25">
      <c r="A12" s="99"/>
      <c r="B12" s="132"/>
      <c r="C12" s="132"/>
      <c r="D12" s="133"/>
      <c r="E12" s="132"/>
      <c r="F12" s="133"/>
      <c r="G12" s="116"/>
      <c r="H12" s="115"/>
      <c r="I12" s="168" t="str">
        <f t="shared" si="0"/>
        <v>Long</v>
      </c>
      <c r="J12" s="112" t="s">
        <v>53</v>
      </c>
      <c r="K12" s="165">
        <f t="shared" si="1"/>
        <v>0.41203072533756679</v>
      </c>
      <c r="L12" s="105">
        <v>1</v>
      </c>
      <c r="M12" s="105">
        <v>3</v>
      </c>
      <c r="N12" s="105">
        <v>329</v>
      </c>
      <c r="O12" s="1">
        <v>57.446808500000003</v>
      </c>
      <c r="P12" s="105">
        <v>0.93783539999999999</v>
      </c>
      <c r="Q12" s="105">
        <v>-1737.5</v>
      </c>
      <c r="R12" s="2">
        <f t="shared" si="2"/>
        <v>0.53875650628320904</v>
      </c>
      <c r="T12" s="105">
        <v>1</v>
      </c>
      <c r="U12" s="98">
        <v>3</v>
      </c>
      <c r="V12" s="98">
        <v>97</v>
      </c>
      <c r="W12" s="98">
        <v>49.4845361</v>
      </c>
      <c r="X12" s="98">
        <v>0.69180330000000001</v>
      </c>
      <c r="Y12" s="98">
        <v>-4700</v>
      </c>
      <c r="Z12" s="185">
        <f t="shared" si="3"/>
        <v>0.34233565372949132</v>
      </c>
      <c r="AB12" s="98">
        <v>1</v>
      </c>
      <c r="AC12" s="98">
        <v>3</v>
      </c>
      <c r="AD12" s="98">
        <v>25</v>
      </c>
      <c r="AE12" s="98">
        <v>56</v>
      </c>
      <c r="AF12" s="98">
        <v>0.63392859999999995</v>
      </c>
      <c r="AG12" s="98">
        <v>-1537.5</v>
      </c>
      <c r="AH12" s="2">
        <f t="shared" si="4"/>
        <v>0.35500001599999997</v>
      </c>
      <c r="AJ12" s="98">
        <v>1</v>
      </c>
      <c r="AK12" s="98">
        <v>3</v>
      </c>
      <c r="AL12" s="98">
        <v>58</v>
      </c>
      <c r="AM12" s="98">
        <v>62.068965499999997</v>
      </c>
      <c r="AN12" s="98">
        <v>1.7260274</v>
      </c>
      <c r="AO12" s="98">
        <v>3312.5</v>
      </c>
      <c r="AP12" s="2">
        <f t="shared" si="5"/>
        <v>1.0713273514265469</v>
      </c>
      <c r="AQ12" s="112" t="str">
        <f t="shared" si="6"/>
        <v>Long</v>
      </c>
    </row>
    <row r="13" spans="1:43" ht="14.25">
      <c r="A13" s="99"/>
      <c r="B13" s="132"/>
      <c r="C13" s="132"/>
      <c r="D13" s="133"/>
      <c r="E13" s="132"/>
      <c r="F13" s="133"/>
      <c r="G13" s="116"/>
      <c r="H13" s="115"/>
      <c r="I13" s="168" t="str">
        <f t="shared" si="0"/>
        <v>Short</v>
      </c>
      <c r="J13" s="112" t="s">
        <v>54</v>
      </c>
      <c r="K13" s="165">
        <f>(R13+Z13+AH13)/3</f>
        <v>0.66150051328800197</v>
      </c>
      <c r="L13" s="105">
        <v>2</v>
      </c>
      <c r="M13" s="105">
        <v>2</v>
      </c>
      <c r="N13" s="105">
        <v>246</v>
      </c>
      <c r="O13" s="1">
        <v>59.349593499999997</v>
      </c>
      <c r="P13" s="105">
        <v>1.2251223</v>
      </c>
      <c r="Q13" s="105">
        <v>3450</v>
      </c>
      <c r="R13" s="2">
        <f t="shared" si="2"/>
        <v>0.72710510492785052</v>
      </c>
      <c r="T13" s="105">
        <v>2</v>
      </c>
      <c r="U13" s="98">
        <v>2</v>
      </c>
      <c r="V13" s="98">
        <v>39</v>
      </c>
      <c r="W13" s="98">
        <v>41.025641</v>
      </c>
      <c r="X13" s="98">
        <v>0.43990380000000001</v>
      </c>
      <c r="Y13" s="98">
        <v>-2912.5</v>
      </c>
      <c r="Z13" s="185">
        <f t="shared" si="3"/>
        <v>0.18047335373335802</v>
      </c>
      <c r="AB13" s="98">
        <v>2</v>
      </c>
      <c r="AC13" s="98">
        <v>2</v>
      </c>
      <c r="AD13" s="98">
        <v>22</v>
      </c>
      <c r="AE13" s="98">
        <v>63.636363600000003</v>
      </c>
      <c r="AF13" s="98">
        <v>1.6923077</v>
      </c>
      <c r="AG13" s="98">
        <v>900</v>
      </c>
      <c r="AH13" s="2">
        <f t="shared" si="4"/>
        <v>1.0769230812027972</v>
      </c>
      <c r="AJ13" s="98">
        <v>2</v>
      </c>
      <c r="AK13" s="98">
        <v>2</v>
      </c>
      <c r="AL13" s="98">
        <v>204</v>
      </c>
      <c r="AM13" s="98">
        <v>62.745097999999999</v>
      </c>
      <c r="AN13" s="98">
        <v>1.2481081000000001</v>
      </c>
      <c r="AO13" s="98">
        <v>5737.5</v>
      </c>
      <c r="AP13" s="2">
        <f t="shared" si="5"/>
        <v>0.78312665049093799</v>
      </c>
      <c r="AQ13" s="112" t="str">
        <f t="shared" si="6"/>
        <v>Short</v>
      </c>
    </row>
    <row r="14" spans="1:43" ht="14.25">
      <c r="A14" s="99"/>
      <c r="B14" s="132"/>
      <c r="C14" s="132"/>
      <c r="D14" s="133"/>
      <c r="E14" s="132"/>
      <c r="F14" s="133"/>
      <c r="G14" s="116"/>
      <c r="H14" s="115"/>
      <c r="I14" s="168" t="str">
        <f t="shared" si="0"/>
        <v>Long</v>
      </c>
      <c r="J14" s="112" t="s">
        <v>54</v>
      </c>
      <c r="K14" s="165">
        <f t="shared" si="1"/>
        <v>0.35860438540952216</v>
      </c>
      <c r="L14" s="105">
        <v>1</v>
      </c>
      <c r="M14" s="105">
        <v>2</v>
      </c>
      <c r="N14" s="105">
        <v>246</v>
      </c>
      <c r="O14" s="1">
        <v>46.341463400000002</v>
      </c>
      <c r="P14" s="105">
        <v>0.77450980000000003</v>
      </c>
      <c r="Q14" s="105">
        <v>-2012.5</v>
      </c>
      <c r="R14" s="2">
        <f t="shared" si="2"/>
        <v>0.35891917549641322</v>
      </c>
      <c r="T14" s="105">
        <v>1</v>
      </c>
      <c r="U14" s="98">
        <v>2</v>
      </c>
      <c r="V14" s="98">
        <v>39</v>
      </c>
      <c r="W14" s="98">
        <v>51.282051299999999</v>
      </c>
      <c r="X14" s="98">
        <v>1.212963</v>
      </c>
      <c r="Y14" s="98">
        <v>287.5</v>
      </c>
      <c r="Z14" s="185">
        <f t="shared" si="3"/>
        <v>0.62203230791001896</v>
      </c>
      <c r="AB14" s="98">
        <v>1</v>
      </c>
      <c r="AC14" s="98">
        <v>2</v>
      </c>
      <c r="AD14" s="98">
        <v>22</v>
      </c>
      <c r="AE14" s="98">
        <v>36.363636399999997</v>
      </c>
      <c r="AF14" s="98">
        <v>0.26086959999999998</v>
      </c>
      <c r="AG14" s="98">
        <v>-637.5</v>
      </c>
      <c r="AH14" s="2">
        <f t="shared" si="4"/>
        <v>9.4861672822134382E-2</v>
      </c>
      <c r="AJ14" s="98">
        <v>1</v>
      </c>
      <c r="AK14" s="98">
        <v>2</v>
      </c>
      <c r="AL14" s="98">
        <v>204</v>
      </c>
      <c r="AM14" s="98">
        <v>47.549019600000001</v>
      </c>
      <c r="AN14" s="98">
        <v>1.1203251999999999</v>
      </c>
      <c r="AO14" s="98">
        <v>925</v>
      </c>
      <c r="AP14" s="2">
        <f t="shared" si="5"/>
        <v>0.53270364893173916</v>
      </c>
      <c r="AQ14" s="112" t="str">
        <f t="shared" si="6"/>
        <v>Long</v>
      </c>
    </row>
    <row r="15" spans="1:43" ht="14.25">
      <c r="A15" s="99"/>
      <c r="B15" s="132"/>
      <c r="C15" s="132"/>
      <c r="D15" s="133"/>
      <c r="E15" s="132"/>
      <c r="F15" s="133"/>
      <c r="G15" s="116"/>
      <c r="H15" s="115"/>
      <c r="I15" s="168" t="str">
        <f t="shared" si="0"/>
        <v>Short</v>
      </c>
      <c r="J15" s="112" t="s">
        <v>52</v>
      </c>
      <c r="K15" s="165">
        <f t="shared" si="1"/>
        <v>0.39719861806099216</v>
      </c>
      <c r="L15" s="105">
        <v>2</v>
      </c>
      <c r="M15" s="105">
        <v>1</v>
      </c>
      <c r="N15" s="105">
        <v>228</v>
      </c>
      <c r="O15" s="1">
        <v>50.438596500000003</v>
      </c>
      <c r="P15" s="105">
        <v>1.1187189</v>
      </c>
      <c r="Q15" s="105">
        <v>2687.5</v>
      </c>
      <c r="R15" s="2">
        <f t="shared" si="2"/>
        <v>0.56426611194023846</v>
      </c>
      <c r="T15" s="105">
        <v>2</v>
      </c>
      <c r="U15" s="98">
        <v>1</v>
      </c>
      <c r="V15" s="98">
        <v>89</v>
      </c>
      <c r="W15" s="98">
        <v>48.314606699999999</v>
      </c>
      <c r="X15" s="98">
        <v>0.75395429999999997</v>
      </c>
      <c r="Y15" s="98">
        <v>-3500</v>
      </c>
      <c r="Z15" s="185">
        <f t="shared" si="3"/>
        <v>0.36427005474273805</v>
      </c>
      <c r="AB15" s="98">
        <v>2</v>
      </c>
      <c r="AC15" s="98">
        <v>1</v>
      </c>
      <c r="AD15" s="98">
        <v>16</v>
      </c>
      <c r="AE15" s="98">
        <v>37.5</v>
      </c>
      <c r="AF15" s="98">
        <v>0.70149249999999996</v>
      </c>
      <c r="AG15" s="98">
        <v>-750</v>
      </c>
      <c r="AH15" s="2">
        <f t="shared" si="4"/>
        <v>0.26305968749999997</v>
      </c>
      <c r="AJ15" s="98">
        <v>2</v>
      </c>
      <c r="AK15" s="98">
        <v>1</v>
      </c>
      <c r="AL15" s="98">
        <v>48</v>
      </c>
      <c r="AM15" s="98">
        <v>50</v>
      </c>
      <c r="AN15" s="98">
        <v>1.1655844</v>
      </c>
      <c r="AO15" s="98">
        <v>1275</v>
      </c>
      <c r="AP15" s="2">
        <f t="shared" si="5"/>
        <v>0.58279219999999998</v>
      </c>
      <c r="AQ15" s="112" t="str">
        <f t="shared" si="6"/>
        <v>Short</v>
      </c>
    </row>
    <row r="16" spans="1:43" ht="14.25">
      <c r="A16" s="99"/>
      <c r="B16" s="132"/>
      <c r="C16" s="132"/>
      <c r="D16" s="133"/>
      <c r="E16" s="132"/>
      <c r="F16" s="133"/>
      <c r="G16" s="116"/>
      <c r="H16" s="115"/>
      <c r="I16" s="168" t="str">
        <f t="shared" si="0"/>
        <v>Long</v>
      </c>
      <c r="J16" s="112" t="s">
        <v>52</v>
      </c>
      <c r="K16" s="165">
        <f>(R16+Z16+AH16)/3</f>
        <v>0.42138447077485308</v>
      </c>
      <c r="L16" s="105">
        <v>1</v>
      </c>
      <c r="M16" s="105">
        <v>1</v>
      </c>
      <c r="N16" s="105">
        <v>228</v>
      </c>
      <c r="O16" s="1">
        <v>42.9824561</v>
      </c>
      <c r="P16" s="105">
        <v>1.0338982999999999</v>
      </c>
      <c r="Q16" s="105">
        <v>200</v>
      </c>
      <c r="R16" s="2">
        <f t="shared" si="2"/>
        <v>0.44439488291614632</v>
      </c>
      <c r="T16" s="105">
        <v>1</v>
      </c>
      <c r="U16" s="98">
        <v>1</v>
      </c>
      <c r="V16" s="98">
        <v>89</v>
      </c>
      <c r="W16" s="98">
        <v>44.943820199999998</v>
      </c>
      <c r="X16" s="98">
        <v>0.91596639999999996</v>
      </c>
      <c r="Y16" s="98">
        <v>-250</v>
      </c>
      <c r="Z16" s="185">
        <f t="shared" si="3"/>
        <v>0.41167029190841276</v>
      </c>
      <c r="AB16" s="98">
        <v>1</v>
      </c>
      <c r="AC16" s="98">
        <v>1</v>
      </c>
      <c r="AD16" s="98">
        <v>16</v>
      </c>
      <c r="AE16" s="98">
        <v>37.5</v>
      </c>
      <c r="AF16" s="98">
        <v>1.0882353</v>
      </c>
      <c r="AG16" s="98">
        <v>37.5</v>
      </c>
      <c r="AH16" s="2">
        <f t="shared" si="4"/>
        <v>0.40808823750000001</v>
      </c>
      <c r="AJ16" s="98">
        <v>1</v>
      </c>
      <c r="AK16" s="98">
        <v>1</v>
      </c>
      <c r="AL16" s="98">
        <v>48</v>
      </c>
      <c r="AM16" s="98">
        <v>47.9166667</v>
      </c>
      <c r="AN16" s="98">
        <v>0.65432100000000004</v>
      </c>
      <c r="AO16" s="98">
        <v>-700</v>
      </c>
      <c r="AP16" s="2">
        <f t="shared" si="5"/>
        <v>0.31352881271810701</v>
      </c>
      <c r="AQ16" s="112" t="str">
        <f t="shared" si="6"/>
        <v>Long</v>
      </c>
    </row>
    <row r="17" spans="1:43">
      <c r="A17" s="132"/>
      <c r="B17" s="132"/>
      <c r="C17" s="132"/>
      <c r="D17" s="132"/>
      <c r="E17" s="132"/>
      <c r="F17" s="132"/>
      <c r="G17" s="132"/>
      <c r="H17" s="115"/>
      <c r="I17" s="169"/>
      <c r="J17" s="115"/>
    </row>
    <row r="18" spans="1:43">
      <c r="A18" s="132"/>
      <c r="B18" s="132"/>
      <c r="C18" s="132"/>
      <c r="D18" s="132"/>
      <c r="E18" s="132"/>
      <c r="F18" s="132"/>
      <c r="G18" s="132"/>
      <c r="H18" s="115"/>
      <c r="I18" s="169"/>
      <c r="J18" s="115"/>
    </row>
    <row r="19" spans="1:43">
      <c r="A19" s="134"/>
      <c r="B19" s="134"/>
      <c r="C19" s="134"/>
      <c r="D19" s="134"/>
      <c r="E19" s="126"/>
      <c r="F19" s="126"/>
      <c r="G19" s="135"/>
      <c r="H19" s="136"/>
      <c r="I19" s="166"/>
      <c r="J19" s="128"/>
      <c r="K19" s="132"/>
      <c r="L19" s="137"/>
      <c r="M19" s="137"/>
      <c r="N19" s="137"/>
      <c r="O19" s="53"/>
      <c r="P19" s="138"/>
      <c r="Q19" s="138"/>
      <c r="R19" s="138"/>
      <c r="S19" s="132"/>
      <c r="T19" s="137"/>
      <c r="U19" s="137"/>
      <c r="V19" s="137"/>
      <c r="W19" s="137"/>
      <c r="X19" s="138"/>
      <c r="Y19" s="138"/>
      <c r="Z19" s="138"/>
      <c r="AA19" s="132"/>
      <c r="AB19" s="138"/>
      <c r="AC19" s="138"/>
      <c r="AD19" s="138"/>
      <c r="AE19" s="138"/>
      <c r="AF19" s="138"/>
      <c r="AG19" s="138"/>
      <c r="AH19" s="138"/>
      <c r="AI19" s="132"/>
      <c r="AJ19" s="138"/>
      <c r="AK19" s="138"/>
      <c r="AL19" s="138"/>
      <c r="AM19" s="138"/>
      <c r="AN19" s="138"/>
      <c r="AO19" s="138"/>
      <c r="AP19" s="138"/>
      <c r="AQ19" s="116"/>
    </row>
    <row r="20" spans="1:43" s="111" customFormat="1">
      <c r="A20" s="130"/>
      <c r="B20" s="130"/>
      <c r="C20" s="130"/>
      <c r="D20" s="130"/>
      <c r="E20" s="131"/>
      <c r="F20" s="130"/>
      <c r="G20" s="120"/>
      <c r="H20" s="120"/>
      <c r="I20" s="170"/>
      <c r="J20" s="120"/>
      <c r="K20" s="131"/>
      <c r="L20" s="130"/>
      <c r="M20" s="130"/>
      <c r="N20" s="130"/>
      <c r="O20" s="17"/>
      <c r="P20" s="120"/>
      <c r="Q20" s="120"/>
      <c r="R20" s="120"/>
      <c r="S20" s="131"/>
      <c r="T20" s="130"/>
      <c r="U20" s="130"/>
      <c r="V20" s="130"/>
      <c r="W20" s="130"/>
      <c r="X20" s="120"/>
      <c r="Y20" s="120"/>
      <c r="Z20" s="120"/>
      <c r="AA20" s="131"/>
      <c r="AB20" s="120"/>
      <c r="AC20" s="120"/>
      <c r="AD20" s="120"/>
      <c r="AE20" s="120"/>
      <c r="AF20" s="120"/>
      <c r="AG20" s="120"/>
      <c r="AH20" s="120"/>
      <c r="AI20" s="131"/>
      <c r="AJ20" s="120"/>
      <c r="AK20" s="120"/>
      <c r="AL20" s="120"/>
      <c r="AM20" s="120"/>
      <c r="AN20" s="120"/>
      <c r="AO20" s="120"/>
      <c r="AP20" s="120"/>
      <c r="AQ20" s="139"/>
    </row>
    <row r="21" spans="1:43">
      <c r="A21" s="133"/>
      <c r="B21" s="132"/>
      <c r="C21" s="132"/>
      <c r="D21" s="133"/>
      <c r="E21" s="132"/>
      <c r="F21" s="133"/>
      <c r="G21" s="116"/>
      <c r="H21" s="115"/>
      <c r="I21" s="169"/>
      <c r="J21" s="115"/>
      <c r="K21" s="132"/>
      <c r="L21" s="132"/>
      <c r="M21" s="132"/>
      <c r="N21" s="132"/>
      <c r="O21" s="13"/>
      <c r="P21" s="116"/>
      <c r="Q21" s="116"/>
      <c r="R21" s="116"/>
      <c r="S21" s="132"/>
      <c r="T21" s="132"/>
      <c r="U21" s="132"/>
      <c r="V21" s="132"/>
      <c r="W21" s="132"/>
      <c r="X21" s="116"/>
      <c r="Y21" s="116"/>
      <c r="Z21" s="116"/>
      <c r="AA21" s="132"/>
      <c r="AB21" s="116"/>
      <c r="AC21" s="116"/>
      <c r="AD21" s="116"/>
      <c r="AE21" s="116"/>
      <c r="AF21" s="116"/>
      <c r="AG21" s="116"/>
      <c r="AH21" s="116"/>
      <c r="AI21" s="132"/>
      <c r="AJ21" s="116"/>
      <c r="AK21" s="116"/>
      <c r="AL21" s="116"/>
      <c r="AM21" s="116"/>
      <c r="AN21" s="116"/>
      <c r="AO21" s="116"/>
      <c r="AP21" s="116"/>
      <c r="AQ21" s="116"/>
    </row>
    <row r="22" spans="1:43">
      <c r="A22" s="133"/>
      <c r="B22" s="132"/>
      <c r="C22" s="132"/>
      <c r="D22" s="133"/>
      <c r="E22" s="132"/>
      <c r="F22" s="133"/>
      <c r="G22" s="116"/>
      <c r="H22" s="115"/>
      <c r="I22" s="169"/>
      <c r="J22" s="115"/>
      <c r="K22" s="132"/>
      <c r="L22" s="132"/>
      <c r="M22" s="132"/>
      <c r="N22" s="132"/>
      <c r="O22" s="13"/>
      <c r="P22" s="116"/>
      <c r="Q22" s="116"/>
      <c r="R22" s="116"/>
      <c r="S22" s="132"/>
      <c r="T22" s="132"/>
      <c r="U22" s="132"/>
      <c r="V22" s="132"/>
      <c r="W22" s="132"/>
      <c r="X22" s="116"/>
      <c r="Y22" s="116"/>
      <c r="Z22" s="116"/>
      <c r="AA22" s="132"/>
      <c r="AB22" s="116"/>
      <c r="AC22" s="116"/>
      <c r="AD22" s="116"/>
      <c r="AE22" s="116"/>
      <c r="AF22" s="116"/>
      <c r="AG22" s="116"/>
      <c r="AH22" s="116"/>
      <c r="AI22" s="132"/>
      <c r="AJ22" s="116"/>
      <c r="AK22" s="116"/>
      <c r="AL22" s="116"/>
      <c r="AM22" s="116"/>
      <c r="AN22" s="116"/>
      <c r="AO22" s="116"/>
      <c r="AP22" s="116"/>
      <c r="AQ22" s="116"/>
    </row>
    <row r="23" spans="1:43">
      <c r="A23" s="133"/>
      <c r="B23" s="132"/>
      <c r="C23" s="132"/>
      <c r="D23" s="133"/>
      <c r="E23" s="132"/>
      <c r="F23" s="133"/>
      <c r="G23" s="116"/>
      <c r="H23" s="115"/>
      <c r="I23" s="169"/>
      <c r="J23" s="115"/>
      <c r="K23" s="132"/>
      <c r="L23" s="132"/>
      <c r="M23" s="132"/>
      <c r="N23" s="132"/>
      <c r="O23" s="13"/>
      <c r="P23" s="116"/>
      <c r="Q23" s="116"/>
      <c r="R23" s="116"/>
      <c r="S23" s="132"/>
      <c r="T23" s="132"/>
      <c r="U23" s="132"/>
      <c r="V23" s="132"/>
      <c r="W23" s="132"/>
      <c r="X23" s="116"/>
      <c r="Y23" s="116"/>
      <c r="Z23" s="116"/>
      <c r="AA23" s="132"/>
      <c r="AB23" s="116"/>
      <c r="AC23" s="116"/>
      <c r="AD23" s="116"/>
      <c r="AE23" s="116"/>
      <c r="AF23" s="116"/>
      <c r="AG23" s="116"/>
      <c r="AH23" s="116"/>
      <c r="AI23" s="132"/>
      <c r="AJ23" s="116"/>
      <c r="AK23" s="116"/>
      <c r="AL23" s="116"/>
      <c r="AM23" s="116"/>
      <c r="AN23" s="116"/>
      <c r="AO23" s="116"/>
      <c r="AP23" s="116"/>
      <c r="AQ23" s="116"/>
    </row>
    <row r="24" spans="1:43">
      <c r="A24" s="133"/>
      <c r="B24" s="132"/>
      <c r="C24" s="132"/>
      <c r="D24" s="133"/>
      <c r="E24" s="132"/>
      <c r="F24" s="133"/>
      <c r="G24" s="116"/>
      <c r="H24" s="115"/>
      <c r="I24" s="169"/>
      <c r="J24" s="115"/>
      <c r="K24" s="132"/>
      <c r="L24" s="132"/>
      <c r="M24" s="132"/>
      <c r="N24" s="132"/>
      <c r="O24" s="13"/>
      <c r="P24" s="116"/>
      <c r="Q24" s="116"/>
      <c r="R24" s="116"/>
      <c r="S24" s="132"/>
      <c r="T24" s="132"/>
      <c r="U24" s="132"/>
      <c r="V24" s="132"/>
      <c r="W24" s="132"/>
      <c r="X24" s="116"/>
      <c r="Y24" s="116"/>
      <c r="Z24" s="116"/>
      <c r="AA24" s="132"/>
      <c r="AB24" s="116"/>
      <c r="AC24" s="116"/>
      <c r="AD24" s="116"/>
      <c r="AE24" s="116"/>
      <c r="AF24" s="116"/>
      <c r="AG24" s="116"/>
      <c r="AH24" s="116"/>
      <c r="AI24" s="132"/>
      <c r="AJ24" s="116"/>
      <c r="AK24" s="116"/>
      <c r="AL24" s="116"/>
      <c r="AM24" s="116"/>
      <c r="AN24" s="116"/>
      <c r="AO24" s="116"/>
      <c r="AP24" s="116"/>
      <c r="AQ24" s="116"/>
    </row>
    <row r="25" spans="1:43">
      <c r="A25" s="133"/>
      <c r="B25" s="132"/>
      <c r="C25" s="132"/>
      <c r="D25" s="133"/>
      <c r="E25" s="132"/>
      <c r="F25" s="133"/>
      <c r="G25" s="116"/>
      <c r="H25" s="115"/>
      <c r="I25" s="169"/>
      <c r="J25" s="115"/>
      <c r="K25" s="132"/>
      <c r="L25" s="132"/>
      <c r="M25" s="132"/>
      <c r="N25" s="132"/>
      <c r="O25" s="13"/>
      <c r="P25" s="116"/>
      <c r="Q25" s="116"/>
      <c r="R25" s="116"/>
      <c r="S25" s="132"/>
      <c r="T25" s="132"/>
      <c r="U25" s="132"/>
      <c r="V25" s="132"/>
      <c r="W25" s="132"/>
      <c r="X25" s="116"/>
      <c r="Y25" s="116"/>
      <c r="Z25" s="116"/>
      <c r="AA25" s="132"/>
      <c r="AB25" s="116"/>
      <c r="AC25" s="116"/>
      <c r="AD25" s="116"/>
      <c r="AE25" s="116"/>
      <c r="AF25" s="116"/>
      <c r="AG25" s="116"/>
      <c r="AH25" s="116"/>
      <c r="AI25" s="132"/>
      <c r="AJ25" s="116"/>
      <c r="AK25" s="116"/>
      <c r="AL25" s="116"/>
      <c r="AM25" s="116"/>
      <c r="AN25" s="116"/>
      <c r="AO25" s="116"/>
      <c r="AP25" s="116"/>
      <c r="AQ25" s="116"/>
    </row>
    <row r="26" spans="1:43">
      <c r="A26" s="133"/>
      <c r="B26" s="132"/>
      <c r="C26" s="132"/>
      <c r="D26" s="133"/>
      <c r="E26" s="132"/>
      <c r="F26" s="133"/>
      <c r="G26" s="116"/>
      <c r="H26" s="115"/>
      <c r="I26" s="169"/>
      <c r="J26" s="115"/>
      <c r="K26" s="132"/>
      <c r="L26" s="132"/>
      <c r="M26" s="132"/>
      <c r="N26" s="132"/>
      <c r="O26" s="13"/>
      <c r="P26" s="116"/>
      <c r="Q26" s="116"/>
      <c r="R26" s="116"/>
      <c r="S26" s="132"/>
      <c r="T26" s="132"/>
      <c r="U26" s="132"/>
      <c r="V26" s="132"/>
      <c r="W26" s="132"/>
      <c r="X26" s="116"/>
      <c r="Y26" s="116"/>
      <c r="Z26" s="116"/>
      <c r="AA26" s="132"/>
      <c r="AB26" s="116"/>
      <c r="AC26" s="116"/>
      <c r="AD26" s="116"/>
      <c r="AE26" s="116"/>
      <c r="AF26" s="116"/>
      <c r="AG26" s="116"/>
      <c r="AH26" s="116"/>
      <c r="AI26" s="132"/>
      <c r="AJ26" s="116"/>
      <c r="AK26" s="116"/>
      <c r="AL26" s="116"/>
      <c r="AM26" s="116"/>
      <c r="AN26" s="116"/>
      <c r="AO26" s="116"/>
      <c r="AP26" s="116"/>
      <c r="AQ26" s="116"/>
    </row>
    <row r="27" spans="1:43">
      <c r="A27" s="133"/>
      <c r="B27" s="132"/>
      <c r="C27" s="132"/>
      <c r="D27" s="133"/>
      <c r="E27" s="132"/>
      <c r="F27" s="133"/>
      <c r="G27" s="116"/>
      <c r="H27" s="115"/>
      <c r="I27" s="169"/>
      <c r="J27" s="115"/>
      <c r="K27" s="132"/>
      <c r="L27" s="132"/>
      <c r="M27" s="132"/>
      <c r="N27" s="132"/>
      <c r="O27" s="13"/>
      <c r="P27" s="116"/>
      <c r="Q27" s="116"/>
      <c r="R27" s="116"/>
      <c r="S27" s="132"/>
      <c r="T27" s="132"/>
      <c r="U27" s="132"/>
      <c r="V27" s="132"/>
      <c r="W27" s="132"/>
      <c r="X27" s="116"/>
      <c r="Y27" s="116"/>
      <c r="Z27" s="116"/>
      <c r="AA27" s="132"/>
      <c r="AB27" s="116"/>
      <c r="AC27" s="116"/>
      <c r="AD27" s="116"/>
      <c r="AE27" s="116"/>
      <c r="AF27" s="116"/>
      <c r="AG27" s="116"/>
      <c r="AH27" s="116"/>
      <c r="AI27" s="132"/>
      <c r="AJ27" s="116"/>
      <c r="AK27" s="116"/>
      <c r="AL27" s="116"/>
      <c r="AM27" s="116"/>
      <c r="AN27" s="116"/>
      <c r="AO27" s="116"/>
      <c r="AP27" s="116"/>
      <c r="AQ27" s="116"/>
    </row>
    <row r="28" spans="1:43">
      <c r="A28" s="133"/>
      <c r="B28" s="132"/>
      <c r="C28" s="132"/>
      <c r="D28" s="133"/>
      <c r="E28" s="132"/>
      <c r="F28" s="133"/>
      <c r="G28" s="116"/>
      <c r="H28" s="115"/>
      <c r="I28" s="169"/>
      <c r="J28" s="115"/>
      <c r="K28" s="132"/>
      <c r="L28" s="132"/>
      <c r="M28" s="132"/>
      <c r="N28" s="132"/>
      <c r="O28" s="13"/>
      <c r="P28" s="116"/>
      <c r="Q28" s="116"/>
      <c r="R28" s="116"/>
      <c r="S28" s="132"/>
      <c r="T28" s="132"/>
      <c r="U28" s="132"/>
      <c r="V28" s="132"/>
      <c r="W28" s="132"/>
      <c r="X28" s="116"/>
      <c r="Y28" s="116"/>
      <c r="Z28" s="116"/>
      <c r="AA28" s="132"/>
      <c r="AB28" s="116"/>
      <c r="AC28" s="116"/>
      <c r="AD28" s="116"/>
      <c r="AE28" s="116"/>
      <c r="AF28" s="116"/>
      <c r="AG28" s="116"/>
      <c r="AH28" s="116"/>
      <c r="AI28" s="132"/>
      <c r="AJ28" s="116"/>
      <c r="AK28" s="116"/>
      <c r="AL28" s="116"/>
      <c r="AM28" s="116"/>
      <c r="AN28" s="116"/>
      <c r="AO28" s="116"/>
      <c r="AP28" s="116"/>
      <c r="AQ28" s="116"/>
    </row>
    <row r="29" spans="1:43" s="115" customFormat="1">
      <c r="A29" s="140"/>
      <c r="F29" s="141"/>
      <c r="I29" s="169"/>
      <c r="O29" s="3"/>
    </row>
    <row r="30" spans="1:43" s="115" customFormat="1">
      <c r="A30" s="140"/>
      <c r="F30" s="141"/>
      <c r="I30" s="169"/>
      <c r="O30" s="3"/>
    </row>
    <row r="31" spans="1:43" s="115" customFormat="1">
      <c r="A31" s="140"/>
      <c r="D31" s="116"/>
      <c r="E31" s="116"/>
      <c r="F31" s="141"/>
      <c r="G31" s="116"/>
      <c r="H31" s="116"/>
      <c r="I31" s="171"/>
      <c r="J31" s="116"/>
      <c r="K31" s="116"/>
      <c r="L31" s="116"/>
      <c r="M31" s="116"/>
      <c r="N31" s="116"/>
      <c r="O31" s="13"/>
      <c r="P31" s="116"/>
      <c r="Q31" s="116"/>
      <c r="R31" s="116"/>
      <c r="S31" s="116"/>
      <c r="T31" s="116"/>
      <c r="U31" s="116"/>
      <c r="V31" s="116"/>
      <c r="W31" s="116"/>
      <c r="X31" s="116"/>
    </row>
    <row r="32" spans="1:43" ht="15" customHeight="1">
      <c r="C32" s="142"/>
      <c r="D32" s="117"/>
      <c r="E32" s="143"/>
      <c r="F32" s="117"/>
      <c r="G32" s="117"/>
      <c r="H32" s="117"/>
      <c r="I32" s="172"/>
      <c r="J32" s="117"/>
      <c r="K32" s="117"/>
      <c r="L32" s="117"/>
      <c r="M32" s="117"/>
      <c r="N32" s="117"/>
      <c r="O32" s="54"/>
      <c r="P32" s="117"/>
      <c r="Q32" s="117"/>
      <c r="R32" s="117"/>
      <c r="S32" s="117"/>
      <c r="T32" s="117"/>
      <c r="U32" s="117"/>
      <c r="V32" s="117"/>
      <c r="W32" s="117"/>
      <c r="X32" s="117"/>
      <c r="Y32" s="343" t="s">
        <v>57</v>
      </c>
      <c r="Z32" s="343"/>
      <c r="AC32" s="338" t="s">
        <v>342</v>
      </c>
      <c r="AD32" s="338"/>
      <c r="AE32" s="338"/>
    </row>
    <row r="33" spans="3:39" ht="13.5" customHeight="1">
      <c r="C33" s="132"/>
      <c r="D33" s="138"/>
      <c r="E33" s="126"/>
      <c r="F33" s="116"/>
      <c r="G33" s="116"/>
      <c r="H33" s="116"/>
      <c r="I33" s="171"/>
      <c r="J33" s="116"/>
      <c r="K33" s="116"/>
      <c r="L33" s="116"/>
      <c r="M33" s="116"/>
      <c r="N33" s="116"/>
      <c r="O33" s="13"/>
      <c r="P33" s="116"/>
      <c r="Q33" s="116"/>
      <c r="R33" s="116"/>
      <c r="S33" s="116"/>
      <c r="T33" s="116"/>
      <c r="U33" s="116"/>
      <c r="V33" s="116"/>
      <c r="W33" s="116"/>
      <c r="X33" s="116"/>
      <c r="Y33" s="144" t="s">
        <v>52</v>
      </c>
      <c r="Z33" s="1">
        <f>K15</f>
        <v>0.39719861806099216</v>
      </c>
      <c r="AA33" s="1"/>
      <c r="AB33" s="1"/>
      <c r="AC33" s="1"/>
      <c r="AD33" s="1">
        <f>AP15</f>
        <v>0.58279219999999998</v>
      </c>
    </row>
    <row r="34" spans="3:39">
      <c r="C34" s="132"/>
      <c r="D34" s="116"/>
      <c r="E34" s="145"/>
      <c r="F34" s="116"/>
      <c r="G34" s="116"/>
      <c r="H34" s="116"/>
      <c r="I34" s="171"/>
      <c r="J34" s="116"/>
      <c r="K34" s="116"/>
      <c r="L34" s="116"/>
      <c r="M34" s="116"/>
      <c r="N34" s="116"/>
      <c r="O34" s="13"/>
      <c r="P34" s="116"/>
      <c r="Q34" s="116"/>
      <c r="R34" s="116"/>
      <c r="S34" s="116"/>
      <c r="T34" s="116"/>
      <c r="U34" s="116"/>
      <c r="V34" s="116"/>
      <c r="W34" s="116"/>
      <c r="X34" s="116"/>
      <c r="Y34" s="144" t="s">
        <v>54</v>
      </c>
      <c r="Z34" s="1">
        <f>K13</f>
        <v>0.66150051328800197</v>
      </c>
      <c r="AA34" s="1"/>
      <c r="AB34" s="1"/>
      <c r="AC34" s="1"/>
      <c r="AD34" s="1">
        <f>AP13</f>
        <v>0.78312665049093799</v>
      </c>
    </row>
    <row r="35" spans="3:39">
      <c r="C35" s="132"/>
      <c r="D35" s="126"/>
      <c r="E35" s="126"/>
      <c r="F35" s="116"/>
      <c r="G35" s="116"/>
      <c r="H35" s="116"/>
      <c r="I35" s="171"/>
      <c r="J35" s="116"/>
      <c r="K35" s="116"/>
      <c r="L35" s="116"/>
      <c r="M35" s="116"/>
      <c r="N35" s="116"/>
      <c r="O35" s="13"/>
      <c r="P35" s="116"/>
      <c r="Q35" s="116"/>
      <c r="R35" s="116"/>
      <c r="S35" s="116"/>
      <c r="T35" s="116"/>
      <c r="U35" s="116"/>
      <c r="V35" s="116"/>
      <c r="W35" s="116"/>
      <c r="X35" s="116"/>
      <c r="Y35" s="144" t="s">
        <v>53</v>
      </c>
      <c r="Z35" s="1">
        <f>K12</f>
        <v>0.41203072533756679</v>
      </c>
      <c r="AA35" s="1"/>
      <c r="AB35" s="1"/>
      <c r="AC35" s="1"/>
      <c r="AD35" s="1">
        <f>AP12</f>
        <v>1.0713273514265469</v>
      </c>
      <c r="AE35" s="125"/>
      <c r="AM35" s="125"/>
    </row>
    <row r="36" spans="3:39">
      <c r="C36" s="132"/>
      <c r="D36" s="116"/>
      <c r="E36" s="145"/>
      <c r="F36" s="116"/>
      <c r="G36" s="116"/>
      <c r="H36" s="116"/>
      <c r="I36" s="171"/>
      <c r="J36" s="116"/>
      <c r="K36" s="116"/>
      <c r="L36" s="116"/>
      <c r="M36" s="116"/>
      <c r="N36" s="116"/>
      <c r="O36" s="13"/>
      <c r="P36" s="116"/>
      <c r="Q36" s="116"/>
      <c r="R36" s="116"/>
      <c r="S36" s="116"/>
      <c r="T36" s="116"/>
      <c r="U36" s="116"/>
      <c r="V36" s="116"/>
      <c r="W36" s="116"/>
      <c r="X36" s="116"/>
      <c r="Y36" s="144" t="s">
        <v>55</v>
      </c>
      <c r="Z36" s="1">
        <f>K10</f>
        <v>0.46951227233778936</v>
      </c>
      <c r="AA36" s="1"/>
      <c r="AB36" s="1"/>
      <c r="AC36" s="1"/>
      <c r="AD36" s="1">
        <f>AP10</f>
        <v>1.2734210400000001</v>
      </c>
      <c r="AE36" s="125"/>
      <c r="AM36" s="125"/>
    </row>
    <row r="37" spans="3:39">
      <c r="D37" s="138"/>
      <c r="E37" s="126"/>
      <c r="F37" s="116"/>
      <c r="G37" s="116"/>
      <c r="H37" s="116"/>
      <c r="I37" s="171"/>
      <c r="J37" s="116"/>
      <c r="K37" s="116"/>
      <c r="L37" s="116"/>
      <c r="M37" s="116"/>
      <c r="N37" s="116"/>
      <c r="O37" s="13"/>
      <c r="P37" s="116"/>
      <c r="Q37" s="116"/>
      <c r="R37" s="116"/>
      <c r="S37" s="116"/>
      <c r="T37" s="116"/>
      <c r="U37" s="116"/>
      <c r="V37" s="116"/>
      <c r="W37" s="116"/>
      <c r="X37" s="116"/>
    </row>
    <row r="38" spans="3:39">
      <c r="D38" s="116"/>
      <c r="E38" s="145"/>
      <c r="F38" s="116"/>
      <c r="G38" s="116"/>
      <c r="H38" s="116"/>
      <c r="I38" s="171"/>
      <c r="J38" s="116"/>
      <c r="K38" s="116"/>
      <c r="L38" s="116"/>
      <c r="M38" s="116"/>
      <c r="N38" s="116"/>
      <c r="O38" s="13"/>
      <c r="P38" s="116"/>
      <c r="Q38" s="116"/>
      <c r="R38" s="116"/>
      <c r="S38" s="116"/>
      <c r="T38" s="116"/>
      <c r="U38" s="116"/>
      <c r="V38" s="116"/>
      <c r="W38" s="116"/>
      <c r="X38" s="116"/>
      <c r="Z38" s="119"/>
      <c r="AA38" s="119"/>
      <c r="AB38" s="119"/>
      <c r="AC38" s="119"/>
      <c r="AH38" s="105">
        <f>SUM(AH40:AH600)</f>
        <v>333.25</v>
      </c>
      <c r="AI38" s="105">
        <f>SUM(AI40:AI600)</f>
        <v>-430</v>
      </c>
    </row>
    <row r="39" spans="3:39" s="111" customFormat="1" ht="25.5">
      <c r="F39" s="139"/>
      <c r="G39" s="120"/>
      <c r="H39" s="139"/>
      <c r="I39" s="173" t="s">
        <v>224</v>
      </c>
      <c r="J39" s="111" t="s">
        <v>388</v>
      </c>
      <c r="K39" s="111" t="s">
        <v>35</v>
      </c>
      <c r="L39" s="111" t="s">
        <v>2</v>
      </c>
      <c r="M39" s="111" t="s">
        <v>43</v>
      </c>
      <c r="N39" s="139" t="s">
        <v>276</v>
      </c>
      <c r="O39" s="17" t="s">
        <v>277</v>
      </c>
      <c r="P39" s="139" t="s">
        <v>344</v>
      </c>
      <c r="Q39" s="139" t="s">
        <v>433</v>
      </c>
      <c r="R39" s="139" t="s">
        <v>432</v>
      </c>
      <c r="S39" s="139" t="s">
        <v>411</v>
      </c>
      <c r="T39" s="139" t="s">
        <v>439</v>
      </c>
      <c r="U39" s="139" t="s">
        <v>467</v>
      </c>
      <c r="V39" s="139" t="s">
        <v>468</v>
      </c>
      <c r="W39" s="139"/>
      <c r="X39" s="139"/>
      <c r="AC39" s="146" t="s">
        <v>435</v>
      </c>
      <c r="AD39" s="146" t="s">
        <v>436</v>
      </c>
      <c r="AE39" s="146" t="s">
        <v>437</v>
      </c>
      <c r="AF39" s="146" t="s">
        <v>438</v>
      </c>
      <c r="AH39" s="111" t="s">
        <v>474</v>
      </c>
      <c r="AI39" s="111" t="s">
        <v>161</v>
      </c>
    </row>
    <row r="40" spans="3:39">
      <c r="E40" s="116"/>
      <c r="F40" s="145"/>
      <c r="G40" s="122"/>
      <c r="H40" s="116"/>
      <c r="I40" s="14">
        <v>42345</v>
      </c>
      <c r="J40" s="105" t="str">
        <f>TEXT(WEEKDAY(I40),"ddd")</f>
        <v>Mon</v>
      </c>
      <c r="K40" s="105">
        <v>3</v>
      </c>
      <c r="L40" s="105">
        <v>0.48</v>
      </c>
      <c r="M40" s="116">
        <v>0.92</v>
      </c>
      <c r="N40" s="145">
        <v>0.78</v>
      </c>
      <c r="O40" s="18">
        <f>(L40+M40+N40)/3</f>
        <v>0.72666666666666657</v>
      </c>
      <c r="P40" s="116"/>
      <c r="Q40" s="116"/>
      <c r="R40" s="116">
        <v>3</v>
      </c>
      <c r="S40" s="116" t="s">
        <v>74</v>
      </c>
      <c r="T40" s="116" t="s">
        <v>440</v>
      </c>
      <c r="U40" s="116" t="str">
        <f>IF(S40="Y",O40,"")</f>
        <v/>
      </c>
      <c r="V40" s="116">
        <f>IF(S40="N",O40,"")</f>
        <v>0.72666666666666657</v>
      </c>
      <c r="W40" s="116"/>
      <c r="X40" s="116"/>
      <c r="Z40" s="119"/>
      <c r="AA40" s="119"/>
      <c r="AB40" s="119"/>
      <c r="AC40" s="147">
        <v>0.2</v>
      </c>
      <c r="AD40" s="148">
        <f t="array" ref="AD40:AD50">FREQUENCY(U40:U599,AC40:AC50)</f>
        <v>1</v>
      </c>
      <c r="AE40" s="148">
        <f t="array" ref="AE40:AE50">FREQUENCY(V40:V600,AC40:AC50)</f>
        <v>1</v>
      </c>
      <c r="AF40" s="175">
        <f>AD40/(AD40+AE40)</f>
        <v>0.5</v>
      </c>
      <c r="AH40" s="105" t="str">
        <f>IF(AND(S40="Y",O40&gt;$AC$43)=TRUE,R40,"")</f>
        <v/>
      </c>
      <c r="AI40" s="105">
        <f>IF(AND(S40="N",O40&gt;$AC$43)=TRUE,-10,"")</f>
        <v>-10</v>
      </c>
    </row>
    <row r="41" spans="3:39">
      <c r="D41" s="116"/>
      <c r="E41" s="145"/>
      <c r="F41" s="122"/>
      <c r="G41" s="116"/>
      <c r="H41" s="116"/>
      <c r="I41" s="14">
        <f>IF(J40="Fri",I40+3,I40+1)</f>
        <v>42346</v>
      </c>
      <c r="J41" s="105" t="str">
        <f>TEXT(WEEKDAY(I41),"ddd")</f>
        <v>Tue</v>
      </c>
      <c r="K41" s="116">
        <v>4</v>
      </c>
      <c r="L41" s="116">
        <v>0.26</v>
      </c>
      <c r="M41" s="116">
        <v>0.15</v>
      </c>
      <c r="N41" s="116">
        <v>0.28000000000000003</v>
      </c>
      <c r="O41" s="18">
        <f>(L41+M41+N41)/3</f>
        <v>0.23</v>
      </c>
      <c r="P41" s="116"/>
      <c r="Q41" s="116"/>
      <c r="R41" s="116">
        <v>24.25</v>
      </c>
      <c r="S41" s="116" t="s">
        <v>74</v>
      </c>
      <c r="T41" s="116" t="s">
        <v>440</v>
      </c>
      <c r="U41" s="116" t="str">
        <f t="shared" ref="U41:U104" si="7">IF(S41="Y",O41,"")</f>
        <v/>
      </c>
      <c r="V41" s="116">
        <f t="shared" ref="V41:V104" si="8">IF(S41="N",O41,"")</f>
        <v>0.23</v>
      </c>
      <c r="W41" s="116"/>
      <c r="X41" s="116"/>
      <c r="AC41" s="147">
        <v>0.4</v>
      </c>
      <c r="AD41" s="148">
        <v>18</v>
      </c>
      <c r="AE41" s="148">
        <v>14</v>
      </c>
      <c r="AF41" s="175">
        <f t="shared" ref="AF41:AF50" si="9">AD41/(AD41+AE41)</f>
        <v>0.5625</v>
      </c>
      <c r="AH41" s="105" t="str">
        <f t="shared" ref="AH41:AH104" si="10">IF(AND(S41="Y",O41&gt;$AC$43)=TRUE,R41,"")</f>
        <v/>
      </c>
      <c r="AI41" s="105" t="str">
        <f t="shared" ref="AI41:AI104" si="11">IF(AND(S41="N",O41&gt;$AC$43)=TRUE,-10,"")</f>
        <v/>
      </c>
    </row>
    <row r="42" spans="3:39" ht="14.25" customHeight="1">
      <c r="D42" s="116"/>
      <c r="E42" s="145"/>
      <c r="F42" s="122"/>
      <c r="G42" s="116"/>
      <c r="H42" s="116"/>
      <c r="I42" s="14">
        <f t="shared" ref="I42:I105" si="12">IF(J41="Fri",I41+3,I41+1)</f>
        <v>42347</v>
      </c>
      <c r="J42" s="105" t="str">
        <f t="shared" ref="J42:J105" si="13">TEXT(WEEKDAY(I42),"ddd")</f>
        <v>Wed</v>
      </c>
      <c r="K42" s="116">
        <v>3</v>
      </c>
      <c r="L42" s="116">
        <v>0.28999999999999998</v>
      </c>
      <c r="M42" s="116">
        <v>0.56999999999999995</v>
      </c>
      <c r="N42" s="116">
        <v>0.45</v>
      </c>
      <c r="O42" s="18">
        <f t="shared" ref="O42:O117" si="14">(L42+M42+N42)/3</f>
        <v>0.43666666666666659</v>
      </c>
      <c r="P42" s="116"/>
      <c r="Q42" s="116"/>
      <c r="R42" s="116">
        <v>3.75</v>
      </c>
      <c r="S42" s="116" t="s">
        <v>66</v>
      </c>
      <c r="T42" s="116" t="s">
        <v>440</v>
      </c>
      <c r="U42" s="116">
        <f t="shared" si="7"/>
        <v>0.43666666666666659</v>
      </c>
      <c r="V42" s="116" t="str">
        <f t="shared" si="8"/>
        <v/>
      </c>
      <c r="W42" s="116"/>
      <c r="X42" s="116"/>
      <c r="AC42" s="147">
        <v>0.6</v>
      </c>
      <c r="AD42" s="148">
        <v>39</v>
      </c>
      <c r="AE42" s="148">
        <v>37</v>
      </c>
      <c r="AF42" s="175">
        <f t="shared" si="9"/>
        <v>0.51315789473684215</v>
      </c>
      <c r="AH42" s="105" t="str">
        <f t="shared" si="10"/>
        <v/>
      </c>
      <c r="AI42" s="105" t="str">
        <f t="shared" si="11"/>
        <v/>
      </c>
    </row>
    <row r="43" spans="3:39">
      <c r="D43" s="116"/>
      <c r="E43" s="145"/>
      <c r="F43" s="122"/>
      <c r="G43" s="116"/>
      <c r="H43" s="116"/>
      <c r="I43" s="14">
        <f t="shared" si="12"/>
        <v>42348</v>
      </c>
      <c r="J43" s="105" t="str">
        <f t="shared" si="13"/>
        <v>Thu</v>
      </c>
      <c r="K43" s="116">
        <v>2</v>
      </c>
      <c r="L43" s="116">
        <v>0.43</v>
      </c>
      <c r="M43" s="116">
        <v>0.81</v>
      </c>
      <c r="N43" s="116">
        <v>0.63</v>
      </c>
      <c r="O43" s="18">
        <f t="shared" si="14"/>
        <v>0.62333333333333341</v>
      </c>
      <c r="P43" s="116"/>
      <c r="Q43" s="116"/>
      <c r="R43" s="116">
        <v>4.75</v>
      </c>
      <c r="S43" s="116" t="s">
        <v>74</v>
      </c>
      <c r="T43" s="116" t="s">
        <v>447</v>
      </c>
      <c r="U43" s="116" t="str">
        <f t="shared" si="7"/>
        <v/>
      </c>
      <c r="V43" s="116">
        <f t="shared" si="8"/>
        <v>0.62333333333333341</v>
      </c>
      <c r="W43" s="116"/>
      <c r="X43" s="116"/>
      <c r="AC43" s="149">
        <v>0.7</v>
      </c>
      <c r="AD43" s="150">
        <v>16</v>
      </c>
      <c r="AE43" s="150">
        <v>7</v>
      </c>
      <c r="AF43" s="176">
        <f t="shared" si="9"/>
        <v>0.69565217391304346</v>
      </c>
      <c r="AH43" s="105" t="str">
        <f t="shared" si="10"/>
        <v/>
      </c>
      <c r="AI43" s="105" t="str">
        <f t="shared" si="11"/>
        <v/>
      </c>
    </row>
    <row r="44" spans="3:39">
      <c r="D44" s="116"/>
      <c r="E44" s="145"/>
      <c r="F44" s="122"/>
      <c r="G44" s="116"/>
      <c r="H44" s="116"/>
      <c r="I44" s="14">
        <f t="shared" si="12"/>
        <v>42349</v>
      </c>
      <c r="J44" s="105" t="str">
        <f t="shared" si="13"/>
        <v>Fri</v>
      </c>
      <c r="K44" s="116">
        <v>4</v>
      </c>
      <c r="L44" s="151">
        <v>0.05</v>
      </c>
      <c r="M44" s="151">
        <v>0.47</v>
      </c>
      <c r="N44" s="116">
        <v>2.93</v>
      </c>
      <c r="O44" s="52">
        <f t="shared" si="14"/>
        <v>1.1500000000000001</v>
      </c>
      <c r="P44" s="116"/>
      <c r="Q44" s="116"/>
      <c r="R44" s="116">
        <v>22.75</v>
      </c>
      <c r="S44" s="116" t="s">
        <v>74</v>
      </c>
      <c r="T44" s="116" t="s">
        <v>440</v>
      </c>
      <c r="U44" s="116" t="str">
        <f t="shared" si="7"/>
        <v/>
      </c>
      <c r="V44" s="116">
        <f t="shared" si="8"/>
        <v>1.1500000000000001</v>
      </c>
      <c r="W44" s="116"/>
      <c r="X44" s="116"/>
      <c r="AC44" s="147">
        <v>1</v>
      </c>
      <c r="AD44" s="148">
        <v>36</v>
      </c>
      <c r="AE44" s="148">
        <v>25</v>
      </c>
      <c r="AF44" s="175">
        <f t="shared" si="9"/>
        <v>0.5901639344262295</v>
      </c>
      <c r="AH44" s="105" t="str">
        <f t="shared" si="10"/>
        <v/>
      </c>
      <c r="AI44" s="105">
        <f t="shared" si="11"/>
        <v>-10</v>
      </c>
    </row>
    <row r="45" spans="3:39">
      <c r="D45" s="116"/>
      <c r="E45" s="145"/>
      <c r="F45" s="122"/>
      <c r="G45" s="116"/>
      <c r="H45" s="116"/>
      <c r="I45" s="14">
        <f t="shared" si="12"/>
        <v>42352</v>
      </c>
      <c r="J45" s="105" t="str">
        <f t="shared" si="13"/>
        <v>Mon</v>
      </c>
      <c r="K45" s="116">
        <v>2</v>
      </c>
      <c r="L45" s="116">
        <v>1.17</v>
      </c>
      <c r="M45" s="116">
        <v>1.1299999999999999</v>
      </c>
      <c r="N45" s="116">
        <v>0.36</v>
      </c>
      <c r="O45" s="18">
        <f t="shared" si="14"/>
        <v>0.8866666666666666</v>
      </c>
      <c r="P45" s="116"/>
      <c r="Q45" s="116"/>
      <c r="R45" s="116">
        <v>3.5</v>
      </c>
      <c r="S45" s="116" t="s">
        <v>66</v>
      </c>
      <c r="T45" s="116" t="s">
        <v>447</v>
      </c>
      <c r="U45" s="116">
        <f t="shared" si="7"/>
        <v>0.8866666666666666</v>
      </c>
      <c r="V45" s="116" t="str">
        <f t="shared" si="8"/>
        <v/>
      </c>
      <c r="W45" s="116"/>
      <c r="X45" s="116"/>
      <c r="AC45" s="147">
        <v>5</v>
      </c>
      <c r="AD45" s="148">
        <v>30</v>
      </c>
      <c r="AE45" s="148">
        <v>18</v>
      </c>
      <c r="AF45" s="175">
        <f t="shared" si="9"/>
        <v>0.625</v>
      </c>
      <c r="AH45" s="105">
        <f t="shared" si="10"/>
        <v>3.5</v>
      </c>
      <c r="AI45" s="105" t="str">
        <f t="shared" si="11"/>
        <v/>
      </c>
    </row>
    <row r="46" spans="3:39">
      <c r="D46" s="116"/>
      <c r="E46" s="145"/>
      <c r="F46" s="122"/>
      <c r="G46" s="116"/>
      <c r="H46" s="116"/>
      <c r="I46" s="14">
        <f t="shared" si="12"/>
        <v>42353</v>
      </c>
      <c r="J46" s="105" t="str">
        <f t="shared" si="13"/>
        <v>Tue</v>
      </c>
      <c r="K46" s="116">
        <v>1</v>
      </c>
      <c r="L46" s="116">
        <v>0.78</v>
      </c>
      <c r="M46" s="116">
        <v>0.47</v>
      </c>
      <c r="N46" s="116">
        <v>0.59</v>
      </c>
      <c r="O46" s="18">
        <f t="shared" si="14"/>
        <v>0.61333333333333329</v>
      </c>
      <c r="P46" s="116"/>
      <c r="Q46" s="116"/>
      <c r="R46" s="116">
        <v>21.5</v>
      </c>
      <c r="S46" s="116" t="s">
        <v>74</v>
      </c>
      <c r="T46" s="116" t="s">
        <v>447</v>
      </c>
      <c r="U46" s="116" t="str">
        <f t="shared" si="7"/>
        <v/>
      </c>
      <c r="V46" s="116">
        <f t="shared" si="8"/>
        <v>0.61333333333333329</v>
      </c>
      <c r="W46" s="116"/>
      <c r="X46" s="116"/>
      <c r="AC46" s="147">
        <v>9</v>
      </c>
      <c r="AD46" s="148">
        <v>0</v>
      </c>
      <c r="AE46" s="148">
        <v>0</v>
      </c>
      <c r="AF46" s="175" t="e">
        <f t="shared" si="9"/>
        <v>#DIV/0!</v>
      </c>
      <c r="AH46" s="105" t="str">
        <f t="shared" si="10"/>
        <v/>
      </c>
      <c r="AI46" s="105" t="str">
        <f t="shared" si="11"/>
        <v/>
      </c>
    </row>
    <row r="47" spans="3:39">
      <c r="D47" s="116"/>
      <c r="E47" s="145"/>
      <c r="F47" s="122"/>
      <c r="G47" s="116"/>
      <c r="H47" s="116"/>
      <c r="I47" s="14">
        <f t="shared" si="12"/>
        <v>42354</v>
      </c>
      <c r="J47" s="105" t="str">
        <f t="shared" si="13"/>
        <v>Wed</v>
      </c>
      <c r="K47" s="116">
        <v>1</v>
      </c>
      <c r="L47" s="116">
        <v>0.38</v>
      </c>
      <c r="M47" s="116">
        <v>0.52</v>
      </c>
      <c r="N47" s="116">
        <v>0.34</v>
      </c>
      <c r="O47" s="18">
        <f t="shared" si="14"/>
        <v>0.41333333333333333</v>
      </c>
      <c r="P47" s="116"/>
      <c r="Q47" s="116"/>
      <c r="R47" s="116">
        <v>10.25</v>
      </c>
      <c r="S47" s="116" t="s">
        <v>66</v>
      </c>
      <c r="T47" s="116" t="s">
        <v>447</v>
      </c>
      <c r="U47" s="116">
        <f t="shared" si="7"/>
        <v>0.41333333333333333</v>
      </c>
      <c r="V47" s="116" t="str">
        <f t="shared" si="8"/>
        <v/>
      </c>
      <c r="W47" s="116"/>
      <c r="X47" s="116"/>
      <c r="AC47" s="147">
        <v>10</v>
      </c>
      <c r="AD47" s="148">
        <v>0</v>
      </c>
      <c r="AE47" s="148">
        <v>0</v>
      </c>
      <c r="AF47" s="175" t="e">
        <f t="shared" si="9"/>
        <v>#DIV/0!</v>
      </c>
      <c r="AH47" s="105" t="str">
        <f t="shared" si="10"/>
        <v/>
      </c>
      <c r="AI47" s="105" t="str">
        <f t="shared" si="11"/>
        <v/>
      </c>
    </row>
    <row r="48" spans="3:39">
      <c r="D48" s="116"/>
      <c r="E48" s="145"/>
      <c r="F48" s="122"/>
      <c r="G48" s="116"/>
      <c r="H48" s="116"/>
      <c r="I48" s="14">
        <f t="shared" si="12"/>
        <v>42355</v>
      </c>
      <c r="J48" s="105" t="str">
        <f t="shared" si="13"/>
        <v>Thu</v>
      </c>
      <c r="K48" s="116">
        <v>2</v>
      </c>
      <c r="L48" s="116">
        <v>0.94</v>
      </c>
      <c r="M48" s="116">
        <v>0.84</v>
      </c>
      <c r="N48" s="116">
        <v>0.63</v>
      </c>
      <c r="O48" s="18">
        <f t="shared" si="14"/>
        <v>0.80333333333333323</v>
      </c>
      <c r="P48" s="116"/>
      <c r="Q48" s="116"/>
      <c r="R48" s="116">
        <v>5</v>
      </c>
      <c r="S48" s="116" t="s">
        <v>66</v>
      </c>
      <c r="T48" s="116" t="s">
        <v>447</v>
      </c>
      <c r="U48" s="116">
        <f t="shared" si="7"/>
        <v>0.80333333333333323</v>
      </c>
      <c r="V48" s="116" t="str">
        <f t="shared" si="8"/>
        <v/>
      </c>
      <c r="W48" s="116"/>
      <c r="X48" s="116"/>
      <c r="AC48" s="152">
        <v>20</v>
      </c>
      <c r="AD48" s="148">
        <v>0</v>
      </c>
      <c r="AE48" s="148">
        <v>0</v>
      </c>
      <c r="AF48" s="175" t="e">
        <f t="shared" si="9"/>
        <v>#DIV/0!</v>
      </c>
      <c r="AH48" s="105">
        <f t="shared" si="10"/>
        <v>5</v>
      </c>
      <c r="AI48" s="105" t="str">
        <f t="shared" si="11"/>
        <v/>
      </c>
    </row>
    <row r="49" spans="4:35">
      <c r="D49" s="116"/>
      <c r="E49" s="145"/>
      <c r="F49" s="122"/>
      <c r="G49" s="116"/>
      <c r="H49" s="116"/>
      <c r="I49" s="14">
        <f t="shared" si="12"/>
        <v>42356</v>
      </c>
      <c r="J49" s="105" t="str">
        <f t="shared" si="13"/>
        <v>Fri</v>
      </c>
      <c r="K49" s="116">
        <v>4</v>
      </c>
      <c r="L49" s="116">
        <v>0.82</v>
      </c>
      <c r="M49" s="116">
        <v>0.33</v>
      </c>
      <c r="N49" s="116">
        <v>3.07</v>
      </c>
      <c r="O49" s="18">
        <f t="shared" si="14"/>
        <v>1.4066666666666665</v>
      </c>
      <c r="P49" s="116">
        <v>0.24</v>
      </c>
      <c r="Q49" s="116"/>
      <c r="R49" s="116">
        <v>2.25</v>
      </c>
      <c r="S49" s="116" t="s">
        <v>74</v>
      </c>
      <c r="T49" s="116" t="s">
        <v>440</v>
      </c>
      <c r="U49" s="116" t="str">
        <f t="shared" si="7"/>
        <v/>
      </c>
      <c r="V49" s="116">
        <f t="shared" si="8"/>
        <v>1.4066666666666665</v>
      </c>
      <c r="W49" s="116"/>
      <c r="X49" s="116"/>
      <c r="AC49" s="152">
        <v>50</v>
      </c>
      <c r="AD49" s="148">
        <v>6</v>
      </c>
      <c r="AE49" s="148">
        <v>0</v>
      </c>
      <c r="AF49" s="175">
        <f t="shared" si="9"/>
        <v>1</v>
      </c>
      <c r="AH49" s="105" t="str">
        <f t="shared" si="10"/>
        <v/>
      </c>
      <c r="AI49" s="105">
        <f t="shared" si="11"/>
        <v>-10</v>
      </c>
    </row>
    <row r="50" spans="4:35" ht="13.5" thickBot="1">
      <c r="D50" s="116"/>
      <c r="E50" s="116"/>
      <c r="F50" s="122"/>
      <c r="G50" s="116"/>
      <c r="H50" s="116"/>
      <c r="I50" s="14">
        <f t="shared" si="12"/>
        <v>42359</v>
      </c>
      <c r="J50" s="105" t="str">
        <f t="shared" si="13"/>
        <v>Mon</v>
      </c>
      <c r="K50" s="116">
        <v>2</v>
      </c>
      <c r="L50" s="116">
        <v>0.48</v>
      </c>
      <c r="M50" s="116">
        <v>0.55000000000000004</v>
      </c>
      <c r="N50" s="116">
        <v>0.35</v>
      </c>
      <c r="O50" s="18">
        <f t="shared" si="14"/>
        <v>0.45999999999999996</v>
      </c>
      <c r="P50" s="116"/>
      <c r="Q50" s="116"/>
      <c r="R50" s="116">
        <v>7.75</v>
      </c>
      <c r="S50" s="116" t="s">
        <v>74</v>
      </c>
      <c r="T50" s="116" t="s">
        <v>447</v>
      </c>
      <c r="U50" s="116" t="str">
        <f t="shared" si="7"/>
        <v/>
      </c>
      <c r="V50" s="116">
        <f t="shared" si="8"/>
        <v>0.45999999999999996</v>
      </c>
      <c r="W50" s="116"/>
      <c r="X50" s="116"/>
      <c r="AC50" s="153">
        <v>100</v>
      </c>
      <c r="AD50" s="150">
        <v>0</v>
      </c>
      <c r="AE50" s="154">
        <v>0</v>
      </c>
      <c r="AF50" s="176" t="e">
        <f t="shared" si="9"/>
        <v>#DIV/0!</v>
      </c>
      <c r="AH50" s="105" t="str">
        <f t="shared" si="10"/>
        <v/>
      </c>
      <c r="AI50" s="105" t="str">
        <f t="shared" si="11"/>
        <v/>
      </c>
    </row>
    <row r="51" spans="4:35" ht="13.5" thickBot="1">
      <c r="D51" s="116"/>
      <c r="E51" s="116"/>
      <c r="F51" s="122"/>
      <c r="G51" s="116"/>
      <c r="H51" s="116"/>
      <c r="I51" s="14">
        <f t="shared" si="12"/>
        <v>42360</v>
      </c>
      <c r="J51" s="105" t="str">
        <f t="shared" si="13"/>
        <v>Tue</v>
      </c>
      <c r="K51" s="116">
        <v>1</v>
      </c>
      <c r="L51" s="116">
        <v>0.43</v>
      </c>
      <c r="M51" s="116">
        <v>0.27</v>
      </c>
      <c r="N51" s="116">
        <v>0.49</v>
      </c>
      <c r="O51" s="18">
        <f t="shared" si="14"/>
        <v>0.39666666666666667</v>
      </c>
      <c r="P51" s="116"/>
      <c r="Q51" s="116"/>
      <c r="R51" s="116">
        <v>8</v>
      </c>
      <c r="S51" s="116" t="s">
        <v>66</v>
      </c>
      <c r="T51" s="116" t="s">
        <v>447</v>
      </c>
      <c r="U51" s="116">
        <f t="shared" si="7"/>
        <v>0.39666666666666667</v>
      </c>
      <c r="V51" s="116" t="str">
        <f t="shared" si="8"/>
        <v/>
      </c>
      <c r="W51" s="116"/>
      <c r="X51" s="116"/>
      <c r="AA51" s="355" t="s">
        <v>470</v>
      </c>
      <c r="AB51" s="355"/>
      <c r="AC51" s="155">
        <f>AD51+AE51</f>
        <v>248</v>
      </c>
      <c r="AD51" s="155">
        <f>SUM(AD40:AD50)</f>
        <v>146</v>
      </c>
      <c r="AE51" s="155">
        <f>SUM(AE40:AE50)</f>
        <v>102</v>
      </c>
      <c r="AF51" s="155">
        <f>AD51/AC51</f>
        <v>0.58870967741935487</v>
      </c>
      <c r="AH51" s="105" t="str">
        <f t="shared" si="10"/>
        <v/>
      </c>
      <c r="AI51" s="105" t="str">
        <f t="shared" si="11"/>
        <v/>
      </c>
    </row>
    <row r="52" spans="4:35">
      <c r="D52" s="116"/>
      <c r="E52" s="116"/>
      <c r="F52" s="122"/>
      <c r="G52" s="116"/>
      <c r="H52" s="116"/>
      <c r="I52" s="14">
        <f t="shared" si="12"/>
        <v>42361</v>
      </c>
      <c r="J52" s="105" t="str">
        <f t="shared" si="13"/>
        <v>Wed</v>
      </c>
      <c r="K52" s="116">
        <v>1</v>
      </c>
      <c r="L52" s="116">
        <v>0.42</v>
      </c>
      <c r="M52" s="116">
        <v>0.55000000000000004</v>
      </c>
      <c r="N52" s="116">
        <v>0.43</v>
      </c>
      <c r="O52" s="18">
        <f t="shared" si="14"/>
        <v>0.46666666666666662</v>
      </c>
      <c r="P52" s="116"/>
      <c r="Q52" s="116"/>
      <c r="R52" s="116">
        <v>8.25</v>
      </c>
      <c r="S52" s="116" t="s">
        <v>74</v>
      </c>
      <c r="T52" s="116" t="s">
        <v>447</v>
      </c>
      <c r="U52" s="116" t="str">
        <f t="shared" si="7"/>
        <v/>
      </c>
      <c r="V52" s="116">
        <f t="shared" si="8"/>
        <v>0.46666666666666662</v>
      </c>
      <c r="W52" s="116"/>
      <c r="X52" s="116"/>
      <c r="AH52" s="105" t="str">
        <f t="shared" si="10"/>
        <v/>
      </c>
      <c r="AI52" s="105" t="str">
        <f t="shared" si="11"/>
        <v/>
      </c>
    </row>
    <row r="53" spans="4:35">
      <c r="D53" s="116"/>
      <c r="E53" s="116"/>
      <c r="F53" s="122"/>
      <c r="G53" s="116"/>
      <c r="H53" s="116"/>
      <c r="I53" s="14">
        <f t="shared" si="12"/>
        <v>42362</v>
      </c>
      <c r="J53" s="105" t="str">
        <f t="shared" si="13"/>
        <v>Thu</v>
      </c>
      <c r="K53" s="116">
        <v>2</v>
      </c>
      <c r="L53" s="116">
        <v>0.96</v>
      </c>
      <c r="M53" s="116">
        <v>0.87</v>
      </c>
      <c r="N53" s="116">
        <v>0.67</v>
      </c>
      <c r="O53" s="18">
        <f t="shared" si="14"/>
        <v>0.83333333333333337</v>
      </c>
      <c r="P53" s="116"/>
      <c r="Q53" s="116"/>
      <c r="R53" s="116">
        <v>0.75</v>
      </c>
      <c r="S53" s="116" t="s">
        <v>66</v>
      </c>
      <c r="T53" s="116" t="s">
        <v>447</v>
      </c>
      <c r="U53" s="116">
        <f t="shared" si="7"/>
        <v>0.83333333333333337</v>
      </c>
      <c r="V53" s="116" t="str">
        <f t="shared" si="8"/>
        <v/>
      </c>
      <c r="W53" s="116"/>
      <c r="X53" s="116"/>
      <c r="AA53" s="356" t="s">
        <v>475</v>
      </c>
      <c r="AB53" s="356"/>
      <c r="AC53" s="156" t="s">
        <v>476</v>
      </c>
      <c r="AD53" s="156" t="s">
        <v>469</v>
      </c>
      <c r="AE53" s="156" t="s">
        <v>467</v>
      </c>
      <c r="AF53" s="156" t="s">
        <v>473</v>
      </c>
      <c r="AG53" s="104"/>
      <c r="AH53" s="105">
        <f t="shared" si="10"/>
        <v>0.75</v>
      </c>
      <c r="AI53" s="105" t="str">
        <f t="shared" si="11"/>
        <v/>
      </c>
    </row>
    <row r="54" spans="4:35">
      <c r="D54" s="138"/>
      <c r="E54" s="126"/>
      <c r="F54" s="122"/>
      <c r="G54" s="116"/>
      <c r="H54" s="116"/>
      <c r="I54" s="14">
        <f t="shared" si="12"/>
        <v>42363</v>
      </c>
      <c r="J54" s="105" t="str">
        <f t="shared" si="13"/>
        <v>Fri</v>
      </c>
      <c r="K54" s="116"/>
      <c r="L54" s="116" t="s">
        <v>331</v>
      </c>
      <c r="M54" s="116" t="s">
        <v>331</v>
      </c>
      <c r="N54" s="116" t="s">
        <v>331</v>
      </c>
      <c r="O54" s="18"/>
      <c r="P54" s="116"/>
      <c r="Q54" s="116"/>
      <c r="R54" s="116"/>
      <c r="S54" s="116"/>
      <c r="T54" s="116"/>
      <c r="U54" s="116"/>
      <c r="V54" s="116"/>
      <c r="W54" s="116"/>
      <c r="X54" s="116"/>
      <c r="AA54" s="157" t="s">
        <v>277</v>
      </c>
      <c r="AB54" s="158" t="s">
        <v>471</v>
      </c>
      <c r="AC54" s="159">
        <f>AC43</f>
        <v>0.7</v>
      </c>
      <c r="AD54" s="159">
        <f>SUM(AD44:AD50,AE44:AE50)</f>
        <v>115</v>
      </c>
      <c r="AE54" s="159">
        <f>SUM(AD44:AD50)</f>
        <v>72</v>
      </c>
      <c r="AF54" s="177">
        <f>AE54/AD54</f>
        <v>0.62608695652173918</v>
      </c>
      <c r="AH54" s="105" t="str">
        <f t="shared" si="10"/>
        <v/>
      </c>
      <c r="AI54" s="105" t="str">
        <f t="shared" si="11"/>
        <v/>
      </c>
    </row>
    <row r="55" spans="4:35">
      <c r="D55" s="116"/>
      <c r="E55" s="145"/>
      <c r="F55" s="122"/>
      <c r="G55" s="116"/>
      <c r="H55" s="116"/>
      <c r="I55" s="14">
        <f t="shared" si="12"/>
        <v>42366</v>
      </c>
      <c r="J55" s="105" t="str">
        <f t="shared" si="13"/>
        <v>Mon</v>
      </c>
      <c r="K55" s="116">
        <v>4</v>
      </c>
      <c r="L55" s="116">
        <v>0.12</v>
      </c>
      <c r="M55" s="116">
        <v>0.44</v>
      </c>
      <c r="N55" s="116">
        <v>0.7</v>
      </c>
      <c r="O55" s="18">
        <f t="shared" si="14"/>
        <v>0.42</v>
      </c>
      <c r="P55" s="116"/>
      <c r="Q55" s="116"/>
      <c r="R55" s="116">
        <v>5.75</v>
      </c>
      <c r="S55" s="116" t="s">
        <v>74</v>
      </c>
      <c r="T55" s="116" t="s">
        <v>440</v>
      </c>
      <c r="U55" s="116" t="str">
        <f t="shared" si="7"/>
        <v/>
      </c>
      <c r="V55" s="116">
        <f t="shared" si="8"/>
        <v>0.42</v>
      </c>
      <c r="W55" s="116"/>
      <c r="X55" s="116"/>
      <c r="AA55" s="157" t="s">
        <v>277</v>
      </c>
      <c r="AB55" s="158" t="s">
        <v>472</v>
      </c>
      <c r="AC55" s="159">
        <f>AC43</f>
        <v>0.7</v>
      </c>
      <c r="AD55" s="159">
        <f>SUM(AD40:AD43,AE40:AE43)</f>
        <v>133</v>
      </c>
      <c r="AE55" s="159">
        <f>SUM(AD40:AD43)</f>
        <v>74</v>
      </c>
      <c r="AF55" s="177">
        <f>AE55/AD55</f>
        <v>0.55639097744360899</v>
      </c>
      <c r="AH55" s="105" t="str">
        <f t="shared" si="10"/>
        <v/>
      </c>
      <c r="AI55" s="105" t="str">
        <f t="shared" si="11"/>
        <v/>
      </c>
    </row>
    <row r="56" spans="4:35">
      <c r="D56" s="116"/>
      <c r="E56" s="145"/>
      <c r="F56" s="122"/>
      <c r="G56" s="116"/>
      <c r="H56" s="116"/>
      <c r="I56" s="14">
        <f t="shared" si="12"/>
        <v>42367</v>
      </c>
      <c r="J56" s="105" t="str">
        <f t="shared" si="13"/>
        <v>Tue</v>
      </c>
      <c r="K56" s="116">
        <v>1</v>
      </c>
      <c r="L56" s="116">
        <v>0.54</v>
      </c>
      <c r="M56" s="116">
        <v>0.72</v>
      </c>
      <c r="N56" s="116">
        <v>1.49</v>
      </c>
      <c r="O56" s="18">
        <f t="shared" si="14"/>
        <v>0.91666666666666663</v>
      </c>
      <c r="P56" s="116"/>
      <c r="Q56" s="116"/>
      <c r="R56" s="116">
        <v>12</v>
      </c>
      <c r="S56" s="116" t="s">
        <v>74</v>
      </c>
      <c r="T56" s="116" t="s">
        <v>447</v>
      </c>
      <c r="U56" s="116" t="str">
        <f t="shared" si="7"/>
        <v/>
      </c>
      <c r="V56" s="116">
        <f t="shared" si="8"/>
        <v>0.91666666666666663</v>
      </c>
      <c r="W56" s="116"/>
      <c r="X56" s="116"/>
      <c r="AA56" s="357" t="s">
        <v>477</v>
      </c>
      <c r="AB56" s="357"/>
      <c r="AC56" s="357"/>
      <c r="AD56" s="357"/>
      <c r="AE56" s="357"/>
      <c r="AF56" s="177">
        <f>(AE54+AE55)/(AD54+AD55)</f>
        <v>0.58870967741935487</v>
      </c>
      <c r="AH56" s="105" t="str">
        <f t="shared" si="10"/>
        <v/>
      </c>
      <c r="AI56" s="105">
        <f t="shared" si="11"/>
        <v>-10</v>
      </c>
    </row>
    <row r="57" spans="4:35">
      <c r="D57" s="116"/>
      <c r="E57" s="145"/>
      <c r="F57" s="122"/>
      <c r="G57" s="116"/>
      <c r="H57" s="116"/>
      <c r="I57" s="14">
        <f t="shared" si="12"/>
        <v>42368</v>
      </c>
      <c r="J57" s="105" t="str">
        <f t="shared" si="13"/>
        <v>Wed</v>
      </c>
      <c r="K57" s="116">
        <v>3</v>
      </c>
      <c r="L57" s="116">
        <v>1</v>
      </c>
      <c r="M57" s="116">
        <v>0.84</v>
      </c>
      <c r="N57" s="116">
        <v>0.91</v>
      </c>
      <c r="O57" s="18">
        <f t="shared" si="14"/>
        <v>0.91666666666666663</v>
      </c>
      <c r="P57" s="116"/>
      <c r="Q57" s="116"/>
      <c r="R57" s="116">
        <v>5.5</v>
      </c>
      <c r="S57" s="116" t="s">
        <v>74</v>
      </c>
      <c r="T57" s="116" t="s">
        <v>440</v>
      </c>
      <c r="U57" s="116" t="str">
        <f t="shared" si="7"/>
        <v/>
      </c>
      <c r="V57" s="116">
        <f t="shared" si="8"/>
        <v>0.91666666666666663</v>
      </c>
      <c r="W57" s="116"/>
      <c r="X57" s="116"/>
      <c r="AH57" s="105" t="str">
        <f t="shared" si="10"/>
        <v/>
      </c>
      <c r="AI57" s="105">
        <f t="shared" si="11"/>
        <v>-10</v>
      </c>
    </row>
    <row r="58" spans="4:35">
      <c r="D58" s="116"/>
      <c r="E58" s="145"/>
      <c r="F58" s="122"/>
      <c r="G58" s="116"/>
      <c r="H58" s="116"/>
      <c r="I58" s="14">
        <f t="shared" si="12"/>
        <v>42369</v>
      </c>
      <c r="J58" s="105" t="str">
        <f t="shared" si="13"/>
        <v>Thu</v>
      </c>
      <c r="K58" s="116">
        <v>4</v>
      </c>
      <c r="L58" s="116">
        <v>0.1</v>
      </c>
      <c r="M58" s="116">
        <v>1.04</v>
      </c>
      <c r="N58" s="116">
        <v>100</v>
      </c>
      <c r="O58" s="18">
        <f t="shared" si="14"/>
        <v>33.713333333333331</v>
      </c>
      <c r="P58" s="116"/>
      <c r="Q58" s="116"/>
      <c r="R58" s="116">
        <v>7.75</v>
      </c>
      <c r="S58" s="116" t="s">
        <v>66</v>
      </c>
      <c r="T58" s="116" t="s">
        <v>440</v>
      </c>
      <c r="U58" s="116">
        <f t="shared" si="7"/>
        <v>33.713333333333331</v>
      </c>
      <c r="V58" s="116" t="str">
        <f t="shared" si="8"/>
        <v/>
      </c>
      <c r="W58" s="116"/>
      <c r="X58" s="116"/>
      <c r="AA58" s="356" t="s">
        <v>479</v>
      </c>
      <c r="AB58" s="356"/>
      <c r="AC58" s="356"/>
      <c r="AD58" s="356"/>
      <c r="AE58" s="356"/>
      <c r="AF58" s="356"/>
      <c r="AH58" s="105">
        <f t="shared" si="10"/>
        <v>7.75</v>
      </c>
      <c r="AI58" s="105" t="str">
        <f t="shared" si="11"/>
        <v/>
      </c>
    </row>
    <row r="59" spans="4:35">
      <c r="D59" s="116"/>
      <c r="E59" s="145"/>
      <c r="F59" s="122"/>
      <c r="G59" s="116"/>
      <c r="H59" s="116"/>
      <c r="I59" s="14">
        <v>42373</v>
      </c>
      <c r="J59" s="105" t="str">
        <f t="shared" si="13"/>
        <v>Mon</v>
      </c>
      <c r="K59" s="116">
        <v>4</v>
      </c>
      <c r="L59" s="116">
        <v>0.75</v>
      </c>
      <c r="M59" s="116">
        <v>1.1100000000000001</v>
      </c>
      <c r="N59" s="116">
        <v>1.26</v>
      </c>
      <c r="O59" s="18">
        <f t="shared" si="14"/>
        <v>1.04</v>
      </c>
      <c r="P59" s="116">
        <v>1.07</v>
      </c>
      <c r="Q59" s="116"/>
      <c r="R59" s="116">
        <v>36.5</v>
      </c>
      <c r="S59" s="116" t="s">
        <v>74</v>
      </c>
      <c r="T59" s="116" t="s">
        <v>440</v>
      </c>
      <c r="U59" s="116" t="str">
        <f t="shared" si="7"/>
        <v/>
      </c>
      <c r="V59" s="116">
        <f t="shared" si="8"/>
        <v>1.04</v>
      </c>
      <c r="W59" s="116"/>
      <c r="X59" s="116"/>
      <c r="AA59" s="354" t="s">
        <v>478</v>
      </c>
      <c r="AB59" s="354"/>
      <c r="AC59" s="159">
        <f>AC43</f>
        <v>0.7</v>
      </c>
      <c r="AD59" s="354">
        <f>AH38+AI38</f>
        <v>-96.75</v>
      </c>
      <c r="AE59" s="354"/>
      <c r="AF59" s="354"/>
      <c r="AH59" s="105" t="str">
        <f t="shared" si="10"/>
        <v/>
      </c>
      <c r="AI59" s="105">
        <f t="shared" si="11"/>
        <v>-10</v>
      </c>
    </row>
    <row r="60" spans="4:35">
      <c r="D60" s="116"/>
      <c r="E60" s="145"/>
      <c r="F60" s="122"/>
      <c r="G60" s="116"/>
      <c r="H60" s="116"/>
      <c r="I60" s="14">
        <f t="shared" si="12"/>
        <v>42374</v>
      </c>
      <c r="J60" s="105" t="str">
        <f t="shared" si="13"/>
        <v>Tue</v>
      </c>
      <c r="K60" s="116">
        <v>3</v>
      </c>
      <c r="L60" s="116">
        <v>0.69</v>
      </c>
      <c r="M60" s="116">
        <v>0.71</v>
      </c>
      <c r="N60" s="116">
        <v>0.32</v>
      </c>
      <c r="O60" s="18">
        <f t="shared" si="14"/>
        <v>0.57333333333333336</v>
      </c>
      <c r="P60" s="116"/>
      <c r="Q60" s="116"/>
      <c r="R60" s="116">
        <v>0.5</v>
      </c>
      <c r="S60" s="116" t="s">
        <v>66</v>
      </c>
      <c r="T60" s="116" t="s">
        <v>440</v>
      </c>
      <c r="U60" s="116">
        <f t="shared" si="7"/>
        <v>0.57333333333333336</v>
      </c>
      <c r="V60" s="116" t="str">
        <f t="shared" si="8"/>
        <v/>
      </c>
      <c r="W60" s="116"/>
      <c r="X60" s="116"/>
      <c r="AH60" s="105" t="str">
        <f t="shared" si="10"/>
        <v/>
      </c>
      <c r="AI60" s="105" t="str">
        <f t="shared" si="11"/>
        <v/>
      </c>
    </row>
    <row r="61" spans="4:35">
      <c r="D61" s="116"/>
      <c r="E61" s="145"/>
      <c r="F61" s="122"/>
      <c r="G61" s="116"/>
      <c r="H61" s="116"/>
      <c r="I61" s="14">
        <f t="shared" si="12"/>
        <v>42375</v>
      </c>
      <c r="J61" s="105" t="str">
        <f t="shared" si="13"/>
        <v>Wed</v>
      </c>
      <c r="K61" s="116">
        <v>4</v>
      </c>
      <c r="L61" s="116">
        <v>0.72</v>
      </c>
      <c r="M61" s="116">
        <v>0.28000000000000003</v>
      </c>
      <c r="N61" s="116">
        <v>0.25</v>
      </c>
      <c r="O61" s="18">
        <f t="shared" si="14"/>
        <v>0.41666666666666669</v>
      </c>
      <c r="P61" s="116"/>
      <c r="Q61" s="116"/>
      <c r="R61" s="116">
        <v>34.25</v>
      </c>
      <c r="S61" s="116" t="s">
        <v>74</v>
      </c>
      <c r="T61" s="116" t="s">
        <v>440</v>
      </c>
      <c r="U61" s="116" t="str">
        <f t="shared" si="7"/>
        <v/>
      </c>
      <c r="V61" s="116">
        <f t="shared" si="8"/>
        <v>0.41666666666666669</v>
      </c>
      <c r="W61" s="116"/>
      <c r="X61" s="116"/>
      <c r="AH61" s="105" t="str">
        <f t="shared" si="10"/>
        <v/>
      </c>
      <c r="AI61" s="105" t="str">
        <f t="shared" si="11"/>
        <v/>
      </c>
    </row>
    <row r="62" spans="4:35">
      <c r="D62" s="116"/>
      <c r="E62" s="116"/>
      <c r="F62" s="122"/>
      <c r="G62" s="116"/>
      <c r="H62" s="116"/>
      <c r="I62" s="14">
        <f t="shared" si="12"/>
        <v>42376</v>
      </c>
      <c r="J62" s="105" t="str">
        <f t="shared" si="13"/>
        <v>Thu</v>
      </c>
      <c r="K62" s="116">
        <v>4</v>
      </c>
      <c r="L62" s="116">
        <v>0.17</v>
      </c>
      <c r="M62" s="116">
        <v>0.45</v>
      </c>
      <c r="N62" s="116">
        <v>0.79</v>
      </c>
      <c r="O62" s="18">
        <f t="shared" si="14"/>
        <v>0.47000000000000003</v>
      </c>
      <c r="P62" s="116"/>
      <c r="Q62" s="116"/>
      <c r="R62" s="116">
        <v>37.75</v>
      </c>
      <c r="S62" s="116" t="s">
        <v>74</v>
      </c>
      <c r="T62" s="116" t="s">
        <v>440</v>
      </c>
      <c r="U62" s="116" t="str">
        <f t="shared" si="7"/>
        <v/>
      </c>
      <c r="V62" s="116">
        <f t="shared" si="8"/>
        <v>0.47000000000000003</v>
      </c>
      <c r="W62" s="116"/>
      <c r="X62" s="116"/>
      <c r="AH62" s="105" t="str">
        <f t="shared" si="10"/>
        <v/>
      </c>
      <c r="AI62" s="105" t="str">
        <f t="shared" si="11"/>
        <v/>
      </c>
    </row>
    <row r="63" spans="4:35">
      <c r="D63" s="116"/>
      <c r="E63" s="116"/>
      <c r="F63" s="122"/>
      <c r="G63" s="116"/>
      <c r="H63" s="116"/>
      <c r="I63" s="14">
        <f t="shared" si="12"/>
        <v>42377</v>
      </c>
      <c r="J63" s="105" t="str">
        <f t="shared" si="13"/>
        <v>Fri</v>
      </c>
      <c r="K63" s="116">
        <v>2</v>
      </c>
      <c r="L63" s="116">
        <v>1.17</v>
      </c>
      <c r="M63" s="116">
        <v>0.57999999999999996</v>
      </c>
      <c r="N63" s="116">
        <v>0.28000000000000003</v>
      </c>
      <c r="O63" s="18">
        <f t="shared" si="14"/>
        <v>0.67666666666666675</v>
      </c>
      <c r="P63" s="116"/>
      <c r="Q63" s="116"/>
      <c r="R63" s="116">
        <v>16.25</v>
      </c>
      <c r="S63" s="116" t="s">
        <v>66</v>
      </c>
      <c r="T63" s="116" t="s">
        <v>447</v>
      </c>
      <c r="U63" s="116">
        <f t="shared" si="7"/>
        <v>0.67666666666666675</v>
      </c>
      <c r="V63" s="116" t="str">
        <f t="shared" si="8"/>
        <v/>
      </c>
      <c r="W63" s="116"/>
      <c r="X63" s="116"/>
      <c r="AH63" s="105" t="str">
        <f t="shared" si="10"/>
        <v/>
      </c>
      <c r="AI63" s="105" t="str">
        <f t="shared" si="11"/>
        <v/>
      </c>
    </row>
    <row r="64" spans="4:35">
      <c r="D64" s="116"/>
      <c r="E64" s="116"/>
      <c r="F64" s="122"/>
      <c r="G64" s="116"/>
      <c r="H64" s="116"/>
      <c r="I64" s="14">
        <f t="shared" si="12"/>
        <v>42380</v>
      </c>
      <c r="J64" s="105" t="str">
        <f t="shared" si="13"/>
        <v>Mon</v>
      </c>
      <c r="K64" s="116">
        <v>2</v>
      </c>
      <c r="L64" s="116">
        <v>1.26</v>
      </c>
      <c r="M64" s="116">
        <v>0.6</v>
      </c>
      <c r="N64" s="116">
        <v>0.67</v>
      </c>
      <c r="O64" s="18">
        <f t="shared" si="14"/>
        <v>0.84333333333333327</v>
      </c>
      <c r="P64" s="116"/>
      <c r="Q64" s="116"/>
      <c r="R64" s="116">
        <v>12.25</v>
      </c>
      <c r="S64" s="116" t="s">
        <v>66</v>
      </c>
      <c r="T64" s="116" t="s">
        <v>447</v>
      </c>
      <c r="U64" s="116">
        <f t="shared" si="7"/>
        <v>0.84333333333333327</v>
      </c>
      <c r="V64" s="116" t="str">
        <f t="shared" si="8"/>
        <v/>
      </c>
      <c r="W64" s="116"/>
      <c r="X64" s="116"/>
      <c r="AH64" s="105">
        <f t="shared" si="10"/>
        <v>12.25</v>
      </c>
      <c r="AI64" s="105" t="str">
        <f t="shared" si="11"/>
        <v/>
      </c>
    </row>
    <row r="65" spans="4:35">
      <c r="D65" s="116"/>
      <c r="E65" s="116"/>
      <c r="F65" s="122"/>
      <c r="G65" s="116"/>
      <c r="H65" s="116"/>
      <c r="I65" s="14">
        <f t="shared" si="12"/>
        <v>42381</v>
      </c>
      <c r="J65" s="105" t="str">
        <f t="shared" si="13"/>
        <v>Tue</v>
      </c>
      <c r="K65" s="116">
        <v>1</v>
      </c>
      <c r="L65" s="116">
        <v>0.63</v>
      </c>
      <c r="M65" s="116">
        <v>0.16</v>
      </c>
      <c r="N65" s="116">
        <v>0.79</v>
      </c>
      <c r="O65" s="18">
        <f t="shared" si="14"/>
        <v>0.52666666666666673</v>
      </c>
      <c r="P65" s="116"/>
      <c r="Q65" s="116"/>
      <c r="R65" s="116">
        <v>18.5</v>
      </c>
      <c r="S65" s="116" t="s">
        <v>66</v>
      </c>
      <c r="T65" s="116" t="s">
        <v>447</v>
      </c>
      <c r="U65" s="116">
        <f t="shared" si="7"/>
        <v>0.52666666666666673</v>
      </c>
      <c r="V65" s="116" t="str">
        <f t="shared" si="8"/>
        <v/>
      </c>
      <c r="W65" s="116"/>
      <c r="X65" s="116"/>
      <c r="AH65" s="105" t="str">
        <f t="shared" si="10"/>
        <v/>
      </c>
      <c r="AI65" s="105" t="str">
        <f t="shared" si="11"/>
        <v/>
      </c>
    </row>
    <row r="66" spans="4:35">
      <c r="D66" s="116"/>
      <c r="E66" s="116"/>
      <c r="F66" s="122"/>
      <c r="G66" s="116"/>
      <c r="H66" s="116"/>
      <c r="I66" s="14">
        <f t="shared" si="12"/>
        <v>42382</v>
      </c>
      <c r="J66" s="105" t="str">
        <f t="shared" si="13"/>
        <v>Wed</v>
      </c>
      <c r="K66" s="116">
        <v>2</v>
      </c>
      <c r="L66" s="116">
        <v>0.52</v>
      </c>
      <c r="M66" s="116">
        <v>0.42</v>
      </c>
      <c r="N66" s="116">
        <v>0.34</v>
      </c>
      <c r="O66" s="18">
        <f t="shared" si="14"/>
        <v>0.42666666666666669</v>
      </c>
      <c r="P66" s="116"/>
      <c r="Q66" s="116"/>
      <c r="R66" s="116">
        <v>13.5</v>
      </c>
      <c r="S66" s="116" t="s">
        <v>66</v>
      </c>
      <c r="T66" s="116" t="s">
        <v>447</v>
      </c>
      <c r="U66" s="116">
        <f t="shared" si="7"/>
        <v>0.42666666666666669</v>
      </c>
      <c r="V66" s="116" t="str">
        <f t="shared" si="8"/>
        <v/>
      </c>
      <c r="W66" s="116"/>
      <c r="X66" s="116"/>
      <c r="AH66" s="105" t="str">
        <f t="shared" si="10"/>
        <v/>
      </c>
      <c r="AI66" s="105" t="str">
        <f t="shared" si="11"/>
        <v/>
      </c>
    </row>
    <row r="67" spans="4:35">
      <c r="D67" s="116"/>
      <c r="E67" s="116"/>
      <c r="F67" s="122"/>
      <c r="G67" s="116"/>
      <c r="H67" s="116"/>
      <c r="I67" s="14">
        <f t="shared" si="12"/>
        <v>42383</v>
      </c>
      <c r="J67" s="105" t="str">
        <f t="shared" si="13"/>
        <v>Thu</v>
      </c>
      <c r="K67" s="116">
        <v>2</v>
      </c>
      <c r="L67" s="116">
        <v>1.35</v>
      </c>
      <c r="M67" s="116">
        <v>0.36</v>
      </c>
      <c r="N67" s="116">
        <v>1.83</v>
      </c>
      <c r="O67" s="18">
        <f t="shared" si="14"/>
        <v>1.18</v>
      </c>
      <c r="P67" s="116"/>
      <c r="Q67" s="116"/>
      <c r="R67" s="116">
        <v>9</v>
      </c>
      <c r="S67" s="116" t="s">
        <v>66</v>
      </c>
      <c r="T67" s="116" t="s">
        <v>447</v>
      </c>
      <c r="U67" s="116">
        <f t="shared" si="7"/>
        <v>1.18</v>
      </c>
      <c r="V67" s="116" t="str">
        <f t="shared" si="8"/>
        <v/>
      </c>
      <c r="W67" s="116"/>
      <c r="X67" s="116"/>
      <c r="AH67" s="105">
        <f t="shared" si="10"/>
        <v>9</v>
      </c>
      <c r="AI67" s="105" t="str">
        <f t="shared" si="11"/>
        <v/>
      </c>
    </row>
    <row r="68" spans="4:35">
      <c r="F68" s="125"/>
      <c r="I68" s="14">
        <f t="shared" si="12"/>
        <v>42384</v>
      </c>
      <c r="J68" s="105" t="str">
        <f t="shared" si="13"/>
        <v>Fri</v>
      </c>
      <c r="K68" s="105">
        <v>4</v>
      </c>
      <c r="L68" s="105">
        <v>0.12</v>
      </c>
      <c r="M68" s="105">
        <v>0.97</v>
      </c>
      <c r="N68" s="105">
        <v>1.03</v>
      </c>
      <c r="O68" s="4">
        <f t="shared" si="14"/>
        <v>0.70666666666666667</v>
      </c>
      <c r="R68" s="105">
        <v>46.75</v>
      </c>
      <c r="S68" s="105" t="s">
        <v>74</v>
      </c>
      <c r="T68" s="105" t="s">
        <v>440</v>
      </c>
      <c r="U68" s="116" t="str">
        <f t="shared" si="7"/>
        <v/>
      </c>
      <c r="V68" s="116">
        <f t="shared" si="8"/>
        <v>0.70666666666666667</v>
      </c>
      <c r="AH68" s="105" t="str">
        <f t="shared" si="10"/>
        <v/>
      </c>
      <c r="AI68" s="105">
        <f t="shared" si="11"/>
        <v>-10</v>
      </c>
    </row>
    <row r="69" spans="4:35">
      <c r="F69" s="125"/>
      <c r="I69" s="14">
        <f t="shared" si="12"/>
        <v>42387</v>
      </c>
      <c r="J69" s="105" t="str">
        <f t="shared" si="13"/>
        <v>Mon</v>
      </c>
      <c r="L69" s="105" t="s">
        <v>331</v>
      </c>
      <c r="M69" s="105" t="s">
        <v>331</v>
      </c>
      <c r="N69" s="105" t="s">
        <v>331</v>
      </c>
      <c r="O69" s="4"/>
      <c r="U69" s="116" t="str">
        <f t="shared" si="7"/>
        <v/>
      </c>
      <c r="V69" s="116" t="str">
        <f t="shared" si="8"/>
        <v/>
      </c>
      <c r="AH69" s="105" t="str">
        <f t="shared" si="10"/>
        <v/>
      </c>
      <c r="AI69" s="105" t="str">
        <f t="shared" si="11"/>
        <v/>
      </c>
    </row>
    <row r="70" spans="4:35">
      <c r="F70" s="125"/>
      <c r="I70" s="14">
        <f t="shared" si="12"/>
        <v>42388</v>
      </c>
      <c r="J70" s="105" t="str">
        <f t="shared" si="13"/>
        <v>Tue</v>
      </c>
      <c r="K70" s="105">
        <v>1</v>
      </c>
      <c r="L70" s="105">
        <v>0.77</v>
      </c>
      <c r="M70" s="105">
        <v>0.27</v>
      </c>
      <c r="N70" s="105">
        <v>0.94</v>
      </c>
      <c r="O70" s="4">
        <f t="shared" si="14"/>
        <v>0.66</v>
      </c>
      <c r="R70" s="105">
        <v>18.5</v>
      </c>
      <c r="S70" s="105" t="s">
        <v>66</v>
      </c>
      <c r="T70" s="105" t="s">
        <v>447</v>
      </c>
      <c r="U70" s="116">
        <f t="shared" si="7"/>
        <v>0.66</v>
      </c>
      <c r="V70" s="116" t="str">
        <f t="shared" si="8"/>
        <v/>
      </c>
      <c r="AH70" s="105" t="str">
        <f t="shared" si="10"/>
        <v/>
      </c>
      <c r="AI70" s="105" t="str">
        <f t="shared" si="11"/>
        <v/>
      </c>
    </row>
    <row r="71" spans="4:35">
      <c r="F71" s="125"/>
      <c r="I71" s="14">
        <f t="shared" si="12"/>
        <v>42389</v>
      </c>
      <c r="J71" s="105" t="str">
        <f t="shared" si="13"/>
        <v>Wed</v>
      </c>
      <c r="K71" s="105">
        <v>4</v>
      </c>
      <c r="L71" s="105">
        <v>0.75</v>
      </c>
      <c r="M71" s="105">
        <v>0.37</v>
      </c>
      <c r="N71" s="105">
        <v>0.34</v>
      </c>
      <c r="O71" s="4">
        <f t="shared" si="14"/>
        <v>0.48666666666666675</v>
      </c>
      <c r="R71" s="105">
        <v>29</v>
      </c>
      <c r="S71" s="105" t="s">
        <v>74</v>
      </c>
      <c r="T71" s="105" t="s">
        <v>440</v>
      </c>
      <c r="U71" s="116" t="str">
        <f t="shared" si="7"/>
        <v/>
      </c>
      <c r="V71" s="116">
        <f t="shared" si="8"/>
        <v>0.48666666666666675</v>
      </c>
      <c r="AH71" s="105" t="str">
        <f t="shared" si="10"/>
        <v/>
      </c>
      <c r="AI71" s="105" t="str">
        <f t="shared" si="11"/>
        <v/>
      </c>
    </row>
    <row r="72" spans="4:35">
      <c r="F72" s="125"/>
      <c r="I72" s="14">
        <f t="shared" si="12"/>
        <v>42390</v>
      </c>
      <c r="J72" s="105" t="str">
        <f t="shared" si="13"/>
        <v>Thu</v>
      </c>
      <c r="K72" s="105">
        <v>2</v>
      </c>
      <c r="L72" s="105">
        <v>0.43</v>
      </c>
      <c r="M72" s="105">
        <v>0.93</v>
      </c>
      <c r="N72" s="105">
        <v>1.99</v>
      </c>
      <c r="O72" s="4">
        <f t="shared" si="14"/>
        <v>1.1166666666666667</v>
      </c>
      <c r="R72" s="105">
        <v>1.5</v>
      </c>
      <c r="S72" s="105" t="s">
        <v>66</v>
      </c>
      <c r="T72" s="105" t="s">
        <v>447</v>
      </c>
      <c r="U72" s="116">
        <f t="shared" si="7"/>
        <v>1.1166666666666667</v>
      </c>
      <c r="V72" s="116" t="str">
        <f t="shared" si="8"/>
        <v/>
      </c>
      <c r="AH72" s="105">
        <f t="shared" si="10"/>
        <v>1.5</v>
      </c>
      <c r="AI72" s="105" t="str">
        <f t="shared" si="11"/>
        <v/>
      </c>
    </row>
    <row r="73" spans="4:35">
      <c r="F73" s="125"/>
      <c r="I73" s="14">
        <f t="shared" si="12"/>
        <v>42391</v>
      </c>
      <c r="J73" s="105" t="str">
        <f t="shared" si="13"/>
        <v>Fri</v>
      </c>
      <c r="K73" s="105">
        <v>1</v>
      </c>
      <c r="L73" s="105">
        <v>0.46</v>
      </c>
      <c r="M73" s="105">
        <v>0.53</v>
      </c>
      <c r="N73" s="105">
        <v>1.73</v>
      </c>
      <c r="O73" s="4">
        <f t="shared" si="14"/>
        <v>0.90666666666666662</v>
      </c>
      <c r="R73" s="105">
        <v>31</v>
      </c>
      <c r="S73" s="105" t="s">
        <v>74</v>
      </c>
      <c r="T73" s="105" t="s">
        <v>447</v>
      </c>
      <c r="U73" s="116" t="str">
        <f t="shared" si="7"/>
        <v/>
      </c>
      <c r="V73" s="116">
        <f t="shared" si="8"/>
        <v>0.90666666666666662</v>
      </c>
      <c r="AF73" s="125"/>
      <c r="AH73" s="105" t="str">
        <f t="shared" si="10"/>
        <v/>
      </c>
      <c r="AI73" s="105">
        <f t="shared" si="11"/>
        <v>-10</v>
      </c>
    </row>
    <row r="74" spans="4:35">
      <c r="F74" s="125"/>
      <c r="I74" s="14">
        <f t="shared" si="12"/>
        <v>42394</v>
      </c>
      <c r="J74" s="105" t="str">
        <f t="shared" si="13"/>
        <v>Mon</v>
      </c>
      <c r="K74" s="105">
        <v>3</v>
      </c>
      <c r="L74" s="105">
        <v>1.65</v>
      </c>
      <c r="M74" s="105">
        <v>0.83</v>
      </c>
      <c r="N74" s="105">
        <v>1.04</v>
      </c>
      <c r="O74" s="4">
        <f t="shared" si="14"/>
        <v>1.1733333333333333</v>
      </c>
      <c r="R74" s="105">
        <v>5</v>
      </c>
      <c r="S74" s="105" t="s">
        <v>74</v>
      </c>
      <c r="T74" s="105" t="s">
        <v>440</v>
      </c>
      <c r="U74" s="116" t="str">
        <f t="shared" si="7"/>
        <v/>
      </c>
      <c r="V74" s="116">
        <f t="shared" si="8"/>
        <v>1.1733333333333333</v>
      </c>
      <c r="AF74" s="125"/>
      <c r="AH74" s="105" t="str">
        <f t="shared" si="10"/>
        <v/>
      </c>
      <c r="AI74" s="105">
        <f t="shared" si="11"/>
        <v>-10</v>
      </c>
    </row>
    <row r="75" spans="4:35">
      <c r="F75" s="125"/>
      <c r="I75" s="14">
        <f t="shared" si="12"/>
        <v>42395</v>
      </c>
      <c r="J75" s="105" t="str">
        <f t="shared" si="13"/>
        <v>Tue</v>
      </c>
      <c r="K75" s="105">
        <v>2</v>
      </c>
      <c r="L75" s="105">
        <v>0.56000000000000005</v>
      </c>
      <c r="M75" s="105">
        <v>1.02</v>
      </c>
      <c r="N75" s="105">
        <v>0.37</v>
      </c>
      <c r="O75" s="4">
        <f t="shared" si="14"/>
        <v>0.65</v>
      </c>
      <c r="R75" s="105">
        <v>9</v>
      </c>
      <c r="S75" s="105" t="s">
        <v>74</v>
      </c>
      <c r="T75" s="105" t="s">
        <v>447</v>
      </c>
      <c r="U75" s="116" t="str">
        <f t="shared" si="7"/>
        <v/>
      </c>
      <c r="V75" s="116">
        <f t="shared" si="8"/>
        <v>0.65</v>
      </c>
      <c r="AF75" s="125"/>
      <c r="AH75" s="105" t="str">
        <f t="shared" si="10"/>
        <v/>
      </c>
      <c r="AI75" s="105" t="str">
        <f t="shared" si="11"/>
        <v/>
      </c>
    </row>
    <row r="76" spans="4:35">
      <c r="F76" s="125"/>
      <c r="I76" s="14">
        <f t="shared" si="12"/>
        <v>42396</v>
      </c>
      <c r="J76" s="105" t="str">
        <f t="shared" si="13"/>
        <v>Wed</v>
      </c>
      <c r="K76" s="105">
        <v>3</v>
      </c>
      <c r="L76" s="105">
        <v>1.34</v>
      </c>
      <c r="M76" s="105">
        <v>0.77</v>
      </c>
      <c r="N76" s="105">
        <v>1.83</v>
      </c>
      <c r="O76" s="4">
        <f t="shared" si="14"/>
        <v>1.3133333333333335</v>
      </c>
      <c r="R76" s="105">
        <v>6</v>
      </c>
      <c r="S76" s="105" t="s">
        <v>66</v>
      </c>
      <c r="T76" s="105" t="s">
        <v>440</v>
      </c>
      <c r="U76" s="116">
        <f t="shared" si="7"/>
        <v>1.3133333333333335</v>
      </c>
      <c r="V76" s="116" t="str">
        <f t="shared" si="8"/>
        <v/>
      </c>
      <c r="AH76" s="105">
        <f t="shared" si="10"/>
        <v>6</v>
      </c>
      <c r="AI76" s="105" t="str">
        <f t="shared" si="11"/>
        <v/>
      </c>
    </row>
    <row r="77" spans="4:35">
      <c r="F77" s="125"/>
      <c r="I77" s="14">
        <f t="shared" si="12"/>
        <v>42397</v>
      </c>
      <c r="J77" s="105" t="str">
        <f t="shared" si="13"/>
        <v>Thu</v>
      </c>
      <c r="K77" s="105">
        <v>2</v>
      </c>
      <c r="L77" s="105">
        <v>0.52</v>
      </c>
      <c r="M77" s="105">
        <v>0.39</v>
      </c>
      <c r="N77" s="105">
        <v>2.13</v>
      </c>
      <c r="O77" s="4">
        <f t="shared" si="14"/>
        <v>1.0133333333333334</v>
      </c>
      <c r="R77" s="105">
        <v>18.75</v>
      </c>
      <c r="S77" s="105" t="s">
        <v>66</v>
      </c>
      <c r="T77" s="105" t="s">
        <v>447</v>
      </c>
      <c r="U77" s="116">
        <f t="shared" si="7"/>
        <v>1.0133333333333334</v>
      </c>
      <c r="V77" s="116" t="str">
        <f t="shared" si="8"/>
        <v/>
      </c>
      <c r="AH77" s="105">
        <f t="shared" si="10"/>
        <v>18.75</v>
      </c>
      <c r="AI77" s="105" t="str">
        <f t="shared" si="11"/>
        <v/>
      </c>
    </row>
    <row r="78" spans="4:35">
      <c r="F78" s="125"/>
      <c r="I78" s="14">
        <f t="shared" si="12"/>
        <v>42398</v>
      </c>
      <c r="J78" s="105" t="str">
        <f t="shared" si="13"/>
        <v>Fri</v>
      </c>
      <c r="K78" s="105">
        <v>2</v>
      </c>
      <c r="L78" s="105" t="s">
        <v>331</v>
      </c>
      <c r="M78" s="105" t="s">
        <v>331</v>
      </c>
      <c r="N78" s="105" t="s">
        <v>331</v>
      </c>
      <c r="O78" s="4">
        <v>1.04</v>
      </c>
      <c r="R78" s="105">
        <v>13.25</v>
      </c>
      <c r="S78" s="105" t="s">
        <v>74</v>
      </c>
      <c r="T78" s="105" t="s">
        <v>447</v>
      </c>
      <c r="U78" s="116" t="str">
        <f t="shared" si="7"/>
        <v/>
      </c>
      <c r="V78" s="116">
        <f t="shared" si="8"/>
        <v>1.04</v>
      </c>
      <c r="AH78" s="105" t="str">
        <f t="shared" si="10"/>
        <v/>
      </c>
      <c r="AI78" s="105">
        <f t="shared" si="11"/>
        <v>-10</v>
      </c>
    </row>
    <row r="79" spans="4:35">
      <c r="F79" s="125"/>
      <c r="I79" s="14">
        <f t="shared" si="12"/>
        <v>42401</v>
      </c>
      <c r="J79" s="105" t="str">
        <f t="shared" si="13"/>
        <v>Mon</v>
      </c>
      <c r="K79" s="105">
        <v>3</v>
      </c>
      <c r="L79" s="105">
        <v>1.05</v>
      </c>
      <c r="M79" s="105">
        <v>0.79</v>
      </c>
      <c r="N79" s="105">
        <v>0.8</v>
      </c>
      <c r="O79" s="4">
        <f t="shared" si="14"/>
        <v>0.88</v>
      </c>
      <c r="R79" s="105">
        <v>9</v>
      </c>
      <c r="S79" s="105" t="s">
        <v>66</v>
      </c>
      <c r="T79" s="105" t="s">
        <v>440</v>
      </c>
      <c r="U79" s="116">
        <f t="shared" si="7"/>
        <v>0.88</v>
      </c>
      <c r="V79" s="116" t="str">
        <f t="shared" si="8"/>
        <v/>
      </c>
      <c r="AH79" s="105">
        <f t="shared" si="10"/>
        <v>9</v>
      </c>
      <c r="AI79" s="105" t="str">
        <f t="shared" si="11"/>
        <v/>
      </c>
    </row>
    <row r="80" spans="4:35">
      <c r="F80" s="125"/>
      <c r="I80" s="14">
        <f t="shared" si="12"/>
        <v>42402</v>
      </c>
      <c r="J80" s="105" t="str">
        <f t="shared" si="13"/>
        <v>Tue</v>
      </c>
      <c r="K80" s="105">
        <v>3</v>
      </c>
      <c r="L80" s="105">
        <v>1.43</v>
      </c>
      <c r="M80" s="105">
        <v>0.82</v>
      </c>
      <c r="N80" s="105">
        <v>0.34</v>
      </c>
      <c r="O80" s="4">
        <f t="shared" si="14"/>
        <v>0.86333333333333329</v>
      </c>
      <c r="R80" s="105">
        <v>16.75</v>
      </c>
      <c r="S80" s="105" t="s">
        <v>74</v>
      </c>
      <c r="T80" s="105" t="s">
        <v>440</v>
      </c>
      <c r="U80" s="116" t="str">
        <f t="shared" si="7"/>
        <v/>
      </c>
      <c r="V80" s="116">
        <f t="shared" si="8"/>
        <v>0.86333333333333329</v>
      </c>
      <c r="AH80" s="105" t="str">
        <f t="shared" si="10"/>
        <v/>
      </c>
      <c r="AI80" s="105">
        <f t="shared" si="11"/>
        <v>-10</v>
      </c>
    </row>
    <row r="81" spans="6:35">
      <c r="F81" s="125"/>
      <c r="I81" s="14">
        <f t="shared" si="12"/>
        <v>42403</v>
      </c>
      <c r="J81" s="105" t="str">
        <f t="shared" si="13"/>
        <v>Wed</v>
      </c>
      <c r="K81" s="105">
        <v>2</v>
      </c>
      <c r="L81" s="105">
        <v>1</v>
      </c>
      <c r="M81" s="105">
        <v>0.95</v>
      </c>
      <c r="N81" s="105">
        <v>0.45</v>
      </c>
      <c r="O81" s="4">
        <f t="shared" si="14"/>
        <v>0.79999999999999993</v>
      </c>
      <c r="R81" s="105">
        <v>11.25</v>
      </c>
      <c r="S81" s="105" t="s">
        <v>66</v>
      </c>
      <c r="T81" s="105" t="s">
        <v>447</v>
      </c>
      <c r="U81" s="116">
        <f t="shared" si="7"/>
        <v>0.79999999999999993</v>
      </c>
      <c r="V81" s="116" t="str">
        <f t="shared" si="8"/>
        <v/>
      </c>
      <c r="AH81" s="105">
        <f t="shared" si="10"/>
        <v>11.25</v>
      </c>
      <c r="AI81" s="105" t="str">
        <f t="shared" si="11"/>
        <v/>
      </c>
    </row>
    <row r="82" spans="6:35">
      <c r="F82" s="125"/>
      <c r="I82" s="14">
        <f t="shared" si="12"/>
        <v>42404</v>
      </c>
      <c r="J82" s="105" t="str">
        <f t="shared" si="13"/>
        <v>Thu</v>
      </c>
      <c r="K82" s="105">
        <v>3</v>
      </c>
      <c r="L82" s="105">
        <v>1.43</v>
      </c>
      <c r="M82" s="105">
        <v>0.44</v>
      </c>
      <c r="N82" s="105">
        <v>0.26</v>
      </c>
      <c r="O82" s="4">
        <f t="shared" si="14"/>
        <v>0.71</v>
      </c>
      <c r="R82" s="105">
        <v>6.75</v>
      </c>
      <c r="S82" s="105" t="s">
        <v>66</v>
      </c>
      <c r="T82" s="105" t="s">
        <v>440</v>
      </c>
      <c r="U82" s="116">
        <f t="shared" si="7"/>
        <v>0.71</v>
      </c>
      <c r="V82" s="116" t="str">
        <f t="shared" si="8"/>
        <v/>
      </c>
      <c r="AH82" s="105">
        <f t="shared" si="10"/>
        <v>6.75</v>
      </c>
      <c r="AI82" s="105" t="str">
        <f t="shared" si="11"/>
        <v/>
      </c>
    </row>
    <row r="83" spans="6:35">
      <c r="F83" s="125"/>
      <c r="I83" s="14">
        <f t="shared" si="12"/>
        <v>42405</v>
      </c>
      <c r="J83" s="105" t="str">
        <f t="shared" si="13"/>
        <v>Fri</v>
      </c>
      <c r="K83" s="105">
        <v>3</v>
      </c>
      <c r="L83" s="105">
        <v>1.49</v>
      </c>
      <c r="M83" s="105">
        <v>0</v>
      </c>
      <c r="N83" s="105">
        <v>0.74</v>
      </c>
      <c r="O83" s="4">
        <f t="shared" si="14"/>
        <v>0.74333333333333329</v>
      </c>
      <c r="R83" s="105">
        <v>3.75</v>
      </c>
      <c r="S83" s="105" t="s">
        <v>74</v>
      </c>
      <c r="T83" s="105" t="s">
        <v>440</v>
      </c>
      <c r="U83" s="116" t="str">
        <f t="shared" si="7"/>
        <v/>
      </c>
      <c r="V83" s="116">
        <f t="shared" si="8"/>
        <v>0.74333333333333329</v>
      </c>
      <c r="AH83" s="105" t="str">
        <f t="shared" si="10"/>
        <v/>
      </c>
      <c r="AI83" s="105">
        <f t="shared" si="11"/>
        <v>-10</v>
      </c>
    </row>
    <row r="84" spans="6:35">
      <c r="F84" s="125"/>
      <c r="I84" s="14">
        <f t="shared" si="12"/>
        <v>42408</v>
      </c>
      <c r="J84" s="105" t="str">
        <f t="shared" si="13"/>
        <v>Mon</v>
      </c>
      <c r="K84" s="105">
        <v>4</v>
      </c>
      <c r="L84" s="105">
        <v>0.69</v>
      </c>
      <c r="M84" s="105">
        <v>1.1599999999999999</v>
      </c>
      <c r="N84" s="105">
        <v>1.01</v>
      </c>
      <c r="O84" s="4">
        <f t="shared" si="14"/>
        <v>0.95333333333333325</v>
      </c>
      <c r="R84" s="105">
        <v>23.75</v>
      </c>
      <c r="S84" s="105" t="s">
        <v>74</v>
      </c>
      <c r="T84" s="105" t="s">
        <v>440</v>
      </c>
      <c r="U84" s="116" t="str">
        <f t="shared" si="7"/>
        <v/>
      </c>
      <c r="V84" s="116">
        <f t="shared" si="8"/>
        <v>0.95333333333333325</v>
      </c>
      <c r="AH84" s="105" t="str">
        <f t="shared" si="10"/>
        <v/>
      </c>
      <c r="AI84" s="105">
        <f t="shared" si="11"/>
        <v>-10</v>
      </c>
    </row>
    <row r="85" spans="6:35">
      <c r="F85" s="125"/>
      <c r="I85" s="14">
        <f t="shared" si="12"/>
        <v>42409</v>
      </c>
      <c r="J85" s="105" t="str">
        <f t="shared" si="13"/>
        <v>Tue</v>
      </c>
      <c r="K85" s="105">
        <v>3</v>
      </c>
      <c r="L85" s="105">
        <v>0.36</v>
      </c>
      <c r="M85" s="105">
        <v>0.47</v>
      </c>
      <c r="N85" s="105">
        <v>0.28000000000000003</v>
      </c>
      <c r="O85" s="4">
        <f t="shared" si="14"/>
        <v>0.36999999999999994</v>
      </c>
      <c r="R85" s="105">
        <v>25</v>
      </c>
      <c r="S85" s="105" t="s">
        <v>66</v>
      </c>
      <c r="T85" s="105" t="s">
        <v>440</v>
      </c>
      <c r="U85" s="116">
        <f t="shared" si="7"/>
        <v>0.36999999999999994</v>
      </c>
      <c r="V85" s="116" t="str">
        <f t="shared" si="8"/>
        <v/>
      </c>
      <c r="AH85" s="105" t="str">
        <f t="shared" si="10"/>
        <v/>
      </c>
      <c r="AI85" s="105" t="str">
        <f t="shared" si="11"/>
        <v/>
      </c>
    </row>
    <row r="86" spans="6:35">
      <c r="F86" s="125"/>
      <c r="I86" s="14">
        <f t="shared" si="12"/>
        <v>42410</v>
      </c>
      <c r="J86" s="105" t="str">
        <f t="shared" si="13"/>
        <v>Wed</v>
      </c>
      <c r="K86" s="105">
        <v>2</v>
      </c>
      <c r="L86" s="105">
        <v>0.56699999999999995</v>
      </c>
      <c r="M86" s="105">
        <v>0.65</v>
      </c>
      <c r="N86" s="105">
        <v>0.52</v>
      </c>
      <c r="O86" s="4">
        <f t="shared" si="14"/>
        <v>0.57900000000000007</v>
      </c>
      <c r="R86" s="105">
        <v>10</v>
      </c>
      <c r="S86" s="105" t="s">
        <v>66</v>
      </c>
      <c r="T86" s="105" t="s">
        <v>447</v>
      </c>
      <c r="U86" s="116">
        <f t="shared" si="7"/>
        <v>0.57900000000000007</v>
      </c>
      <c r="V86" s="116" t="str">
        <f t="shared" si="8"/>
        <v/>
      </c>
      <c r="AH86" s="105" t="str">
        <f t="shared" si="10"/>
        <v/>
      </c>
      <c r="AI86" s="105" t="str">
        <f t="shared" si="11"/>
        <v/>
      </c>
    </row>
    <row r="87" spans="6:35">
      <c r="F87" s="125"/>
      <c r="I87" s="14">
        <f t="shared" si="12"/>
        <v>42411</v>
      </c>
      <c r="J87" s="105" t="str">
        <f t="shared" si="13"/>
        <v>Thu</v>
      </c>
      <c r="K87" s="105">
        <v>4</v>
      </c>
      <c r="L87" s="105">
        <v>0.64</v>
      </c>
      <c r="M87" s="105">
        <v>0.24</v>
      </c>
      <c r="N87" s="105">
        <v>0.64</v>
      </c>
      <c r="O87" s="4">
        <f t="shared" si="14"/>
        <v>0.50666666666666671</v>
      </c>
      <c r="R87" s="105">
        <v>29.75</v>
      </c>
      <c r="S87" s="105" t="s">
        <v>74</v>
      </c>
      <c r="T87" s="105" t="s">
        <v>440</v>
      </c>
      <c r="U87" s="116" t="str">
        <f t="shared" si="7"/>
        <v/>
      </c>
      <c r="V87" s="116">
        <f t="shared" si="8"/>
        <v>0.50666666666666671</v>
      </c>
      <c r="AH87" s="105" t="str">
        <f t="shared" si="10"/>
        <v/>
      </c>
      <c r="AI87" s="105" t="str">
        <f t="shared" si="11"/>
        <v/>
      </c>
    </row>
    <row r="88" spans="6:35">
      <c r="F88" s="125"/>
      <c r="I88" s="14">
        <f t="shared" si="12"/>
        <v>42412</v>
      </c>
      <c r="J88" s="105" t="str">
        <f t="shared" si="13"/>
        <v>Fri</v>
      </c>
      <c r="K88" s="105">
        <v>1</v>
      </c>
      <c r="L88" s="105">
        <v>0.92</v>
      </c>
      <c r="M88" s="105">
        <v>0.63</v>
      </c>
      <c r="N88" s="105">
        <v>1.29</v>
      </c>
      <c r="O88" s="4">
        <f t="shared" si="14"/>
        <v>0.94666666666666666</v>
      </c>
      <c r="R88" s="105">
        <v>18.5</v>
      </c>
      <c r="S88" s="105" t="s">
        <v>74</v>
      </c>
      <c r="T88" s="105" t="s">
        <v>447</v>
      </c>
      <c r="U88" s="116" t="str">
        <f t="shared" si="7"/>
        <v/>
      </c>
      <c r="V88" s="116">
        <f t="shared" si="8"/>
        <v>0.94666666666666666</v>
      </c>
      <c r="AH88" s="105" t="str">
        <f t="shared" si="10"/>
        <v/>
      </c>
      <c r="AI88" s="105">
        <f t="shared" si="11"/>
        <v>-10</v>
      </c>
    </row>
    <row r="89" spans="6:35">
      <c r="F89" s="125"/>
      <c r="I89" s="14">
        <f t="shared" si="12"/>
        <v>42415</v>
      </c>
      <c r="J89" s="105" t="str">
        <f t="shared" si="13"/>
        <v>Mon</v>
      </c>
      <c r="L89" s="105" t="s">
        <v>331</v>
      </c>
      <c r="M89" s="105" t="s">
        <v>331</v>
      </c>
      <c r="N89" s="105" t="s">
        <v>331</v>
      </c>
      <c r="O89" s="4"/>
      <c r="U89" s="116" t="str">
        <f t="shared" si="7"/>
        <v/>
      </c>
      <c r="V89" s="116" t="str">
        <f t="shared" si="8"/>
        <v/>
      </c>
      <c r="AH89" s="105" t="str">
        <f t="shared" si="10"/>
        <v/>
      </c>
      <c r="AI89" s="105" t="str">
        <f t="shared" si="11"/>
        <v/>
      </c>
    </row>
    <row r="90" spans="6:35">
      <c r="F90" s="125"/>
      <c r="I90" s="14">
        <f t="shared" si="12"/>
        <v>42416</v>
      </c>
      <c r="J90" s="105" t="str">
        <f t="shared" si="13"/>
        <v>Tue</v>
      </c>
      <c r="K90" s="105">
        <v>1</v>
      </c>
      <c r="L90" s="105">
        <v>0.43</v>
      </c>
      <c r="M90" s="105">
        <v>0.56999999999999995</v>
      </c>
      <c r="N90" s="105">
        <v>0.1</v>
      </c>
      <c r="O90" s="4">
        <f t="shared" si="14"/>
        <v>0.3666666666666667</v>
      </c>
      <c r="R90" s="105">
        <v>23</v>
      </c>
      <c r="S90" s="105" t="s">
        <v>74</v>
      </c>
      <c r="T90" s="105" t="s">
        <v>447</v>
      </c>
      <c r="U90" s="116" t="str">
        <f t="shared" si="7"/>
        <v/>
      </c>
      <c r="V90" s="116">
        <f t="shared" si="8"/>
        <v>0.3666666666666667</v>
      </c>
      <c r="AH90" s="105" t="str">
        <f t="shared" si="10"/>
        <v/>
      </c>
      <c r="AI90" s="105" t="str">
        <f t="shared" si="11"/>
        <v/>
      </c>
    </row>
    <row r="91" spans="6:35">
      <c r="F91" s="125"/>
      <c r="I91" s="14">
        <f t="shared" si="12"/>
        <v>42417</v>
      </c>
      <c r="J91" s="105" t="str">
        <f t="shared" si="13"/>
        <v>Wed</v>
      </c>
      <c r="K91" s="105">
        <v>1</v>
      </c>
      <c r="L91" s="105">
        <v>0.38</v>
      </c>
      <c r="M91" s="105">
        <v>0.55000000000000004</v>
      </c>
      <c r="N91" s="105">
        <v>0.19</v>
      </c>
      <c r="O91" s="4">
        <f t="shared" si="14"/>
        <v>0.37333333333333335</v>
      </c>
      <c r="R91" s="105">
        <v>20.5</v>
      </c>
      <c r="S91" s="105" t="s">
        <v>74</v>
      </c>
      <c r="T91" s="105" t="s">
        <v>447</v>
      </c>
      <c r="U91" s="116" t="str">
        <f t="shared" si="7"/>
        <v/>
      </c>
      <c r="V91" s="116">
        <f t="shared" si="8"/>
        <v>0.37333333333333335</v>
      </c>
      <c r="AH91" s="105" t="str">
        <f t="shared" si="10"/>
        <v/>
   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 t="str">
        <f t="shared" si="13"/>
        <v>Thu</v>
      </c>
      <c r="K92" s="105">
        <v>2</v>
      </c>
      <c r="L92" s="160">
        <v>75</v>
      </c>
      <c r="M92" s="105">
        <v>0.81</v>
      </c>
      <c r="N92" s="105">
        <v>2.5</v>
      </c>
      <c r="O92" s="4">
        <f t="shared" si="14"/>
        <v>26.103333333333335</v>
      </c>
      <c r="R92" s="105">
        <v>3.25</v>
      </c>
      <c r="S92" s="105" t="s">
        <v>66</v>
      </c>
      <c r="T92" s="105" t="s">
        <v>447</v>
      </c>
      <c r="U92" s="116">
        <f t="shared" si="7"/>
        <v>26.103333333333335</v>
      </c>
      <c r="V92" s="116" t="str">
        <f t="shared" si="8"/>
        <v/>
      </c>
      <c r="AH92" s="105">
        <f t="shared" si="10"/>
        <v>3.25</v>
      </c>
      <c r="AI92" s="105" t="str">
        <f t="shared" si="11"/>
        <v/>
      </c>
    </row>
    <row r="93" spans="6:35">
      <c r="F93" s="125"/>
      <c r="I93" s="14">
        <f t="shared" si="12"/>
        <v>42419</v>
      </c>
      <c r="J93" s="105" t="str">
        <f t="shared" si="13"/>
        <v>Fri</v>
      </c>
      <c r="K93" s="105">
        <v>4</v>
      </c>
      <c r="L93" s="105">
        <v>0.26</v>
      </c>
      <c r="M93" s="105">
        <v>0.17</v>
      </c>
      <c r="N93" s="105">
        <v>0.73</v>
      </c>
      <c r="O93" s="4">
        <f t="shared" si="14"/>
        <v>0.38666666666666671</v>
      </c>
      <c r="R93" s="105">
        <v>10</v>
      </c>
      <c r="S93" s="105" t="s">
        <v>66</v>
      </c>
      <c r="T93" s="105" t="s">
        <v>440</v>
      </c>
      <c r="U93" s="116">
        <f t="shared" si="7"/>
        <v>0.38666666666666671</v>
      </c>
      <c r="V93" s="116" t="str">
        <f t="shared" si="8"/>
        <v/>
      </c>
      <c r="AH93" s="105" t="str">
        <f t="shared" si="10"/>
        <v/>
      </c>
      <c r="AI93" s="105" t="str">
        <f t="shared" si="11"/>
        <v/>
      </c>
    </row>
    <row r="94" spans="6:35">
      <c r="F94" s="125"/>
      <c r="I94" s="14">
        <f t="shared" si="12"/>
        <v>42422</v>
      </c>
      <c r="J94" s="105" t="str">
        <f t="shared" si="13"/>
        <v>Mon</v>
      </c>
      <c r="K94" s="105">
        <v>1</v>
      </c>
      <c r="L94" s="105">
        <v>0.35</v>
      </c>
      <c r="M94" s="105">
        <v>0.52</v>
      </c>
      <c r="N94" s="105">
        <v>0.1</v>
      </c>
      <c r="O94" s="4">
        <f t="shared" si="14"/>
        <v>0.32333333333333331</v>
      </c>
      <c r="R94" s="105">
        <v>18.5</v>
      </c>
      <c r="S94" s="105" t="s">
        <v>74</v>
      </c>
      <c r="T94" s="105" t="s">
        <v>447</v>
      </c>
      <c r="U94" s="116" t="str">
        <f t="shared" si="7"/>
        <v/>
      </c>
      <c r="V94" s="116">
        <f t="shared" si="8"/>
        <v>0.32333333333333331</v>
      </c>
      <c r="AH94" s="105" t="str">
        <f t="shared" si="10"/>
        <v/>
      </c>
      <c r="AI94" s="105" t="str">
        <f t="shared" si="11"/>
        <v/>
      </c>
    </row>
    <row r="95" spans="6:35">
      <c r="F95" s="125"/>
      <c r="I95" s="14">
        <f t="shared" si="12"/>
        <v>42423</v>
      </c>
      <c r="J95" s="105" t="str">
        <f t="shared" si="13"/>
        <v>Tue</v>
      </c>
      <c r="K95" s="105">
        <v>3</v>
      </c>
      <c r="L95" s="105">
        <v>1.44</v>
      </c>
      <c r="M95" s="105">
        <v>1.43</v>
      </c>
      <c r="N95" s="105">
        <v>0.43</v>
      </c>
      <c r="O95" s="4">
        <f t="shared" si="14"/>
        <v>1.1000000000000001</v>
      </c>
      <c r="R95" s="105">
        <v>1</v>
      </c>
      <c r="S95" s="105" t="s">
        <v>66</v>
      </c>
      <c r="T95" s="105" t="s">
        <v>440</v>
      </c>
      <c r="U95" s="116">
        <f t="shared" si="7"/>
        <v>1.1000000000000001</v>
      </c>
      <c r="V95" s="116" t="str">
        <f t="shared" si="8"/>
        <v/>
      </c>
      <c r="AH95" s="105">
        <f t="shared" si="10"/>
        <v>1</v>
      </c>
      <c r="AI95" s="105" t="str">
        <f t="shared" si="11"/>
        <v/>
      </c>
    </row>
    <row r="96" spans="6:35">
      <c r="F96" s="125"/>
      <c r="I96" s="14">
        <f t="shared" si="12"/>
        <v>42424</v>
      </c>
      <c r="J96" s="105" t="str">
        <f t="shared" si="13"/>
        <v>Wed</v>
      </c>
      <c r="K96" s="105">
        <v>4</v>
      </c>
      <c r="L96" s="105">
        <v>0.3</v>
      </c>
      <c r="M96" s="105">
        <v>1.17</v>
      </c>
      <c r="N96" s="105">
        <v>0.25</v>
      </c>
      <c r="O96" s="4">
        <f t="shared" si="14"/>
        <v>0.57333333333333336</v>
      </c>
      <c r="R96" s="105">
        <v>18.25</v>
      </c>
      <c r="S96" s="105" t="s">
        <v>66</v>
      </c>
      <c r="T96" s="105" t="s">
        <v>440</v>
      </c>
      <c r="U96" s="116">
        <f t="shared" si="7"/>
        <v>0.57333333333333336</v>
      </c>
      <c r="V96" s="116" t="str">
        <f t="shared" si="8"/>
        <v/>
      </c>
      <c r="AH96" s="105" t="str">
        <f t="shared" si="10"/>
        <v/>
      </c>
      <c r="AI96" s="105" t="str">
        <f t="shared" si="11"/>
        <v/>
      </c>
    </row>
    <row r="97" spans="6:35">
      <c r="F97" s="125"/>
      <c r="I97" s="14">
        <f t="shared" si="12"/>
        <v>42425</v>
      </c>
      <c r="J97" s="105" t="str">
        <f t="shared" si="13"/>
        <v>Thu</v>
      </c>
      <c r="K97" s="105">
        <v>2</v>
      </c>
      <c r="L97" s="105">
        <v>1.1299999999999999</v>
      </c>
      <c r="M97" s="105">
        <v>0.24</v>
      </c>
      <c r="N97" s="105">
        <v>2.5499999999999998</v>
      </c>
      <c r="O97" s="4">
        <f t="shared" si="14"/>
        <v>1.3066666666666666</v>
      </c>
      <c r="R97" s="105">
        <v>0.75</v>
      </c>
      <c r="S97" s="105" t="s">
        <v>66</v>
      </c>
      <c r="T97" s="105" t="s">
        <v>447</v>
      </c>
      <c r="U97" s="116">
        <f t="shared" si="7"/>
        <v>1.3066666666666666</v>
      </c>
      <c r="V97" s="116" t="str">
        <f t="shared" si="8"/>
        <v/>
      </c>
      <c r="AH97" s="105">
        <f t="shared" si="10"/>
        <v>0.75</v>
      </c>
      <c r="AI97" s="105" t="str">
        <f t="shared" si="11"/>
        <v/>
      </c>
    </row>
    <row r="98" spans="6:35">
      <c r="F98" s="125"/>
      <c r="I98" s="14">
        <f t="shared" si="12"/>
        <v>42426</v>
      </c>
      <c r="J98" s="105" t="str">
        <f t="shared" si="13"/>
        <v>Fri</v>
      </c>
      <c r="K98" s="105">
        <v>1</v>
      </c>
      <c r="L98" s="105">
        <v>2.21</v>
      </c>
      <c r="M98" s="105">
        <v>0.52</v>
      </c>
      <c r="N98" s="105">
        <v>1.05</v>
      </c>
      <c r="O98" s="4">
        <f t="shared" si="14"/>
        <v>1.26</v>
      </c>
      <c r="R98" s="105">
        <v>9.25</v>
      </c>
      <c r="S98" s="105" t="s">
        <v>66</v>
      </c>
      <c r="T98" s="105" t="s">
        <v>447</v>
      </c>
      <c r="U98" s="116">
        <f t="shared" si="7"/>
        <v>1.26</v>
      </c>
      <c r="V98" s="116" t="str">
        <f t="shared" si="8"/>
        <v/>
      </c>
      <c r="AH98" s="105">
        <f t="shared" si="10"/>
        <v>9.25</v>
      </c>
      <c r="AI98" s="105" t="str">
        <f t="shared" si="11"/>
        <v/>
      </c>
    </row>
    <row r="99" spans="6:35">
      <c r="F99" s="125"/>
      <c r="I99" s="14">
        <f t="shared" si="12"/>
        <v>42429</v>
      </c>
      <c r="J99" s="105" t="str">
        <f t="shared" si="13"/>
        <v>Mon</v>
      </c>
      <c r="K99" s="105">
        <v>2</v>
      </c>
      <c r="L99" s="105">
        <v>0.25</v>
      </c>
      <c r="M99" s="105">
        <v>0.61</v>
      </c>
      <c r="N99" s="105">
        <v>0.83</v>
      </c>
      <c r="O99" s="4">
        <f t="shared" si="14"/>
        <v>0.56333333333333335</v>
      </c>
      <c r="R99" s="105">
        <v>2.25</v>
      </c>
      <c r="S99" s="105" t="s">
        <v>66</v>
      </c>
      <c r="T99" s="105" t="s">
        <v>447</v>
      </c>
      <c r="U99" s="116">
        <f t="shared" si="7"/>
        <v>0.56333333333333335</v>
      </c>
      <c r="V99" s="116" t="str">
        <f t="shared" si="8"/>
        <v/>
      </c>
      <c r="AH99" s="105" t="str">
        <f t="shared" si="10"/>
        <v/>
      </c>
      <c r="AI99" s="105" t="str">
        <f t="shared" si="11"/>
        <v/>
      </c>
    </row>
    <row r="100" spans="6:35">
      <c r="F100" s="125"/>
      <c r="I100" s="14">
        <f t="shared" si="12"/>
        <v>42430</v>
      </c>
      <c r="J100" s="105" t="str">
        <f t="shared" si="13"/>
        <v>Tue</v>
      </c>
      <c r="K100" s="105">
        <v>2</v>
      </c>
      <c r="L100" s="105">
        <v>1.1299999999999999</v>
      </c>
      <c r="M100" s="105">
        <v>0.57999999999999996</v>
      </c>
      <c r="N100" s="105">
        <v>0.32</v>
      </c>
      <c r="O100" s="4">
        <f t="shared" si="14"/>
        <v>0.67666666666666664</v>
      </c>
      <c r="R100" s="105">
        <v>14</v>
      </c>
      <c r="S100" s="105" t="s">
        <v>74</v>
      </c>
      <c r="T100" s="105" t="s">
        <v>447</v>
      </c>
      <c r="U100" s="116" t="str">
        <f t="shared" si="7"/>
        <v/>
      </c>
      <c r="V100" s="116">
        <f t="shared" si="8"/>
        <v>0.67666666666666664</v>
      </c>
      <c r="AH100" s="105" t="str">
        <f t="shared" si="10"/>
        <v/>
      </c>
      <c r="AI100" s="105" t="str">
        <f t="shared" si="11"/>
        <v/>
      </c>
    </row>
    <row r="101" spans="6:35">
      <c r="F101" s="125"/>
      <c r="I101" s="14">
        <f t="shared" si="12"/>
        <v>42431</v>
      </c>
      <c r="J101" s="105" t="str">
        <f t="shared" si="13"/>
        <v>Wed</v>
      </c>
      <c r="K101" s="105">
        <v>3</v>
      </c>
      <c r="L101" s="105">
        <v>1.18</v>
      </c>
      <c r="M101" s="105">
        <v>0.8</v>
      </c>
      <c r="N101" s="105">
        <v>1.96</v>
      </c>
      <c r="O101" s="4">
        <f t="shared" si="14"/>
        <v>1.3133333333333332</v>
      </c>
      <c r="R101" s="105">
        <v>7.25</v>
      </c>
      <c r="S101" s="105" t="s">
        <v>66</v>
      </c>
      <c r="T101" s="105" t="s">
        <v>440</v>
      </c>
      <c r="U101" s="116">
        <f t="shared" si="7"/>
        <v>1.3133333333333332</v>
      </c>
      <c r="V101" s="116" t="str">
        <f t="shared" si="8"/>
        <v/>
      </c>
      <c r="AH101" s="105">
        <f t="shared" si="10"/>
        <v>7.25</v>
      </c>
      <c r="AI101" s="105" t="str">
        <f t="shared" si="11"/>
        <v/>
      </c>
    </row>
    <row r="102" spans="6:35">
      <c r="F102" s="125"/>
      <c r="I102" s="14">
        <f t="shared" si="12"/>
        <v>42432</v>
      </c>
      <c r="J102" s="105" t="str">
        <f t="shared" si="13"/>
        <v>Thu</v>
      </c>
      <c r="K102" s="105">
        <v>3</v>
      </c>
      <c r="L102" s="105">
        <v>1.36</v>
      </c>
      <c r="M102" s="105">
        <v>0.77</v>
      </c>
      <c r="N102" s="105">
        <v>0.3</v>
      </c>
      <c r="O102" s="4">
        <f t="shared" si="14"/>
        <v>0.80999999999999994</v>
      </c>
      <c r="R102" s="105">
        <v>1.25</v>
      </c>
      <c r="S102" s="105" t="s">
        <v>66</v>
      </c>
      <c r="T102" s="105" t="s">
        <v>440</v>
      </c>
      <c r="U102" s="116">
        <f t="shared" si="7"/>
        <v>0.80999999999999994</v>
      </c>
      <c r="V102" s="116" t="str">
        <f t="shared" si="8"/>
        <v/>
      </c>
      <c r="AH102" s="105">
        <f t="shared" si="10"/>
        <v>1.25</v>
      </c>
      <c r="AI102" s="105" t="str">
        <f t="shared" si="11"/>
        <v/>
      </c>
    </row>
    <row r="103" spans="6:35">
      <c r="F103" s="125"/>
      <c r="I103" s="14">
        <f t="shared" si="12"/>
        <v>42433</v>
      </c>
      <c r="J103" s="105" t="str">
        <f t="shared" si="13"/>
        <v>Fri</v>
      </c>
      <c r="K103" s="105">
        <v>1</v>
      </c>
      <c r="L103" s="105">
        <v>3.09</v>
      </c>
      <c r="M103" s="105">
        <v>0.53</v>
      </c>
      <c r="N103" s="105">
        <v>1.1599999999999999</v>
      </c>
      <c r="O103" s="4">
        <f t="shared" si="14"/>
        <v>1.5933333333333335</v>
      </c>
      <c r="R103" s="105">
        <v>3</v>
      </c>
      <c r="S103" s="105" t="s">
        <v>66</v>
      </c>
      <c r="T103" s="105" t="s">
        <v>447</v>
      </c>
      <c r="U103" s="116">
        <f t="shared" si="7"/>
        <v>1.5933333333333335</v>
      </c>
      <c r="V103" s="116" t="str">
        <f t="shared" si="8"/>
        <v/>
      </c>
      <c r="AH103" s="105">
        <f t="shared" si="10"/>
        <v>3</v>
      </c>
      <c r="AI103" s="105" t="str">
        <f t="shared" si="11"/>
        <v/>
      </c>
    </row>
    <row r="104" spans="6:35">
      <c r="F104" s="125"/>
      <c r="I104" s="14">
        <f t="shared" si="12"/>
        <v>42436</v>
      </c>
      <c r="J104" s="105" t="str">
        <f t="shared" si="13"/>
        <v>Mon</v>
      </c>
      <c r="K104" s="105">
        <v>3</v>
      </c>
      <c r="L104" s="105">
        <v>1.45</v>
      </c>
      <c r="M104" s="105">
        <v>2.1800000000000002</v>
      </c>
      <c r="N104" s="105">
        <v>0.94</v>
      </c>
      <c r="O104" s="4">
        <f t="shared" si="14"/>
        <v>1.5233333333333334</v>
      </c>
      <c r="R104" s="105">
        <v>7.5</v>
      </c>
      <c r="S104" s="105" t="s">
        <v>66</v>
      </c>
      <c r="T104" s="105" t="s">
        <v>440</v>
      </c>
      <c r="U104" s="116">
        <f t="shared" si="7"/>
        <v>1.5233333333333334</v>
      </c>
      <c r="V104" s="116" t="str">
        <f t="shared" si="8"/>
        <v/>
      </c>
      <c r="AH104" s="105">
        <f t="shared" si="10"/>
        <v>7.5</v>
      </c>
      <c r="AI104" s="105" t="str">
        <f t="shared" si="11"/>
        <v/>
      </c>
    </row>
    <row r="105" spans="6:35">
      <c r="F105" s="125"/>
      <c r="I105" s="14">
        <f t="shared" si="12"/>
        <v>42437</v>
      </c>
      <c r="J105" s="105" t="str">
        <f t="shared" si="13"/>
        <v>Tue</v>
      </c>
      <c r="K105" s="105">
        <v>3</v>
      </c>
      <c r="L105" s="105">
        <v>0.53</v>
      </c>
      <c r="M105" s="105">
        <v>0.09</v>
      </c>
      <c r="N105" s="105">
        <v>0.46</v>
      </c>
      <c r="O105" s="4">
        <f t="shared" si="14"/>
        <v>0.36000000000000004</v>
      </c>
      <c r="R105" s="105">
        <v>12</v>
      </c>
      <c r="S105" s="105" t="s">
        <v>74</v>
      </c>
      <c r="T105" s="105" t="s">
        <v>440</v>
      </c>
      <c r="U105" s="116" t="str">
        <f t="shared" ref="U105:U168" si="15">IF(S105="Y",O105,"")</f>
        <v/>
      </c>
      <c r="V105" s="116">
        <f t="shared" ref="V105:V168" si="16">IF(S105="N",O105,"")</f>
        <v>0.36000000000000004</v>
      </c>
      <c r="AH105" s="105" t="str">
        <f t="shared" ref="AH105:AH168" si="17">IF(AND(S105="Y",O105&gt;$AC$43)=TRUE,R105,"")</f>
        <v/>
      </c>
      <c r="AI105" s="105" t="str">
        <f t="shared" ref="AI105:AI168" si="18">IF(AND(S105="N",O105&gt;$AC$43)=TRUE,-10,"")</f>
        <v/>
      </c>
    </row>
    <row r="106" spans="6:35">
      <c r="F106" s="125"/>
      <c r="I106" s="14">
        <f t="shared" ref="I106:I169" si="19">IF(J105="Fri",I105+3,I105+1)</f>
        <v>42438</v>
      </c>
      <c r="J106" s="105" t="str">
        <f t="shared" ref="J106:J169" si="20">TEXT(WEEKDAY(I106),"ddd")</f>
        <v>Wed</v>
      </c>
      <c r="K106" s="105">
        <v>2</v>
      </c>
      <c r="L106" s="105">
        <v>0.36</v>
      </c>
      <c r="M106" s="105">
        <v>0.98</v>
      </c>
      <c r="N106" s="105">
        <v>0.44</v>
      </c>
      <c r="O106" s="4">
        <f t="shared" si="14"/>
        <v>0.59333333333333327</v>
      </c>
      <c r="R106" s="105">
        <v>6</v>
      </c>
      <c r="S106" s="105" t="s">
        <v>66</v>
      </c>
      <c r="T106" s="105" t="s">
        <v>447</v>
      </c>
      <c r="U106" s="116">
        <f t="shared" si="15"/>
        <v>0.59333333333333327</v>
      </c>
      <c r="V106" s="116" t="str">
        <f t="shared" si="16"/>
        <v/>
      </c>
      <c r="AH106" s="105" t="str">
        <f t="shared" si="17"/>
        <v/>
      </c>
      <c r="AI106" s="105" t="str">
        <f t="shared" si="18"/>
        <v/>
      </c>
    </row>
    <row r="107" spans="6:35">
      <c r="F107" s="125"/>
      <c r="I107" s="14">
        <f t="shared" si="19"/>
        <v>42439</v>
      </c>
      <c r="J107" s="105" t="str">
        <f t="shared" si="20"/>
        <v>Thu</v>
      </c>
      <c r="K107" s="105">
        <v>1</v>
      </c>
      <c r="L107" s="105">
        <v>0.19</v>
      </c>
      <c r="M107" s="105">
        <v>0.39</v>
      </c>
      <c r="N107" s="105">
        <v>0.45</v>
      </c>
      <c r="O107" s="4">
        <f t="shared" si="14"/>
        <v>0.34333333333333332</v>
      </c>
      <c r="R107" s="105">
        <v>4.5</v>
      </c>
      <c r="S107" s="105" t="s">
        <v>66</v>
      </c>
      <c r="T107" s="105" t="s">
        <v>447</v>
      </c>
      <c r="U107" s="116">
        <f t="shared" si="15"/>
        <v>0.34333333333333332</v>
      </c>
      <c r="V107" s="116" t="str">
        <f t="shared" si="16"/>
        <v/>
      </c>
      <c r="AH107" s="105" t="str">
        <f t="shared" si="17"/>
        <v/>
      </c>
      <c r="AI107" s="105" t="str">
        <f t="shared" si="18"/>
        <v/>
      </c>
    </row>
    <row r="108" spans="6:35">
      <c r="F108" s="125"/>
      <c r="I108" s="14">
        <f t="shared" si="19"/>
        <v>42440</v>
      </c>
      <c r="J108" s="105" t="str">
        <f t="shared" si="20"/>
        <v>Fri</v>
      </c>
      <c r="K108" s="105">
        <v>1</v>
      </c>
      <c r="L108" s="105">
        <v>0.17</v>
      </c>
      <c r="M108" s="105">
        <v>0.3</v>
      </c>
      <c r="N108" s="105">
        <v>1.19</v>
      </c>
      <c r="O108" s="4">
        <f t="shared" si="14"/>
        <v>0.55333333333333334</v>
      </c>
      <c r="R108" s="105">
        <v>17</v>
      </c>
      <c r="S108" s="105" t="s">
        <v>74</v>
      </c>
      <c r="T108" s="105" t="s">
        <v>447</v>
      </c>
      <c r="U108" s="116" t="str">
        <f t="shared" si="15"/>
        <v/>
      </c>
      <c r="V108" s="116">
        <f t="shared" si="16"/>
        <v>0.55333333333333334</v>
      </c>
      <c r="AH108" s="105" t="str">
        <f t="shared" si="17"/>
        <v/>
      </c>
      <c r="AI108" s="105" t="str">
        <f t="shared" si="18"/>
        <v/>
      </c>
    </row>
    <row r="109" spans="6:35">
      <c r="F109" s="125"/>
      <c r="I109" s="14">
        <f t="shared" si="19"/>
        <v>42443</v>
      </c>
      <c r="J109" s="105" t="str">
        <f t="shared" si="20"/>
        <v>Mon</v>
      </c>
      <c r="K109" s="105">
        <v>3</v>
      </c>
      <c r="L109" s="105">
        <v>0.94</v>
      </c>
      <c r="M109" s="105">
        <v>0.84</v>
      </c>
      <c r="N109" s="105">
        <v>1.03</v>
      </c>
      <c r="O109" s="4">
        <f t="shared" si="14"/>
        <v>0.93666666666666654</v>
      </c>
      <c r="R109" s="105">
        <v>4.5</v>
      </c>
      <c r="S109" s="105" t="s">
        <v>66</v>
      </c>
      <c r="T109" s="105" t="s">
        <v>440</v>
      </c>
      <c r="U109" s="116">
        <f t="shared" si="15"/>
        <v>0.93666666666666654</v>
      </c>
      <c r="V109" s="116" t="str">
        <f t="shared" si="16"/>
        <v/>
      </c>
      <c r="Y109" s="105" t="s">
        <v>548</v>
      </c>
      <c r="AH109" s="105">
        <f t="shared" si="17"/>
        <v>4.5</v>
      </c>
      <c r="AI109" s="105" t="str">
        <f t="shared" si="18"/>
        <v/>
      </c>
    </row>
    <row r="110" spans="6:35">
      <c r="F110" s="125"/>
      <c r="I110" s="174">
        <f t="shared" si="19"/>
        <v>42444</v>
      </c>
      <c r="J110" s="100" t="str">
        <f t="shared" si="20"/>
        <v>Tue</v>
      </c>
      <c r="K110" s="100">
        <v>4</v>
      </c>
      <c r="L110" s="100">
        <v>0.69</v>
      </c>
      <c r="M110" s="100">
        <v>0</v>
      </c>
      <c r="N110" s="100">
        <v>1.43</v>
      </c>
      <c r="O110" s="58">
        <f t="shared" si="14"/>
        <v>0.70666666666666667</v>
      </c>
      <c r="P110" s="100"/>
      <c r="Q110" s="100"/>
      <c r="R110" s="100">
        <v>11</v>
      </c>
      <c r="S110" s="100" t="s">
        <v>74</v>
      </c>
      <c r="T110" s="100" t="s">
        <v>440</v>
      </c>
      <c r="U110" s="103" t="str">
        <f t="shared" si="15"/>
        <v/>
      </c>
      <c r="V110" s="103">
        <f t="shared" si="16"/>
        <v>0.70666666666666667</v>
      </c>
      <c r="W110" s="100"/>
      <c r="X110" s="100"/>
      <c r="Y110" s="105" t="s">
        <v>547</v>
      </c>
      <c r="AH110" s="105" t="str">
        <f t="shared" si="17"/>
        <v/>
      </c>
      <c r="AI110" s="105">
        <f t="shared" si="18"/>
        <v>-10</v>
      </c>
    </row>
    <row r="111" spans="6:35">
      <c r="F111" s="125"/>
      <c r="I111" s="14">
        <f t="shared" si="19"/>
        <v>42445</v>
      </c>
      <c r="J111" s="105" t="str">
        <f t="shared" si="20"/>
        <v>Wed</v>
      </c>
      <c r="K111" s="105">
        <v>3</v>
      </c>
      <c r="L111" s="105">
        <v>0.51</v>
      </c>
      <c r="M111" s="105">
        <v>1.31</v>
      </c>
      <c r="N111" s="105">
        <v>0.32</v>
      </c>
      <c r="O111" s="4">
        <f t="shared" si="14"/>
        <v>0.71333333333333337</v>
      </c>
      <c r="R111" s="105">
        <v>5.75</v>
      </c>
      <c r="S111" s="105" t="s">
        <v>66</v>
      </c>
      <c r="T111" s="105" t="s">
        <v>440</v>
      </c>
      <c r="U111" s="116">
        <f t="shared" si="15"/>
        <v>0.71333333333333337</v>
      </c>
      <c r="V111" s="116" t="str">
        <f t="shared" si="16"/>
        <v/>
      </c>
      <c r="AH111" s="105">
        <f t="shared" si="17"/>
        <v>5.75</v>
      </c>
      <c r="AI111" s="105" t="str">
        <f t="shared" si="18"/>
        <v/>
      </c>
    </row>
    <row r="112" spans="6:35">
      <c r="F112" s="125"/>
      <c r="I112" s="14">
        <f t="shared" si="19"/>
        <v>42446</v>
      </c>
      <c r="J112" s="105" t="str">
        <f t="shared" si="20"/>
        <v>Thu</v>
      </c>
      <c r="K112" s="105">
        <v>2</v>
      </c>
      <c r="L112" s="105">
        <v>0.72</v>
      </c>
      <c r="M112" s="105">
        <v>1.8</v>
      </c>
      <c r="N112" s="105">
        <v>0.23</v>
      </c>
      <c r="O112" s="4">
        <f t="shared" si="14"/>
        <v>0.91666666666666663</v>
      </c>
      <c r="R112" s="105">
        <v>0.5</v>
      </c>
      <c r="S112" s="105" t="s">
        <v>66</v>
      </c>
      <c r="T112" s="105" t="s">
        <v>447</v>
      </c>
      <c r="U112" s="116">
        <f t="shared" si="15"/>
        <v>0.91666666666666663</v>
      </c>
      <c r="V112" s="116" t="str">
        <f t="shared" si="16"/>
        <v/>
      </c>
      <c r="AH112" s="105">
        <f t="shared" si="17"/>
        <v>0.5</v>
      </c>
      <c r="AI112" s="105" t="str">
        <f t="shared" si="18"/>
        <v/>
      </c>
    </row>
    <row r="113" spans="6:35">
      <c r="F113" s="125"/>
      <c r="I113" s="14">
        <f t="shared" si="19"/>
        <v>42447</v>
      </c>
      <c r="J113" s="105" t="str">
        <f t="shared" si="20"/>
        <v>Fri</v>
      </c>
      <c r="K113" s="105">
        <v>1</v>
      </c>
      <c r="L113" s="105">
        <v>0.7</v>
      </c>
      <c r="M113" s="105">
        <v>0.69</v>
      </c>
      <c r="N113" s="105">
        <v>1.44</v>
      </c>
      <c r="O113" s="4">
        <f t="shared" si="14"/>
        <v>0.94333333333333336</v>
      </c>
      <c r="R113" s="105">
        <v>6.5</v>
      </c>
      <c r="S113" s="105" t="s">
        <v>74</v>
      </c>
      <c r="T113" s="105" t="s">
        <v>447</v>
      </c>
      <c r="U113" s="116" t="str">
        <f t="shared" si="15"/>
        <v/>
      </c>
      <c r="V113" s="116">
        <f t="shared" si="16"/>
        <v>0.94333333333333336</v>
      </c>
      <c r="AH113" s="105" t="str">
        <f t="shared" si="17"/>
        <v/>
      </c>
      <c r="AI113" s="105">
        <f t="shared" si="18"/>
        <v>-10</v>
      </c>
    </row>
    <row r="114" spans="6:35">
      <c r="F114" s="125"/>
      <c r="I114" s="14">
        <f t="shared" si="19"/>
        <v>42450</v>
      </c>
      <c r="J114" s="105" t="str">
        <f t="shared" si="20"/>
        <v>Mon</v>
      </c>
      <c r="K114" s="105">
        <v>3</v>
      </c>
      <c r="L114" s="105">
        <v>1.22</v>
      </c>
      <c r="M114" s="105">
        <v>2.94</v>
      </c>
      <c r="N114" s="105">
        <v>1.19</v>
      </c>
      <c r="O114" s="4">
        <f t="shared" si="14"/>
        <v>1.7833333333333332</v>
      </c>
      <c r="R114" s="105">
        <v>1.75</v>
      </c>
      <c r="S114" s="105" t="s">
        <v>66</v>
      </c>
      <c r="T114" s="105" t="s">
        <v>440</v>
      </c>
      <c r="U114" s="116">
        <f t="shared" si="15"/>
        <v>1.7833333333333332</v>
      </c>
      <c r="V114" s="116" t="str">
        <f t="shared" si="16"/>
        <v/>
      </c>
      <c r="AH114" s="105">
        <f t="shared" si="17"/>
        <v>1.75</v>
      </c>
      <c r="AI114" s="105" t="str">
        <f t="shared" si="18"/>
        <v/>
      </c>
    </row>
    <row r="115" spans="6:35" ht="14.25" customHeight="1">
      <c r="F115" s="125"/>
      <c r="I115" s="14">
        <f t="shared" si="19"/>
        <v>42451</v>
      </c>
      <c r="J115" s="105" t="str">
        <f t="shared" si="20"/>
        <v>Tue</v>
      </c>
      <c r="K115" s="105">
        <v>4</v>
      </c>
      <c r="L115" s="105">
        <v>0.4</v>
      </c>
      <c r="M115" s="160">
        <v>100</v>
      </c>
      <c r="N115" s="105">
        <v>1.88</v>
      </c>
      <c r="O115" s="4">
        <f t="shared" si="14"/>
        <v>34.093333333333334</v>
      </c>
      <c r="R115" s="105">
        <v>10</v>
      </c>
      <c r="S115" s="105" t="s">
        <v>66</v>
      </c>
      <c r="T115" s="105" t="s">
        <v>440</v>
      </c>
      <c r="U115" s="116">
        <f t="shared" si="15"/>
        <v>34.093333333333334</v>
      </c>
      <c r="V115" s="116" t="str">
        <f t="shared" si="16"/>
        <v/>
      </c>
      <c r="AH115" s="105">
        <f t="shared" si="17"/>
        <v>10</v>
      </c>
      <c r="AI115" s="105" t="str">
        <f t="shared" si="18"/>
        <v/>
      </c>
    </row>
    <row r="116" spans="6:35">
      <c r="F116" s="125"/>
      <c r="I116" s="14">
        <f t="shared" si="19"/>
        <v>42452</v>
      </c>
      <c r="J116" s="105" t="str">
        <f t="shared" si="20"/>
        <v>Wed</v>
      </c>
      <c r="K116" s="105">
        <v>3</v>
      </c>
      <c r="L116" s="105">
        <v>0.68</v>
      </c>
      <c r="M116" s="105">
        <v>0.59</v>
      </c>
      <c r="N116" s="105">
        <v>0.37</v>
      </c>
      <c r="O116" s="4">
        <f t="shared" si="14"/>
        <v>0.54666666666666675</v>
      </c>
      <c r="R116" s="105">
        <v>6.75</v>
      </c>
      <c r="S116" s="105" t="s">
        <v>74</v>
      </c>
      <c r="T116" s="105" t="s">
        <v>440</v>
      </c>
      <c r="U116" s="116" t="str">
        <f t="shared" si="15"/>
        <v/>
      </c>
      <c r="V116" s="116">
        <f t="shared" si="16"/>
        <v>0.54666666666666675</v>
      </c>
      <c r="AH116" s="105" t="str">
        <f t="shared" si="17"/>
        <v/>
      </c>
      <c r="AI116" s="105" t="str">
        <f t="shared" si="18"/>
        <v/>
      </c>
    </row>
    <row r="117" spans="6:35">
      <c r="F117" s="125"/>
      <c r="I117" s="14">
        <f t="shared" si="19"/>
        <v>42453</v>
      </c>
      <c r="J117" s="105" t="str">
        <f t="shared" si="20"/>
        <v>Thu</v>
      </c>
      <c r="K117" s="105">
        <v>4</v>
      </c>
      <c r="L117" s="105">
        <v>0.43</v>
      </c>
      <c r="M117" s="105">
        <v>1.23</v>
      </c>
      <c r="N117" s="105">
        <v>1.59</v>
      </c>
      <c r="O117" s="4">
        <f t="shared" si="14"/>
        <v>1.0833333333333333</v>
      </c>
      <c r="R117" s="105">
        <v>14.25</v>
      </c>
      <c r="S117" s="105" t="s">
        <v>66</v>
      </c>
      <c r="T117" s="105" t="s">
        <v>440</v>
      </c>
      <c r="U117" s="116">
        <f t="shared" si="15"/>
        <v>1.0833333333333333</v>
      </c>
      <c r="V117" s="116" t="str">
        <f t="shared" si="16"/>
        <v/>
      </c>
      <c r="AH117" s="105">
        <f t="shared" si="17"/>
        <v>14.25</v>
      </c>
      <c r="AI117" s="105" t="str">
        <f t="shared" si="18"/>
        <v/>
      </c>
    </row>
    <row r="118" spans="6:35">
      <c r="F118" s="125"/>
      <c r="I118" s="14">
        <f t="shared" si="19"/>
        <v>42454</v>
      </c>
      <c r="J118" s="105" t="str">
        <f t="shared" si="20"/>
        <v>Fri</v>
      </c>
      <c r="L118" s="105" t="s">
        <v>331</v>
      </c>
      <c r="M118" s="105" t="s">
        <v>331</v>
      </c>
      <c r="N118" s="105" t="s">
        <v>331</v>
      </c>
      <c r="O118" s="4"/>
      <c r="U118" s="116" t="str">
        <f t="shared" si="15"/>
        <v/>
      </c>
      <c r="V118" s="116" t="str">
        <f t="shared" si="16"/>
        <v/>
      </c>
      <c r="AH118" s="105" t="str">
        <f t="shared" si="17"/>
        <v/>
      </c>
      <c r="AI118" s="105" t="str">
        <f t="shared" si="18"/>
        <v/>
      </c>
    </row>
    <row r="119" spans="6:35">
      <c r="F119" s="125"/>
      <c r="I119" s="14">
        <f t="shared" si="19"/>
        <v>42457</v>
      </c>
      <c r="J119" s="105" t="str">
        <f t="shared" si="20"/>
        <v>Mon</v>
      </c>
      <c r="K119" s="105">
        <v>1</v>
      </c>
      <c r="L119" s="105">
        <v>0.62</v>
      </c>
      <c r="M119" s="105">
        <v>0.42</v>
      </c>
      <c r="N119" s="105">
        <v>0.21</v>
      </c>
      <c r="O119" s="4">
        <f t="shared" ref="O119:O252" si="21">(L119+M119+N119)/3</f>
        <v>0.41666666666666669</v>
      </c>
      <c r="R119" s="105">
        <v>2.75</v>
      </c>
      <c r="S119" s="105" t="s">
        <v>66</v>
      </c>
      <c r="T119" s="105" t="s">
        <v>447</v>
      </c>
      <c r="U119" s="116">
        <f t="shared" si="15"/>
        <v>0.41666666666666669</v>
      </c>
      <c r="V119" s="116" t="str">
        <f t="shared" si="16"/>
        <v/>
      </c>
      <c r="AH119" s="105" t="str">
        <f t="shared" si="17"/>
        <v/>
      </c>
      <c r="AI119" s="105" t="str">
        <f t="shared" si="18"/>
        <v/>
      </c>
    </row>
    <row r="120" spans="6:35">
      <c r="F120" s="125"/>
      <c r="I120" s="14">
        <f t="shared" si="19"/>
        <v>42458</v>
      </c>
      <c r="J120" s="105" t="str">
        <f t="shared" si="20"/>
        <v>Tue</v>
      </c>
      <c r="K120" s="105">
        <v>3</v>
      </c>
      <c r="L120" s="105">
        <v>0.52</v>
      </c>
      <c r="M120" s="105">
        <v>1.29</v>
      </c>
      <c r="N120" s="105">
        <v>0.44</v>
      </c>
      <c r="O120" s="4">
        <f t="shared" si="21"/>
        <v>0.75</v>
      </c>
      <c r="R120" s="105">
        <v>5.25</v>
      </c>
      <c r="S120" s="105" t="s">
        <v>66</v>
      </c>
      <c r="T120" s="105" t="s">
        <v>440</v>
      </c>
      <c r="U120" s="116">
        <f t="shared" si="15"/>
        <v>0.75</v>
      </c>
      <c r="V120" s="116" t="str">
        <f t="shared" si="16"/>
        <v/>
      </c>
      <c r="AH120" s="105">
        <f t="shared" si="17"/>
        <v>5.25</v>
      </c>
      <c r="AI120" s="105" t="str">
        <f t="shared" si="18"/>
        <v/>
      </c>
    </row>
    <row r="121" spans="6:35">
      <c r="F121" s="125"/>
      <c r="I121" s="14">
        <f t="shared" si="19"/>
        <v>42459</v>
      </c>
      <c r="J121" s="105" t="str">
        <f t="shared" si="20"/>
        <v>Wed</v>
      </c>
      <c r="K121" s="105">
        <v>1</v>
      </c>
      <c r="L121" s="105">
        <v>0.62</v>
      </c>
      <c r="M121" s="105">
        <v>0.35</v>
      </c>
      <c r="N121" s="105">
        <v>0.23</v>
      </c>
      <c r="O121" s="4">
        <f t="shared" si="21"/>
        <v>0.39999999999999997</v>
      </c>
      <c r="R121" s="105">
        <v>11</v>
      </c>
      <c r="S121" s="105" t="s">
        <v>74</v>
      </c>
      <c r="T121" s="105" t="s">
        <v>447</v>
      </c>
      <c r="U121" s="116" t="str">
        <f t="shared" si="15"/>
        <v/>
      </c>
      <c r="V121" s="116">
        <f t="shared" si="16"/>
        <v>0.39999999999999997</v>
      </c>
      <c r="AH121" s="105" t="str">
        <f t="shared" si="17"/>
        <v/>
      </c>
      <c r="AI121" s="105" t="str">
        <f t="shared" si="18"/>
        <v/>
      </c>
    </row>
    <row r="122" spans="6:35">
      <c r="F122" s="125"/>
      <c r="I122" s="14">
        <f t="shared" si="19"/>
        <v>42460</v>
      </c>
      <c r="J122" s="105" t="str">
        <f t="shared" si="20"/>
        <v>Thu</v>
      </c>
      <c r="K122" s="105">
        <v>3</v>
      </c>
      <c r="L122" s="105">
        <v>1.22</v>
      </c>
      <c r="M122" s="160">
        <v>100</v>
      </c>
      <c r="N122" s="105">
        <v>0.2</v>
      </c>
      <c r="O122" s="4">
        <f t="shared" si="21"/>
        <v>33.806666666666665</v>
      </c>
      <c r="R122" s="105">
        <v>0.25</v>
      </c>
      <c r="S122" s="105" t="s">
        <v>66</v>
      </c>
      <c r="T122" s="105" t="s">
        <v>440</v>
      </c>
      <c r="U122" s="116">
        <f t="shared" si="15"/>
        <v>33.806666666666665</v>
      </c>
      <c r="V122" s="116" t="str">
        <f t="shared" si="16"/>
        <v/>
      </c>
      <c r="AH122" s="105">
        <f t="shared" si="17"/>
        <v>0.25</v>
      </c>
      <c r="AI122" s="105" t="str">
        <f t="shared" si="18"/>
        <v/>
      </c>
    </row>
    <row r="123" spans="6:35">
      <c r="F123" s="125"/>
      <c r="I123" s="14">
        <f t="shared" si="19"/>
        <v>42461</v>
      </c>
      <c r="J123" s="105" t="str">
        <f t="shared" si="20"/>
        <v>Fri</v>
      </c>
      <c r="K123" s="105">
        <v>4</v>
      </c>
      <c r="L123" s="105">
        <v>0.46</v>
      </c>
      <c r="M123" s="105">
        <v>0.8</v>
      </c>
      <c r="N123" s="105">
        <v>0.43</v>
      </c>
      <c r="O123" s="4">
        <f t="shared" si="21"/>
        <v>0.56333333333333335</v>
      </c>
      <c r="R123" s="105">
        <v>15</v>
      </c>
      <c r="S123" s="105" t="s">
        <v>66</v>
      </c>
      <c r="T123" s="105" t="s">
        <v>440</v>
      </c>
      <c r="U123" s="116">
        <f t="shared" si="15"/>
        <v>0.56333333333333335</v>
      </c>
      <c r="V123" s="116" t="str">
        <f t="shared" si="16"/>
        <v/>
      </c>
      <c r="AH123" s="105" t="str">
        <f t="shared" si="17"/>
        <v/>
      </c>
      <c r="AI123" s="105" t="str">
        <f t="shared" si="18"/>
        <v/>
      </c>
    </row>
    <row r="124" spans="6:35">
      <c r="F124" s="125"/>
      <c r="I124" s="14">
        <f t="shared" si="19"/>
        <v>42464</v>
      </c>
      <c r="J124" s="105" t="str">
        <f t="shared" si="20"/>
        <v>Mon</v>
      </c>
      <c r="K124" s="105">
        <v>3</v>
      </c>
      <c r="L124" s="105">
        <v>0.43</v>
      </c>
      <c r="M124" s="105">
        <v>0.47</v>
      </c>
      <c r="N124" s="105">
        <v>0.5</v>
      </c>
      <c r="O124" s="4">
        <f t="shared" si="21"/>
        <v>0.46666666666666662</v>
      </c>
      <c r="R124" s="105">
        <v>1.5</v>
      </c>
      <c r="S124" s="105" t="s">
        <v>66</v>
      </c>
      <c r="T124" s="105" t="s">
        <v>440</v>
      </c>
      <c r="U124" s="116">
        <f t="shared" si="15"/>
        <v>0.46666666666666662</v>
      </c>
      <c r="V124" s="116" t="str">
        <f t="shared" si="16"/>
        <v/>
      </c>
      <c r="AH124" s="105" t="str">
        <f t="shared" si="17"/>
        <v/>
      </c>
      <c r="AI124" s="105" t="str">
        <f t="shared" si="18"/>
        <v/>
      </c>
    </row>
    <row r="125" spans="6:35">
      <c r="F125" s="125"/>
      <c r="I125" s="14">
        <f t="shared" si="19"/>
        <v>42465</v>
      </c>
      <c r="J125" s="105" t="str">
        <f t="shared" si="20"/>
        <v>Tue</v>
      </c>
      <c r="K125" s="105">
        <v>4</v>
      </c>
      <c r="L125" s="105">
        <v>0.5</v>
      </c>
      <c r="M125" s="105">
        <v>0.23</v>
      </c>
      <c r="N125" s="105">
        <v>5.33</v>
      </c>
      <c r="O125" s="4">
        <f t="shared" si="21"/>
        <v>2.02</v>
      </c>
      <c r="R125" s="105">
        <v>14.75</v>
      </c>
      <c r="S125" s="105" t="s">
        <v>74</v>
      </c>
      <c r="T125" s="105" t="s">
        <v>440</v>
      </c>
      <c r="U125" s="116" t="str">
        <f t="shared" si="15"/>
        <v/>
      </c>
      <c r="V125" s="116">
        <f t="shared" si="16"/>
        <v>2.02</v>
      </c>
      <c r="AH125" s="105" t="str">
        <f t="shared" si="17"/>
        <v/>
      </c>
      <c r="AI125" s="105">
        <f t="shared" si="18"/>
        <v>-10</v>
      </c>
    </row>
    <row r="126" spans="6:35">
      <c r="F126" s="125"/>
      <c r="I126" s="14">
        <f t="shared" si="19"/>
        <v>42466</v>
      </c>
      <c r="J126" s="105" t="str">
        <f t="shared" si="20"/>
        <v>Wed</v>
      </c>
      <c r="K126" s="105">
        <v>3</v>
      </c>
      <c r="L126" s="105">
        <v>0.47</v>
      </c>
      <c r="M126" s="105">
        <v>0.8</v>
      </c>
      <c r="N126" s="105">
        <v>0.38</v>
      </c>
      <c r="O126" s="4">
        <f t="shared" si="21"/>
        <v>0.54999999999999993</v>
      </c>
      <c r="R126" s="105">
        <v>0.5</v>
      </c>
      <c r="S126" s="105" t="s">
        <v>66</v>
      </c>
      <c r="T126" s="105" t="s">
        <v>440</v>
      </c>
      <c r="U126" s="116">
        <f t="shared" si="15"/>
        <v>0.54999999999999993</v>
      </c>
      <c r="V126" s="116" t="str">
        <f t="shared" si="16"/>
        <v/>
      </c>
      <c r="AH126" s="105" t="str">
        <f t="shared" si="17"/>
        <v/>
      </c>
      <c r="AI126" s="105" t="str">
        <f t="shared" si="18"/>
        <v/>
      </c>
    </row>
    <row r="127" spans="6:35">
      <c r="F127" s="125"/>
      <c r="I127" s="14">
        <f t="shared" si="19"/>
        <v>42467</v>
      </c>
      <c r="J127" s="105" t="str">
        <f t="shared" si="20"/>
        <v>Thu</v>
      </c>
      <c r="K127" s="105">
        <v>3</v>
      </c>
      <c r="L127" s="105">
        <v>0.52</v>
      </c>
      <c r="M127" s="105">
        <v>0.94</v>
      </c>
      <c r="N127" s="105">
        <v>0.67</v>
      </c>
      <c r="O127" s="4">
        <f t="shared" si="21"/>
        <v>0.71</v>
      </c>
      <c r="R127" s="105">
        <v>13.25</v>
      </c>
      <c r="S127" s="105" t="s">
        <v>74</v>
      </c>
      <c r="T127" s="105" t="s">
        <v>440</v>
      </c>
      <c r="U127" s="116" t="str">
        <f t="shared" si="15"/>
        <v/>
      </c>
      <c r="V127" s="116">
        <f t="shared" si="16"/>
        <v>0.71</v>
      </c>
      <c r="AH127" s="105" t="str">
        <f t="shared" si="17"/>
        <v/>
      </c>
      <c r="AI127" s="105">
        <f t="shared" si="18"/>
        <v>-10</v>
      </c>
    </row>
    <row r="128" spans="6:35">
      <c r="F128" s="125"/>
      <c r="I128" s="14">
        <f t="shared" si="19"/>
        <v>42468</v>
      </c>
      <c r="J128" s="105" t="str">
        <f t="shared" si="20"/>
        <v>Fri</v>
      </c>
      <c r="K128" s="105">
        <v>2</v>
      </c>
      <c r="L128" s="105">
        <v>0.63</v>
      </c>
      <c r="M128" s="105">
        <v>0.86</v>
      </c>
      <c r="N128" s="105">
        <v>2.88</v>
      </c>
      <c r="O128" s="4">
        <f t="shared" si="21"/>
        <v>1.4566666666666668</v>
      </c>
      <c r="R128" s="105">
        <v>14.25</v>
      </c>
      <c r="S128" s="105" t="s">
        <v>66</v>
      </c>
      <c r="T128" s="105" t="s">
        <v>447</v>
      </c>
      <c r="U128" s="116">
        <f t="shared" si="15"/>
        <v>1.4566666666666668</v>
      </c>
      <c r="V128" s="116" t="str">
        <f t="shared" si="16"/>
        <v/>
      </c>
      <c r="AH128" s="105">
        <f t="shared" si="17"/>
        <v>14.25</v>
      </c>
      <c r="AI128" s="105" t="str">
        <f t="shared" si="18"/>
        <v/>
      </c>
    </row>
    <row r="129" spans="6:35">
      <c r="F129" s="125"/>
      <c r="I129" s="14">
        <f t="shared" si="19"/>
        <v>42471</v>
      </c>
      <c r="J129" s="105" t="str">
        <f t="shared" si="20"/>
        <v>Mon</v>
      </c>
      <c r="K129" s="105">
        <v>2</v>
      </c>
      <c r="L129" s="105">
        <v>0.66</v>
      </c>
      <c r="M129" s="105">
        <v>0.6</v>
      </c>
      <c r="N129" s="105">
        <v>1.02</v>
      </c>
      <c r="O129" s="4">
        <f t="shared" si="21"/>
        <v>0.76000000000000012</v>
      </c>
      <c r="R129" s="105">
        <v>8.5</v>
      </c>
      <c r="S129" s="105" t="s">
        <v>66</v>
      </c>
      <c r="T129" s="105" t="s">
        <v>447</v>
      </c>
      <c r="U129" s="116">
        <f t="shared" si="15"/>
        <v>0.76000000000000012</v>
      </c>
      <c r="V129" s="116" t="str">
        <f t="shared" si="16"/>
        <v/>
      </c>
      <c r="AH129" s="105">
        <f t="shared" si="17"/>
        <v>8.5</v>
      </c>
      <c r="AI129" s="105" t="str">
        <f t="shared" si="18"/>
        <v/>
      </c>
    </row>
    <row r="130" spans="6:35">
      <c r="F130" s="125"/>
      <c r="I130" s="14">
        <f t="shared" si="19"/>
        <v>42472</v>
      </c>
      <c r="J130" s="105" t="str">
        <f t="shared" si="20"/>
        <v>Tue</v>
      </c>
      <c r="K130" s="105">
        <v>2</v>
      </c>
      <c r="L130" s="105">
        <v>0.64</v>
      </c>
      <c r="M130" s="105">
        <v>0.42</v>
      </c>
      <c r="N130" s="105">
        <v>0.24</v>
      </c>
      <c r="O130" s="4">
        <f t="shared" si="21"/>
        <v>0.43333333333333335</v>
      </c>
      <c r="R130" s="105">
        <v>3</v>
      </c>
      <c r="S130" s="105" t="s">
        <v>66</v>
      </c>
      <c r="T130" s="105" t="s">
        <v>447</v>
      </c>
      <c r="U130" s="116">
        <f t="shared" si="15"/>
        <v>0.43333333333333335</v>
      </c>
      <c r="V130" s="116" t="str">
        <f t="shared" si="16"/>
        <v/>
      </c>
      <c r="AH130" s="105" t="str">
        <f t="shared" si="17"/>
        <v/>
      </c>
      <c r="AI130" s="105" t="str">
        <f t="shared" si="18"/>
        <v/>
      </c>
    </row>
    <row r="131" spans="6:35">
      <c r="F131" s="125"/>
      <c r="I131" s="14">
        <f t="shared" si="19"/>
        <v>42473</v>
      </c>
      <c r="J131" s="105" t="str">
        <f t="shared" si="20"/>
        <v>Wed</v>
      </c>
      <c r="K131" s="105">
        <v>1</v>
      </c>
      <c r="L131" s="105">
        <v>0.62</v>
      </c>
      <c r="M131" s="105">
        <v>0.37</v>
      </c>
      <c r="N131" s="105">
        <v>0.25</v>
      </c>
      <c r="O131" s="4">
        <f t="shared" si="21"/>
        <v>0.41333333333333333</v>
      </c>
      <c r="R131" s="105">
        <v>9.75</v>
      </c>
      <c r="S131" s="105" t="s">
        <v>74</v>
      </c>
      <c r="T131" s="105" t="s">
        <v>447</v>
      </c>
      <c r="U131" s="116" t="str">
        <f t="shared" si="15"/>
        <v/>
      </c>
      <c r="V131" s="116">
        <f t="shared" si="16"/>
        <v>0.41333333333333333</v>
      </c>
      <c r="AH131" s="105" t="str">
        <f t="shared" si="17"/>
        <v/>
      </c>
      <c r="AI131" s="105" t="str">
        <f t="shared" si="18"/>
        <v/>
      </c>
    </row>
    <row r="132" spans="6:35">
      <c r="F132" s="125"/>
      <c r="I132" s="14">
        <f t="shared" si="19"/>
        <v>42474</v>
      </c>
      <c r="J132" s="105" t="str">
        <f t="shared" si="20"/>
        <v>Thu</v>
      </c>
      <c r="K132" s="105">
        <v>2</v>
      </c>
      <c r="L132" s="105">
        <v>1.46</v>
      </c>
      <c r="M132" s="105">
        <v>0.84</v>
      </c>
      <c r="N132" s="105">
        <v>0.46</v>
      </c>
      <c r="O132" s="4">
        <f t="shared" si="21"/>
        <v>0.91999999999999993</v>
      </c>
      <c r="R132" s="105">
        <v>0.5</v>
      </c>
      <c r="S132" s="105" t="s">
        <v>66</v>
      </c>
      <c r="T132" s="105" t="s">
        <v>447</v>
      </c>
      <c r="U132" s="116">
        <f t="shared" si="15"/>
        <v>0.91999999999999993</v>
      </c>
      <c r="V132" s="116" t="str">
        <f t="shared" si="16"/>
        <v/>
      </c>
      <c r="AH132" s="105">
        <f t="shared" si="17"/>
        <v>0.5</v>
      </c>
      <c r="AI132" s="105" t="str">
        <f t="shared" si="18"/>
        <v/>
      </c>
    </row>
    <row r="133" spans="6:35">
      <c r="F133" s="125"/>
      <c r="I133" s="14">
        <f t="shared" si="19"/>
        <v>42475</v>
      </c>
      <c r="J133" s="105" t="str">
        <f t="shared" si="20"/>
        <v>Fri</v>
      </c>
      <c r="K133" s="105">
        <v>3</v>
      </c>
      <c r="L133" s="105">
        <v>0.63</v>
      </c>
      <c r="M133" s="105">
        <v>1.32</v>
      </c>
      <c r="N133" s="105">
        <v>0.23</v>
      </c>
      <c r="O133" s="4">
        <f t="shared" si="21"/>
        <v>0.72666666666666668</v>
      </c>
      <c r="R133" s="105">
        <v>1</v>
      </c>
      <c r="S133" s="105" t="s">
        <v>66</v>
      </c>
      <c r="T133" s="105" t="s">
        <v>440</v>
      </c>
      <c r="U133" s="116">
        <f t="shared" si="15"/>
        <v>0.72666666666666668</v>
      </c>
      <c r="V133" s="116" t="str">
        <f t="shared" si="16"/>
        <v/>
      </c>
      <c r="AH133" s="105">
        <f t="shared" si="17"/>
        <v>1</v>
      </c>
      <c r="AI133" s="105" t="str">
        <f t="shared" si="18"/>
        <v/>
      </c>
    </row>
    <row r="134" spans="6:35">
      <c r="F134" s="125"/>
      <c r="I134" s="14">
        <f t="shared" si="19"/>
        <v>42478</v>
      </c>
      <c r="J134" s="105" t="str">
        <f t="shared" si="20"/>
        <v>Mon</v>
      </c>
      <c r="K134" s="105">
        <v>4</v>
      </c>
      <c r="L134" s="105">
        <v>0.48</v>
      </c>
      <c r="M134" s="105">
        <v>2.75</v>
      </c>
      <c r="N134" s="105">
        <v>0.1</v>
      </c>
      <c r="O134" s="4">
        <f t="shared" si="21"/>
        <v>1.1100000000000001</v>
      </c>
      <c r="R134" s="105">
        <v>8</v>
      </c>
      <c r="S134" s="105" t="s">
        <v>66</v>
      </c>
      <c r="T134" s="105" t="s">
        <v>440</v>
      </c>
      <c r="U134" s="116">
        <f t="shared" si="15"/>
        <v>1.1100000000000001</v>
      </c>
      <c r="V134" s="116" t="str">
        <f t="shared" si="16"/>
        <v/>
      </c>
      <c r="AH134" s="105">
        <f t="shared" si="17"/>
        <v>8</v>
      </c>
      <c r="AI134" s="105" t="str">
        <f t="shared" si="18"/>
        <v/>
      </c>
    </row>
    <row r="135" spans="6:35">
      <c r="F135" s="125"/>
      <c r="I135" s="14">
        <f t="shared" si="19"/>
        <v>42479</v>
      </c>
      <c r="J135" s="105" t="str">
        <f t="shared" si="20"/>
        <v>Tue</v>
      </c>
      <c r="K135" s="105">
        <v>1</v>
      </c>
      <c r="L135" s="105">
        <v>0.7</v>
      </c>
      <c r="M135" s="105">
        <v>0.32</v>
      </c>
      <c r="N135" s="105">
        <v>0.27</v>
      </c>
      <c r="O135" s="4">
        <f t="shared" si="21"/>
        <v>0.43</v>
      </c>
      <c r="R135" s="105">
        <v>6.25</v>
      </c>
      <c r="S135" s="105" t="s">
        <v>66</v>
      </c>
      <c r="T135" s="105" t="s">
        <v>447</v>
      </c>
      <c r="U135" s="116">
        <f t="shared" si="15"/>
        <v>0.43</v>
      </c>
      <c r="V135" s="116" t="str">
        <f t="shared" si="16"/>
        <v/>
      </c>
      <c r="AH135" s="105" t="str">
        <f t="shared" si="17"/>
        <v/>
      </c>
      <c r="AI135" s="105" t="str">
        <f t="shared" si="18"/>
        <v/>
      </c>
    </row>
    <row r="136" spans="6:35">
      <c r="F136" s="125"/>
      <c r="I136" s="14">
        <f t="shared" si="19"/>
        <v>42480</v>
      </c>
      <c r="J136" s="105" t="str">
        <f t="shared" si="20"/>
        <v>Wed</v>
      </c>
      <c r="K136" s="105">
        <v>2</v>
      </c>
      <c r="L136" s="105">
        <v>1.86</v>
      </c>
      <c r="M136" s="105">
        <v>0.79</v>
      </c>
      <c r="N136" s="105">
        <v>1.86</v>
      </c>
      <c r="O136" s="4">
        <f t="shared" si="21"/>
        <v>1.5033333333333336</v>
      </c>
      <c r="R136" s="105">
        <v>1.75</v>
      </c>
      <c r="S136" s="105" t="s">
        <v>66</v>
      </c>
      <c r="T136" s="105" t="s">
        <v>447</v>
      </c>
      <c r="U136" s="116">
        <f t="shared" si="15"/>
        <v>1.5033333333333336</v>
      </c>
      <c r="V136" s="116" t="str">
        <f t="shared" si="16"/>
        <v/>
      </c>
      <c r="AH136" s="105">
        <f t="shared" si="17"/>
        <v>1.75</v>
      </c>
      <c r="AI136" s="105" t="str">
        <f t="shared" si="18"/>
        <v/>
      </c>
    </row>
    <row r="137" spans="6:35">
      <c r="F137" s="125"/>
      <c r="I137" s="14">
        <f t="shared" si="19"/>
        <v>42481</v>
      </c>
      <c r="J137" s="105" t="str">
        <f t="shared" si="20"/>
        <v>Thu</v>
      </c>
      <c r="K137" s="105">
        <v>3</v>
      </c>
      <c r="L137" s="105">
        <v>1.23</v>
      </c>
      <c r="M137" s="105">
        <v>0.86</v>
      </c>
      <c r="N137" s="105">
        <v>0.55000000000000004</v>
      </c>
      <c r="O137" s="4">
        <f t="shared" si="21"/>
        <v>0.87999999999999989</v>
      </c>
      <c r="R137" s="105">
        <v>1</v>
      </c>
      <c r="S137" s="105" t="s">
        <v>66</v>
      </c>
      <c r="T137" s="105" t="s">
        <v>440</v>
      </c>
      <c r="U137" s="116">
        <f t="shared" si="15"/>
        <v>0.87999999999999989</v>
      </c>
      <c r="V137" s="116" t="str">
        <f t="shared" si="16"/>
        <v/>
      </c>
      <c r="AH137" s="105">
        <f t="shared" si="17"/>
        <v>1</v>
      </c>
      <c r="AI137" s="105" t="str">
        <f t="shared" si="18"/>
        <v/>
      </c>
    </row>
    <row r="138" spans="6:35">
      <c r="F138" s="125"/>
      <c r="I138" s="14">
        <f t="shared" si="19"/>
        <v>42482</v>
      </c>
      <c r="J138" s="105" t="str">
        <f t="shared" si="20"/>
        <v>Fri</v>
      </c>
      <c r="K138" s="105">
        <v>4</v>
      </c>
      <c r="L138" s="105">
        <v>0.5</v>
      </c>
      <c r="M138" s="105">
        <v>0.8</v>
      </c>
      <c r="N138" s="105">
        <v>0.92</v>
      </c>
      <c r="O138" s="4">
        <f t="shared" si="21"/>
        <v>0.7400000000000001</v>
      </c>
      <c r="R138" s="105">
        <v>1.25</v>
      </c>
      <c r="S138" s="105" t="s">
        <v>66</v>
      </c>
      <c r="T138" s="105" t="s">
        <v>440</v>
      </c>
      <c r="U138" s="116">
        <f t="shared" si="15"/>
        <v>0.7400000000000001</v>
      </c>
      <c r="V138" s="116" t="str">
        <f t="shared" si="16"/>
        <v/>
      </c>
      <c r="AH138" s="105">
        <f t="shared" si="17"/>
        <v>1.25</v>
      </c>
      <c r="AI138" s="105" t="str">
        <f t="shared" si="18"/>
        <v/>
      </c>
    </row>
    <row r="139" spans="6:35">
      <c r="F139" s="125"/>
      <c r="I139" s="14">
        <f t="shared" si="19"/>
        <v>42485</v>
      </c>
      <c r="J139" s="105" t="str">
        <f t="shared" si="20"/>
        <v>Mon</v>
      </c>
      <c r="K139" s="105">
        <v>3</v>
      </c>
      <c r="L139" s="105">
        <v>0.52</v>
      </c>
      <c r="M139" s="105">
        <v>0.33</v>
      </c>
      <c r="N139" s="105">
        <v>0.57999999999999996</v>
      </c>
      <c r="O139" s="4">
        <f t="shared" si="21"/>
        <v>0.47666666666666674</v>
      </c>
      <c r="R139" s="105">
        <v>7.75</v>
      </c>
      <c r="S139" s="105" t="s">
        <v>74</v>
      </c>
      <c r="T139" s="105" t="s">
        <v>440</v>
      </c>
      <c r="U139" s="116" t="str">
        <f t="shared" si="15"/>
        <v/>
      </c>
      <c r="V139" s="116">
        <f t="shared" si="16"/>
        <v>0.47666666666666674</v>
      </c>
      <c r="AH139" s="105" t="str">
        <f t="shared" si="17"/>
        <v/>
      </c>
      <c r="AI139" s="105" t="str">
        <f t="shared" si="18"/>
        <v/>
      </c>
    </row>
    <row r="140" spans="6:35">
      <c r="F140" s="125"/>
      <c r="I140" s="14">
        <f t="shared" si="19"/>
        <v>42486</v>
      </c>
      <c r="J140" s="105" t="str">
        <f t="shared" si="20"/>
        <v>Tue</v>
      </c>
      <c r="K140" s="105">
        <v>1</v>
      </c>
      <c r="L140" s="105">
        <v>0.6</v>
      </c>
      <c r="M140" s="105">
        <v>0.7</v>
      </c>
      <c r="N140" s="105">
        <v>0.36</v>
      </c>
      <c r="O140" s="4">
        <f t="shared" si="21"/>
        <v>0.55333333333333323</v>
      </c>
      <c r="R140" s="105">
        <v>3.25</v>
      </c>
      <c r="S140" s="105" t="s">
        <v>66</v>
      </c>
      <c r="T140" s="105" t="s">
        <v>447</v>
      </c>
      <c r="U140" s="116">
        <f t="shared" si="15"/>
        <v>0.55333333333333323</v>
      </c>
      <c r="V140" s="116" t="str">
        <f t="shared" si="16"/>
        <v/>
      </c>
      <c r="AH140" s="105" t="str">
        <f t="shared" si="17"/>
        <v/>
      </c>
      <c r="AI140" s="105" t="str">
        <f t="shared" si="18"/>
        <v/>
      </c>
    </row>
    <row r="141" spans="6:35">
      <c r="F141" s="125"/>
      <c r="I141" s="14">
        <f t="shared" si="19"/>
        <v>42487</v>
      </c>
      <c r="J141" s="105" t="str">
        <f t="shared" si="20"/>
        <v>Wed</v>
      </c>
      <c r="K141" s="105">
        <v>3</v>
      </c>
      <c r="L141" s="105">
        <v>0.51</v>
      </c>
      <c r="M141" s="105">
        <v>0.91</v>
      </c>
      <c r="N141" s="105">
        <v>0.3</v>
      </c>
      <c r="O141" s="4">
        <f t="shared" si="21"/>
        <v>0.57333333333333336</v>
      </c>
      <c r="R141" s="105">
        <v>9.25</v>
      </c>
      <c r="S141" s="105" t="s">
        <v>66</v>
      </c>
      <c r="T141" s="105" t="s">
        <v>440</v>
      </c>
      <c r="U141" s="116">
        <f t="shared" si="15"/>
        <v>0.57333333333333336</v>
      </c>
      <c r="V141" s="116" t="str">
        <f t="shared" si="16"/>
        <v/>
      </c>
      <c r="AH141" s="105" t="str">
        <f t="shared" si="17"/>
        <v/>
      </c>
      <c r="AI141" s="105" t="str">
        <f t="shared" si="18"/>
        <v/>
      </c>
    </row>
    <row r="142" spans="6:35">
      <c r="F142" s="125"/>
      <c r="I142" s="14">
        <f t="shared" si="19"/>
        <v>42488</v>
      </c>
      <c r="J142" s="105" t="str">
        <f t="shared" si="20"/>
        <v>Thu</v>
      </c>
      <c r="K142" s="105">
        <v>3</v>
      </c>
      <c r="L142" s="105">
        <v>0.5</v>
      </c>
      <c r="M142" s="105">
        <v>0.57999999999999996</v>
      </c>
      <c r="N142" s="105">
        <v>0.59</v>
      </c>
      <c r="O142" s="4">
        <f t="shared" si="21"/>
        <v>0.55666666666666664</v>
      </c>
      <c r="R142" s="105">
        <v>10.75</v>
      </c>
      <c r="S142" s="105" t="s">
        <v>66</v>
      </c>
      <c r="T142" s="105" t="s">
        <v>440</v>
      </c>
      <c r="U142" s="116">
        <f t="shared" si="15"/>
        <v>0.55666666666666664</v>
      </c>
      <c r="V142" s="116" t="str">
        <f t="shared" si="16"/>
        <v/>
      </c>
      <c r="AH142" s="105" t="str">
        <f t="shared" si="17"/>
        <v/>
      </c>
      <c r="AI142" s="105" t="str">
        <f t="shared" si="18"/>
        <v/>
      </c>
    </row>
    <row r="143" spans="6:35">
      <c r="F143" s="125"/>
      <c r="I143" s="14">
        <f t="shared" si="19"/>
        <v>42489</v>
      </c>
      <c r="J143" s="105" t="str">
        <f t="shared" si="20"/>
        <v>Fri</v>
      </c>
      <c r="K143" s="105">
        <v>4</v>
      </c>
      <c r="L143" s="105">
        <v>0.23</v>
      </c>
      <c r="M143" s="105">
        <v>0.89</v>
      </c>
      <c r="N143" s="105">
        <v>1.1200000000000001</v>
      </c>
      <c r="O143" s="4">
        <f t="shared" si="21"/>
        <v>0.7466666666666667</v>
      </c>
      <c r="R143" s="105">
        <v>10.25</v>
      </c>
      <c r="S143" s="105" t="s">
        <v>74</v>
      </c>
      <c r="T143" s="105" t="s">
        <v>440</v>
      </c>
      <c r="U143" s="116" t="str">
        <f t="shared" si="15"/>
        <v/>
      </c>
      <c r="V143" s="116">
        <f t="shared" si="16"/>
        <v>0.7466666666666667</v>
      </c>
      <c r="AH143" s="105" t="str">
        <f t="shared" si="17"/>
        <v/>
      </c>
      <c r="AI143" s="105">
        <f t="shared" si="18"/>
        <v>-10</v>
      </c>
    </row>
    <row r="144" spans="6:35">
      <c r="F144" s="125"/>
      <c r="I144" s="14">
        <f t="shared" si="19"/>
        <v>42492</v>
      </c>
      <c r="J144" s="105" t="str">
        <f t="shared" si="20"/>
        <v>Mon</v>
      </c>
      <c r="K144" s="105">
        <v>2</v>
      </c>
      <c r="L144" s="105">
        <v>0.32</v>
      </c>
      <c r="M144" s="105">
        <v>1.6</v>
      </c>
      <c r="N144" s="105">
        <v>0.41</v>
      </c>
      <c r="O144" s="4">
        <f t="shared" si="21"/>
        <v>0.77666666666666673</v>
      </c>
      <c r="R144" s="105">
        <v>3.5</v>
      </c>
      <c r="S144" s="105" t="s">
        <v>66</v>
      </c>
      <c r="T144" s="105" t="s">
        <v>447</v>
      </c>
      <c r="U144" s="116">
        <f t="shared" si="15"/>
        <v>0.77666666666666673</v>
      </c>
      <c r="V144" s="116" t="str">
        <f t="shared" si="16"/>
        <v/>
      </c>
      <c r="AH144" s="105">
        <f t="shared" si="17"/>
        <v>3.5</v>
      </c>
      <c r="AI144" s="105" t="str">
        <f t="shared" si="18"/>
        <v/>
      </c>
    </row>
    <row r="145" spans="6:35">
      <c r="F145" s="125"/>
      <c r="I145" s="14">
        <f t="shared" si="19"/>
        <v>42493</v>
      </c>
      <c r="J145" s="105" t="str">
        <f t="shared" si="20"/>
        <v>Tue</v>
      </c>
      <c r="K145" s="105">
        <v>3</v>
      </c>
      <c r="L145" s="105">
        <v>0.44</v>
      </c>
      <c r="M145" s="105">
        <v>0.87</v>
      </c>
      <c r="N145" s="105">
        <v>0.96</v>
      </c>
      <c r="O145" s="4">
        <f t="shared" si="21"/>
        <v>0.75666666666666671</v>
      </c>
      <c r="R145" s="105">
        <v>14</v>
      </c>
      <c r="S145" s="105" t="s">
        <v>74</v>
      </c>
      <c r="T145" s="105" t="s">
        <v>440</v>
      </c>
      <c r="U145" s="116" t="str">
        <f t="shared" si="15"/>
        <v/>
      </c>
      <c r="V145" s="116">
        <f t="shared" si="16"/>
        <v>0.75666666666666671</v>
      </c>
      <c r="AH145" s="105" t="str">
        <f t="shared" si="17"/>
        <v/>
      </c>
      <c r="AI145" s="105">
        <f t="shared" si="18"/>
        <v>-10</v>
      </c>
    </row>
    <row r="146" spans="6:35">
      <c r="F146" s="125"/>
      <c r="I146" s="14">
        <f t="shared" si="19"/>
        <v>42494</v>
      </c>
      <c r="J146" s="105" t="str">
        <f t="shared" si="20"/>
        <v>Wed</v>
      </c>
      <c r="K146" s="105">
        <v>4</v>
      </c>
      <c r="L146" s="105">
        <v>0.23</v>
      </c>
      <c r="M146" s="105">
        <v>3.29</v>
      </c>
      <c r="N146" s="105">
        <v>0.5</v>
      </c>
      <c r="O146" s="4">
        <f t="shared" si="21"/>
        <v>1.3399999999999999</v>
      </c>
      <c r="R146" s="105">
        <v>11.75</v>
      </c>
      <c r="S146" s="105" t="s">
        <v>74</v>
      </c>
      <c r="T146" s="105" t="s">
        <v>440</v>
      </c>
      <c r="U146" s="116" t="str">
        <f t="shared" si="15"/>
        <v/>
      </c>
      <c r="V146" s="116">
        <f t="shared" si="16"/>
        <v>1.3399999999999999</v>
      </c>
      <c r="AH146" s="105" t="str">
        <f t="shared" si="17"/>
        <v/>
      </c>
      <c r="AI146" s="105">
        <f t="shared" si="18"/>
        <v>-10</v>
      </c>
    </row>
    <row r="147" spans="6:35">
      <c r="F147" s="125"/>
      <c r="I147" s="14">
        <f t="shared" si="19"/>
        <v>42495</v>
      </c>
      <c r="J147" s="105" t="str">
        <f t="shared" si="20"/>
        <v>Thu</v>
      </c>
      <c r="K147" s="105">
        <v>2</v>
      </c>
      <c r="L147" s="105">
        <v>0.69</v>
      </c>
      <c r="M147" s="105">
        <v>1.52</v>
      </c>
      <c r="N147" s="105">
        <v>0.33</v>
      </c>
      <c r="O147" s="4">
        <f t="shared" si="21"/>
        <v>0.84666666666666668</v>
      </c>
      <c r="R147" s="105">
        <v>4.25</v>
      </c>
      <c r="S147" s="105" t="s">
        <v>66</v>
      </c>
      <c r="T147" s="105" t="s">
        <v>447</v>
      </c>
      <c r="U147" s="116">
        <f t="shared" si="15"/>
        <v>0.84666666666666668</v>
      </c>
      <c r="V147" s="116" t="str">
        <f t="shared" si="16"/>
        <v/>
      </c>
      <c r="AH147" s="105">
        <f t="shared" si="17"/>
        <v>4.25</v>
      </c>
      <c r="AI147" s="105" t="str">
        <f t="shared" si="18"/>
        <v/>
      </c>
    </row>
    <row r="148" spans="6:35">
      <c r="F148" s="125"/>
      <c r="I148" s="14">
        <f t="shared" si="19"/>
        <v>42496</v>
      </c>
      <c r="J148" s="105" t="str">
        <f t="shared" si="20"/>
        <v>Fri</v>
      </c>
      <c r="K148" s="105">
        <v>4</v>
      </c>
      <c r="L148" s="105">
        <v>0.45</v>
      </c>
      <c r="M148" s="105">
        <v>0.12</v>
      </c>
      <c r="N148" s="105">
        <v>0.57999999999999996</v>
      </c>
      <c r="O148" s="4">
        <f t="shared" si="21"/>
        <v>0.3833333333333333</v>
      </c>
      <c r="R148" s="105">
        <v>8.5</v>
      </c>
      <c r="S148" s="105" t="s">
        <v>66</v>
      </c>
      <c r="T148" s="105" t="s">
        <v>440</v>
      </c>
      <c r="U148" s="116">
        <f t="shared" si="15"/>
        <v>0.3833333333333333</v>
      </c>
      <c r="V148" s="116" t="str">
        <f t="shared" si="16"/>
        <v/>
      </c>
      <c r="AH148" s="105" t="str">
        <f t="shared" si="17"/>
        <v/>
      </c>
      <c r="AI148" s="105" t="str">
        <f t="shared" si="18"/>
        <v/>
      </c>
    </row>
    <row r="149" spans="6:35">
      <c r="F149" s="125"/>
      <c r="I149" s="14">
        <f t="shared" si="19"/>
        <v>42499</v>
      </c>
      <c r="J149" s="105" t="str">
        <f t="shared" si="20"/>
        <v>Mon</v>
      </c>
      <c r="K149" s="105">
        <v>3</v>
      </c>
      <c r="L149" s="105">
        <v>0.28999999999999998</v>
      </c>
      <c r="M149" s="105">
        <v>0.31</v>
      </c>
      <c r="N149" s="105">
        <v>0.54</v>
      </c>
      <c r="O149" s="4">
        <f t="shared" si="21"/>
        <v>0.38000000000000006</v>
      </c>
      <c r="R149" s="105">
        <v>2.25</v>
      </c>
      <c r="S149" s="105" t="s">
        <v>66</v>
      </c>
      <c r="T149" s="105" t="s">
        <v>440</v>
      </c>
      <c r="U149" s="116">
        <f t="shared" si="15"/>
        <v>0.38000000000000006</v>
      </c>
      <c r="V149" s="116" t="str">
        <f t="shared" si="16"/>
        <v/>
      </c>
      <c r="AH149" s="105" t="str">
        <f t="shared" si="17"/>
        <v/>
      </c>
      <c r="AI149" s="105" t="str">
        <f t="shared" si="18"/>
        <v/>
      </c>
    </row>
    <row r="150" spans="6:35">
      <c r="F150" s="125"/>
      <c r="I150" s="14">
        <f t="shared" si="19"/>
        <v>42500</v>
      </c>
      <c r="J150" s="105" t="str">
        <f t="shared" si="20"/>
        <v>Tue</v>
      </c>
      <c r="K150" s="105">
        <v>1</v>
      </c>
      <c r="L150" s="105">
        <v>0.25</v>
      </c>
      <c r="M150" s="105">
        <v>0.7</v>
      </c>
      <c r="N150" s="105">
        <v>0.33</v>
      </c>
      <c r="O150" s="4">
        <f t="shared" si="21"/>
        <v>0.42666666666666669</v>
      </c>
      <c r="R150" s="105">
        <v>6.75</v>
      </c>
      <c r="S150" s="105" t="s">
        <v>74</v>
      </c>
      <c r="T150" s="105" t="s">
        <v>447</v>
      </c>
      <c r="U150" s="116" t="str">
        <f t="shared" si="15"/>
        <v/>
      </c>
      <c r="V150" s="116">
        <f t="shared" si="16"/>
        <v>0.42666666666666669</v>
      </c>
      <c r="AH150" s="105" t="str">
        <f t="shared" si="17"/>
        <v/>
      </c>
      <c r="AI150" s="105" t="str">
        <f t="shared" si="18"/>
        <v/>
      </c>
    </row>
    <row r="151" spans="6:35">
      <c r="F151" s="125"/>
      <c r="I151" s="14">
        <f t="shared" si="19"/>
        <v>42501</v>
      </c>
      <c r="J151" s="105" t="str">
        <f t="shared" si="20"/>
        <v>Wed</v>
      </c>
      <c r="K151" s="105">
        <v>3</v>
      </c>
      <c r="L151" s="105">
        <v>0.52</v>
      </c>
      <c r="M151" s="105">
        <v>0.88</v>
      </c>
      <c r="N151" s="105">
        <v>0.3</v>
      </c>
      <c r="O151" s="4">
        <f t="shared" si="21"/>
        <v>0.56666666666666665</v>
      </c>
      <c r="R151" s="105">
        <v>4.75</v>
      </c>
      <c r="S151" s="105" t="s">
        <v>66</v>
      </c>
      <c r="T151" s="105" t="s">
        <v>440</v>
      </c>
      <c r="U151" s="116">
        <f t="shared" si="15"/>
        <v>0.56666666666666665</v>
      </c>
      <c r="V151" s="116" t="str">
        <f t="shared" si="16"/>
        <v/>
      </c>
      <c r="AH151" s="105" t="str">
        <f t="shared" si="17"/>
        <v/>
      </c>
      <c r="AI151" s="105" t="str">
        <f t="shared" si="18"/>
        <v/>
      </c>
    </row>
    <row r="152" spans="6:35">
      <c r="F152" s="125"/>
      <c r="I152" s="14">
        <f t="shared" si="19"/>
        <v>42502</v>
      </c>
      <c r="J152" s="105" t="str">
        <f t="shared" si="20"/>
        <v>Thu</v>
      </c>
      <c r="K152" s="105">
        <v>2</v>
      </c>
      <c r="L152" s="105">
        <v>0.64</v>
      </c>
      <c r="M152" s="105">
        <v>0.89</v>
      </c>
      <c r="N152" s="105">
        <v>0.65</v>
      </c>
      <c r="O152" s="4">
        <f t="shared" si="21"/>
        <v>0.72666666666666668</v>
      </c>
      <c r="R152" s="105">
        <v>10</v>
      </c>
      <c r="S152" s="105" t="s">
        <v>66</v>
      </c>
      <c r="T152" s="105" t="s">
        <v>447</v>
      </c>
      <c r="U152" s="116">
        <f t="shared" si="15"/>
        <v>0.72666666666666668</v>
      </c>
      <c r="V152" s="116" t="str">
        <f t="shared" si="16"/>
        <v/>
      </c>
      <c r="AH152" s="105">
        <f t="shared" si="17"/>
        <v>10</v>
      </c>
      <c r="AI152" s="105" t="str">
        <f t="shared" si="18"/>
        <v/>
      </c>
    </row>
    <row r="153" spans="6:35">
      <c r="F153" s="125"/>
      <c r="I153" s="14">
        <f t="shared" si="19"/>
        <v>42503</v>
      </c>
      <c r="J153" s="105" t="str">
        <f t="shared" si="20"/>
        <v>Fri</v>
      </c>
      <c r="K153" s="105">
        <v>3</v>
      </c>
      <c r="L153" s="105">
        <v>0.45</v>
      </c>
      <c r="M153" s="105">
        <v>0.08</v>
      </c>
      <c r="N153" s="105">
        <v>0.41</v>
      </c>
      <c r="O153" s="4">
        <f t="shared" si="21"/>
        <v>0.3133333333333333</v>
      </c>
      <c r="R153" s="105">
        <v>1.75</v>
      </c>
      <c r="S153" s="105" t="s">
        <v>66</v>
      </c>
      <c r="T153" s="105" t="s">
        <v>440</v>
      </c>
      <c r="U153" s="116">
        <f t="shared" si="15"/>
        <v>0.3133333333333333</v>
      </c>
      <c r="V153" s="116" t="str">
        <f t="shared" si="16"/>
        <v/>
      </c>
      <c r="AH153" s="105" t="str">
        <f t="shared" si="17"/>
        <v/>
      </c>
      <c r="AI153" s="105" t="str">
        <f t="shared" si="18"/>
        <v/>
      </c>
    </row>
    <row r="154" spans="6:35">
      <c r="F154" s="125"/>
      <c r="I154" s="14">
        <f t="shared" si="19"/>
        <v>42506</v>
      </c>
      <c r="J154" s="105" t="str">
        <f t="shared" si="20"/>
        <v>Mon</v>
      </c>
      <c r="K154" s="105">
        <v>2</v>
      </c>
      <c r="L154" s="105">
        <v>0.64</v>
      </c>
      <c r="M154" s="105">
        <v>0.92</v>
      </c>
      <c r="N154" s="105">
        <v>0.47</v>
      </c>
      <c r="O154" s="4">
        <f t="shared" si="21"/>
        <v>0.67666666666666675</v>
      </c>
      <c r="R154" s="105">
        <v>0.75</v>
      </c>
      <c r="S154" s="105" t="s">
        <v>66</v>
      </c>
      <c r="T154" s="105" t="s">
        <v>447</v>
      </c>
      <c r="U154" s="116">
        <f t="shared" si="15"/>
        <v>0.67666666666666675</v>
      </c>
      <c r="V154" s="116" t="str">
        <f t="shared" si="16"/>
        <v/>
      </c>
      <c r="AH154" s="105" t="str">
        <f t="shared" si="17"/>
        <v/>
      </c>
      <c r="AI154" s="105" t="str">
        <f t="shared" si="18"/>
        <v/>
      </c>
    </row>
    <row r="155" spans="6:35">
      <c r="F155" s="125"/>
      <c r="I155" s="14">
        <f t="shared" si="19"/>
        <v>42507</v>
      </c>
      <c r="J155" s="105" t="str">
        <f t="shared" si="20"/>
        <v>Tue</v>
      </c>
      <c r="K155" s="105">
        <v>3</v>
      </c>
      <c r="L155" s="105">
        <v>0.53</v>
      </c>
      <c r="M155" s="105">
        <v>0.84</v>
      </c>
      <c r="N155" s="105">
        <v>0.72</v>
      </c>
      <c r="O155" s="4">
        <f t="shared" si="21"/>
        <v>0.69666666666666666</v>
      </c>
      <c r="R155" s="105">
        <v>3.25</v>
      </c>
      <c r="S155" s="105" t="s">
        <v>66</v>
      </c>
      <c r="T155" s="105" t="s">
        <v>440</v>
      </c>
      <c r="U155" s="116">
        <f t="shared" si="15"/>
        <v>0.69666666666666666</v>
      </c>
      <c r="V155" s="116" t="str">
        <f t="shared" si="16"/>
        <v/>
      </c>
      <c r="AH155" s="105" t="str">
        <f t="shared" si="17"/>
        <v/>
      </c>
      <c r="AI155" s="105" t="str">
        <f t="shared" si="18"/>
        <v/>
      </c>
    </row>
    <row r="156" spans="6:35">
      <c r="F156" s="125"/>
      <c r="I156" s="14">
        <f t="shared" si="19"/>
        <v>42508</v>
      </c>
      <c r="J156" s="105" t="str">
        <f t="shared" si="20"/>
        <v>Wed</v>
      </c>
      <c r="K156" s="105">
        <v>3</v>
      </c>
      <c r="L156" s="105">
        <v>0.18</v>
      </c>
      <c r="M156" s="105">
        <v>0.53</v>
      </c>
      <c r="N156" s="105">
        <v>0.35</v>
      </c>
      <c r="O156" s="4">
        <f t="shared" si="21"/>
        <v>0.35333333333333333</v>
      </c>
      <c r="R156" s="105">
        <v>5</v>
      </c>
      <c r="S156" s="105" t="s">
        <v>66</v>
      </c>
      <c r="T156" s="105" t="s">
        <v>440</v>
      </c>
      <c r="U156" s="116">
        <f t="shared" si="15"/>
        <v>0.35333333333333333</v>
      </c>
      <c r="V156" s="116" t="str">
        <f t="shared" si="16"/>
        <v/>
      </c>
      <c r="AH156" s="105" t="str">
        <f t="shared" si="17"/>
        <v/>
      </c>
      <c r="AI156" s="105" t="str">
        <f t="shared" si="18"/>
        <v/>
      </c>
    </row>
    <row r="157" spans="6:35">
      <c r="F157" s="125"/>
      <c r="I157" s="14">
        <f t="shared" si="19"/>
        <v>42509</v>
      </c>
      <c r="J157" s="105" t="str">
        <f t="shared" si="20"/>
        <v>Thu</v>
      </c>
      <c r="K157" s="105">
        <v>3</v>
      </c>
      <c r="O157" s="4">
        <v>0.31</v>
      </c>
      <c r="R157" s="105">
        <v>7.75</v>
      </c>
      <c r="S157" s="105" t="s">
        <v>74</v>
      </c>
      <c r="T157" s="105" t="s">
        <v>440</v>
      </c>
      <c r="U157" s="116" t="str">
        <f t="shared" si="15"/>
        <v/>
      </c>
      <c r="V157" s="116">
        <f t="shared" si="16"/>
        <v>0.31</v>
      </c>
      <c r="AH157" s="105" t="str">
        <f t="shared" si="17"/>
        <v/>
      </c>
      <c r="AI157" s="105" t="str">
        <f t="shared" si="18"/>
        <v/>
      </c>
    </row>
    <row r="158" spans="6:35">
      <c r="F158" s="125"/>
      <c r="I158" s="14">
        <f t="shared" si="19"/>
        <v>42510</v>
      </c>
      <c r="J158" s="105" t="str">
        <f t="shared" si="20"/>
        <v>Fri</v>
      </c>
      <c r="K158" s="105">
        <v>1</v>
      </c>
      <c r="L158" s="105">
        <v>0.32</v>
      </c>
      <c r="M158" s="105">
        <v>0.42</v>
      </c>
      <c r="N158" s="105">
        <v>0.93</v>
      </c>
      <c r="O158" s="4">
        <f t="shared" si="21"/>
        <v>0.55666666666666664</v>
      </c>
      <c r="R158" s="105">
        <v>4.75</v>
      </c>
      <c r="S158" s="105" t="s">
        <v>74</v>
      </c>
      <c r="T158" s="105" t="s">
        <v>447</v>
      </c>
      <c r="U158" s="116" t="str">
        <f t="shared" si="15"/>
        <v/>
      </c>
      <c r="V158" s="116">
        <f t="shared" si="16"/>
        <v>0.55666666666666664</v>
      </c>
      <c r="AH158" s="105" t="str">
        <f t="shared" si="17"/>
        <v/>
      </c>
      <c r="AI158" s="105" t="str">
        <f t="shared" si="18"/>
        <v/>
      </c>
    </row>
    <row r="159" spans="6:35">
      <c r="F159" s="125"/>
      <c r="I159" s="14">
        <f t="shared" si="19"/>
        <v>42513</v>
      </c>
      <c r="J159" s="105" t="str">
        <f t="shared" si="20"/>
        <v>Mon</v>
      </c>
      <c r="K159" s="105">
        <v>3</v>
      </c>
      <c r="L159" s="105">
        <v>0.32</v>
      </c>
      <c r="M159" s="105">
        <v>0.81</v>
      </c>
      <c r="N159" s="105">
        <v>0.6</v>
      </c>
      <c r="O159" s="4">
        <f t="shared" si="21"/>
        <v>0.57666666666666666</v>
      </c>
      <c r="R159" s="105">
        <v>0.5</v>
      </c>
      <c r="S159" s="105" t="s">
        <v>66</v>
      </c>
      <c r="T159" s="105" t="s">
        <v>440</v>
      </c>
      <c r="U159" s="116">
        <f t="shared" si="15"/>
        <v>0.57666666666666666</v>
      </c>
      <c r="V159" s="116" t="str">
        <f t="shared" si="16"/>
        <v/>
      </c>
      <c r="AH159" s="105" t="str">
        <f t="shared" si="17"/>
        <v/>
      </c>
      <c r="AI159" s="105" t="str">
        <f t="shared" si="18"/>
        <v/>
      </c>
    </row>
    <row r="160" spans="6:35">
      <c r="F160" s="125"/>
      <c r="I160" s="14">
        <f t="shared" si="19"/>
        <v>42514</v>
      </c>
      <c r="J160" s="105" t="str">
        <f t="shared" si="20"/>
        <v>Tue</v>
      </c>
      <c r="K160" s="105">
        <v>1</v>
      </c>
      <c r="L160" s="105">
        <v>0.4</v>
      </c>
      <c r="M160" s="105">
        <v>1.21</v>
      </c>
      <c r="N160" s="105">
        <v>0.26</v>
      </c>
      <c r="O160" s="4">
        <f t="shared" si="21"/>
        <v>0.62333333333333329</v>
      </c>
      <c r="R160" s="105">
        <v>11.25</v>
      </c>
      <c r="S160" s="105" t="s">
        <v>74</v>
      </c>
      <c r="T160" s="105" t="s">
        <v>447</v>
      </c>
      <c r="U160" s="116" t="str">
        <f t="shared" si="15"/>
        <v/>
      </c>
      <c r="V160" s="116">
        <f t="shared" si="16"/>
        <v>0.62333333333333329</v>
      </c>
      <c r="AH160" s="105" t="str">
        <f t="shared" si="17"/>
        <v/>
      </c>
      <c r="AI160" s="105" t="str">
        <f t="shared" si="18"/>
        <v/>
      </c>
    </row>
    <row r="161" spans="6:35">
      <c r="F161" s="125"/>
      <c r="I161" s="14">
        <f t="shared" si="19"/>
        <v>42515</v>
      </c>
      <c r="J161" s="105" t="str">
        <f t="shared" si="20"/>
        <v>Wed</v>
      </c>
      <c r="K161" s="105">
        <v>1</v>
      </c>
      <c r="L161" s="105">
        <v>0.54</v>
      </c>
      <c r="M161" s="105">
        <v>0.45</v>
      </c>
      <c r="N161" s="105">
        <v>0.46</v>
      </c>
      <c r="O161" s="4">
        <f t="shared" si="21"/>
        <v>0.48333333333333334</v>
      </c>
      <c r="R161" s="105">
        <v>6</v>
      </c>
      <c r="S161" s="105" t="s">
        <v>74</v>
      </c>
      <c r="T161" s="105" t="s">
        <v>447</v>
      </c>
      <c r="U161" s="116" t="str">
        <f t="shared" si="15"/>
        <v/>
      </c>
      <c r="V161" s="116">
        <f t="shared" si="16"/>
        <v>0.48333333333333334</v>
      </c>
      <c r="AH161" s="105" t="str">
        <f t="shared" si="17"/>
        <v/>
      </c>
      <c r="AI161" s="105" t="str">
        <f t="shared" si="18"/>
        <v/>
      </c>
    </row>
    <row r="162" spans="6:35">
      <c r="F162" s="125"/>
      <c r="I162" s="14">
        <f t="shared" si="19"/>
        <v>42516</v>
      </c>
      <c r="J162" s="105" t="str">
        <f t="shared" si="20"/>
        <v>Thu</v>
      </c>
      <c r="K162" s="105">
        <v>2</v>
      </c>
      <c r="L162" s="105">
        <v>1.88</v>
      </c>
      <c r="M162" s="105">
        <v>0.82</v>
      </c>
      <c r="N162" s="105">
        <v>0.48</v>
      </c>
      <c r="O162" s="4">
        <f t="shared" si="21"/>
        <v>1.0599999999999998</v>
      </c>
      <c r="R162" s="105">
        <v>1.75</v>
      </c>
      <c r="S162" s="105" t="s">
        <v>66</v>
      </c>
      <c r="T162" s="105" t="s">
        <v>447</v>
      </c>
      <c r="U162" s="116">
        <f t="shared" si="15"/>
        <v>1.0599999999999998</v>
      </c>
      <c r="V162" s="116" t="str">
        <f t="shared" si="16"/>
        <v/>
      </c>
      <c r="AH162" s="105">
        <f t="shared" si="17"/>
        <v>1.75</v>
      </c>
      <c r="AI162" s="105" t="str">
        <f t="shared" si="18"/>
        <v/>
      </c>
    </row>
    <row r="163" spans="6:35">
      <c r="F163" s="125"/>
      <c r="I163" s="14">
        <f t="shared" si="19"/>
        <v>42517</v>
      </c>
      <c r="J163" s="105" t="str">
        <f t="shared" si="20"/>
        <v>Fri</v>
      </c>
      <c r="K163" s="105">
        <v>3</v>
      </c>
      <c r="L163" s="105">
        <v>0.54</v>
      </c>
      <c r="M163" s="105">
        <v>0.37</v>
      </c>
      <c r="N163" s="105">
        <v>0.47</v>
      </c>
      <c r="O163" s="4">
        <f t="shared" si="21"/>
        <v>0.45999999999999996</v>
      </c>
      <c r="R163" s="105">
        <v>0.25</v>
      </c>
      <c r="S163" s="105" t="s">
        <v>66</v>
      </c>
      <c r="T163" s="105" t="s">
        <v>440</v>
      </c>
      <c r="U163" s="116">
        <f t="shared" si="15"/>
        <v>0.45999999999999996</v>
      </c>
      <c r="V163" s="116" t="str">
        <f t="shared" si="16"/>
        <v/>
      </c>
      <c r="AH163" s="105" t="str">
        <f t="shared" si="17"/>
        <v/>
      </c>
      <c r="AI163" s="105" t="str">
        <f t="shared" si="18"/>
        <v/>
      </c>
    </row>
    <row r="164" spans="6:35">
      <c r="F164" s="125"/>
      <c r="I164" s="14">
        <f t="shared" si="19"/>
        <v>42520</v>
      </c>
      <c r="J164" s="105" t="str">
        <f t="shared" si="20"/>
        <v>Mon</v>
      </c>
      <c r="L164" s="105" t="s">
        <v>331</v>
      </c>
      <c r="M164" s="105" t="s">
        <v>331</v>
      </c>
      <c r="N164" s="105" t="s">
        <v>331</v>
      </c>
      <c r="O164" s="4"/>
      <c r="U164" s="116" t="str">
        <f t="shared" si="15"/>
        <v/>
      </c>
      <c r="V164" s="116" t="str">
        <f t="shared" si="16"/>
        <v/>
      </c>
      <c r="AH164" s="105" t="str">
        <f t="shared" si="17"/>
        <v/>
      </c>
      <c r="AI164" s="105" t="str">
        <f t="shared" si="18"/>
        <v/>
      </c>
    </row>
    <row r="165" spans="6:35">
      <c r="F165" s="125"/>
      <c r="I165" s="14">
        <f t="shared" si="19"/>
        <v>42521</v>
      </c>
      <c r="J165" s="105" t="str">
        <f t="shared" si="20"/>
        <v>Tue</v>
      </c>
      <c r="K165" s="105">
        <v>1</v>
      </c>
      <c r="L165" s="105">
        <v>0.73</v>
      </c>
      <c r="M165" s="105">
        <v>0.67</v>
      </c>
      <c r="N165" s="105">
        <v>0.2</v>
      </c>
      <c r="O165" s="4">
        <f t="shared" si="21"/>
        <v>0.53333333333333333</v>
      </c>
      <c r="R165" s="105">
        <v>2.5</v>
      </c>
      <c r="S165" s="105" t="s">
        <v>66</v>
      </c>
      <c r="T165" s="105" t="s">
        <v>447</v>
      </c>
      <c r="U165" s="116">
        <f t="shared" si="15"/>
        <v>0.53333333333333333</v>
      </c>
      <c r="V165" s="116" t="str">
        <f t="shared" si="16"/>
        <v/>
      </c>
      <c r="AH165" s="105" t="str">
        <f t="shared" si="17"/>
        <v/>
      </c>
      <c r="AI165" s="105" t="str">
        <f t="shared" si="18"/>
        <v/>
      </c>
    </row>
    <row r="166" spans="6:35">
      <c r="F166" s="125"/>
      <c r="I166" s="14">
        <f t="shared" si="19"/>
        <v>42522</v>
      </c>
      <c r="J166" s="105" t="str">
        <f t="shared" si="20"/>
        <v>Wed</v>
      </c>
      <c r="K166" s="105">
        <v>4</v>
      </c>
      <c r="L166" s="105">
        <v>0.82</v>
      </c>
      <c r="M166" s="105">
        <v>0</v>
      </c>
      <c r="N166" s="105">
        <v>0.64</v>
      </c>
      <c r="O166" s="4">
        <f t="shared" si="21"/>
        <v>0.48666666666666664</v>
      </c>
      <c r="R166" s="105">
        <v>9.25</v>
      </c>
      <c r="S166" s="105" t="s">
        <v>66</v>
      </c>
      <c r="T166" s="105" t="s">
        <v>447</v>
      </c>
      <c r="U166" s="116">
        <f t="shared" si="15"/>
        <v>0.48666666666666664</v>
      </c>
      <c r="V166" s="116" t="str">
        <f t="shared" si="16"/>
        <v/>
      </c>
      <c r="AH166" s="105" t="str">
        <f t="shared" si="17"/>
        <v/>
      </c>
      <c r="AI166" s="105" t="str">
        <f t="shared" si="18"/>
        <v/>
      </c>
    </row>
    <row r="167" spans="6:35">
      <c r="F167" s="125"/>
      <c r="I167" s="14">
        <f t="shared" si="19"/>
        <v>42523</v>
      </c>
      <c r="J167" s="105" t="str">
        <f t="shared" si="20"/>
        <v>Thu</v>
      </c>
      <c r="K167" s="105">
        <v>3</v>
      </c>
      <c r="L167" s="105">
        <v>0.53</v>
      </c>
      <c r="M167" s="105">
        <v>0.32</v>
      </c>
      <c r="N167" s="105">
        <v>0.56000000000000005</v>
      </c>
      <c r="O167" s="4">
        <f t="shared" si="21"/>
        <v>0.47000000000000003</v>
      </c>
      <c r="R167" s="105">
        <v>4.75</v>
      </c>
      <c r="S167" s="105" t="s">
        <v>66</v>
      </c>
      <c r="T167" s="105" t="s">
        <v>440</v>
      </c>
      <c r="U167" s="116">
        <f t="shared" si="15"/>
        <v>0.47000000000000003</v>
      </c>
      <c r="V167" s="116" t="str">
        <f t="shared" si="16"/>
        <v/>
      </c>
      <c r="AH167" s="105" t="str">
        <f t="shared" si="17"/>
        <v/>
      </c>
      <c r="AI167" s="105" t="str">
        <f t="shared" si="18"/>
        <v/>
      </c>
    </row>
    <row r="168" spans="6:35">
      <c r="F168" s="125"/>
      <c r="I168" s="14">
        <f t="shared" si="19"/>
        <v>42524</v>
      </c>
      <c r="J168" s="105" t="str">
        <f t="shared" si="20"/>
        <v>Fri</v>
      </c>
      <c r="K168" s="105">
        <v>3</v>
      </c>
      <c r="L168" s="105">
        <v>1.19</v>
      </c>
      <c r="M168" s="105">
        <v>0.85</v>
      </c>
      <c r="N168" s="105">
        <v>1.17</v>
      </c>
      <c r="O168" s="4">
        <f t="shared" si="21"/>
        <v>1.07</v>
      </c>
      <c r="R168" s="105">
        <v>6.5</v>
      </c>
      <c r="S168" s="105" t="s">
        <v>74</v>
      </c>
      <c r="T168" s="105" t="s">
        <v>440</v>
      </c>
      <c r="U168" s="116" t="str">
        <f t="shared" si="15"/>
        <v/>
      </c>
      <c r="V168" s="116">
        <f t="shared" si="16"/>
        <v>1.07</v>
      </c>
      <c r="AH168" s="105" t="str">
        <f t="shared" si="17"/>
        <v/>
      </c>
      <c r="AI168" s="105">
        <f t="shared" si="18"/>
        <v>-10</v>
      </c>
    </row>
    <row r="169" spans="6:35">
      <c r="F169" s="125"/>
      <c r="I169" s="14">
        <f t="shared" si="19"/>
        <v>42527</v>
      </c>
      <c r="J169" s="105" t="str">
        <f t="shared" si="20"/>
        <v>Mon</v>
      </c>
      <c r="K169" s="105">
        <v>1</v>
      </c>
      <c r="L169" s="105">
        <v>0.54</v>
      </c>
      <c r="M169" s="105">
        <v>0.59</v>
      </c>
      <c r="N169" s="105">
        <v>0.61</v>
      </c>
      <c r="O169" s="4">
        <f t="shared" si="21"/>
        <v>0.57999999999999996</v>
      </c>
      <c r="R169" s="105">
        <v>3.25</v>
      </c>
      <c r="S169" s="105" t="s">
        <v>74</v>
      </c>
      <c r="T169" s="105" t="s">
        <v>447</v>
      </c>
      <c r="U169" s="116" t="str">
        <f t="shared" ref="U169:U232" si="22">IF(S169="Y",O169,"")</f>
        <v/>
      </c>
      <c r="V169" s="116">
        <f t="shared" ref="V169:V232" si="23">IF(S169="N",O169,"")</f>
        <v>0.57999999999999996</v>
      </c>
      <c r="AH169" s="105" t="str">
        <f t="shared" ref="AH169:AH232" si="24">IF(AND(S169="Y",O169&gt;$AC$43)=TRUE,R169,"")</f>
        <v/>
      </c>
      <c r="AI169" s="105" t="str">
        <f t="shared" ref="AI169:AI232" si="25">IF(AND(S169="N",O169&gt;$AC$43)=TRUE,-10,"")</f>
        <v/>
      </c>
    </row>
    <row r="170" spans="6:35">
      <c r="F170" s="125"/>
      <c r="I170" s="14">
        <f t="shared" ref="I170:I233" si="26">IF(J169="Fri",I169+3,I169+1)</f>
        <v>42528</v>
      </c>
      <c r="J170" s="105" t="str">
        <f t="shared" ref="J170:J233" si="27">TEXT(WEEKDAY(I170),"ddd")</f>
        <v>Tue</v>
      </c>
      <c r="K170" s="105">
        <v>2</v>
      </c>
      <c r="L170" s="105">
        <v>1.59</v>
      </c>
      <c r="M170" s="105">
        <v>0.68</v>
      </c>
      <c r="N170" s="105">
        <v>2.13</v>
      </c>
      <c r="O170" s="4">
        <f t="shared" si="21"/>
        <v>1.4666666666666668</v>
      </c>
      <c r="R170" s="105">
        <v>1.5</v>
      </c>
      <c r="S170" s="105" t="s">
        <v>74</v>
      </c>
      <c r="T170" s="105" t="s">
        <v>447</v>
      </c>
      <c r="U170" s="116" t="str">
        <f t="shared" si="22"/>
        <v/>
      </c>
      <c r="V170" s="116">
        <f t="shared" si="23"/>
        <v>1.4666666666666668</v>
      </c>
      <c r="AH170" s="105" t="str">
        <f t="shared" si="24"/>
        <v/>
      </c>
      <c r="AI170" s="105">
        <f t="shared" si="25"/>
        <v>-10</v>
      </c>
    </row>
    <row r="171" spans="6:35">
      <c r="F171" s="125"/>
      <c r="I171" s="14">
        <f t="shared" si="26"/>
        <v>42529</v>
      </c>
      <c r="J171" s="105" t="str">
        <f t="shared" si="27"/>
        <v>Wed</v>
      </c>
      <c r="K171" s="105">
        <v>2</v>
      </c>
      <c r="L171" s="105">
        <v>0.66</v>
      </c>
      <c r="M171" s="105">
        <v>1.3</v>
      </c>
      <c r="N171" s="105">
        <v>0.5</v>
      </c>
      <c r="O171" s="4">
        <f t="shared" si="21"/>
        <v>0.82</v>
      </c>
      <c r="R171" s="105">
        <v>2.25</v>
      </c>
      <c r="S171" s="105" t="s">
        <v>74</v>
      </c>
      <c r="T171" s="105" t="s">
        <v>447</v>
      </c>
      <c r="U171" s="116" t="str">
        <f t="shared" si="22"/>
        <v/>
      </c>
      <c r="V171" s="116">
        <f t="shared" si="23"/>
        <v>0.82</v>
      </c>
      <c r="AH171" s="105" t="str">
        <f t="shared" si="24"/>
        <v/>
      </c>
      <c r="AI171" s="105">
        <f t="shared" si="25"/>
        <v>-10</v>
      </c>
    </row>
    <row r="172" spans="6:35">
      <c r="F172" s="125"/>
      <c r="I172" s="14">
        <f t="shared" si="26"/>
        <v>42530</v>
      </c>
      <c r="J172" s="105" t="str">
        <f t="shared" si="27"/>
        <v>Thu</v>
      </c>
      <c r="K172" s="105">
        <v>4</v>
      </c>
      <c r="L172" s="105">
        <v>0.77</v>
      </c>
      <c r="M172" s="105">
        <v>0.56999999999999995</v>
      </c>
      <c r="N172" s="105">
        <v>0.04</v>
      </c>
      <c r="O172" s="4">
        <f t="shared" si="21"/>
        <v>0.45999999999999996</v>
      </c>
      <c r="R172" s="105">
        <v>8.75</v>
      </c>
      <c r="S172" s="105" t="s">
        <v>74</v>
      </c>
      <c r="T172" s="105" t="s">
        <v>440</v>
      </c>
      <c r="U172" s="116" t="str">
        <f t="shared" si="22"/>
        <v/>
      </c>
      <c r="V172" s="116">
        <f t="shared" si="23"/>
        <v>0.45999999999999996</v>
      </c>
      <c r="AH172" s="105" t="str">
        <f t="shared" si="24"/>
        <v/>
      </c>
      <c r="AI172" s="105" t="str">
        <f t="shared" si="25"/>
        <v/>
      </c>
    </row>
    <row r="173" spans="6:35">
      <c r="F173" s="125"/>
      <c r="I173" s="14">
        <f t="shared" si="26"/>
        <v>42531</v>
      </c>
      <c r="J173" s="105" t="str">
        <f t="shared" si="27"/>
        <v>Fri</v>
      </c>
      <c r="K173" s="105">
        <v>4</v>
      </c>
      <c r="L173" s="105">
        <v>0.51</v>
      </c>
      <c r="M173" s="105">
        <v>0.11</v>
      </c>
      <c r="N173" s="105">
        <v>0.3</v>
      </c>
      <c r="O173" s="4">
        <f t="shared" si="21"/>
        <v>0.30666666666666664</v>
      </c>
      <c r="R173" s="105">
        <v>15</v>
      </c>
      <c r="S173" s="105" t="s">
        <v>74</v>
      </c>
      <c r="T173" s="105" t="s">
        <v>440</v>
      </c>
      <c r="U173" s="116" t="str">
        <f t="shared" si="22"/>
        <v/>
      </c>
      <c r="V173" s="116">
        <f t="shared" si="23"/>
        <v>0.30666666666666664</v>
      </c>
      <c r="AH173" s="105" t="str">
        <f t="shared" si="24"/>
        <v/>
      </c>
      <c r="AI173" s="105" t="str">
        <f t="shared" si="25"/>
        <v/>
      </c>
    </row>
    <row r="174" spans="6:35">
      <c r="F174" s="125"/>
      <c r="I174" s="14">
        <f t="shared" si="26"/>
        <v>42534</v>
      </c>
      <c r="J174" s="105" t="str">
        <f t="shared" si="27"/>
        <v>Mon</v>
      </c>
      <c r="K174" s="105">
        <v>4</v>
      </c>
      <c r="L174" s="105">
        <v>0.24</v>
      </c>
      <c r="M174" s="105">
        <v>0</v>
      </c>
      <c r="N174" s="105">
        <v>0.06</v>
      </c>
      <c r="O174" s="4">
        <f t="shared" si="21"/>
        <v>9.9999999999999992E-2</v>
      </c>
      <c r="R174" s="105">
        <v>8.25</v>
      </c>
      <c r="S174" s="105" t="s">
        <v>66</v>
      </c>
      <c r="T174" s="105" t="s">
        <v>440</v>
      </c>
      <c r="U174" s="116">
        <f t="shared" si="22"/>
        <v>9.9999999999999992E-2</v>
      </c>
      <c r="V174" s="116" t="str">
        <f t="shared" si="23"/>
        <v/>
      </c>
      <c r="AH174" s="105" t="str">
        <f t="shared" si="24"/>
        <v/>
      </c>
      <c r="AI174" s="105" t="str">
        <f t="shared" si="25"/>
        <v/>
      </c>
    </row>
    <row r="175" spans="6:35">
      <c r="F175" s="125"/>
      <c r="I175" s="14">
        <f t="shared" si="26"/>
        <v>42535</v>
      </c>
      <c r="J175" s="105" t="str">
        <f t="shared" si="27"/>
        <v>Tue</v>
      </c>
      <c r="K175" s="105">
        <v>4</v>
      </c>
      <c r="L175" s="105">
        <v>5.1100000000000003</v>
      </c>
      <c r="M175" s="105">
        <v>1.39</v>
      </c>
      <c r="N175" s="105">
        <v>0.64</v>
      </c>
      <c r="O175" s="4">
        <f t="shared" si="21"/>
        <v>2.38</v>
      </c>
      <c r="R175" s="105">
        <v>4.25</v>
      </c>
      <c r="S175" s="105" t="s">
        <v>66</v>
      </c>
      <c r="T175" s="105" t="s">
        <v>440</v>
      </c>
      <c r="U175" s="116">
        <f t="shared" si="22"/>
        <v>2.38</v>
      </c>
      <c r="V175" s="116" t="str">
        <f t="shared" si="23"/>
        <v/>
      </c>
      <c r="AH175" s="105">
        <f t="shared" si="24"/>
        <v>4.25</v>
      </c>
      <c r="AI175" s="105" t="str">
        <f t="shared" si="25"/>
        <v/>
      </c>
    </row>
    <row r="176" spans="6:35">
      <c r="F176" s="125"/>
      <c r="I176" s="14">
        <f t="shared" si="26"/>
        <v>42536</v>
      </c>
      <c r="J176" s="105" t="str">
        <f t="shared" si="27"/>
        <v>Wed</v>
      </c>
      <c r="K176" s="105">
        <v>2</v>
      </c>
      <c r="L176" s="105">
        <v>0.37</v>
      </c>
      <c r="M176" s="105">
        <v>1.33</v>
      </c>
      <c r="N176" s="105">
        <v>0.4</v>
      </c>
      <c r="O176" s="4">
        <f t="shared" si="21"/>
        <v>0.70000000000000007</v>
      </c>
      <c r="R176" s="105">
        <v>5</v>
      </c>
      <c r="S176" s="105" t="s">
        <v>66</v>
      </c>
      <c r="T176" s="105" t="s">
        <v>447</v>
      </c>
      <c r="U176" s="116">
        <f t="shared" si="22"/>
        <v>0.70000000000000007</v>
      </c>
      <c r="V176" s="116" t="str">
        <f t="shared" si="23"/>
        <v/>
      </c>
      <c r="AH176" s="105" t="str">
        <f t="shared" si="24"/>
        <v/>
      </c>
      <c r="AI176" s="105" t="str">
        <f t="shared" si="25"/>
        <v/>
      </c>
    </row>
    <row r="177" spans="6:35">
      <c r="F177" s="125"/>
      <c r="I177" s="14">
        <f t="shared" si="26"/>
        <v>42537</v>
      </c>
      <c r="J177" s="105" t="str">
        <f t="shared" si="27"/>
        <v>Thu</v>
      </c>
      <c r="K177" s="105">
        <v>4</v>
      </c>
      <c r="L177" s="105">
        <v>0.57999999999999996</v>
      </c>
      <c r="M177" s="105">
        <v>0.18</v>
      </c>
      <c r="N177" s="105">
        <v>0.21</v>
      </c>
      <c r="O177" s="4">
        <f t="shared" si="21"/>
        <v>0.32333333333333331</v>
      </c>
      <c r="R177" s="105">
        <v>10.5</v>
      </c>
      <c r="S177" s="105" t="s">
        <v>66</v>
      </c>
      <c r="T177" s="105" t="s">
        <v>440</v>
      </c>
      <c r="U177" s="116">
        <f t="shared" si="22"/>
        <v>0.32333333333333331</v>
      </c>
      <c r="V177" s="116" t="str">
        <f t="shared" si="23"/>
        <v/>
      </c>
      <c r="AH177" s="105" t="str">
        <f t="shared" si="24"/>
        <v/>
      </c>
      <c r="AI177" s="105" t="str">
        <f t="shared" si="25"/>
        <v/>
      </c>
    </row>
    <row r="178" spans="6:35">
      <c r="F178" s="125"/>
      <c r="I178" s="14">
        <f t="shared" si="26"/>
        <v>42538</v>
      </c>
      <c r="J178" s="105" t="str">
        <f t="shared" si="27"/>
        <v>Fri</v>
      </c>
      <c r="K178" s="105">
        <v>3</v>
      </c>
      <c r="L178" s="105">
        <v>0.34</v>
      </c>
      <c r="M178" s="105">
        <v>0.31</v>
      </c>
      <c r="N178" s="105">
        <v>0.93</v>
      </c>
      <c r="O178" s="4">
        <f t="shared" si="21"/>
        <v>0.52666666666666673</v>
      </c>
      <c r="R178" s="105">
        <v>2.25</v>
      </c>
      <c r="S178" s="105" t="s">
        <v>74</v>
      </c>
      <c r="T178" s="105" t="s">
        <v>440</v>
      </c>
      <c r="U178" s="116" t="str">
        <f t="shared" si="22"/>
        <v/>
      </c>
      <c r="V178" s="116">
        <f t="shared" si="23"/>
        <v>0.52666666666666673</v>
      </c>
      <c r="AH178" s="105" t="str">
        <f t="shared" si="24"/>
        <v/>
      </c>
      <c r="AI178" s="105" t="str">
        <f t="shared" si="25"/>
        <v/>
      </c>
    </row>
    <row r="179" spans="6:35">
      <c r="F179" s="125"/>
      <c r="I179" s="14">
        <f t="shared" si="26"/>
        <v>42541</v>
      </c>
      <c r="J179" s="105" t="str">
        <f t="shared" si="27"/>
        <v>Mon</v>
      </c>
      <c r="K179" s="105">
        <v>1</v>
      </c>
      <c r="L179" s="105">
        <v>0.37</v>
      </c>
      <c r="M179" s="105">
        <v>0.85</v>
      </c>
      <c r="N179" s="105">
        <v>0.47</v>
      </c>
      <c r="O179" s="4">
        <f t="shared" si="21"/>
        <v>0.56333333333333335</v>
      </c>
      <c r="R179" s="105">
        <v>26</v>
      </c>
      <c r="S179" s="105" t="s">
        <v>74</v>
      </c>
      <c r="T179" s="105" t="s">
        <v>447</v>
      </c>
      <c r="U179" s="116" t="str">
        <f t="shared" si="22"/>
        <v/>
      </c>
      <c r="V179" s="116">
        <f t="shared" si="23"/>
        <v>0.56333333333333335</v>
      </c>
      <c r="AH179" s="105" t="str">
        <f t="shared" si="24"/>
        <v/>
      </c>
      <c r="AI179" s="105" t="str">
        <f t="shared" si="25"/>
        <v/>
      </c>
    </row>
    <row r="180" spans="6:35">
      <c r="F180" s="125"/>
      <c r="I180" s="14">
        <f t="shared" si="26"/>
        <v>42542</v>
      </c>
      <c r="J180" s="105" t="str">
        <f t="shared" si="27"/>
        <v>Tue</v>
      </c>
      <c r="K180" s="105">
        <v>2</v>
      </c>
      <c r="L180" s="105">
        <v>0.69</v>
      </c>
      <c r="M180" s="105">
        <v>0.75</v>
      </c>
      <c r="N180" s="105">
        <v>1.38</v>
      </c>
      <c r="O180" s="4">
        <f t="shared" si="21"/>
        <v>0.94</v>
      </c>
      <c r="R180" s="105">
        <v>4.75</v>
      </c>
      <c r="S180" s="105" t="s">
        <v>66</v>
      </c>
      <c r="T180" s="105" t="s">
        <v>447</v>
      </c>
      <c r="U180" s="116">
        <f t="shared" si="22"/>
        <v>0.94</v>
      </c>
      <c r="V180" s="116" t="str">
        <f t="shared" si="23"/>
        <v/>
      </c>
      <c r="AH180" s="105">
        <f t="shared" si="24"/>
        <v>4.75</v>
      </c>
      <c r="AI180" s="105" t="str">
        <f t="shared" si="25"/>
        <v/>
      </c>
    </row>
    <row r="181" spans="6:35">
      <c r="F181" s="125"/>
      <c r="I181" s="14">
        <f t="shared" si="26"/>
        <v>42543</v>
      </c>
      <c r="J181" s="105" t="str">
        <f t="shared" si="27"/>
        <v>Wed</v>
      </c>
      <c r="K181" s="105">
        <v>2</v>
      </c>
      <c r="L181" s="105">
        <v>0.8</v>
      </c>
      <c r="M181" s="105">
        <v>0.2</v>
      </c>
      <c r="N181" s="105">
        <v>0.3</v>
      </c>
      <c r="O181" s="4">
        <f t="shared" si="21"/>
        <v>0.43333333333333335</v>
      </c>
      <c r="R181" s="105">
        <v>2.25</v>
      </c>
      <c r="S181" s="105" t="s">
        <v>66</v>
      </c>
      <c r="T181" s="105" t="s">
        <v>447</v>
      </c>
      <c r="U181" s="116">
        <f t="shared" si="22"/>
        <v>0.43333333333333335</v>
      </c>
      <c r="V181" s="116" t="str">
        <f t="shared" si="23"/>
        <v/>
      </c>
      <c r="AH181" s="105" t="str">
        <f t="shared" si="24"/>
        <v/>
      </c>
      <c r="AI181" s="105" t="str">
        <f t="shared" si="25"/>
        <v/>
      </c>
    </row>
    <row r="182" spans="6:35">
      <c r="F182" s="125"/>
      <c r="I182" s="14">
        <f t="shared" si="26"/>
        <v>42544</v>
      </c>
      <c r="J182" s="105" t="str">
        <f t="shared" si="27"/>
        <v>Thu</v>
      </c>
      <c r="K182" s="105">
        <v>1</v>
      </c>
      <c r="L182" s="105">
        <v>0.6</v>
      </c>
      <c r="M182" s="105">
        <v>2.11</v>
      </c>
      <c r="N182" s="105">
        <v>2.15</v>
      </c>
      <c r="O182" s="4">
        <f t="shared" si="21"/>
        <v>1.6199999999999999</v>
      </c>
      <c r="R182" s="105">
        <v>17</v>
      </c>
      <c r="S182" s="105" t="s">
        <v>74</v>
      </c>
      <c r="T182" s="105" t="s">
        <v>447</v>
      </c>
      <c r="U182" s="116" t="str">
        <f t="shared" si="22"/>
        <v/>
      </c>
      <c r="V182" s="116">
        <f t="shared" si="23"/>
        <v>1.6199999999999999</v>
      </c>
      <c r="AH182" s="105" t="str">
        <f t="shared" si="24"/>
        <v/>
      </c>
      <c r="AI182" s="105">
        <f t="shared" si="25"/>
        <v>-10</v>
      </c>
    </row>
    <row r="183" spans="6:35">
      <c r="F183" s="125"/>
      <c r="I183" s="14">
        <f t="shared" si="26"/>
        <v>42545</v>
      </c>
      <c r="J183" s="105" t="str">
        <f t="shared" si="27"/>
        <v>Fri</v>
      </c>
      <c r="K183" s="105">
        <v>4</v>
      </c>
      <c r="L183" s="105">
        <v>0.64</v>
      </c>
      <c r="M183" s="105">
        <v>0.38</v>
      </c>
      <c r="N183" s="105">
        <v>0.35</v>
      </c>
      <c r="O183" s="4">
        <f t="shared" si="21"/>
        <v>0.45666666666666672</v>
      </c>
      <c r="R183" s="105">
        <v>74.5</v>
      </c>
      <c r="S183" s="105" t="s">
        <v>74</v>
      </c>
      <c r="T183" s="105" t="s">
        <v>440</v>
      </c>
      <c r="U183" s="116" t="str">
        <f t="shared" si="22"/>
        <v/>
      </c>
      <c r="V183" s="116">
        <f t="shared" si="23"/>
        <v>0.45666666666666672</v>
      </c>
      <c r="AH183" s="105" t="str">
        <f t="shared" si="24"/>
        <v/>
      </c>
      <c r="AI183" s="105" t="str">
        <f t="shared" si="25"/>
        <v/>
      </c>
    </row>
    <row r="184" spans="6:35">
      <c r="F184" s="125"/>
      <c r="I184" s="14">
        <f t="shared" si="26"/>
        <v>42548</v>
      </c>
      <c r="J184" s="105" t="str">
        <f t="shared" si="27"/>
        <v>Mon</v>
      </c>
      <c r="K184" s="105">
        <v>4</v>
      </c>
      <c r="L184" s="105">
        <v>3.29</v>
      </c>
      <c r="M184" s="105">
        <v>0.84</v>
      </c>
      <c r="N184" s="105">
        <v>0.11</v>
      </c>
      <c r="O184" s="4">
        <f t="shared" si="21"/>
        <v>1.4133333333333333</v>
      </c>
      <c r="R184" s="105">
        <v>11.25</v>
      </c>
      <c r="S184" s="105" t="s">
        <v>74</v>
      </c>
      <c r="T184" s="105" t="s">
        <v>440</v>
      </c>
      <c r="U184" s="116" t="str">
        <f t="shared" si="22"/>
        <v/>
      </c>
      <c r="V184" s="116">
        <f t="shared" si="23"/>
        <v>1.4133333333333333</v>
      </c>
      <c r="AH184" s="105" t="str">
        <f t="shared" si="24"/>
        <v/>
      </c>
      <c r="AI184" s="105">
        <f t="shared" si="25"/>
        <v>-10</v>
      </c>
    </row>
    <row r="185" spans="6:35">
      <c r="F185" s="125"/>
      <c r="I185" s="14">
        <f t="shared" si="26"/>
        <v>42549</v>
      </c>
      <c r="J185" s="105" t="str">
        <f t="shared" si="27"/>
        <v>Tue</v>
      </c>
      <c r="K185" s="105">
        <v>2</v>
      </c>
      <c r="L185" s="105">
        <v>1.43</v>
      </c>
      <c r="M185" s="105">
        <v>0.63</v>
      </c>
      <c r="N185" s="105">
        <v>1.84</v>
      </c>
      <c r="O185" s="4">
        <f t="shared" si="21"/>
        <v>1.3</v>
      </c>
      <c r="R185" s="105">
        <v>25.25</v>
      </c>
      <c r="S185" s="105" t="s">
        <v>74</v>
      </c>
      <c r="T185" s="105" t="s">
        <v>447</v>
      </c>
      <c r="U185" s="116" t="str">
        <f t="shared" si="22"/>
        <v/>
      </c>
      <c r="V185" s="116">
        <f t="shared" si="23"/>
        <v>1.3</v>
      </c>
      <c r="AH185" s="105" t="str">
        <f t="shared" si="24"/>
        <v/>
      </c>
      <c r="AI185" s="105">
        <f t="shared" si="25"/>
        <v>-10</v>
      </c>
    </row>
    <row r="186" spans="6:35">
      <c r="F186" s="125"/>
      <c r="I186" s="14">
        <f t="shared" si="26"/>
        <v>42550</v>
      </c>
      <c r="J186" s="105" t="str">
        <f t="shared" si="27"/>
        <v>Wed</v>
      </c>
      <c r="K186" s="105">
        <v>1</v>
      </c>
      <c r="L186" s="105">
        <v>0.44</v>
      </c>
      <c r="M186" s="105">
        <v>0.42</v>
      </c>
      <c r="N186" s="105">
        <v>0.45</v>
      </c>
      <c r="O186" s="4">
        <f t="shared" si="21"/>
        <v>0.4366666666666667</v>
      </c>
      <c r="R186" s="105">
        <v>15.5</v>
      </c>
      <c r="S186" s="105" t="s">
        <v>74</v>
      </c>
      <c r="T186" s="105" t="s">
        <v>447</v>
      </c>
      <c r="U186" s="116" t="str">
        <f t="shared" si="22"/>
        <v/>
      </c>
      <c r="V186" s="116">
        <f t="shared" si="23"/>
        <v>0.4366666666666667</v>
      </c>
      <c r="AH186" s="105" t="str">
        <f t="shared" si="24"/>
        <v/>
      </c>
      <c r="AI186" s="105" t="str">
        <f t="shared" si="25"/>
        <v/>
      </c>
    </row>
    <row r="187" spans="6:35">
      <c r="F187" s="125"/>
      <c r="I187" s="14">
        <f t="shared" si="26"/>
        <v>42551</v>
      </c>
      <c r="J187" s="105" t="str">
        <f t="shared" si="27"/>
        <v>Thu</v>
      </c>
      <c r="K187" s="105">
        <v>1</v>
      </c>
      <c r="L187" s="105">
        <v>0.44</v>
      </c>
      <c r="M187" s="105">
        <v>0.6</v>
      </c>
      <c r="N187" s="105">
        <v>0</v>
      </c>
      <c r="O187" s="4">
        <f t="shared" si="21"/>
        <v>0.34666666666666668</v>
      </c>
      <c r="R187" s="105">
        <v>0.5</v>
      </c>
      <c r="S187" s="105" t="s">
        <v>66</v>
      </c>
      <c r="T187" s="105" t="s">
        <v>447</v>
      </c>
      <c r="U187" s="116">
        <f t="shared" si="22"/>
        <v>0.34666666666666668</v>
      </c>
      <c r="V187" s="116" t="str">
        <f t="shared" si="23"/>
        <v/>
      </c>
      <c r="AH187" s="105" t="str">
        <f t="shared" si="24"/>
        <v/>
      </c>
      <c r="AI187" s="105" t="str">
        <f t="shared" si="25"/>
        <v/>
      </c>
    </row>
    <row r="188" spans="6:35">
      <c r="F188" s="125"/>
      <c r="I188" s="14">
        <f t="shared" si="26"/>
        <v>42552</v>
      </c>
      <c r="J188" s="105" t="str">
        <f t="shared" si="27"/>
        <v>Fri</v>
      </c>
      <c r="K188" s="105">
        <v>2</v>
      </c>
      <c r="L188" s="105">
        <v>0.78</v>
      </c>
      <c r="M188" s="105">
        <v>0.84</v>
      </c>
      <c r="N188" s="105">
        <v>1.75</v>
      </c>
      <c r="O188" s="4">
        <f t="shared" si="21"/>
        <v>1.1233333333333333</v>
      </c>
      <c r="R188" s="105">
        <v>0.75</v>
      </c>
      <c r="S188" s="105" t="s">
        <v>74</v>
      </c>
      <c r="T188" s="105" t="s">
        <v>447</v>
      </c>
      <c r="U188" s="116" t="str">
        <f t="shared" si="22"/>
        <v/>
      </c>
      <c r="V188" s="116">
        <f t="shared" si="23"/>
        <v>1.1233333333333333</v>
      </c>
      <c r="AH188" s="105" t="str">
        <f t="shared" si="24"/>
        <v/>
      </c>
      <c r="AI188" s="105">
        <f t="shared" si="25"/>
        <v>-10</v>
      </c>
    </row>
    <row r="189" spans="6:35">
      <c r="F189" s="125"/>
      <c r="I189" s="14">
        <f t="shared" si="26"/>
        <v>42555</v>
      </c>
      <c r="J189" s="105" t="str">
        <f t="shared" si="27"/>
        <v>Mon</v>
      </c>
      <c r="L189" s="105" t="s">
        <v>331</v>
      </c>
      <c r="M189" s="105" t="s">
        <v>331</v>
      </c>
      <c r="N189" s="105" t="s">
        <v>331</v>
      </c>
      <c r="O189" s="4"/>
      <c r="U189" s="116" t="str">
        <f t="shared" si="22"/>
        <v/>
      </c>
      <c r="V189" s="116" t="str">
        <f t="shared" si="23"/>
        <v/>
      </c>
      <c r="AH189" s="105" t="str">
        <f t="shared" si="24"/>
        <v/>
      </c>
      <c r="AI189" s="105" t="str">
        <f t="shared" si="25"/>
        <v/>
      </c>
    </row>
    <row r="190" spans="6:35">
      <c r="F190" s="125"/>
      <c r="I190" s="14">
        <f t="shared" si="26"/>
        <v>42556</v>
      </c>
      <c r="J190" s="105" t="str">
        <f t="shared" si="27"/>
        <v>Tue</v>
      </c>
      <c r="K190" s="105">
        <v>4</v>
      </c>
      <c r="L190" s="105">
        <v>0.48</v>
      </c>
      <c r="M190" s="105">
        <v>0.43</v>
      </c>
      <c r="N190" s="105">
        <v>0.54</v>
      </c>
      <c r="O190" s="4">
        <f t="shared" si="21"/>
        <v>0.48333333333333334</v>
      </c>
      <c r="R190" s="105">
        <v>11.75</v>
      </c>
      <c r="S190" s="105" t="s">
        <v>74</v>
      </c>
      <c r="T190" s="105" t="s">
        <v>440</v>
      </c>
      <c r="U190" s="116" t="str">
        <f t="shared" si="22"/>
        <v/>
      </c>
      <c r="V190" s="116">
        <f t="shared" si="23"/>
        <v>0.48333333333333334</v>
      </c>
      <c r="AH190" s="105" t="str">
        <f t="shared" si="24"/>
        <v/>
      </c>
      <c r="AI190" s="105" t="str">
        <f t="shared" si="25"/>
        <v/>
      </c>
    </row>
    <row r="191" spans="6:35">
      <c r="F191" s="125"/>
      <c r="I191" s="14">
        <f t="shared" si="26"/>
        <v>42557</v>
      </c>
      <c r="J191" s="105" t="str">
        <f t="shared" si="27"/>
        <v>Wed</v>
      </c>
      <c r="K191" s="105">
        <v>3</v>
      </c>
      <c r="L191" s="105">
        <v>0.52</v>
      </c>
      <c r="M191" s="105">
        <v>0.73</v>
      </c>
      <c r="N191" s="105">
        <v>0.71</v>
      </c>
      <c r="O191" s="4">
        <f t="shared" si="21"/>
        <v>0.65333333333333332</v>
      </c>
      <c r="R191" s="105">
        <v>9.5</v>
      </c>
      <c r="S191" s="105" t="s">
        <v>66</v>
      </c>
      <c r="T191" s="105" t="s">
        <v>440</v>
      </c>
      <c r="U191" s="116">
        <f t="shared" si="22"/>
        <v>0.65333333333333332</v>
      </c>
      <c r="V191" s="116" t="str">
        <f t="shared" si="23"/>
        <v/>
      </c>
      <c r="AH191" s="105" t="str">
        <f t="shared" si="24"/>
        <v/>
      </c>
      <c r="AI191" s="105" t="str">
        <f t="shared" si="25"/>
        <v/>
      </c>
    </row>
    <row r="192" spans="6:35">
      <c r="F192" s="125"/>
      <c r="I192" s="14">
        <f t="shared" si="26"/>
        <v>42558</v>
      </c>
      <c r="J192" s="105" t="str">
        <f t="shared" si="27"/>
        <v>Thu</v>
      </c>
      <c r="K192" s="105">
        <v>2</v>
      </c>
      <c r="L192" s="105">
        <v>0.76</v>
      </c>
      <c r="M192" s="105">
        <v>7.84</v>
      </c>
      <c r="N192" s="105">
        <v>1.2</v>
      </c>
      <c r="O192" s="4">
        <f t="shared" si="21"/>
        <v>3.2666666666666662</v>
      </c>
      <c r="R192" s="105">
        <v>0.5</v>
      </c>
      <c r="S192" s="105" t="s">
        <v>66</v>
      </c>
      <c r="T192" s="105" t="s">
        <v>447</v>
      </c>
      <c r="U192" s="116">
        <f t="shared" si="22"/>
        <v>3.2666666666666662</v>
      </c>
      <c r="V192" s="116" t="str">
        <f t="shared" si="23"/>
        <v/>
      </c>
      <c r="AH192" s="105">
        <f t="shared" si="24"/>
        <v>0.5</v>
      </c>
      <c r="AI192" s="105" t="str">
        <f t="shared" si="25"/>
        <v/>
      </c>
    </row>
    <row r="193" spans="6:35">
      <c r="F193" s="125"/>
      <c r="I193" s="14">
        <f t="shared" si="26"/>
        <v>42559</v>
      </c>
      <c r="J193" s="105" t="str">
        <f t="shared" si="27"/>
        <v>Fri</v>
      </c>
      <c r="K193" s="105">
        <v>1</v>
      </c>
      <c r="L193" s="105">
        <v>0.51</v>
      </c>
      <c r="M193" s="105">
        <v>0</v>
      </c>
      <c r="N193" s="105">
        <v>0.39</v>
      </c>
      <c r="O193" s="4">
        <f t="shared" si="21"/>
        <v>0.3</v>
      </c>
      <c r="R193" s="105">
        <v>14</v>
      </c>
      <c r="S193" s="105" t="s">
        <v>74</v>
      </c>
      <c r="T193" s="105" t="s">
        <v>447</v>
      </c>
      <c r="U193" s="116" t="str">
        <f t="shared" si="22"/>
        <v/>
      </c>
      <c r="V193" s="116">
        <f t="shared" si="23"/>
        <v>0.3</v>
      </c>
      <c r="AH193" s="105" t="str">
        <f t="shared" si="24"/>
        <v/>
      </c>
      <c r="AI193" s="105" t="str">
        <f t="shared" si="25"/>
        <v/>
      </c>
    </row>
    <row r="194" spans="6:35">
      <c r="F194" s="125"/>
      <c r="I194" s="14">
        <f t="shared" si="26"/>
        <v>42562</v>
      </c>
      <c r="J194" s="105" t="str">
        <f t="shared" si="27"/>
        <v>Mon</v>
      </c>
      <c r="K194" s="105">
        <v>1</v>
      </c>
      <c r="L194" s="105">
        <v>0.74</v>
      </c>
      <c r="M194" s="105">
        <v>0.4</v>
      </c>
      <c r="N194" s="105">
        <v>0.08</v>
      </c>
      <c r="O194" s="4">
        <f t="shared" si="21"/>
        <v>0.40666666666666673</v>
      </c>
      <c r="R194" s="105">
        <v>7.5</v>
      </c>
      <c r="S194" s="105" t="s">
        <v>74</v>
      </c>
      <c r="T194" s="105" t="s">
        <v>447</v>
      </c>
      <c r="U194" s="116" t="str">
        <f t="shared" si="22"/>
        <v/>
      </c>
      <c r="V194" s="116">
        <f t="shared" si="23"/>
        <v>0.40666666666666673</v>
      </c>
      <c r="AH194" s="105" t="str">
        <f t="shared" si="24"/>
        <v/>
      </c>
      <c r="AI194" s="105" t="str">
        <f t="shared" si="25"/>
        <v/>
      </c>
    </row>
    <row r="195" spans="6:35">
      <c r="F195" s="125"/>
      <c r="I195" s="14">
        <f t="shared" si="26"/>
        <v>42563</v>
      </c>
      <c r="J195" s="105" t="str">
        <f t="shared" si="27"/>
        <v>Tue</v>
      </c>
      <c r="K195" s="105">
        <v>1</v>
      </c>
      <c r="L195" s="105">
        <v>0.75</v>
      </c>
      <c r="M195" s="105">
        <v>0.38</v>
      </c>
      <c r="N195" s="105">
        <v>0.87</v>
      </c>
      <c r="O195" s="4">
        <f t="shared" si="21"/>
        <v>0.66666666666666663</v>
      </c>
      <c r="R195" s="105">
        <v>10.5</v>
      </c>
      <c r="S195" s="105" t="s">
        <v>74</v>
      </c>
      <c r="T195" s="105" t="s">
        <v>447</v>
      </c>
      <c r="U195" s="116" t="str">
        <f t="shared" si="22"/>
        <v/>
      </c>
      <c r="V195" s="116">
        <f t="shared" si="23"/>
        <v>0.66666666666666663</v>
      </c>
      <c r="AH195" s="105" t="str">
        <f t="shared" si="24"/>
        <v/>
      </c>
      <c r="AI195" s="105" t="str">
        <f t="shared" si="25"/>
        <v/>
      </c>
    </row>
    <row r="196" spans="6:35">
      <c r="F196" s="125"/>
      <c r="I196" s="14">
        <f t="shared" si="26"/>
        <v>42564</v>
      </c>
      <c r="J196" s="105" t="str">
        <f t="shared" si="27"/>
        <v>Wed</v>
      </c>
      <c r="K196" s="105">
        <v>1</v>
      </c>
      <c r="L196" s="105">
        <v>0.73</v>
      </c>
      <c r="M196" s="105">
        <v>0.67</v>
      </c>
      <c r="N196" s="105">
        <v>0.56000000000000005</v>
      </c>
      <c r="O196" s="4">
        <f t="shared" si="21"/>
        <v>0.65333333333333332</v>
      </c>
      <c r="R196" s="105">
        <v>4.75</v>
      </c>
      <c r="S196" s="105" t="s">
        <v>66</v>
      </c>
      <c r="T196" s="105" t="s">
        <v>447</v>
      </c>
      <c r="U196" s="116">
        <f t="shared" si="22"/>
        <v>0.65333333333333332</v>
      </c>
      <c r="V196" s="116" t="str">
        <f t="shared" si="23"/>
        <v/>
      </c>
      <c r="AH196" s="105" t="str">
        <f t="shared" si="24"/>
        <v/>
      </c>
      <c r="AI196" s="105" t="str">
        <f t="shared" si="25"/>
        <v/>
      </c>
    </row>
    <row r="197" spans="6:35">
      <c r="F197" s="125"/>
      <c r="I197" s="14">
        <f t="shared" si="26"/>
        <v>42565</v>
      </c>
      <c r="J197" s="105" t="str">
        <f t="shared" si="27"/>
        <v>Thu</v>
      </c>
      <c r="K197" s="105">
        <v>1</v>
      </c>
      <c r="L197" s="105">
        <v>0.67</v>
      </c>
      <c r="M197" s="105">
        <v>0.45</v>
      </c>
      <c r="N197" s="105">
        <v>0.36</v>
      </c>
      <c r="O197" s="4">
        <f t="shared" si="21"/>
        <v>0.49333333333333335</v>
      </c>
      <c r="R197" s="105">
        <v>14.5</v>
      </c>
      <c r="S197" s="105" t="s">
        <v>74</v>
      </c>
      <c r="T197" s="105" t="s">
        <v>447</v>
      </c>
      <c r="U197" s="116" t="str">
        <f t="shared" si="22"/>
        <v/>
      </c>
      <c r="V197" s="116">
        <f t="shared" si="23"/>
        <v>0.49333333333333335</v>
      </c>
      <c r="AH197" s="105" t="str">
        <f t="shared" si="24"/>
        <v/>
      </c>
      <c r="AI197" s="105" t="str">
        <f t="shared" si="25"/>
        <v/>
      </c>
    </row>
    <row r="198" spans="6:35">
      <c r="F198" s="125"/>
      <c r="I198" s="14">
        <f t="shared" si="26"/>
        <v>42566</v>
      </c>
      <c r="J198" s="105" t="str">
        <f t="shared" si="27"/>
        <v>Fri</v>
      </c>
      <c r="K198" s="105">
        <v>1</v>
      </c>
      <c r="L198" s="105">
        <v>0.74</v>
      </c>
      <c r="M198" s="105">
        <v>0.05</v>
      </c>
      <c r="N198" s="105">
        <v>0.2</v>
      </c>
      <c r="O198" s="4">
        <f t="shared" si="21"/>
        <v>0.33</v>
      </c>
      <c r="R198" s="105">
        <v>6.25</v>
      </c>
      <c r="S198" s="105" t="s">
        <v>66</v>
      </c>
      <c r="T198" s="105" t="s">
        <v>447</v>
      </c>
      <c r="U198" s="116">
        <f t="shared" si="22"/>
        <v>0.33</v>
      </c>
      <c r="V198" s="116" t="str">
        <f t="shared" si="23"/>
        <v/>
      </c>
      <c r="AH198" s="105" t="str">
        <f t="shared" si="24"/>
        <v/>
      </c>
      <c r="AI198" s="105" t="str">
        <f t="shared" si="25"/>
        <v/>
      </c>
    </row>
    <row r="199" spans="6:35">
      <c r="F199" s="125"/>
      <c r="I199" s="14">
        <f t="shared" si="26"/>
        <v>42569</v>
      </c>
      <c r="J199" s="105" t="str">
        <f t="shared" si="27"/>
        <v>Mon</v>
      </c>
      <c r="K199" s="105">
        <v>2</v>
      </c>
      <c r="L199" s="105">
        <v>0.83</v>
      </c>
      <c r="M199" s="105">
        <v>0.56000000000000005</v>
      </c>
      <c r="N199" s="105">
        <v>0.87</v>
      </c>
      <c r="O199" s="4">
        <f t="shared" si="21"/>
        <v>0.75333333333333341</v>
      </c>
      <c r="R199" s="105">
        <v>3.5</v>
      </c>
      <c r="S199" s="105" t="s">
        <v>66</v>
      </c>
      <c r="T199" s="105" t="s">
        <v>447</v>
      </c>
      <c r="U199" s="116">
        <f t="shared" si="22"/>
        <v>0.75333333333333341</v>
      </c>
      <c r="V199" s="116" t="str">
        <f t="shared" si="23"/>
        <v/>
      </c>
      <c r="AH199" s="105">
        <f t="shared" si="24"/>
        <v>3.5</v>
      </c>
      <c r="AI199" s="105" t="str">
        <f t="shared" si="25"/>
        <v/>
      </c>
    </row>
    <row r="200" spans="6:35">
      <c r="F200" s="125"/>
      <c r="I200" s="14">
        <f t="shared" si="26"/>
        <v>42570</v>
      </c>
      <c r="J200" s="105" t="str">
        <f t="shared" si="27"/>
        <v>Tue</v>
      </c>
      <c r="K200" s="105">
        <v>3</v>
      </c>
      <c r="L200" s="105">
        <v>0.55000000000000004</v>
      </c>
      <c r="M200" s="105">
        <v>0.56999999999999995</v>
      </c>
      <c r="N200" s="105">
        <v>0.52</v>
      </c>
      <c r="O200" s="4">
        <f t="shared" si="21"/>
        <v>0.54666666666666675</v>
      </c>
      <c r="R200" s="105">
        <v>3.75</v>
      </c>
      <c r="S200" s="105" t="s">
        <v>66</v>
      </c>
      <c r="T200" s="105" t="s">
        <v>440</v>
      </c>
      <c r="U200" s="116">
        <f t="shared" si="22"/>
        <v>0.54666666666666675</v>
      </c>
      <c r="V200" s="116" t="str">
        <f t="shared" si="23"/>
        <v/>
      </c>
      <c r="AH200" s="105" t="str">
        <f t="shared" si="24"/>
        <v/>
      </c>
      <c r="AI200" s="105" t="str">
        <f t="shared" si="25"/>
        <v/>
      </c>
    </row>
    <row r="201" spans="6:35">
      <c r="F201" s="125"/>
      <c r="I201" s="14">
        <f t="shared" si="26"/>
        <v>42571</v>
      </c>
      <c r="J201" s="105" t="str">
        <f t="shared" si="27"/>
        <v>Wed</v>
      </c>
      <c r="K201" s="105">
        <v>1</v>
      </c>
      <c r="L201" s="105">
        <v>0.56999999999999995</v>
      </c>
      <c r="M201" s="105">
        <v>0.22</v>
      </c>
      <c r="N201" s="105">
        <v>0.57999999999999996</v>
      </c>
      <c r="O201" s="4">
        <f t="shared" si="21"/>
        <v>0.45666666666666661</v>
      </c>
      <c r="R201" s="105">
        <v>5.75</v>
      </c>
      <c r="S201" s="105" t="s">
        <v>74</v>
      </c>
      <c r="T201" s="105" t="s">
        <v>447</v>
      </c>
      <c r="U201" s="116" t="str">
        <f t="shared" si="22"/>
        <v/>
      </c>
      <c r="V201" s="116">
        <f t="shared" si="23"/>
        <v>0.45666666666666661</v>
      </c>
      <c r="AH201" s="105" t="str">
        <f t="shared" si="24"/>
        <v/>
      </c>
      <c r="AI201" s="105" t="str">
        <f t="shared" si="25"/>
        <v/>
      </c>
    </row>
    <row r="202" spans="6:35">
      <c r="F202" s="125"/>
      <c r="I202" s="14">
        <f t="shared" si="26"/>
        <v>42572</v>
      </c>
      <c r="J202" s="105" t="str">
        <f t="shared" si="27"/>
        <v>Thu</v>
      </c>
      <c r="K202" s="105">
        <v>3</v>
      </c>
      <c r="L202" s="105">
        <v>1.1599999999999999</v>
      </c>
      <c r="M202" s="105">
        <v>0.96</v>
      </c>
      <c r="N202" s="105">
        <v>1.03</v>
      </c>
      <c r="O202" s="4">
        <f t="shared" si="21"/>
        <v>1.05</v>
      </c>
      <c r="R202" s="105">
        <v>1.5</v>
      </c>
      <c r="S202" s="105" t="s">
        <v>66</v>
      </c>
      <c r="T202" s="105" t="s">
        <v>440</v>
      </c>
      <c r="U202" s="116">
        <f t="shared" si="22"/>
        <v>1.05</v>
      </c>
      <c r="V202" s="116" t="str">
        <f t="shared" si="23"/>
        <v/>
      </c>
      <c r="AH202" s="105">
        <f t="shared" si="24"/>
        <v>1.5</v>
      </c>
      <c r="AI202" s="105" t="str">
        <f t="shared" si="25"/>
        <v/>
      </c>
    </row>
    <row r="203" spans="6:35">
      <c r="F203" s="125"/>
      <c r="I203" s="14">
        <f t="shared" si="26"/>
        <v>42573</v>
      </c>
      <c r="J203" s="105" t="str">
        <f t="shared" si="27"/>
        <v>Fri</v>
      </c>
      <c r="K203" s="105">
        <v>2</v>
      </c>
      <c r="L203" s="105">
        <v>0.77</v>
      </c>
      <c r="M203" s="105">
        <v>1.06</v>
      </c>
      <c r="N203" s="105">
        <v>1.52</v>
      </c>
      <c r="O203" s="4">
        <f t="shared" si="21"/>
        <v>1.1166666666666667</v>
      </c>
      <c r="R203" s="105">
        <v>1.75</v>
      </c>
      <c r="S203" s="105" t="s">
        <v>66</v>
      </c>
      <c r="T203" s="105" t="s">
        <v>447</v>
      </c>
      <c r="U203" s="116">
        <f t="shared" si="22"/>
        <v>1.1166666666666667</v>
      </c>
      <c r="V203" s="116" t="str">
        <f t="shared" si="23"/>
        <v/>
      </c>
      <c r="AH203" s="105">
        <f t="shared" si="24"/>
        <v>1.75</v>
      </c>
      <c r="AI203" s="105" t="str">
        <f t="shared" si="25"/>
        <v/>
      </c>
    </row>
    <row r="204" spans="6:35">
      <c r="F204" s="125"/>
      <c r="I204" s="14">
        <f t="shared" si="26"/>
        <v>42576</v>
      </c>
      <c r="J204" s="105" t="str">
        <f t="shared" si="27"/>
        <v>Mon</v>
      </c>
      <c r="K204" s="105">
        <v>3</v>
      </c>
      <c r="L204" s="105">
        <v>0.55000000000000004</v>
      </c>
      <c r="M204" s="105">
        <v>0.97</v>
      </c>
      <c r="N204" s="105">
        <v>0.31</v>
      </c>
      <c r="O204" s="4">
        <f t="shared" si="21"/>
        <v>0.61</v>
      </c>
      <c r="R204" s="105">
        <v>1.25</v>
      </c>
      <c r="S204" s="105" t="s">
        <v>66</v>
      </c>
      <c r="T204" s="105" t="s">
        <v>440</v>
      </c>
      <c r="U204" s="116">
        <f t="shared" si="22"/>
        <v>0.61</v>
      </c>
      <c r="V204" s="116" t="str">
        <f t="shared" si="23"/>
        <v/>
      </c>
      <c r="AH204" s="105" t="str">
        <f t="shared" si="24"/>
        <v/>
      </c>
      <c r="AI204" s="105" t="str">
        <f t="shared" si="25"/>
        <v/>
      </c>
    </row>
    <row r="205" spans="6:35">
      <c r="F205" s="125"/>
      <c r="I205" s="14">
        <f t="shared" si="26"/>
        <v>42577</v>
      </c>
      <c r="J205" s="105" t="str">
        <f t="shared" si="27"/>
        <v>Tue</v>
      </c>
      <c r="K205" s="105">
        <v>3</v>
      </c>
      <c r="L205" s="105">
        <v>0.45</v>
      </c>
      <c r="M205" s="105">
        <v>0.72</v>
      </c>
      <c r="N205" s="105">
        <v>0.56999999999999995</v>
      </c>
      <c r="O205" s="4">
        <f t="shared" si="21"/>
        <v>0.57999999999999996</v>
      </c>
      <c r="R205" s="105">
        <v>0.75</v>
      </c>
      <c r="S205" s="105" t="s">
        <v>66</v>
      </c>
      <c r="T205" s="105" t="s">
        <v>440</v>
      </c>
      <c r="U205" s="116">
        <f t="shared" si="22"/>
        <v>0.57999999999999996</v>
      </c>
      <c r="V205" s="116" t="str">
        <f t="shared" si="23"/>
        <v/>
      </c>
      <c r="AH205" s="105" t="str">
        <f t="shared" si="24"/>
        <v/>
      </c>
      <c r="AI205" s="105" t="str">
        <f t="shared" si="25"/>
        <v/>
      </c>
    </row>
    <row r="206" spans="6:35">
      <c r="F206" s="125"/>
      <c r="I206" s="14">
        <f t="shared" si="26"/>
        <v>42578</v>
      </c>
      <c r="J206" s="105" t="str">
        <f t="shared" si="27"/>
        <v>Wed</v>
      </c>
      <c r="K206" s="105">
        <v>1</v>
      </c>
      <c r="L206" s="105">
        <v>0.18</v>
      </c>
      <c r="M206" s="105">
        <v>0.44</v>
      </c>
      <c r="N206" s="105">
        <v>0.47</v>
      </c>
      <c r="O206" s="4">
        <f t="shared" si="21"/>
        <v>0.36333333333333329</v>
      </c>
      <c r="R206" s="105">
        <v>6.5</v>
      </c>
      <c r="S206" s="105" t="s">
        <v>66</v>
      </c>
      <c r="T206" s="105" t="s">
        <v>447</v>
      </c>
      <c r="U206" s="116">
        <f t="shared" si="22"/>
        <v>0.36333333333333329</v>
      </c>
      <c r="V206" s="116" t="str">
        <f t="shared" si="23"/>
        <v/>
      </c>
      <c r="AH206" s="105" t="str">
        <f t="shared" si="24"/>
        <v/>
      </c>
      <c r="AI206" s="105" t="str">
        <f t="shared" si="25"/>
        <v/>
      </c>
    </row>
    <row r="207" spans="6:35">
      <c r="F207" s="125"/>
      <c r="I207" s="14">
        <f t="shared" si="26"/>
        <v>42579</v>
      </c>
      <c r="J207" s="105" t="str">
        <f t="shared" si="27"/>
        <v>Thu</v>
      </c>
      <c r="K207" s="105">
        <v>3</v>
      </c>
      <c r="L207" s="105">
        <v>0.46</v>
      </c>
      <c r="M207" s="105">
        <v>0.46</v>
      </c>
      <c r="N207" s="105">
        <v>1.1299999999999999</v>
      </c>
      <c r="O207" s="4">
        <f t="shared" si="21"/>
        <v>0.68333333333333324</v>
      </c>
      <c r="R207" s="105">
        <v>1.5</v>
      </c>
      <c r="S207" s="105" t="s">
        <v>66</v>
      </c>
      <c r="T207" s="105" t="s">
        <v>440</v>
      </c>
      <c r="U207" s="116">
        <f t="shared" si="22"/>
        <v>0.68333333333333324</v>
      </c>
      <c r="V207" s="116" t="str">
        <f t="shared" si="23"/>
        <v/>
      </c>
      <c r="AH207" s="105" t="str">
        <f t="shared" si="24"/>
        <v/>
      </c>
      <c r="AI207" s="105" t="str">
        <f t="shared" si="25"/>
        <v/>
      </c>
    </row>
    <row r="208" spans="6:35">
      <c r="F208" s="125"/>
      <c r="I208" s="14">
        <f t="shared" si="26"/>
        <v>42580</v>
      </c>
      <c r="J208" s="105" t="str">
        <f t="shared" si="27"/>
        <v>Fri</v>
      </c>
      <c r="K208" s="105">
        <v>3</v>
      </c>
      <c r="L208" s="105">
        <v>0.46</v>
      </c>
      <c r="M208" s="105">
        <v>0.59</v>
      </c>
      <c r="N208" s="105">
        <v>0.1</v>
      </c>
      <c r="O208" s="4">
        <f t="shared" si="21"/>
        <v>0.38333333333333336</v>
      </c>
      <c r="R208" s="105">
        <v>3.25</v>
      </c>
      <c r="S208" s="105" t="s">
        <v>66</v>
      </c>
      <c r="T208" s="105" t="s">
        <v>440</v>
      </c>
      <c r="U208" s="116">
        <f t="shared" si="22"/>
        <v>0.38333333333333336</v>
      </c>
      <c r="V208" s="116" t="str">
        <f t="shared" si="23"/>
        <v/>
      </c>
      <c r="AH208" s="105" t="str">
        <f t="shared" si="24"/>
        <v/>
      </c>
      <c r="AI208" s="105" t="str">
        <f t="shared" si="25"/>
        <v/>
      </c>
    </row>
    <row r="209" spans="6:35">
      <c r="F209" s="125"/>
      <c r="I209" s="14">
        <f t="shared" si="26"/>
        <v>42583</v>
      </c>
      <c r="J209" s="105" t="str">
        <f t="shared" si="27"/>
        <v>Mon</v>
      </c>
      <c r="K209" s="105">
        <v>3</v>
      </c>
      <c r="L209" s="105">
        <v>1.17</v>
      </c>
      <c r="M209" s="105">
        <v>0.81</v>
      </c>
      <c r="N209" s="105">
        <v>0.18</v>
      </c>
      <c r="O209" s="4">
        <f t="shared" si="21"/>
        <v>0.72000000000000008</v>
      </c>
      <c r="R209" s="105">
        <v>2.5</v>
      </c>
      <c r="S209" s="105" t="s">
        <v>66</v>
      </c>
      <c r="T209" s="105" t="s">
        <v>440</v>
      </c>
      <c r="U209" s="116">
        <f t="shared" si="22"/>
        <v>0.72000000000000008</v>
      </c>
      <c r="V209" s="116" t="str">
        <f t="shared" si="23"/>
        <v/>
      </c>
      <c r="AH209" s="105">
        <f t="shared" si="24"/>
        <v>2.5</v>
      </c>
      <c r="AI209" s="105" t="str">
        <f t="shared" si="25"/>
        <v/>
      </c>
    </row>
    <row r="210" spans="6:35">
      <c r="F210" s="125"/>
      <c r="I210" s="14">
        <f t="shared" si="26"/>
        <v>42584</v>
      </c>
      <c r="J210" s="105" t="str">
        <f t="shared" si="27"/>
        <v>Tue</v>
      </c>
      <c r="K210" s="105">
        <v>3</v>
      </c>
      <c r="L210" s="105">
        <v>0.33</v>
      </c>
      <c r="M210" s="105">
        <v>0.35</v>
      </c>
      <c r="N210" s="105">
        <v>0.66</v>
      </c>
      <c r="O210" s="4">
        <f t="shared" si="21"/>
        <v>0.4466666666666666</v>
      </c>
      <c r="R210" s="105">
        <v>2.5</v>
      </c>
      <c r="S210" s="105" t="s">
        <v>74</v>
      </c>
      <c r="T210" s="105" t="s">
        <v>440</v>
      </c>
      <c r="U210" s="116" t="str">
        <f t="shared" si="22"/>
        <v/>
      </c>
      <c r="V210" s="116">
        <f t="shared" si="23"/>
        <v>0.4466666666666666</v>
      </c>
      <c r="AH210" s="105" t="str">
        <f t="shared" si="24"/>
        <v/>
      </c>
      <c r="AI210" s="105" t="str">
        <f t="shared" si="25"/>
        <v/>
      </c>
    </row>
    <row r="211" spans="6:35">
      <c r="F211" s="125"/>
      <c r="I211" s="14">
        <f t="shared" si="26"/>
        <v>42585</v>
      </c>
      <c r="J211" s="105" t="str">
        <f t="shared" si="27"/>
        <v>Wed</v>
      </c>
      <c r="K211" s="105">
        <v>3</v>
      </c>
      <c r="L211" s="105">
        <v>0.31</v>
      </c>
      <c r="M211" s="105">
        <v>0.52</v>
      </c>
      <c r="N211" s="105">
        <v>0.26</v>
      </c>
      <c r="O211" s="4">
        <f t="shared" si="21"/>
        <v>0.36333333333333334</v>
      </c>
      <c r="R211" s="105">
        <v>2.25</v>
      </c>
      <c r="S211" s="105" t="s">
        <v>66</v>
      </c>
      <c r="T211" s="105" t="s">
        <v>440</v>
      </c>
      <c r="U211" s="116">
        <f t="shared" si="22"/>
        <v>0.36333333333333334</v>
      </c>
      <c r="V211" s="116" t="str">
        <f t="shared" si="23"/>
        <v/>
      </c>
      <c r="AH211" s="105" t="str">
        <f t="shared" si="24"/>
        <v/>
      </c>
      <c r="AI211" s="105" t="str">
        <f t="shared" si="25"/>
        <v/>
      </c>
    </row>
    <row r="212" spans="6:35">
      <c r="F212" s="125"/>
      <c r="I212" s="14">
        <f t="shared" si="26"/>
        <v>42586</v>
      </c>
      <c r="J212" s="105" t="str">
        <f t="shared" si="27"/>
        <v>Thu</v>
      </c>
      <c r="K212" s="105">
        <v>1</v>
      </c>
      <c r="L212" s="105">
        <v>0.31</v>
      </c>
      <c r="M212" s="105">
        <v>0.44</v>
      </c>
      <c r="N212" s="105">
        <v>1.82</v>
      </c>
      <c r="O212" s="4">
        <f t="shared" si="21"/>
        <v>0.8566666666666668</v>
      </c>
      <c r="R212" s="105">
        <v>2</v>
      </c>
      <c r="S212" s="105" t="s">
        <v>66</v>
      </c>
      <c r="T212" s="105" t="s">
        <v>447</v>
      </c>
      <c r="U212" s="116">
        <f t="shared" si="22"/>
        <v>0.8566666666666668</v>
      </c>
      <c r="V212" s="116" t="str">
        <f t="shared" si="23"/>
        <v/>
      </c>
      <c r="AH212" s="105">
        <f t="shared" si="24"/>
        <v>2</v>
      </c>
      <c r="AI212" s="105" t="str">
        <f t="shared" si="25"/>
        <v/>
      </c>
    </row>
    <row r="213" spans="6:35">
      <c r="F213" s="125"/>
      <c r="I213" s="14">
        <f t="shared" si="26"/>
        <v>42587</v>
      </c>
      <c r="J213" s="105" t="str">
        <f t="shared" si="27"/>
        <v>Fri</v>
      </c>
      <c r="K213" s="105">
        <v>1</v>
      </c>
      <c r="L213" s="105">
        <v>0.18</v>
      </c>
      <c r="M213" s="105">
        <v>1.0900000000000001</v>
      </c>
      <c r="N213" s="105">
        <v>1.05</v>
      </c>
      <c r="O213" s="4">
        <f t="shared" si="21"/>
        <v>0.77333333333333343</v>
      </c>
      <c r="R213" s="105">
        <v>9</v>
      </c>
      <c r="S213" s="105" t="s">
        <v>74</v>
      </c>
      <c r="T213" s="105" t="s">
        <v>447</v>
      </c>
      <c r="U213" s="116" t="str">
        <f t="shared" si="22"/>
        <v/>
      </c>
      <c r="V213" s="116">
        <f t="shared" si="23"/>
        <v>0.77333333333333343</v>
      </c>
      <c r="AH213" s="105" t="str">
        <f t="shared" si="24"/>
        <v/>
      </c>
      <c r="AI213" s="105">
        <f t="shared" si="25"/>
        <v>-10</v>
      </c>
    </row>
    <row r="214" spans="6:35">
      <c r="F214" s="125"/>
      <c r="I214" s="14">
        <f t="shared" si="26"/>
        <v>42590</v>
      </c>
      <c r="J214" s="105" t="str">
        <f t="shared" si="27"/>
        <v>Mon</v>
      </c>
      <c r="K214" s="105">
        <v>1</v>
      </c>
      <c r="L214" s="105">
        <v>0.77</v>
      </c>
      <c r="M214" s="105">
        <v>0.6</v>
      </c>
      <c r="N214" s="105">
        <v>0.15</v>
      </c>
      <c r="O214" s="4">
        <f t="shared" si="21"/>
        <v>0.50666666666666671</v>
      </c>
      <c r="R214" s="105">
        <v>3.5</v>
      </c>
      <c r="S214" s="105" t="s">
        <v>66</v>
      </c>
      <c r="T214" s="105" t="s">
        <v>447</v>
      </c>
      <c r="U214" s="116">
        <f t="shared" si="22"/>
        <v>0.50666666666666671</v>
      </c>
      <c r="V214" s="116" t="str">
        <f t="shared" si="23"/>
        <v/>
      </c>
      <c r="AH214" s="105" t="str">
        <f t="shared" si="24"/>
        <v/>
      </c>
      <c r="AI214" s="105" t="str">
        <f t="shared" si="25"/>
        <v/>
      </c>
    </row>
    <row r="215" spans="6:35">
      <c r="F215" s="125"/>
      <c r="I215" s="14">
        <f t="shared" si="26"/>
        <v>42591</v>
      </c>
      <c r="J215" s="105" t="str">
        <f t="shared" si="27"/>
        <v>Tue</v>
      </c>
      <c r="K215" s="105">
        <v>2</v>
      </c>
      <c r="L215" s="105">
        <v>0.8</v>
      </c>
      <c r="M215" s="105">
        <v>0.77</v>
      </c>
      <c r="N215" s="105">
        <v>0.39</v>
      </c>
      <c r="O215" s="4">
        <f t="shared" si="21"/>
        <v>0.65333333333333332</v>
      </c>
      <c r="R215" s="105">
        <v>1.5</v>
      </c>
      <c r="S215" s="105" t="s">
        <v>66</v>
      </c>
      <c r="T215" s="105" t="s">
        <v>447</v>
      </c>
      <c r="U215" s="116">
        <f t="shared" si="22"/>
        <v>0.65333333333333332</v>
      </c>
      <c r="V215" s="116" t="str">
        <f t="shared" si="23"/>
        <v/>
      </c>
      <c r="AH215" s="105" t="str">
        <f t="shared" si="24"/>
        <v/>
      </c>
      <c r="AI215" s="105" t="str">
        <f t="shared" si="25"/>
        <v/>
      </c>
    </row>
    <row r="216" spans="6:35">
      <c r="F216" s="125"/>
      <c r="I216" s="14">
        <f t="shared" si="26"/>
        <v>42592</v>
      </c>
      <c r="J216" s="105" t="str">
        <f t="shared" si="27"/>
        <v>Wed</v>
      </c>
      <c r="K216" s="105">
        <v>2</v>
      </c>
      <c r="L216" s="105">
        <v>0.78</v>
      </c>
      <c r="M216" s="105">
        <v>2.27</v>
      </c>
      <c r="N216" s="105">
        <v>1.41</v>
      </c>
      <c r="O216" s="4">
        <f t="shared" si="21"/>
        <v>1.4866666666666666</v>
      </c>
      <c r="R216" s="105">
        <v>1</v>
      </c>
      <c r="S216" s="105" t="s">
        <v>66</v>
      </c>
      <c r="T216" s="105" t="s">
        <v>447</v>
      </c>
      <c r="U216" s="116">
        <f t="shared" si="22"/>
        <v>1.4866666666666666</v>
      </c>
      <c r="V216" s="116" t="str">
        <f t="shared" si="23"/>
        <v/>
      </c>
      <c r="AH216" s="105">
        <f t="shared" si="24"/>
        <v>1</v>
      </c>
      <c r="AI216" s="105" t="str">
        <f t="shared" si="25"/>
        <v/>
      </c>
    </row>
    <row r="217" spans="6:35">
      <c r="F217" s="125"/>
      <c r="I217" s="14">
        <f t="shared" si="26"/>
        <v>42593</v>
      </c>
      <c r="J217" s="105" t="str">
        <f t="shared" si="27"/>
        <v>Thu</v>
      </c>
      <c r="K217" s="105">
        <v>2</v>
      </c>
      <c r="L217" s="105">
        <v>0.77</v>
      </c>
      <c r="M217" s="105">
        <v>1.07</v>
      </c>
      <c r="N217" s="105">
        <v>1.34</v>
      </c>
      <c r="O217" s="4">
        <f t="shared" si="21"/>
        <v>1.06</v>
      </c>
      <c r="R217" s="105">
        <v>5.5</v>
      </c>
      <c r="S217" s="105" t="s">
        <v>74</v>
      </c>
      <c r="T217" s="105" t="s">
        <v>447</v>
      </c>
      <c r="U217" s="116" t="str">
        <f t="shared" si="22"/>
        <v/>
      </c>
      <c r="V217" s="116">
        <f t="shared" si="23"/>
        <v>1.06</v>
      </c>
      <c r="AH217" s="105" t="str">
        <f t="shared" si="24"/>
        <v/>
      </c>
      <c r="AI217" s="105">
        <f t="shared" si="25"/>
        <v>-10</v>
      </c>
    </row>
    <row r="218" spans="6:35">
      <c r="F218" s="125"/>
      <c r="I218" s="14">
        <f t="shared" si="26"/>
        <v>42594</v>
      </c>
      <c r="J218" s="105" t="str">
        <f t="shared" si="27"/>
        <v>Fri</v>
      </c>
      <c r="K218" s="105">
        <v>3</v>
      </c>
      <c r="L218" s="105">
        <v>0.63</v>
      </c>
      <c r="M218" s="105">
        <v>0.96</v>
      </c>
      <c r="N218" s="105">
        <v>0.44</v>
      </c>
      <c r="O218" s="4">
        <f t="shared" si="21"/>
        <v>0.67666666666666664</v>
      </c>
      <c r="R218" s="105">
        <v>3.25</v>
      </c>
      <c r="S218" s="105" t="s">
        <v>66</v>
      </c>
      <c r="T218" s="105" t="s">
        <v>440</v>
      </c>
      <c r="U218" s="116">
        <f t="shared" si="22"/>
        <v>0.67666666666666664</v>
      </c>
      <c r="V218" s="116" t="str">
        <f t="shared" si="23"/>
        <v/>
      </c>
      <c r="AH218" s="105" t="str">
        <f t="shared" si="24"/>
        <v/>
      </c>
      <c r="AI218" s="105" t="str">
        <f t="shared" si="25"/>
        <v/>
      </c>
    </row>
    <row r="219" spans="6:35">
      <c r="F219" s="125"/>
      <c r="I219" s="14">
        <f t="shared" si="26"/>
        <v>42597</v>
      </c>
      <c r="J219" s="105" t="str">
        <f t="shared" si="27"/>
        <v>Mon</v>
      </c>
      <c r="K219" s="105">
        <v>1</v>
      </c>
      <c r="L219" s="105">
        <v>0.56999999999999995</v>
      </c>
      <c r="M219" s="105">
        <v>7.04</v>
      </c>
      <c r="N219" s="105">
        <v>0.37</v>
      </c>
      <c r="O219" s="4">
        <f t="shared" si="21"/>
        <v>2.66</v>
      </c>
      <c r="R219" s="105">
        <v>4.5</v>
      </c>
      <c r="S219" s="105" t="s">
        <v>74</v>
      </c>
      <c r="T219" s="105" t="s">
        <v>447</v>
      </c>
      <c r="U219" s="116" t="str">
        <f t="shared" si="22"/>
        <v/>
      </c>
      <c r="V219" s="116">
        <f t="shared" si="23"/>
        <v>2.66</v>
      </c>
      <c r="AH219" s="105" t="str">
        <f t="shared" si="24"/>
        <v/>
      </c>
      <c r="AI219" s="105">
        <f t="shared" si="25"/>
        <v>-10</v>
      </c>
    </row>
    <row r="220" spans="6:35">
      <c r="F220" s="125"/>
      <c r="I220" s="14">
        <f t="shared" si="26"/>
        <v>42598</v>
      </c>
      <c r="J220" s="105" t="str">
        <f t="shared" si="27"/>
        <v>Tue</v>
      </c>
      <c r="K220" s="105">
        <v>4</v>
      </c>
      <c r="L220" s="105">
        <v>0.77</v>
      </c>
      <c r="M220" s="105">
        <v>0.22</v>
      </c>
      <c r="N220" s="105">
        <v>0.04</v>
      </c>
      <c r="O220" s="4">
        <f t="shared" si="21"/>
        <v>0.34333333333333332</v>
      </c>
      <c r="R220" s="105">
        <v>4.5</v>
      </c>
      <c r="S220" s="105" t="s">
        <v>74</v>
      </c>
      <c r="T220" s="105" t="s">
        <v>440</v>
      </c>
      <c r="U220" s="116" t="str">
        <f t="shared" si="22"/>
        <v/>
      </c>
      <c r="V220" s="116">
        <f t="shared" si="23"/>
        <v>0.34333333333333332</v>
      </c>
      <c r="AH220" s="105" t="str">
        <f t="shared" si="24"/>
        <v/>
      </c>
      <c r="AI220" s="105" t="str">
        <f t="shared" si="25"/>
        <v/>
      </c>
    </row>
    <row r="221" spans="6:35">
      <c r="F221" s="125"/>
      <c r="I221" s="14">
        <f t="shared" si="26"/>
        <v>42599</v>
      </c>
      <c r="J221" s="105" t="str">
        <f t="shared" si="27"/>
        <v>Wed</v>
      </c>
      <c r="K221" s="105">
        <v>3</v>
      </c>
      <c r="L221" s="105">
        <v>0.55000000000000004</v>
      </c>
      <c r="M221" s="105">
        <v>0.61</v>
      </c>
      <c r="N221" s="105">
        <v>0.3</v>
      </c>
      <c r="O221" s="4">
        <f t="shared" si="21"/>
        <v>0.48666666666666675</v>
      </c>
      <c r="R221" s="105">
        <v>1.25</v>
      </c>
      <c r="S221" s="105" t="s">
        <v>66</v>
      </c>
      <c r="T221" s="105" t="s">
        <v>440</v>
      </c>
      <c r="U221" s="116">
        <f t="shared" si="22"/>
        <v>0.48666666666666675</v>
      </c>
      <c r="V221" s="116" t="str">
        <f t="shared" si="23"/>
        <v/>
      </c>
      <c r="AH221" s="105" t="str">
        <f t="shared" si="24"/>
        <v/>
      </c>
      <c r="AI221" s="105" t="str">
        <f t="shared" si="25"/>
        <v/>
      </c>
    </row>
    <row r="222" spans="6:35">
      <c r="F222" s="125"/>
      <c r="I222" s="14">
        <f t="shared" si="26"/>
        <v>42600</v>
      </c>
      <c r="J222" s="105" t="str">
        <f t="shared" si="27"/>
        <v>Thu</v>
      </c>
      <c r="K222" s="105">
        <v>3</v>
      </c>
      <c r="L222" s="105">
        <v>0.46</v>
      </c>
      <c r="M222" s="105">
        <v>0.32</v>
      </c>
      <c r="N222" s="105">
        <v>1.45</v>
      </c>
      <c r="O222" s="4">
        <f t="shared" si="21"/>
        <v>0.74333333333333329</v>
      </c>
      <c r="R222" s="105">
        <v>1.25</v>
      </c>
      <c r="S222" s="105" t="s">
        <v>66</v>
      </c>
      <c r="T222" s="105" t="s">
        <v>440</v>
      </c>
      <c r="U222" s="116">
        <f t="shared" si="22"/>
        <v>0.74333333333333329</v>
      </c>
      <c r="V222" s="116" t="str">
        <f t="shared" si="23"/>
        <v/>
      </c>
      <c r="AH222" s="105">
        <f t="shared" si="24"/>
        <v>1.25</v>
      </c>
      <c r="AI222" s="105" t="str">
        <f t="shared" si="25"/>
        <v/>
      </c>
    </row>
    <row r="223" spans="6:35">
      <c r="F223" s="125"/>
      <c r="I223" s="14">
        <f t="shared" si="26"/>
        <v>42601</v>
      </c>
      <c r="J223" s="105" t="str">
        <f t="shared" si="27"/>
        <v>Fri</v>
      </c>
      <c r="K223" s="105">
        <v>3</v>
      </c>
      <c r="L223" s="105">
        <v>0.45</v>
      </c>
      <c r="M223" s="105">
        <v>0.84</v>
      </c>
      <c r="N223" s="105">
        <v>0.46</v>
      </c>
      <c r="O223" s="4">
        <f t="shared" si="21"/>
        <v>0.58333333333333337</v>
      </c>
      <c r="R223" s="105">
        <v>4.5</v>
      </c>
      <c r="S223" s="105" t="s">
        <v>74</v>
      </c>
      <c r="T223" s="105" t="s">
        <v>440</v>
      </c>
      <c r="U223" s="116" t="str">
        <f t="shared" si="22"/>
        <v/>
      </c>
      <c r="V223" s="116">
        <f t="shared" si="23"/>
        <v>0.58333333333333337</v>
      </c>
      <c r="AH223" s="105" t="str">
        <f t="shared" si="24"/>
        <v/>
      </c>
      <c r="AI223" s="105" t="str">
        <f t="shared" si="25"/>
        <v/>
      </c>
    </row>
    <row r="224" spans="6:35">
      <c r="F224" s="125"/>
      <c r="I224" s="14">
        <f t="shared" si="26"/>
        <v>42604</v>
      </c>
      <c r="J224" s="105" t="str">
        <f t="shared" si="27"/>
        <v>Mon</v>
      </c>
      <c r="K224" s="105">
        <v>3</v>
      </c>
      <c r="L224" s="105">
        <v>0.45</v>
      </c>
      <c r="M224" s="105">
        <v>0.16</v>
      </c>
      <c r="N224" s="105">
        <v>0.17</v>
      </c>
      <c r="O224" s="4">
        <f t="shared" si="21"/>
        <v>0.26</v>
      </c>
      <c r="R224" s="105">
        <v>3.5</v>
      </c>
      <c r="S224" s="105" t="s">
        <v>66</v>
      </c>
      <c r="T224" s="105" t="s">
        <v>440</v>
      </c>
      <c r="U224" s="116">
        <f t="shared" si="22"/>
        <v>0.26</v>
      </c>
      <c r="V224" s="116" t="str">
        <f t="shared" si="23"/>
        <v/>
      </c>
      <c r="AH224" s="105" t="str">
        <f t="shared" si="24"/>
        <v/>
      </c>
      <c r="AI224" s="105" t="str">
        <f t="shared" si="25"/>
        <v/>
      </c>
    </row>
    <row r="225" spans="6:35">
      <c r="F225" s="125"/>
      <c r="I225" s="14">
        <f t="shared" si="26"/>
        <v>42605</v>
      </c>
      <c r="J225" s="105" t="str">
        <f t="shared" si="27"/>
        <v>Tue</v>
      </c>
      <c r="K225" s="105">
        <v>1</v>
      </c>
      <c r="L225" s="105">
        <v>0.18</v>
      </c>
      <c r="M225" s="105">
        <v>0.47</v>
      </c>
      <c r="N225" s="105">
        <v>0.38</v>
      </c>
      <c r="O225" s="4">
        <f t="shared" si="21"/>
        <v>0.34333333333333327</v>
      </c>
      <c r="R225" s="105">
        <v>6</v>
      </c>
      <c r="S225" s="105" t="s">
        <v>74</v>
      </c>
      <c r="T225" s="105" t="s">
        <v>447</v>
      </c>
      <c r="U225" s="116" t="str">
        <f t="shared" si="22"/>
        <v/>
      </c>
      <c r="V225" s="116">
        <f t="shared" si="23"/>
        <v>0.34333333333333327</v>
      </c>
      <c r="AH225" s="105" t="str">
        <f t="shared" si="24"/>
        <v/>
      </c>
      <c r="AI225" s="105" t="str">
        <f t="shared" si="25"/>
        <v/>
      </c>
    </row>
    <row r="226" spans="6:35">
      <c r="F226" s="125"/>
      <c r="I226" s="14">
        <f t="shared" si="26"/>
        <v>42606</v>
      </c>
      <c r="J226" s="105" t="str">
        <f t="shared" si="27"/>
        <v>Wed</v>
      </c>
      <c r="K226" s="105">
        <v>4</v>
      </c>
      <c r="L226" s="105">
        <v>0.56000000000000005</v>
      </c>
      <c r="M226" s="105">
        <v>0.83</v>
      </c>
      <c r="N226" s="105">
        <v>0.92</v>
      </c>
      <c r="O226" s="4">
        <f t="shared" si="21"/>
        <v>0.77</v>
      </c>
      <c r="R226" s="105">
        <v>1.75</v>
      </c>
      <c r="S226" s="105" t="s">
        <v>74</v>
      </c>
      <c r="T226" s="105" t="s">
        <v>440</v>
      </c>
      <c r="U226" s="116" t="str">
        <f t="shared" si="22"/>
        <v/>
      </c>
      <c r="V226" s="116">
        <f t="shared" si="23"/>
        <v>0.77</v>
      </c>
      <c r="AH226" s="105" t="str">
        <f t="shared" si="24"/>
        <v/>
      </c>
      <c r="AI226" s="105">
        <f t="shared" si="25"/>
        <v>-10</v>
      </c>
    </row>
    <row r="227" spans="6:35">
      <c r="F227" s="125"/>
      <c r="I227" s="14">
        <f t="shared" si="26"/>
        <v>42607</v>
      </c>
      <c r="J227" s="105" t="str">
        <f t="shared" si="27"/>
        <v>Thu</v>
      </c>
      <c r="K227" s="105">
        <v>3</v>
      </c>
      <c r="L227" s="105">
        <v>0.45</v>
      </c>
      <c r="M227" s="105">
        <v>0.57999999999999996</v>
      </c>
      <c r="N227" s="105">
        <v>1.36</v>
      </c>
      <c r="O227" s="4">
        <f t="shared" si="21"/>
        <v>0.79666666666666675</v>
      </c>
      <c r="R227" s="105">
        <v>5.75</v>
      </c>
      <c r="S227" s="105" t="s">
        <v>66</v>
      </c>
      <c r="T227" s="105" t="s">
        <v>440</v>
      </c>
      <c r="U227" s="116">
        <f t="shared" si="22"/>
        <v>0.79666666666666675</v>
      </c>
      <c r="V227" s="116" t="str">
        <f t="shared" si="23"/>
        <v/>
      </c>
      <c r="AH227" s="105">
        <f t="shared" si="24"/>
        <v>5.75</v>
      </c>
      <c r="AI227" s="105" t="str">
        <f t="shared" si="25"/>
        <v/>
      </c>
    </row>
    <row r="228" spans="6:35">
      <c r="F228" s="125"/>
      <c r="I228" s="14">
        <f t="shared" si="26"/>
        <v>42608</v>
      </c>
      <c r="J228" s="105" t="str">
        <f t="shared" si="27"/>
        <v>Fri</v>
      </c>
      <c r="K228" s="105">
        <v>2</v>
      </c>
      <c r="L228" s="105">
        <v>0.65</v>
      </c>
      <c r="M228" s="105">
        <v>1.38</v>
      </c>
      <c r="N228" s="105">
        <v>1.1200000000000001</v>
      </c>
      <c r="O228" s="4">
        <f t="shared" si="21"/>
        <v>1.05</v>
      </c>
      <c r="R228" s="105">
        <v>2.75</v>
      </c>
      <c r="S228" s="105" t="s">
        <v>66</v>
      </c>
      <c r="T228" s="105" t="s">
        <v>440</v>
      </c>
      <c r="U228" s="116">
        <f t="shared" si="22"/>
        <v>1.05</v>
      </c>
      <c r="V228" s="116" t="str">
        <f t="shared" si="23"/>
        <v/>
      </c>
      <c r="AH228" s="105">
        <f t="shared" si="24"/>
        <v>2.75</v>
      </c>
      <c r="AI228" s="105" t="str">
        <f t="shared" si="25"/>
        <v/>
      </c>
    </row>
    <row r="229" spans="6:35">
      <c r="F229" s="125"/>
      <c r="I229" s="14">
        <f t="shared" si="26"/>
        <v>42611</v>
      </c>
      <c r="J229" s="105" t="str">
        <f t="shared" si="27"/>
        <v>Mon</v>
      </c>
      <c r="K229" s="105">
        <v>2</v>
      </c>
      <c r="L229" s="105">
        <v>0.79</v>
      </c>
      <c r="M229" s="105">
        <v>0.62</v>
      </c>
      <c r="N229" s="105">
        <v>1.35</v>
      </c>
      <c r="O229" s="4">
        <f t="shared" si="21"/>
        <v>0.92</v>
      </c>
      <c r="R229" s="105">
        <v>1</v>
      </c>
      <c r="S229" s="105" t="s">
        <v>74</v>
      </c>
      <c r="T229" s="105" t="s">
        <v>447</v>
      </c>
      <c r="U229" s="116" t="str">
        <f t="shared" si="22"/>
        <v/>
      </c>
      <c r="V229" s="116">
        <f t="shared" si="23"/>
        <v>0.92</v>
      </c>
      <c r="AH229" s="105" t="str">
        <f t="shared" si="24"/>
        <v/>
      </c>
      <c r="AI229" s="105">
        <f t="shared" si="25"/>
        <v>-10</v>
      </c>
    </row>
    <row r="230" spans="6:35">
      <c r="F230" s="125"/>
      <c r="I230" s="14">
        <f t="shared" si="26"/>
        <v>42612</v>
      </c>
      <c r="J230" s="105" t="str">
        <f t="shared" si="27"/>
        <v>Tue</v>
      </c>
      <c r="K230" s="105">
        <v>3</v>
      </c>
      <c r="L230" s="105">
        <v>0.45</v>
      </c>
      <c r="M230" s="105">
        <v>0.57999999999999996</v>
      </c>
      <c r="N230" s="105">
        <v>0.59</v>
      </c>
      <c r="O230" s="4">
        <f t="shared" si="21"/>
        <v>0.54</v>
      </c>
      <c r="R230" s="105">
        <v>1.25</v>
      </c>
      <c r="S230" s="105" t="s">
        <v>66</v>
      </c>
      <c r="T230" s="105" t="s">
        <v>440</v>
      </c>
      <c r="U230" s="116">
        <f t="shared" si="22"/>
        <v>0.54</v>
      </c>
      <c r="V230" s="116" t="str">
        <f t="shared" si="23"/>
        <v/>
      </c>
      <c r="AH230" s="105" t="str">
        <f t="shared" si="24"/>
        <v/>
      </c>
      <c r="AI230" s="105" t="str">
        <f t="shared" si="25"/>
        <v/>
      </c>
    </row>
    <row r="231" spans="6:35">
      <c r="F231" s="125"/>
      <c r="I231" s="14">
        <f t="shared" si="26"/>
        <v>42613</v>
      </c>
      <c r="J231" s="105" t="str">
        <f t="shared" si="27"/>
        <v>Wed</v>
      </c>
      <c r="K231" s="105">
        <v>3</v>
      </c>
      <c r="L231" s="105">
        <v>0.44</v>
      </c>
      <c r="M231" s="105">
        <v>0.76</v>
      </c>
      <c r="N231" s="105">
        <v>0.27</v>
      </c>
      <c r="O231" s="4">
        <f t="shared" si="21"/>
        <v>0.49</v>
      </c>
      <c r="R231" s="105">
        <v>4</v>
      </c>
      <c r="S231" s="105" t="s">
        <v>74</v>
      </c>
      <c r="T231" s="105" t="s">
        <v>440</v>
      </c>
      <c r="U231" s="116" t="str">
        <f t="shared" si="22"/>
        <v/>
      </c>
      <c r="V231" s="116">
        <f t="shared" si="23"/>
        <v>0.49</v>
      </c>
      <c r="AH231" s="105" t="str">
        <f t="shared" si="24"/>
        <v/>
      </c>
      <c r="AI231" s="105" t="str">
        <f t="shared" si="25"/>
        <v/>
      </c>
    </row>
    <row r="232" spans="6:35">
      <c r="F232" s="125"/>
      <c r="I232" s="14">
        <f t="shared" si="26"/>
        <v>42614</v>
      </c>
      <c r="J232" s="105" t="str">
        <f t="shared" si="27"/>
        <v>Thu</v>
      </c>
      <c r="K232" s="105">
        <v>3</v>
      </c>
      <c r="L232" s="105">
        <v>0.47</v>
      </c>
      <c r="M232" s="105">
        <v>0.36</v>
      </c>
      <c r="N232" s="105">
        <v>1.51</v>
      </c>
      <c r="O232" s="4">
        <f t="shared" si="21"/>
        <v>0.77999999999999992</v>
      </c>
      <c r="R232" s="105">
        <v>2</v>
      </c>
      <c r="S232" s="105" t="s">
        <v>66</v>
      </c>
      <c r="T232" s="105" t="s">
        <v>440</v>
      </c>
      <c r="U232" s="116">
        <f t="shared" si="22"/>
        <v>0.77999999999999992</v>
      </c>
      <c r="V232" s="116" t="str">
        <f t="shared" si="23"/>
        <v/>
      </c>
      <c r="AH232" s="105">
        <f t="shared" si="24"/>
        <v>2</v>
      </c>
      <c r="AI232" s="105" t="str">
        <f t="shared" si="25"/>
        <v/>
      </c>
    </row>
    <row r="233" spans="6:35">
      <c r="F233" s="125"/>
      <c r="I233" s="14">
        <f t="shared" si="26"/>
        <v>42615</v>
      </c>
      <c r="J233" s="105" t="str">
        <f t="shared" si="27"/>
        <v>Fri</v>
      </c>
      <c r="K233" s="105">
        <v>1</v>
      </c>
      <c r="L233" s="105">
        <v>0.31</v>
      </c>
      <c r="M233" s="105">
        <v>0.17</v>
      </c>
      <c r="N233" s="105">
        <v>1.92</v>
      </c>
      <c r="O233" s="4">
        <f t="shared" si="21"/>
        <v>0.79999999999999993</v>
      </c>
      <c r="R233" s="105">
        <v>6.5</v>
      </c>
      <c r="S233" s="105" t="s">
        <v>66</v>
      </c>
      <c r="T233" s="105" t="s">
        <v>447</v>
      </c>
      <c r="U233" s="116">
        <f t="shared" ref="U233:U296" si="28">IF(S233="Y",O233,"")</f>
        <v>0.79999999999999993</v>
      </c>
      <c r="V233" s="116" t="str">
        <f t="shared" ref="V233:V296" si="29">IF(S233="N",O233,"")</f>
        <v/>
      </c>
      <c r="AH233" s="105">
        <f t="shared" ref="AH233:AH296" si="30">IF(AND(S233="Y",O233&gt;$AC$43)=TRUE,R233,"")</f>
        <v>6.5</v>
      </c>
      <c r="AI233" s="105" t="str">
        <f t="shared" ref="AI233:AI296" si="31">IF(AND(S233="N",O233&gt;$AC$43)=TRUE,-10,"")</f>
        <v/>
      </c>
    </row>
    <row r="234" spans="6:35">
      <c r="F234" s="125"/>
      <c r="I234" s="14">
        <f t="shared" ref="I234:I297" si="32">IF(J233="Fri",I233+3,I233+1)</f>
        <v>42618</v>
      </c>
      <c r="J234" s="105" t="str">
        <f t="shared" ref="J234:J297" si="33">TEXT(WEEKDAY(I234),"ddd")</f>
        <v>Mon</v>
      </c>
      <c r="L234" s="105" t="s">
        <v>331</v>
      </c>
      <c r="M234" s="105" t="s">
        <v>331</v>
      </c>
      <c r="N234" s="105" t="s">
        <v>331</v>
      </c>
      <c r="O234" s="4"/>
      <c r="U234" s="116" t="str">
        <f t="shared" si="28"/>
        <v/>
      </c>
      <c r="V234" s="116" t="str">
        <f t="shared" si="29"/>
        <v/>
      </c>
      <c r="AH234" s="105" t="str">
        <f t="shared" si="30"/>
        <v/>
      </c>
      <c r="AI234" s="105" t="str">
        <f t="shared" si="31"/>
        <v/>
      </c>
    </row>
    <row r="235" spans="6:35">
      <c r="F235" s="125"/>
      <c r="I235" s="14">
        <f t="shared" si="32"/>
        <v>42619</v>
      </c>
      <c r="J235" s="105" t="str">
        <f t="shared" si="33"/>
        <v>Tue</v>
      </c>
      <c r="K235" s="105">
        <v>2</v>
      </c>
      <c r="L235" s="105">
        <v>1.01</v>
      </c>
      <c r="M235" s="105">
        <v>0.45</v>
      </c>
      <c r="N235" s="105">
        <v>0.32</v>
      </c>
      <c r="O235" s="4">
        <f t="shared" si="21"/>
        <v>0.59333333333333338</v>
      </c>
      <c r="R235" s="105">
        <v>3.75</v>
      </c>
      <c r="S235" s="105" t="s">
        <v>66</v>
      </c>
      <c r="T235" s="105" t="s">
        <v>447</v>
      </c>
      <c r="U235" s="116">
        <f t="shared" si="28"/>
        <v>0.59333333333333338</v>
      </c>
      <c r="V235" s="116" t="str">
        <f t="shared" si="29"/>
        <v/>
      </c>
      <c r="AH235" s="105" t="str">
        <f t="shared" si="30"/>
        <v/>
      </c>
      <c r="AI235" s="105" t="str">
        <f t="shared" si="31"/>
        <v/>
      </c>
    </row>
    <row r="236" spans="6:35">
      <c r="F236" s="125"/>
      <c r="I236" s="14">
        <f t="shared" si="32"/>
        <v>42620</v>
      </c>
      <c r="J236" s="105" t="str">
        <f t="shared" si="33"/>
        <v>Wed</v>
      </c>
      <c r="K236" s="105">
        <v>3</v>
      </c>
      <c r="L236" s="105">
        <v>0.44</v>
      </c>
      <c r="M236" s="105">
        <v>0.79</v>
      </c>
      <c r="N236" s="105">
        <v>0.54</v>
      </c>
      <c r="O236" s="4">
        <f t="shared" si="21"/>
        <v>0.59</v>
      </c>
      <c r="R236" s="105">
        <v>1.5</v>
      </c>
      <c r="S236" s="105" t="s">
        <v>66</v>
      </c>
      <c r="T236" s="105" t="s">
        <v>440</v>
      </c>
      <c r="U236" s="116">
        <f t="shared" si="28"/>
        <v>0.59</v>
      </c>
      <c r="V236" s="116" t="str">
        <f t="shared" si="29"/>
        <v/>
      </c>
      <c r="AH236" s="105" t="str">
        <f t="shared" si="30"/>
        <v/>
      </c>
      <c r="AI236" s="105" t="str">
        <f t="shared" si="31"/>
        <v/>
      </c>
    </row>
    <row r="237" spans="6:35">
      <c r="F237" s="125"/>
      <c r="I237" s="14">
        <f t="shared" si="32"/>
        <v>42621</v>
      </c>
      <c r="J237" s="105" t="str">
        <f t="shared" si="33"/>
        <v>Thu</v>
      </c>
      <c r="K237" s="105">
        <v>3</v>
      </c>
      <c r="L237" s="105">
        <v>0.55000000000000004</v>
      </c>
      <c r="M237" s="105">
        <v>0.8</v>
      </c>
      <c r="N237" s="105">
        <v>0.43</v>
      </c>
      <c r="O237" s="4">
        <f t="shared" si="21"/>
        <v>0.59333333333333338</v>
      </c>
      <c r="R237" s="105">
        <v>4.25</v>
      </c>
      <c r="S237" s="105" t="s">
        <v>74</v>
      </c>
      <c r="T237" s="105" t="s">
        <v>440</v>
      </c>
      <c r="U237" s="116" t="str">
        <f t="shared" si="28"/>
        <v/>
      </c>
      <c r="V237" s="116">
        <f t="shared" si="29"/>
        <v>0.59333333333333338</v>
      </c>
      <c r="AH237" s="105" t="str">
        <f t="shared" si="30"/>
        <v/>
      </c>
      <c r="AI237" s="105" t="str">
        <f t="shared" si="31"/>
        <v/>
      </c>
    </row>
    <row r="238" spans="6:35">
      <c r="F238" s="125"/>
      <c r="I238" s="14">
        <f t="shared" si="32"/>
        <v>42622</v>
      </c>
      <c r="J238" s="105" t="str">
        <f t="shared" si="33"/>
        <v>Fri</v>
      </c>
      <c r="K238" s="105">
        <v>4</v>
      </c>
      <c r="L238" s="105">
        <v>0</v>
      </c>
      <c r="M238" s="105">
        <v>0.74</v>
      </c>
      <c r="N238" s="105">
        <v>1.55</v>
      </c>
      <c r="O238" s="4">
        <f t="shared" si="21"/>
        <v>0.76333333333333331</v>
      </c>
      <c r="R238" s="105">
        <v>13.5</v>
      </c>
      <c r="S238" s="105" t="s">
        <v>74</v>
      </c>
      <c r="T238" s="105" t="s">
        <v>440</v>
      </c>
      <c r="U238" s="116" t="str">
        <f t="shared" si="28"/>
        <v/>
      </c>
      <c r="V238" s="116">
        <f t="shared" si="29"/>
        <v>0.76333333333333331</v>
      </c>
      <c r="AH238" s="105" t="str">
        <f t="shared" si="30"/>
        <v/>
      </c>
      <c r="AI238" s="105">
        <f t="shared" si="31"/>
        <v>-10</v>
      </c>
    </row>
    <row r="239" spans="6:35">
      <c r="F239" s="125"/>
      <c r="I239" s="14">
        <f t="shared" si="32"/>
        <v>42625</v>
      </c>
      <c r="J239" s="105" t="str">
        <f t="shared" si="33"/>
        <v>Mon</v>
      </c>
      <c r="K239" s="105">
        <v>4</v>
      </c>
      <c r="L239" s="105">
        <v>1.44</v>
      </c>
      <c r="M239" s="105">
        <v>1</v>
      </c>
      <c r="N239" s="105">
        <v>0.96</v>
      </c>
      <c r="O239" s="4">
        <f t="shared" si="21"/>
        <v>1.1333333333333333</v>
      </c>
      <c r="R239" s="105">
        <v>5</v>
      </c>
      <c r="S239" s="105" t="s">
        <v>66</v>
      </c>
      <c r="T239" s="105" t="s">
        <v>440</v>
      </c>
      <c r="U239" s="116">
        <f t="shared" si="28"/>
        <v>1.1333333333333333</v>
      </c>
      <c r="V239" s="116" t="str">
        <f t="shared" si="29"/>
        <v/>
      </c>
      <c r="AH239" s="105">
        <f t="shared" si="30"/>
        <v>5</v>
      </c>
      <c r="AI239" s="105" t="str">
        <f t="shared" si="31"/>
        <v/>
      </c>
    </row>
    <row r="240" spans="6:35">
      <c r="F240" s="125"/>
      <c r="I240" s="14">
        <f t="shared" si="32"/>
        <v>42626</v>
      </c>
      <c r="J240" s="105" t="str">
        <f t="shared" si="33"/>
        <v>Tue</v>
      </c>
      <c r="K240" s="105">
        <v>3</v>
      </c>
      <c r="L240" s="105">
        <v>0.25</v>
      </c>
      <c r="M240" s="105">
        <v>0.31</v>
      </c>
      <c r="N240" s="105">
        <v>0.56999999999999995</v>
      </c>
      <c r="O240" s="4">
        <f t="shared" si="21"/>
        <v>0.37666666666666665</v>
      </c>
      <c r="R240" s="1">
        <v>15.25</v>
      </c>
      <c r="S240" s="105" t="s">
        <v>74</v>
      </c>
      <c r="T240" s="105" t="s">
        <v>440</v>
      </c>
      <c r="U240" s="116" t="str">
        <f t="shared" si="28"/>
        <v/>
      </c>
      <c r="V240" s="116">
        <f t="shared" si="29"/>
        <v>0.37666666666666665</v>
      </c>
      <c r="AH240" s="105" t="str">
        <f t="shared" si="30"/>
        <v/>
      </c>
      <c r="AI240" s="105" t="str">
        <f t="shared" si="31"/>
        <v/>
      </c>
    </row>
    <row r="241" spans="6:35">
      <c r="F241" s="125"/>
      <c r="I241" s="14">
        <f t="shared" si="32"/>
        <v>42627</v>
      </c>
      <c r="J241" s="105" t="str">
        <f t="shared" si="33"/>
        <v>Wed</v>
      </c>
      <c r="K241" s="105">
        <v>3</v>
      </c>
      <c r="L241" s="105">
        <v>0.25</v>
      </c>
      <c r="M241" s="105">
        <v>2.25</v>
      </c>
      <c r="N241" s="105">
        <v>0.57999999999999996</v>
      </c>
      <c r="O241" s="4">
        <f t="shared" si="21"/>
        <v>1.0266666666666666</v>
      </c>
      <c r="R241" s="105">
        <v>2</v>
      </c>
      <c r="S241" s="105" t="s">
        <v>66</v>
      </c>
      <c r="T241" s="105" t="s">
        <v>440</v>
      </c>
      <c r="U241" s="116">
        <f t="shared" si="28"/>
        <v>1.0266666666666666</v>
      </c>
      <c r="V241" s="116" t="str">
        <f t="shared" si="29"/>
        <v/>
      </c>
      <c r="AH241" s="105">
        <f t="shared" si="30"/>
        <v>2</v>
      </c>
      <c r="AI241" s="105" t="str">
        <f t="shared" si="31"/>
        <v/>
      </c>
    </row>
    <row r="242" spans="6:35">
      <c r="F242" s="125"/>
      <c r="I242" s="14">
        <f t="shared" si="32"/>
        <v>42628</v>
      </c>
      <c r="J242" s="105" t="str">
        <f t="shared" si="33"/>
        <v>Thu</v>
      </c>
      <c r="K242" s="105">
        <v>2</v>
      </c>
      <c r="L242" s="105">
        <v>0.65</v>
      </c>
      <c r="M242" s="105">
        <v>0.75</v>
      </c>
      <c r="N242" s="105">
        <v>0.77</v>
      </c>
      <c r="O242" s="4">
        <f t="shared" si="21"/>
        <v>0.72333333333333327</v>
      </c>
      <c r="R242" s="105">
        <v>2.5</v>
      </c>
      <c r="S242" s="105" t="s">
        <v>74</v>
      </c>
      <c r="T242" s="105" t="s">
        <v>447</v>
      </c>
      <c r="U242" s="116" t="str">
        <f t="shared" si="28"/>
        <v/>
      </c>
      <c r="V242" s="116">
        <f t="shared" si="29"/>
        <v>0.72333333333333327</v>
      </c>
      <c r="AH242" s="105" t="str">
        <f t="shared" si="30"/>
        <v/>
      </c>
      <c r="AI242" s="105">
        <f t="shared" si="31"/>
        <v>-10</v>
      </c>
    </row>
    <row r="243" spans="6:35">
      <c r="F243" s="125"/>
      <c r="I243" s="14">
        <f t="shared" si="32"/>
        <v>42629</v>
      </c>
      <c r="J243" s="105" t="str">
        <f t="shared" si="33"/>
        <v>Fri</v>
      </c>
      <c r="K243" s="105">
        <v>3</v>
      </c>
      <c r="L243" s="105">
        <v>0.24</v>
      </c>
      <c r="M243" s="105">
        <v>0.96</v>
      </c>
      <c r="N243" s="105">
        <v>0.35</v>
      </c>
      <c r="O243" s="4">
        <f t="shared" si="21"/>
        <v>0.51666666666666661</v>
      </c>
      <c r="R243" s="105">
        <v>6.75</v>
      </c>
      <c r="S243" s="105" t="s">
        <v>74</v>
      </c>
      <c r="T243" s="105" t="s">
        <v>440</v>
      </c>
      <c r="U243" s="116" t="str">
        <f t="shared" si="28"/>
        <v/>
      </c>
      <c r="V243" s="116">
        <f t="shared" si="29"/>
        <v>0.51666666666666661</v>
      </c>
      <c r="AH243" s="105" t="str">
        <f t="shared" si="30"/>
        <v/>
      </c>
      <c r="AI243" s="105" t="str">
        <f t="shared" si="31"/>
        <v/>
      </c>
    </row>
    <row r="244" spans="6:35">
      <c r="F244" s="125"/>
      <c r="I244" s="14">
        <f t="shared" si="32"/>
        <v>42632</v>
      </c>
      <c r="J244" s="105" t="str">
        <f t="shared" si="33"/>
        <v>Mon</v>
      </c>
      <c r="K244" s="105">
        <v>1</v>
      </c>
      <c r="L244" s="105">
        <v>0.39</v>
      </c>
      <c r="M244" s="105">
        <v>2.04</v>
      </c>
      <c r="N244" s="105">
        <v>0.75</v>
      </c>
      <c r="O244" s="4">
        <f t="shared" si="21"/>
        <v>1.06</v>
      </c>
      <c r="R244" s="105">
        <v>6.75</v>
      </c>
      <c r="S244" s="105" t="s">
        <v>66</v>
      </c>
      <c r="T244" s="105" t="s">
        <v>447</v>
      </c>
      <c r="U244" s="116">
        <f t="shared" si="28"/>
        <v>1.06</v>
      </c>
      <c r="V244" s="116" t="str">
        <f t="shared" si="29"/>
        <v/>
      </c>
      <c r="AH244" s="105">
        <f t="shared" si="30"/>
        <v>6.75</v>
      </c>
      <c r="AI244" s="105" t="str">
        <f t="shared" si="31"/>
        <v/>
      </c>
    </row>
    <row r="245" spans="6:35">
      <c r="F245" s="125"/>
      <c r="I245" s="14">
        <f t="shared" si="32"/>
        <v>42633</v>
      </c>
      <c r="J245" s="105" t="str">
        <f t="shared" si="33"/>
        <v>Tue</v>
      </c>
      <c r="K245" s="105">
        <v>2</v>
      </c>
      <c r="L245" s="105">
        <v>1.22</v>
      </c>
      <c r="M245" s="105">
        <v>0.47</v>
      </c>
      <c r="N245" s="105">
        <v>0.35</v>
      </c>
      <c r="O245" s="4">
        <f t="shared" si="21"/>
        <v>0.68</v>
      </c>
      <c r="R245" s="105">
        <v>8.75</v>
      </c>
      <c r="S245" s="105" t="s">
        <v>66</v>
      </c>
      <c r="T245" s="105" t="s">
        <v>447</v>
      </c>
      <c r="U245" s="116">
        <f t="shared" si="28"/>
        <v>0.68</v>
      </c>
      <c r="V245" s="116" t="str">
        <f t="shared" si="29"/>
        <v/>
      </c>
      <c r="AH245" s="105" t="str">
        <f t="shared" si="30"/>
        <v/>
      </c>
      <c r="AI245" s="105" t="str">
        <f t="shared" si="31"/>
        <v/>
      </c>
    </row>
    <row r="246" spans="6:35">
      <c r="F246" s="125"/>
      <c r="I246" s="14">
        <f t="shared" si="32"/>
        <v>42634</v>
      </c>
      <c r="J246" s="105" t="str">
        <f t="shared" si="33"/>
        <v>Wed</v>
      </c>
      <c r="K246" s="105">
        <v>2</v>
      </c>
      <c r="L246" s="105">
        <v>1.22</v>
      </c>
      <c r="M246" s="105">
        <v>1.42</v>
      </c>
      <c r="N246" s="105">
        <v>2.35</v>
      </c>
      <c r="O246" s="4">
        <f t="shared" si="21"/>
        <v>1.6633333333333333</v>
      </c>
      <c r="R246" s="105">
        <v>8.75</v>
      </c>
      <c r="S246" s="105" t="s">
        <v>74</v>
      </c>
      <c r="T246" s="105" t="s">
        <v>447</v>
      </c>
      <c r="U246" s="116" t="str">
        <f t="shared" si="28"/>
        <v/>
      </c>
      <c r="V246" s="116">
        <f t="shared" si="29"/>
        <v>1.6633333333333333</v>
      </c>
      <c r="AH246" s="105" t="str">
        <f t="shared" si="30"/>
        <v/>
      </c>
      <c r="AI246" s="105">
        <f t="shared" si="31"/>
        <v>-10</v>
      </c>
    </row>
    <row r="247" spans="6:35">
      <c r="F247" s="125"/>
      <c r="I247" s="14">
        <f t="shared" si="32"/>
        <v>42635</v>
      </c>
      <c r="J247" s="105" t="str">
        <f t="shared" si="33"/>
        <v>Thu</v>
      </c>
      <c r="K247" s="105">
        <v>1</v>
      </c>
      <c r="L247" s="105">
        <v>0.75</v>
      </c>
      <c r="M247" s="105">
        <v>0.44</v>
      </c>
      <c r="N247" s="105">
        <v>0.13</v>
      </c>
      <c r="O247" s="4">
        <f t="shared" si="21"/>
        <v>0.43999999999999995</v>
      </c>
      <c r="R247" s="105">
        <v>11.25</v>
      </c>
      <c r="S247" s="105" t="s">
        <v>74</v>
      </c>
      <c r="T247" s="105" t="s">
        <v>447</v>
      </c>
      <c r="U247" s="116" t="str">
        <f t="shared" si="28"/>
        <v/>
      </c>
      <c r="V247" s="116">
        <f t="shared" si="29"/>
        <v>0.43999999999999995</v>
      </c>
      <c r="AH247" s="105" t="str">
        <f t="shared" si="30"/>
        <v/>
      </c>
      <c r="AI247" s="105" t="str">
        <f t="shared" si="31"/>
        <v/>
      </c>
    </row>
    <row r="248" spans="6:35">
      <c r="F248" s="125"/>
      <c r="I248" s="14">
        <f t="shared" si="32"/>
        <v>42636</v>
      </c>
      <c r="J248" s="105" t="str">
        <f t="shared" si="33"/>
        <v>Fri</v>
      </c>
      <c r="K248" s="105">
        <v>3</v>
      </c>
      <c r="L248" s="105">
        <v>0.54</v>
      </c>
      <c r="M248" s="105">
        <v>0.82</v>
      </c>
      <c r="N248" s="105">
        <v>0.39</v>
      </c>
      <c r="O248" s="4">
        <f t="shared" si="21"/>
        <v>0.58333333333333337</v>
      </c>
      <c r="R248" s="105">
        <v>3.75</v>
      </c>
      <c r="S248" s="105" t="s">
        <v>74</v>
      </c>
      <c r="T248" s="105" t="s">
        <v>440</v>
      </c>
      <c r="U248" s="116" t="str">
        <f t="shared" si="28"/>
        <v/>
      </c>
      <c r="V248" s="116">
        <f t="shared" si="29"/>
        <v>0.58333333333333337</v>
      </c>
      <c r="AH248" s="105" t="str">
        <f t="shared" si="30"/>
        <v/>
      </c>
      <c r="AI248" s="105" t="str">
        <f t="shared" si="31"/>
        <v/>
      </c>
    </row>
    <row r="249" spans="6:35">
      <c r="F249" s="125"/>
      <c r="I249" s="14">
        <f t="shared" si="32"/>
        <v>42639</v>
      </c>
      <c r="J249" s="105" t="str">
        <f t="shared" si="33"/>
        <v>Mon</v>
      </c>
      <c r="K249" s="105">
        <v>4</v>
      </c>
      <c r="L249" s="105">
        <v>0</v>
      </c>
      <c r="M249" s="105">
        <v>0.72</v>
      </c>
      <c r="N249" s="105">
        <v>1.05</v>
      </c>
      <c r="O249" s="4">
        <f t="shared" si="21"/>
        <v>0.59</v>
      </c>
      <c r="R249" s="105">
        <v>11</v>
      </c>
      <c r="S249" s="105" t="s">
        <v>74</v>
      </c>
      <c r="T249" s="105" t="s">
        <v>440</v>
      </c>
      <c r="U249" s="116" t="str">
        <f t="shared" si="28"/>
        <v/>
      </c>
      <c r="V249" s="116">
        <f t="shared" si="29"/>
        <v>0.59</v>
      </c>
      <c r="AH249" s="105" t="str">
        <f t="shared" si="30"/>
        <v/>
      </c>
      <c r="AI249" s="105" t="str">
        <f t="shared" si="31"/>
        <v/>
      </c>
    </row>
    <row r="250" spans="6:35">
      <c r="F250" s="125"/>
      <c r="I250" s="14">
        <f t="shared" si="32"/>
        <v>42640</v>
      </c>
      <c r="J250" s="105" t="str">
        <f t="shared" si="33"/>
        <v>Tue</v>
      </c>
      <c r="K250" s="105">
        <v>3</v>
      </c>
      <c r="L250" s="105">
        <v>0.45</v>
      </c>
      <c r="M250" s="105">
        <v>0.67</v>
      </c>
      <c r="N250" s="105">
        <v>0.42</v>
      </c>
      <c r="O250" s="4">
        <f t="shared" si="21"/>
        <v>0.51333333333333331</v>
      </c>
      <c r="R250" s="105">
        <v>2.75</v>
      </c>
      <c r="S250" s="105" t="s">
        <v>66</v>
      </c>
      <c r="T250" s="105" t="s">
        <v>440</v>
      </c>
      <c r="U250" s="116">
        <f t="shared" si="28"/>
        <v>0.51333333333333331</v>
      </c>
      <c r="V250" s="116" t="str">
        <f t="shared" si="29"/>
        <v/>
      </c>
      <c r="AH250" s="105" t="str">
        <f t="shared" si="30"/>
        <v/>
      </c>
      <c r="AI250" s="105" t="str">
        <f t="shared" si="31"/>
        <v/>
      </c>
    </row>
    <row r="251" spans="6:35">
      <c r="F251" s="125"/>
      <c r="I251" s="14">
        <f t="shared" si="32"/>
        <v>42641</v>
      </c>
      <c r="J251" s="105" t="str">
        <f t="shared" si="33"/>
        <v>Wed</v>
      </c>
      <c r="K251" s="105">
        <v>1</v>
      </c>
      <c r="L251" s="105">
        <v>0.77</v>
      </c>
      <c r="M251" s="105">
        <v>0.34</v>
      </c>
      <c r="N251" s="105">
        <v>0.78</v>
      </c>
      <c r="O251" s="4">
        <f t="shared" si="21"/>
        <v>0.63</v>
      </c>
      <c r="R251" s="105">
        <v>2.75</v>
      </c>
      <c r="S251" s="105" t="s">
        <v>66</v>
      </c>
      <c r="T251" s="105" t="s">
        <v>447</v>
      </c>
      <c r="U251" s="116">
        <f t="shared" si="28"/>
        <v>0.63</v>
      </c>
      <c r="V251" s="116" t="str">
        <f t="shared" si="29"/>
        <v/>
      </c>
      <c r="AH251" s="105" t="str">
        <f t="shared" si="30"/>
        <v/>
      </c>
      <c r="AI251" s="105" t="str">
        <f t="shared" si="31"/>
        <v/>
      </c>
    </row>
    <row r="252" spans="6:35">
      <c r="F252" s="125"/>
      <c r="I252" s="14">
        <f t="shared" si="32"/>
        <v>42642</v>
      </c>
      <c r="J252" s="105" t="str">
        <f t="shared" si="33"/>
        <v>Thu</v>
      </c>
      <c r="K252" s="105">
        <v>3</v>
      </c>
      <c r="L252" s="105">
        <v>0.53</v>
      </c>
      <c r="M252" s="105">
        <v>0.83</v>
      </c>
      <c r="N252" s="105">
        <v>0.39</v>
      </c>
      <c r="O252" s="4">
        <f t="shared" si="21"/>
        <v>0.58333333333333337</v>
      </c>
      <c r="R252" s="105">
        <v>2</v>
      </c>
      <c r="S252" s="105" t="s">
        <v>66</v>
      </c>
      <c r="T252" s="105" t="s">
        <v>440</v>
      </c>
      <c r="U252" s="116">
        <f t="shared" si="28"/>
        <v>0.58333333333333337</v>
      </c>
      <c r="V252" s="116" t="str">
        <f t="shared" si="29"/>
        <v/>
      </c>
      <c r="AH252" s="105" t="str">
        <f t="shared" si="30"/>
        <v/>
      </c>
      <c r="AI252" s="105" t="str">
        <f t="shared" si="31"/>
        <v/>
      </c>
    </row>
    <row r="253" spans="6:35">
      <c r="F253" s="125"/>
      <c r="I253" s="14">
        <f t="shared" si="32"/>
        <v>42643</v>
      </c>
      <c r="J253" s="105" t="str">
        <f t="shared" si="33"/>
        <v>Fri</v>
      </c>
      <c r="K253" s="105">
        <v>2</v>
      </c>
      <c r="L253" s="105">
        <v>1.21</v>
      </c>
      <c r="M253" s="105">
        <v>0.53</v>
      </c>
      <c r="N253" s="105">
        <v>1.69</v>
      </c>
      <c r="O253" s="4">
        <f t="shared" ref="O253:O295" si="34">(L253+M253+N253)/3</f>
        <v>1.1433333333333333</v>
      </c>
      <c r="R253" s="105">
        <v>4.5</v>
      </c>
      <c r="S253" s="105" t="s">
        <v>74</v>
      </c>
      <c r="T253" s="105" t="s">
        <v>447</v>
      </c>
      <c r="U253" s="116" t="str">
        <f t="shared" si="28"/>
        <v/>
      </c>
      <c r="V253" s="116">
        <f t="shared" si="29"/>
        <v>1.1433333333333333</v>
      </c>
      <c r="AH253" s="105" t="str">
        <f t="shared" si="30"/>
        <v/>
      </c>
      <c r="AI253" s="105">
        <f t="shared" si="31"/>
        <v>-10</v>
      </c>
    </row>
    <row r="254" spans="6:35">
      <c r="F254" s="125"/>
      <c r="I254" s="14">
        <f t="shared" si="32"/>
        <v>42646</v>
      </c>
      <c r="J254" s="105" t="str">
        <f t="shared" si="33"/>
        <v>Mon</v>
      </c>
      <c r="K254" s="105">
        <v>3</v>
      </c>
      <c r="L254" s="105">
        <v>0.26</v>
      </c>
      <c r="M254" s="105">
        <v>0.97</v>
      </c>
      <c r="N254" s="105">
        <v>1.1499999999999999</v>
      </c>
      <c r="O254" s="4">
        <f t="shared" si="34"/>
        <v>0.79333333333333333</v>
      </c>
      <c r="R254" s="105">
        <v>4.5</v>
      </c>
      <c r="S254" s="105" t="s">
        <v>74</v>
      </c>
      <c r="T254" s="105" t="s">
        <v>440</v>
      </c>
      <c r="U254" s="116" t="str">
        <f t="shared" si="28"/>
        <v/>
      </c>
      <c r="V254" s="116">
        <f t="shared" si="29"/>
        <v>0.79333333333333333</v>
      </c>
      <c r="AH254" s="105" t="str">
        <f t="shared" si="30"/>
        <v/>
      </c>
      <c r="AI254" s="105">
        <f t="shared" si="31"/>
        <v>-10</v>
      </c>
    </row>
    <row r="255" spans="6:35">
      <c r="F255" s="125"/>
      <c r="I255" s="14">
        <f t="shared" si="32"/>
        <v>42647</v>
      </c>
      <c r="J255" s="105" t="str">
        <f t="shared" si="33"/>
        <v>Tue</v>
      </c>
      <c r="K255" s="105">
        <v>2</v>
      </c>
      <c r="L255" s="105">
        <v>1.22</v>
      </c>
      <c r="M255" s="105">
        <v>0.63</v>
      </c>
      <c r="N255" s="105">
        <v>2.4300000000000002</v>
      </c>
      <c r="O255" s="4">
        <f t="shared" si="34"/>
        <v>1.4266666666666667</v>
      </c>
      <c r="R255" s="105">
        <v>1</v>
      </c>
      <c r="S255" s="105" t="s">
        <v>66</v>
      </c>
      <c r="T255" s="105" t="s">
        <v>447</v>
      </c>
      <c r="U255" s="116">
        <f t="shared" si="28"/>
        <v>1.4266666666666667</v>
      </c>
      <c r="V255" s="116" t="str">
        <f t="shared" si="29"/>
        <v/>
      </c>
      <c r="AH255" s="105">
        <f t="shared" si="30"/>
        <v>1</v>
      </c>
      <c r="AI255" s="105" t="str">
        <f t="shared" si="31"/>
        <v/>
      </c>
    </row>
    <row r="256" spans="6:35">
      <c r="F256" s="125"/>
      <c r="I256" s="14">
        <f t="shared" si="32"/>
        <v>42648</v>
      </c>
      <c r="J256" s="105" t="str">
        <f t="shared" si="33"/>
        <v>Wed</v>
      </c>
      <c r="K256" s="105">
        <v>2</v>
      </c>
      <c r="L256" s="105">
        <v>0.62</v>
      </c>
      <c r="M256" s="105">
        <v>0.57999999999999996</v>
      </c>
      <c r="N256" s="105">
        <v>0.49</v>
      </c>
      <c r="O256" s="4">
        <f t="shared" si="34"/>
        <v>0.56333333333333335</v>
      </c>
      <c r="R256" s="105">
        <v>5.75</v>
      </c>
      <c r="S256" s="105" t="s">
        <v>74</v>
      </c>
      <c r="T256" s="105" t="s">
        <v>447</v>
      </c>
      <c r="U256" s="116" t="str">
        <f t="shared" si="28"/>
        <v/>
      </c>
      <c r="V256" s="116">
        <f t="shared" si="29"/>
        <v>0.56333333333333335</v>
      </c>
      <c r="AH256" s="105" t="str">
        <f t="shared" si="30"/>
        <v/>
      </c>
      <c r="AI256" s="105" t="str">
        <f t="shared" si="31"/>
        <v/>
      </c>
    </row>
    <row r="257" spans="6:35">
      <c r="F257" s="125"/>
      <c r="I257" s="14">
        <f t="shared" si="32"/>
        <v>42649</v>
      </c>
      <c r="J257" s="105" t="str">
        <f t="shared" si="33"/>
        <v>Thu</v>
      </c>
      <c r="K257" s="105">
        <v>3</v>
      </c>
      <c r="L257" s="105">
        <v>0.45</v>
      </c>
      <c r="M257" s="105">
        <v>100</v>
      </c>
      <c r="N257" s="105">
        <v>1.9</v>
      </c>
      <c r="O257" s="4">
        <f t="shared" si="34"/>
        <v>34.116666666666667</v>
      </c>
      <c r="R257" s="105">
        <v>3.5</v>
      </c>
      <c r="S257" s="105" t="s">
        <v>66</v>
      </c>
      <c r="T257" s="105" t="s">
        <v>440</v>
      </c>
      <c r="U257" s="116">
        <f t="shared" si="28"/>
        <v>34.116666666666667</v>
      </c>
      <c r="V257" s="116" t="str">
        <f t="shared" si="29"/>
        <v/>
      </c>
      <c r="AH257" s="105">
        <f t="shared" si="30"/>
        <v>3.5</v>
      </c>
      <c r="AI257" s="105" t="str">
        <f t="shared" si="31"/>
        <v/>
      </c>
    </row>
    <row r="258" spans="6:35">
      <c r="F258" s="125"/>
      <c r="I258" s="14">
        <f t="shared" si="32"/>
        <v>42650</v>
      </c>
      <c r="J258" s="105" t="str">
        <f t="shared" si="33"/>
        <v>Fri</v>
      </c>
      <c r="K258" s="105">
        <v>2</v>
      </c>
      <c r="L258" s="105">
        <v>1.22</v>
      </c>
      <c r="M258" s="105">
        <v>100</v>
      </c>
      <c r="N258" s="105">
        <v>0.61</v>
      </c>
      <c r="O258" s="4">
        <f t="shared" si="34"/>
        <v>33.943333333333335</v>
      </c>
      <c r="R258" s="105">
        <v>0.75</v>
      </c>
      <c r="S258" s="105" t="s">
        <v>66</v>
      </c>
      <c r="T258" s="105" t="s">
        <v>447</v>
      </c>
      <c r="U258" s="116">
        <f t="shared" si="28"/>
        <v>33.943333333333335</v>
      </c>
      <c r="V258" s="116" t="str">
        <f t="shared" si="29"/>
        <v/>
      </c>
      <c r="AH258" s="105">
        <f t="shared" si="30"/>
        <v>0.75</v>
      </c>
      <c r="AI258" s="105" t="str">
        <f t="shared" si="31"/>
        <v/>
      </c>
    </row>
    <row r="259" spans="6:35">
      <c r="F259" s="125"/>
      <c r="I259" s="14">
        <f t="shared" si="32"/>
        <v>42653</v>
      </c>
      <c r="J259" s="105" t="str">
        <f t="shared" si="33"/>
        <v>Mon</v>
      </c>
      <c r="K259" s="105">
        <v>2</v>
      </c>
      <c r="L259" s="105">
        <v>0.59</v>
      </c>
      <c r="M259" s="105">
        <v>0.49</v>
      </c>
      <c r="N259" s="105">
        <v>0.25</v>
      </c>
      <c r="O259" s="4">
        <f t="shared" si="34"/>
        <v>0.44333333333333336</v>
      </c>
      <c r="R259" s="105">
        <v>11.5</v>
      </c>
      <c r="S259" s="105" t="s">
        <v>74</v>
      </c>
      <c r="T259" s="105" t="s">
        <v>447</v>
      </c>
      <c r="U259" s="116" t="str">
        <f t="shared" si="28"/>
        <v/>
      </c>
      <c r="V259" s="116">
        <f t="shared" si="29"/>
        <v>0.44333333333333336</v>
      </c>
      <c r="AH259" s="105" t="str">
        <f t="shared" si="30"/>
        <v/>
      </c>
      <c r="AI259" s="105" t="str">
        <f t="shared" si="31"/>
        <v/>
      </c>
    </row>
    <row r="260" spans="6:35">
      <c r="F260" s="125"/>
      <c r="I260" s="14">
        <f t="shared" si="32"/>
        <v>42654</v>
      </c>
      <c r="J260" s="105" t="str">
        <f t="shared" si="33"/>
        <v>Tue</v>
      </c>
      <c r="K260" s="105">
        <v>4</v>
      </c>
      <c r="L260" s="105">
        <v>0</v>
      </c>
      <c r="M260" s="105">
        <v>0.16</v>
      </c>
      <c r="N260" s="105">
        <v>0.43</v>
      </c>
      <c r="O260" s="4">
        <f t="shared" si="34"/>
        <v>0.19666666666666666</v>
      </c>
      <c r="R260" s="105">
        <v>6.5</v>
      </c>
      <c r="S260" s="105" t="s">
        <v>74</v>
      </c>
      <c r="T260" s="105" t="s">
        <v>440</v>
      </c>
      <c r="U260" s="116" t="str">
        <f t="shared" si="28"/>
        <v/>
      </c>
      <c r="V260" s="116">
        <f t="shared" si="29"/>
        <v>0.19666666666666666</v>
      </c>
      <c r="AH260" s="105" t="str">
        <f t="shared" si="30"/>
        <v/>
      </c>
      <c r="AI260" s="105" t="str">
        <f t="shared" si="31"/>
        <v/>
      </c>
    </row>
    <row r="261" spans="6:35">
      <c r="F261" s="125"/>
      <c r="I261" s="14">
        <f t="shared" si="32"/>
        <v>42655</v>
      </c>
      <c r="J261" s="105" t="str">
        <f t="shared" si="33"/>
        <v>Wed</v>
      </c>
      <c r="K261" s="105">
        <v>3</v>
      </c>
      <c r="L261" s="105">
        <v>1.06</v>
      </c>
      <c r="M261" s="105">
        <v>0.64</v>
      </c>
      <c r="N261" s="105">
        <v>0.46</v>
      </c>
      <c r="O261" s="4">
        <f t="shared" si="34"/>
        <v>0.72000000000000008</v>
      </c>
      <c r="R261" s="105">
        <v>2.25</v>
      </c>
      <c r="S261" s="105" t="s">
        <v>66</v>
      </c>
      <c r="T261" s="105" t="s">
        <v>440</v>
      </c>
      <c r="U261" s="116">
        <f t="shared" si="28"/>
        <v>0.72000000000000008</v>
      </c>
      <c r="V261" s="116" t="str">
        <f t="shared" si="29"/>
        <v/>
      </c>
      <c r="AH261" s="105">
        <f t="shared" si="30"/>
        <v>2.25</v>
      </c>
      <c r="AI261" s="105" t="str">
        <f t="shared" si="31"/>
        <v/>
      </c>
    </row>
    <row r="262" spans="6:35">
      <c r="F262" s="125"/>
      <c r="I262" s="14">
        <f t="shared" si="32"/>
        <v>42656</v>
      </c>
      <c r="J262" s="105" t="str">
        <f t="shared" si="33"/>
        <v>Thu</v>
      </c>
      <c r="K262" s="105">
        <v>4</v>
      </c>
      <c r="L262" s="105">
        <v>0.47</v>
      </c>
      <c r="M262" s="105">
        <v>0.31</v>
      </c>
      <c r="N262" s="105">
        <v>0.02</v>
      </c>
      <c r="O262" s="4">
        <f t="shared" si="34"/>
        <v>0.26666666666666666</v>
      </c>
      <c r="R262" s="105">
        <v>13.75</v>
      </c>
      <c r="S262" s="105" t="s">
        <v>66</v>
      </c>
      <c r="T262" s="105" t="s">
        <v>440</v>
      </c>
      <c r="U262" s="116">
        <f t="shared" si="28"/>
        <v>0.26666666666666666</v>
      </c>
      <c r="V262" s="116" t="str">
        <f t="shared" si="29"/>
        <v/>
      </c>
      <c r="AH262" s="105" t="str">
        <f t="shared" si="30"/>
        <v/>
      </c>
      <c r="AI262" s="105" t="str">
        <f t="shared" si="31"/>
        <v/>
      </c>
    </row>
    <row r="263" spans="6:35">
      <c r="F263" s="125"/>
      <c r="I263" s="14">
        <f t="shared" si="32"/>
        <v>42657</v>
      </c>
      <c r="J263" s="105" t="str">
        <f t="shared" si="33"/>
        <v>Fri</v>
      </c>
      <c r="K263" s="105">
        <v>1</v>
      </c>
      <c r="L263" s="105">
        <v>0.28000000000000003</v>
      </c>
      <c r="M263" s="105">
        <v>0.41</v>
      </c>
      <c r="N263" s="105">
        <v>0.12</v>
      </c>
      <c r="O263" s="4">
        <f t="shared" si="34"/>
        <v>0.26999999999999996</v>
      </c>
      <c r="R263" s="105">
        <v>11.5</v>
      </c>
      <c r="S263" s="105" t="s">
        <v>66</v>
      </c>
      <c r="T263" s="105" t="s">
        <v>447</v>
      </c>
      <c r="U263" s="116">
        <f t="shared" si="28"/>
        <v>0.26999999999999996</v>
      </c>
      <c r="V263" s="116" t="str">
        <f t="shared" si="29"/>
        <v/>
      </c>
      <c r="AH263" s="105" t="str">
        <f t="shared" si="30"/>
        <v/>
      </c>
      <c r="AI263" s="105" t="str">
        <f t="shared" si="31"/>
        <v/>
      </c>
    </row>
    <row r="264" spans="6:35">
      <c r="F264" s="125"/>
      <c r="I264" s="14">
        <f t="shared" si="32"/>
        <v>42660</v>
      </c>
      <c r="J264" s="105" t="str">
        <f t="shared" si="33"/>
        <v>Mon</v>
      </c>
      <c r="K264" s="105">
        <v>2</v>
      </c>
      <c r="L264" s="105">
        <v>0.6</v>
      </c>
      <c r="M264" s="105">
        <v>0.56999999999999995</v>
      </c>
      <c r="N264" s="105">
        <v>0.26</v>
      </c>
      <c r="O264" s="4">
        <f t="shared" si="34"/>
        <v>0.47666666666666663</v>
      </c>
      <c r="R264" s="105">
        <v>0.25</v>
      </c>
      <c r="S264" s="105" t="s">
        <v>66</v>
      </c>
      <c r="T264" s="105" t="s">
        <v>447</v>
      </c>
      <c r="U264" s="116">
        <f t="shared" si="28"/>
        <v>0.47666666666666663</v>
      </c>
      <c r="V264" s="116" t="str">
        <f t="shared" si="29"/>
        <v/>
      </c>
      <c r="AH264" s="105" t="str">
        <f t="shared" si="30"/>
        <v/>
      </c>
      <c r="AI264" s="105" t="str">
        <f t="shared" si="31"/>
        <v/>
      </c>
    </row>
    <row r="265" spans="6:35">
      <c r="F265" s="125"/>
      <c r="I265" s="14">
        <f t="shared" si="32"/>
        <v>42661</v>
      </c>
      <c r="J265" s="105" t="str">
        <f t="shared" si="33"/>
        <v>Tue</v>
      </c>
      <c r="K265" s="105">
        <v>1</v>
      </c>
      <c r="L265" s="105">
        <v>0.43</v>
      </c>
      <c r="M265" s="105">
        <v>5.32</v>
      </c>
      <c r="N265" s="105">
        <v>0.26</v>
      </c>
      <c r="O265" s="4">
        <f t="shared" si="34"/>
        <v>2.0033333333333334</v>
      </c>
      <c r="R265" s="105">
        <v>15.75</v>
      </c>
      <c r="S265" s="105" t="s">
        <v>74</v>
      </c>
      <c r="T265" s="105" t="s">
        <v>447</v>
      </c>
      <c r="U265" s="116" t="str">
        <f t="shared" si="28"/>
        <v/>
      </c>
      <c r="V265" s="116">
        <f t="shared" si="29"/>
        <v>2.0033333333333334</v>
      </c>
      <c r="AH265" s="105" t="str">
        <f t="shared" si="30"/>
        <v/>
      </c>
      <c r="AI265" s="105">
        <f t="shared" si="31"/>
        <v>-10</v>
      </c>
    </row>
    <row r="266" spans="6:35">
      <c r="F266" s="125"/>
      <c r="I266" s="14">
        <f t="shared" si="32"/>
        <v>42662</v>
      </c>
      <c r="J266" s="105" t="str">
        <f t="shared" si="33"/>
        <v>Wed</v>
      </c>
      <c r="K266" s="105">
        <v>2</v>
      </c>
      <c r="L266" s="105">
        <v>0.6</v>
      </c>
      <c r="M266" s="105">
        <v>0.56999999999999995</v>
      </c>
      <c r="N266" s="105">
        <v>0.42</v>
      </c>
      <c r="O266" s="4">
        <f t="shared" si="34"/>
        <v>0.52999999999999992</v>
      </c>
      <c r="R266" s="105">
        <v>4.75</v>
      </c>
      <c r="S266" s="105" t="s">
        <v>74</v>
      </c>
      <c r="T266" s="105" t="s">
        <v>447</v>
      </c>
      <c r="U266" s="116" t="str">
        <f t="shared" si="28"/>
        <v/>
      </c>
      <c r="V266" s="116">
        <f t="shared" si="29"/>
        <v>0.52999999999999992</v>
      </c>
      <c r="AH266" s="105" t="str">
        <f t="shared" si="30"/>
        <v/>
      </c>
      <c r="AI266" s="105" t="str">
        <f t="shared" si="31"/>
        <v/>
      </c>
    </row>
    <row r="267" spans="6:35">
      <c r="F267" s="125"/>
      <c r="I267" s="14">
        <f t="shared" si="32"/>
        <v>42663</v>
      </c>
      <c r="J267" s="105" t="str">
        <f t="shared" si="33"/>
        <v>Thu</v>
      </c>
      <c r="K267" s="105">
        <v>3</v>
      </c>
      <c r="L267" s="105">
        <v>0.45</v>
      </c>
      <c r="M267" s="105">
        <v>0.79</v>
      </c>
      <c r="N267" s="105">
        <v>2.04</v>
      </c>
      <c r="O267" s="4">
        <f t="shared" si="34"/>
        <v>1.0933333333333335</v>
      </c>
      <c r="R267" s="105">
        <v>3.75</v>
      </c>
      <c r="S267" s="105" t="s">
        <v>66</v>
      </c>
      <c r="T267" s="105" t="s">
        <v>440</v>
      </c>
      <c r="U267" s="116">
        <f t="shared" si="28"/>
        <v>1.0933333333333335</v>
      </c>
      <c r="V267" s="116" t="str">
        <f t="shared" si="29"/>
        <v/>
      </c>
      <c r="AH267" s="105">
        <f t="shared" si="30"/>
        <v>3.75</v>
      </c>
      <c r="AI267" s="105" t="str">
        <f t="shared" si="31"/>
        <v/>
      </c>
    </row>
    <row r="268" spans="6:35">
      <c r="F268" s="125"/>
      <c r="I268" s="14">
        <f t="shared" si="32"/>
        <v>42664</v>
      </c>
      <c r="J268" s="105" t="str">
        <f t="shared" si="33"/>
        <v>Fri</v>
      </c>
      <c r="K268" s="105">
        <v>4</v>
      </c>
      <c r="L268" s="105">
        <v>0.2</v>
      </c>
      <c r="M268" s="105">
        <v>0.59</v>
      </c>
      <c r="N268" s="105">
        <v>7.52</v>
      </c>
      <c r="O268" s="4">
        <f t="shared" si="34"/>
        <v>2.7699999999999996</v>
      </c>
      <c r="R268" s="105">
        <v>11.75</v>
      </c>
      <c r="S268" s="105" t="s">
        <v>66</v>
      </c>
      <c r="T268" s="105" t="s">
        <v>440</v>
      </c>
      <c r="U268" s="116">
        <f t="shared" si="28"/>
        <v>2.7699999999999996</v>
      </c>
      <c r="V268" s="116" t="str">
        <f t="shared" si="29"/>
        <v/>
      </c>
      <c r="AH268" s="105">
        <f t="shared" si="30"/>
        <v>11.75</v>
      </c>
      <c r="AI268" s="105" t="str">
        <f t="shared" si="31"/>
        <v/>
      </c>
    </row>
    <row r="269" spans="6:35">
      <c r="F269" s="125"/>
      <c r="I269" s="14">
        <f t="shared" si="32"/>
        <v>42667</v>
      </c>
      <c r="J269" s="105" t="str">
        <f t="shared" si="33"/>
        <v>Mon</v>
      </c>
      <c r="K269" s="105">
        <v>1</v>
      </c>
      <c r="L269" s="105">
        <v>0</v>
      </c>
      <c r="M269" s="105">
        <v>0.46</v>
      </c>
      <c r="N269" s="105">
        <v>0.26</v>
      </c>
      <c r="O269" s="4">
        <f t="shared" si="34"/>
        <v>0.24</v>
      </c>
      <c r="R269" s="105">
        <v>11</v>
      </c>
      <c r="S269" s="105" t="s">
        <v>74</v>
      </c>
      <c r="T269" s="105" t="s">
        <v>447</v>
      </c>
      <c r="U269" s="116" t="str">
        <f t="shared" si="28"/>
        <v/>
      </c>
      <c r="V269" s="116">
        <f t="shared" si="29"/>
        <v>0.24</v>
      </c>
      <c r="AH269" s="105" t="str">
        <f t="shared" si="30"/>
        <v/>
      </c>
      <c r="AI269" s="105" t="str">
        <f t="shared" si="31"/>
        <v/>
      </c>
    </row>
    <row r="270" spans="6:35">
      <c r="F270" s="125"/>
      <c r="I270" s="14">
        <f t="shared" si="32"/>
        <v>42668</v>
      </c>
      <c r="J270" s="105" t="str">
        <f t="shared" si="33"/>
        <v>Tue</v>
      </c>
      <c r="K270" s="105">
        <v>3</v>
      </c>
      <c r="L270" s="105">
        <v>1.46</v>
      </c>
      <c r="M270" s="105">
        <v>0.44</v>
      </c>
      <c r="N270" s="105">
        <v>0.47</v>
      </c>
      <c r="O270" s="4">
        <f t="shared" si="34"/>
        <v>0.79</v>
      </c>
      <c r="R270" s="105">
        <v>2</v>
      </c>
      <c r="S270" s="105" t="s">
        <v>66</v>
      </c>
      <c r="T270" s="105" t="s">
        <v>440</v>
      </c>
      <c r="U270" s="116">
        <f t="shared" si="28"/>
        <v>0.79</v>
      </c>
      <c r="V270" s="116" t="str">
        <f t="shared" si="29"/>
        <v/>
      </c>
      <c r="AH270" s="105">
        <f t="shared" si="30"/>
        <v>2</v>
      </c>
      <c r="AI270" s="105" t="str">
        <f t="shared" si="31"/>
        <v/>
      </c>
    </row>
    <row r="271" spans="6:35">
      <c r="F271" s="125"/>
      <c r="I271" s="14">
        <f t="shared" si="32"/>
        <v>42669</v>
      </c>
      <c r="J271" s="105" t="str">
        <f t="shared" si="33"/>
        <v>Wed</v>
      </c>
      <c r="K271" s="105">
        <v>3</v>
      </c>
      <c r="L271" s="105">
        <v>1.53</v>
      </c>
      <c r="M271" s="105">
        <v>0.68</v>
      </c>
      <c r="N271" s="105">
        <v>0.51</v>
      </c>
      <c r="O271" s="4">
        <f t="shared" si="34"/>
        <v>0.90666666666666662</v>
      </c>
      <c r="R271" s="105">
        <v>11</v>
      </c>
      <c r="S271" s="105" t="s">
        <v>66</v>
      </c>
      <c r="T271" s="105" t="s">
        <v>440</v>
      </c>
      <c r="U271" s="116">
        <f t="shared" si="28"/>
        <v>0.90666666666666662</v>
      </c>
      <c r="V271" s="116" t="str">
        <f t="shared" si="29"/>
        <v/>
      </c>
      <c r="AH271" s="105">
        <f t="shared" si="30"/>
        <v>11</v>
      </c>
      <c r="AI271" s="105" t="str">
        <f t="shared" si="31"/>
        <v/>
      </c>
    </row>
    <row r="272" spans="6:35">
      <c r="F272" s="125"/>
      <c r="I272" s="14">
        <f t="shared" si="32"/>
        <v>42670</v>
      </c>
      <c r="J272" s="105" t="str">
        <f t="shared" si="33"/>
        <v>Thu</v>
      </c>
      <c r="K272" s="105">
        <v>1</v>
      </c>
      <c r="L272" s="105">
        <v>0.83</v>
      </c>
      <c r="M272" s="105">
        <v>0.48</v>
      </c>
      <c r="N272" s="105">
        <v>0.49</v>
      </c>
      <c r="O272" s="4">
        <f t="shared" si="34"/>
        <v>0.6</v>
      </c>
      <c r="R272" s="105">
        <v>8</v>
      </c>
      <c r="S272" s="105" t="s">
        <v>66</v>
      </c>
      <c r="T272" s="105" t="s">
        <v>447</v>
      </c>
      <c r="U272" s="116">
        <f t="shared" si="28"/>
        <v>0.6</v>
      </c>
      <c r="V272" s="116" t="str">
        <f t="shared" si="29"/>
        <v/>
      </c>
      <c r="AH272" s="105" t="str">
        <f t="shared" si="30"/>
        <v/>
      </c>
      <c r="AI272" s="105" t="str">
        <f t="shared" si="31"/>
        <v/>
      </c>
    </row>
    <row r="273" spans="6:35">
      <c r="F273" s="125"/>
      <c r="I273" s="14">
        <f t="shared" si="32"/>
        <v>42671</v>
      </c>
      <c r="J273" s="105" t="str">
        <f t="shared" si="33"/>
        <v>Fri</v>
      </c>
      <c r="K273" s="105">
        <v>2</v>
      </c>
      <c r="L273" s="105">
        <v>0.56999999999999995</v>
      </c>
      <c r="M273" s="105">
        <v>0.54</v>
      </c>
      <c r="N273" s="105">
        <v>0.61</v>
      </c>
      <c r="O273" s="4">
        <f t="shared" si="34"/>
        <v>0.57333333333333325</v>
      </c>
      <c r="R273" s="105">
        <v>3.25</v>
      </c>
      <c r="S273" s="105" t="s">
        <v>66</v>
      </c>
      <c r="T273" s="105" t="s">
        <v>447</v>
      </c>
      <c r="U273" s="116">
        <f t="shared" si="28"/>
        <v>0.57333333333333325</v>
      </c>
      <c r="V273" s="116" t="str">
        <f t="shared" si="29"/>
        <v/>
      </c>
      <c r="AH273" s="105" t="str">
        <f t="shared" si="30"/>
        <v/>
      </c>
      <c r="AI273" s="105" t="str">
        <f t="shared" si="31"/>
        <v/>
      </c>
    </row>
    <row r="274" spans="6:35">
      <c r="F274" s="125"/>
      <c r="I274" s="14">
        <f t="shared" si="32"/>
        <v>42674</v>
      </c>
      <c r="J274" s="105" t="str">
        <f t="shared" si="33"/>
        <v>Mon</v>
      </c>
      <c r="K274" s="105">
        <v>2</v>
      </c>
      <c r="L274" s="105">
        <v>0.61</v>
      </c>
      <c r="M274" s="105">
        <v>0.26</v>
      </c>
      <c r="N274" s="105">
        <v>0.26</v>
      </c>
      <c r="O274" s="4">
        <f t="shared" si="34"/>
        <v>0.37666666666666665</v>
      </c>
      <c r="R274" s="105">
        <v>1.25</v>
      </c>
      <c r="S274" s="105" t="s">
        <v>66</v>
      </c>
      <c r="T274" s="105" t="s">
        <v>447</v>
      </c>
      <c r="U274" s="116">
        <f t="shared" si="28"/>
        <v>0.37666666666666665</v>
      </c>
      <c r="V274" s="116" t="str">
        <f t="shared" si="29"/>
        <v/>
      </c>
      <c r="AH274" s="105" t="str">
        <f t="shared" si="30"/>
        <v/>
      </c>
      <c r="AI274" s="105" t="str">
        <f t="shared" si="31"/>
        <v/>
      </c>
    </row>
    <row r="275" spans="6:35">
      <c r="F275" s="125"/>
      <c r="I275" s="14">
        <f t="shared" si="32"/>
        <v>42675</v>
      </c>
      <c r="J275" s="105" t="str">
        <f t="shared" si="33"/>
        <v>Tue</v>
      </c>
      <c r="K275" s="105">
        <v>2</v>
      </c>
      <c r="L275" s="105">
        <v>0.55000000000000004</v>
      </c>
      <c r="M275" s="105">
        <v>1.23</v>
      </c>
      <c r="N275" s="105">
        <v>0.24</v>
      </c>
      <c r="O275" s="4">
        <f t="shared" si="34"/>
        <v>0.67333333333333334</v>
      </c>
      <c r="R275" s="105">
        <v>1.75</v>
      </c>
      <c r="S275" s="105" t="s">
        <v>66</v>
      </c>
      <c r="T275" s="105" t="s">
        <v>447</v>
      </c>
      <c r="U275" s="116">
        <f t="shared" si="28"/>
        <v>0.67333333333333334</v>
      </c>
      <c r="V275" s="116" t="str">
        <f t="shared" si="29"/>
        <v/>
      </c>
      <c r="AH275" s="105" t="str">
        <f t="shared" si="30"/>
        <v/>
      </c>
      <c r="AI275" s="105" t="str">
        <f t="shared" si="31"/>
        <v/>
      </c>
    </row>
    <row r="276" spans="6:35">
      <c r="F276" s="125"/>
      <c r="I276" s="14">
        <f t="shared" si="32"/>
        <v>42676</v>
      </c>
      <c r="J276" s="105" t="str">
        <f t="shared" si="33"/>
        <v>Wed</v>
      </c>
      <c r="K276" s="105">
        <v>3</v>
      </c>
      <c r="L276" s="105">
        <v>0.97</v>
      </c>
      <c r="M276" s="105">
        <v>0.69</v>
      </c>
      <c r="N276" s="105">
        <v>0.26</v>
      </c>
      <c r="O276" s="4">
        <f t="shared" si="34"/>
        <v>0.64</v>
      </c>
      <c r="R276" s="105">
        <v>2.25</v>
      </c>
      <c r="S276" s="105" t="s">
        <v>66</v>
      </c>
      <c r="T276" s="105" t="s">
        <v>440</v>
      </c>
      <c r="U276" s="116">
        <f t="shared" si="28"/>
        <v>0.64</v>
      </c>
      <c r="V276" s="116" t="str">
        <f t="shared" si="29"/>
        <v/>
      </c>
      <c r="AH276" s="105" t="str">
        <f t="shared" si="30"/>
        <v/>
      </c>
      <c r="AI276" s="105" t="str">
        <f t="shared" si="31"/>
        <v/>
      </c>
    </row>
    <row r="277" spans="6:35">
      <c r="F277" s="125"/>
      <c r="I277" s="14">
        <f t="shared" si="32"/>
        <v>42677</v>
      </c>
      <c r="J277" s="105" t="str">
        <f t="shared" si="33"/>
        <v>Thu</v>
      </c>
      <c r="K277" s="105">
        <v>2</v>
      </c>
      <c r="L277" s="105">
        <v>0.62</v>
      </c>
      <c r="M277" s="105">
        <v>0.74</v>
      </c>
      <c r="N277" s="105">
        <v>0.9</v>
      </c>
      <c r="O277" s="4">
        <f t="shared" si="34"/>
        <v>0.7533333333333333</v>
      </c>
      <c r="R277" s="105">
        <v>2.5</v>
      </c>
      <c r="S277" s="105" t="s">
        <v>66</v>
      </c>
      <c r="T277" s="105" t="s">
        <v>447</v>
      </c>
      <c r="U277" s="116">
        <f t="shared" si="28"/>
        <v>0.7533333333333333</v>
      </c>
      <c r="V277" s="116" t="str">
        <f t="shared" si="29"/>
        <v/>
      </c>
      <c r="AH277" s="105">
        <f t="shared" si="30"/>
        <v>2.5</v>
      </c>
      <c r="AI277" s="105" t="str">
        <f t="shared" si="31"/>
        <v/>
      </c>
    </row>
    <row r="278" spans="6:35">
      <c r="F278" s="125"/>
      <c r="I278" s="14">
        <f t="shared" si="32"/>
        <v>42678</v>
      </c>
      <c r="J278" s="105" t="str">
        <f t="shared" si="33"/>
        <v>Fri</v>
      </c>
      <c r="K278" s="105">
        <v>2</v>
      </c>
      <c r="L278" s="105">
        <v>0.56999999999999995</v>
      </c>
      <c r="M278" s="105">
        <v>0.74</v>
      </c>
      <c r="N278" s="105">
        <v>0.65</v>
      </c>
      <c r="O278" s="4">
        <f t="shared" si="34"/>
        <v>0.65333333333333332</v>
      </c>
      <c r="R278" s="105">
        <v>0.25</v>
      </c>
      <c r="S278" s="105" t="s">
        <v>66</v>
      </c>
      <c r="T278" s="105" t="s">
        <v>447</v>
      </c>
      <c r="U278" s="116">
        <f t="shared" si="28"/>
        <v>0.65333333333333332</v>
      </c>
      <c r="V278" s="116" t="str">
        <f t="shared" si="29"/>
        <v/>
      </c>
      <c r="AH278" s="105" t="str">
        <f t="shared" si="30"/>
        <v/>
      </c>
      <c r="AI278" s="105" t="str">
        <f t="shared" si="31"/>
        <v/>
      </c>
    </row>
    <row r="279" spans="6:35">
      <c r="F279" s="125"/>
      <c r="I279" s="14">
        <f t="shared" si="32"/>
        <v>42681</v>
      </c>
      <c r="J279" s="105" t="str">
        <f t="shared" si="33"/>
        <v>Mon</v>
      </c>
      <c r="K279" s="105">
        <v>1</v>
      </c>
      <c r="L279" s="105">
        <v>0.36</v>
      </c>
      <c r="M279" s="105">
        <v>0.19</v>
      </c>
      <c r="N279" s="105">
        <v>0.3</v>
      </c>
      <c r="O279" s="4">
        <f t="shared" si="34"/>
        <v>0.28333333333333338</v>
      </c>
      <c r="R279" s="105">
        <v>30.75</v>
      </c>
      <c r="S279" s="105" t="s">
        <v>74</v>
      </c>
      <c r="T279" s="105" t="s">
        <v>447</v>
      </c>
      <c r="U279" s="116" t="str">
        <f t="shared" si="28"/>
        <v/>
      </c>
      <c r="V279" s="116">
        <f t="shared" si="29"/>
        <v>0.28333333333333338</v>
      </c>
      <c r="AH279" s="105" t="str">
        <f t="shared" si="30"/>
        <v/>
      </c>
      <c r="AI279" s="105" t="str">
        <f t="shared" si="31"/>
        <v/>
      </c>
    </row>
    <row r="280" spans="6:35">
      <c r="F280" s="125"/>
      <c r="I280" s="14">
        <f t="shared" si="32"/>
        <v>42682</v>
      </c>
      <c r="J280" s="105" t="str">
        <f t="shared" si="33"/>
        <v>Tue</v>
      </c>
      <c r="K280" s="105">
        <v>3</v>
      </c>
      <c r="L280" s="105">
        <v>1.53</v>
      </c>
      <c r="M280" s="105">
        <v>0.85</v>
      </c>
      <c r="N280" s="105">
        <v>1.25</v>
      </c>
      <c r="O280" s="4">
        <f t="shared" si="34"/>
        <v>1.21</v>
      </c>
      <c r="R280" s="105">
        <v>6.75</v>
      </c>
      <c r="S280" s="105" t="s">
        <v>66</v>
      </c>
      <c r="T280" s="105" t="s">
        <v>440</v>
      </c>
      <c r="U280" s="116">
        <f t="shared" si="28"/>
        <v>1.21</v>
      </c>
      <c r="V280" s="116" t="str">
        <f t="shared" si="29"/>
        <v/>
      </c>
      <c r="AH280" s="105">
        <f t="shared" si="30"/>
        <v>6.75</v>
      </c>
      <c r="AI280" s="105" t="str">
        <f t="shared" si="31"/>
        <v/>
      </c>
    </row>
    <row r="281" spans="6:35">
      <c r="F281" s="125"/>
      <c r="I281" s="14">
        <f t="shared" si="32"/>
        <v>42683</v>
      </c>
      <c r="J281" s="105" t="str">
        <f t="shared" si="33"/>
        <v>Wed</v>
      </c>
      <c r="K281" s="105">
        <v>4</v>
      </c>
      <c r="L281" s="105">
        <v>0.28999999999999998</v>
      </c>
      <c r="M281" s="105">
        <v>0.55000000000000004</v>
      </c>
      <c r="N281" s="105">
        <v>0.43</v>
      </c>
      <c r="O281" s="4">
        <f t="shared" si="34"/>
        <v>0.42333333333333334</v>
      </c>
      <c r="R281" s="105">
        <v>0.5</v>
      </c>
      <c r="S281" s="105" t="s">
        <v>66</v>
      </c>
      <c r="T281" s="105" t="s">
        <v>440</v>
      </c>
      <c r="U281" s="116">
        <f t="shared" si="28"/>
        <v>0.42333333333333334</v>
      </c>
      <c r="V281" s="116" t="str">
        <f t="shared" si="29"/>
        <v/>
      </c>
      <c r="AH281" s="105" t="str">
        <f t="shared" si="30"/>
        <v/>
      </c>
      <c r="AI281" s="105" t="str">
        <f t="shared" si="31"/>
        <v/>
      </c>
    </row>
    <row r="282" spans="6:35">
      <c r="F282" s="125"/>
      <c r="I282" s="14">
        <f t="shared" si="32"/>
        <v>42684</v>
      </c>
      <c r="J282" s="105" t="str">
        <f t="shared" si="33"/>
        <v>Thu</v>
      </c>
      <c r="K282" s="105">
        <v>1</v>
      </c>
      <c r="L282" s="105">
        <v>0.79</v>
      </c>
      <c r="M282" s="105">
        <v>0.32</v>
      </c>
      <c r="N282" s="105">
        <v>0.41</v>
      </c>
      <c r="O282" s="4">
        <f t="shared" si="34"/>
        <v>0.50666666666666671</v>
      </c>
      <c r="R282" s="105">
        <v>7.5</v>
      </c>
      <c r="S282" s="105" t="s">
        <v>66</v>
      </c>
      <c r="T282" s="105" t="s">
        <v>447</v>
      </c>
      <c r="U282" s="116">
        <f t="shared" si="28"/>
        <v>0.50666666666666671</v>
      </c>
      <c r="V282" s="116" t="str">
        <f t="shared" si="29"/>
        <v/>
      </c>
      <c r="AH282" s="105" t="str">
        <f t="shared" si="30"/>
        <v/>
      </c>
      <c r="AI282" s="105" t="str">
        <f t="shared" si="31"/>
        <v/>
      </c>
    </row>
    <row r="283" spans="6:35">
      <c r="F283" s="125"/>
      <c r="I283" s="14">
        <f t="shared" si="32"/>
        <v>42685</v>
      </c>
      <c r="J283" s="105" t="str">
        <f t="shared" si="33"/>
        <v>Fri</v>
      </c>
      <c r="K283" s="105">
        <v>3</v>
      </c>
      <c r="L283" s="105">
        <v>1.17</v>
      </c>
      <c r="M283" s="105">
        <v>1.32</v>
      </c>
      <c r="N283" s="105">
        <v>0.49</v>
      </c>
      <c r="O283" s="4">
        <f t="shared" si="34"/>
        <v>0.99333333333333351</v>
      </c>
      <c r="R283" s="105">
        <v>10.25</v>
      </c>
      <c r="S283" s="105" t="s">
        <v>74</v>
      </c>
      <c r="T283" s="105" t="s">
        <v>440</v>
      </c>
      <c r="U283" s="116" t="str">
        <f t="shared" si="28"/>
        <v/>
      </c>
      <c r="V283" s="116">
        <f t="shared" si="29"/>
        <v>0.99333333333333351</v>
      </c>
      <c r="AH283" s="105" t="str">
        <f t="shared" si="30"/>
        <v/>
      </c>
      <c r="AI283" s="105">
        <f t="shared" si="31"/>
        <v>-10</v>
      </c>
    </row>
    <row r="284" spans="6:35">
      <c r="F284" s="125"/>
      <c r="I284" s="14">
        <f t="shared" si="32"/>
        <v>42688</v>
      </c>
      <c r="J284" s="105" t="str">
        <f t="shared" si="33"/>
        <v>Mon</v>
      </c>
      <c r="K284" s="105">
        <v>1</v>
      </c>
      <c r="L284" s="105">
        <v>0.56999999999999995</v>
      </c>
      <c r="M284" s="105">
        <v>2.39</v>
      </c>
      <c r="N284" s="105">
        <v>0.26</v>
      </c>
      <c r="O284" s="4">
        <f t="shared" si="34"/>
        <v>1.0733333333333333</v>
      </c>
      <c r="R284" s="105">
        <v>4</v>
      </c>
      <c r="S284" s="105" t="s">
        <v>66</v>
      </c>
      <c r="T284" s="105" t="s">
        <v>447</v>
      </c>
      <c r="U284" s="116">
        <f t="shared" si="28"/>
        <v>1.0733333333333333</v>
      </c>
      <c r="V284" s="116" t="str">
        <f t="shared" si="29"/>
        <v/>
      </c>
      <c r="AH284" s="105">
        <f t="shared" si="30"/>
        <v>4</v>
      </c>
      <c r="AI284" s="105" t="str">
        <f t="shared" si="31"/>
        <v/>
      </c>
    </row>
    <row r="285" spans="6:35">
      <c r="F285" s="125"/>
      <c r="I285" s="14">
        <f t="shared" si="32"/>
        <v>42689</v>
      </c>
      <c r="J285" s="105" t="str">
        <f t="shared" si="33"/>
        <v>Tue</v>
      </c>
      <c r="K285" s="105">
        <v>2</v>
      </c>
      <c r="L285" s="105">
        <v>0.77</v>
      </c>
      <c r="M285" s="105">
        <v>0.27</v>
      </c>
      <c r="N285" s="105">
        <v>0.27</v>
      </c>
      <c r="O285" s="4">
        <f t="shared" si="34"/>
        <v>0.4366666666666667</v>
      </c>
      <c r="R285" s="105">
        <v>4.5</v>
      </c>
      <c r="S285" s="105" t="s">
        <v>74</v>
      </c>
      <c r="T285" s="105" t="s">
        <v>447</v>
      </c>
      <c r="U285" s="116" t="str">
        <f t="shared" si="28"/>
        <v/>
      </c>
      <c r="V285" s="116">
        <f t="shared" si="29"/>
        <v>0.4366666666666667</v>
      </c>
      <c r="AH285" s="105" t="str">
        <f t="shared" si="30"/>
        <v/>
      </c>
      <c r="AI285" s="105" t="str">
        <f t="shared" si="31"/>
        <v/>
      </c>
    </row>
    <row r="286" spans="6:35">
      <c r="F286" s="125"/>
      <c r="I286" s="14">
        <f t="shared" si="32"/>
        <v>42690</v>
      </c>
      <c r="J286" s="105" t="str">
        <f t="shared" si="33"/>
        <v>Wed</v>
      </c>
      <c r="K286" s="105">
        <v>3</v>
      </c>
      <c r="L286" s="105">
        <v>1.19</v>
      </c>
      <c r="M286" s="105">
        <v>0.88</v>
      </c>
      <c r="N286" s="105">
        <v>0.28999999999999998</v>
      </c>
      <c r="O286" s="4">
        <f t="shared" si="34"/>
        <v>0.78666666666666663</v>
      </c>
      <c r="R286" s="105">
        <v>8.75</v>
      </c>
      <c r="S286" s="105" t="s">
        <v>74</v>
      </c>
      <c r="T286" s="105" t="s">
        <v>440</v>
      </c>
      <c r="U286" s="116" t="str">
        <f t="shared" si="28"/>
        <v/>
      </c>
      <c r="V286" s="116">
        <f t="shared" si="29"/>
        <v>0.78666666666666663</v>
      </c>
      <c r="AH286" s="105" t="str">
        <f t="shared" si="30"/>
        <v/>
      </c>
      <c r="AI286" s="105">
        <f t="shared" si="31"/>
        <v>-10</v>
      </c>
    </row>
    <row r="287" spans="6:35">
      <c r="F287" s="125"/>
      <c r="I287" s="14">
        <f t="shared" si="32"/>
        <v>42691</v>
      </c>
      <c r="J287" s="105" t="str">
        <f t="shared" si="33"/>
        <v>Thu</v>
      </c>
      <c r="K287" s="105">
        <v>2</v>
      </c>
      <c r="L287" s="105">
        <v>0.74</v>
      </c>
      <c r="M287" s="105">
        <v>0.46</v>
      </c>
      <c r="N287" s="105">
        <v>0.99</v>
      </c>
      <c r="O287" s="4">
        <f t="shared" si="34"/>
        <v>0.73</v>
      </c>
      <c r="R287" s="105">
        <v>3</v>
      </c>
      <c r="S287" s="105" t="s">
        <v>74</v>
      </c>
      <c r="T287" s="105" t="s">
        <v>447</v>
      </c>
      <c r="U287" s="116" t="str">
        <f t="shared" si="28"/>
        <v/>
      </c>
      <c r="V287" s="116">
        <f t="shared" si="29"/>
        <v>0.73</v>
      </c>
      <c r="AH287" s="105" t="str">
        <f t="shared" si="30"/>
        <v/>
      </c>
      <c r="AI287" s="105">
        <f t="shared" si="31"/>
        <v>-10</v>
      </c>
    </row>
    <row r="288" spans="6:35">
      <c r="F288" s="125"/>
      <c r="I288" s="14">
        <f t="shared" si="32"/>
        <v>42692</v>
      </c>
      <c r="J288" s="105" t="str">
        <f t="shared" si="33"/>
        <v>Fri</v>
      </c>
      <c r="K288" s="105">
        <v>2</v>
      </c>
      <c r="L288" s="105">
        <v>1.72</v>
      </c>
      <c r="M288" s="105">
        <v>0.53</v>
      </c>
      <c r="N288" s="105">
        <v>0.62</v>
      </c>
      <c r="O288" s="4">
        <f t="shared" si="34"/>
        <v>0.95666666666666667</v>
      </c>
      <c r="R288" s="105">
        <v>0.75</v>
      </c>
      <c r="S288" s="105" t="s">
        <v>66</v>
      </c>
      <c r="T288" s="105" t="s">
        <v>447</v>
      </c>
      <c r="U288" s="116">
        <f t="shared" si="28"/>
        <v>0.95666666666666667</v>
      </c>
      <c r="V288" s="116" t="str">
        <f t="shared" si="29"/>
        <v/>
      </c>
      <c r="AH288" s="105">
        <f t="shared" si="30"/>
        <v>0.75</v>
      </c>
      <c r="AI288" s="105" t="str">
        <f t="shared" si="31"/>
        <v/>
      </c>
    </row>
    <row r="289" spans="6:35">
      <c r="F289" s="125"/>
      <c r="I289" s="14">
        <f t="shared" si="32"/>
        <v>42695</v>
      </c>
      <c r="J289" s="105" t="str">
        <f t="shared" si="33"/>
        <v>Mon</v>
      </c>
      <c r="K289" s="105">
        <v>2</v>
      </c>
      <c r="L289" s="105">
        <v>0.78</v>
      </c>
      <c r="M289" s="105">
        <v>0.74</v>
      </c>
      <c r="N289" s="105">
        <v>0.34</v>
      </c>
      <c r="O289" s="4">
        <f t="shared" si="34"/>
        <v>0.62</v>
      </c>
      <c r="R289" s="105">
        <v>6</v>
      </c>
      <c r="S289" s="105" t="s">
        <v>74</v>
      </c>
      <c r="T289" s="105" t="s">
        <v>447</v>
      </c>
      <c r="U289" s="116" t="str">
        <f t="shared" si="28"/>
        <v/>
      </c>
      <c r="V289" s="116">
        <f t="shared" si="29"/>
        <v>0.62</v>
      </c>
      <c r="AH289" s="105" t="str">
        <f t="shared" si="30"/>
        <v/>
      </c>
      <c r="AI289" s="105" t="str">
        <f t="shared" si="31"/>
        <v/>
      </c>
    </row>
    <row r="290" spans="6:35">
      <c r="F290" s="125"/>
      <c r="I290" s="14">
        <f t="shared" si="32"/>
        <v>42696</v>
      </c>
      <c r="J290" s="105" t="str">
        <f t="shared" si="33"/>
        <v>Tue</v>
      </c>
      <c r="K290" s="105">
        <v>1</v>
      </c>
      <c r="L290" s="105">
        <v>0.83</v>
      </c>
      <c r="M290" s="105">
        <v>0.5</v>
      </c>
      <c r="N290" s="105">
        <v>0.6</v>
      </c>
      <c r="O290" s="4">
        <f t="shared" si="34"/>
        <v>0.64333333333333342</v>
      </c>
      <c r="R290" s="105">
        <v>7</v>
      </c>
      <c r="S290" s="105" t="s">
        <v>66</v>
      </c>
      <c r="T290" s="105" t="s">
        <v>447</v>
      </c>
      <c r="U290" s="116">
        <f t="shared" si="28"/>
        <v>0.64333333333333342</v>
      </c>
      <c r="V290" s="116" t="str">
        <f t="shared" si="29"/>
        <v/>
      </c>
      <c r="AH290" s="105" t="str">
        <f t="shared" si="30"/>
        <v/>
      </c>
      <c r="AI290" s="105" t="str">
        <f t="shared" si="31"/>
        <v/>
      </c>
    </row>
    <row r="291" spans="6:35">
      <c r="F291" s="125"/>
      <c r="I291" s="14">
        <f t="shared" si="32"/>
        <v>42697</v>
      </c>
      <c r="J291" s="105" t="str">
        <f t="shared" si="33"/>
        <v>Wed</v>
      </c>
      <c r="K291" s="105">
        <v>3</v>
      </c>
      <c r="L291" s="105">
        <v>1.19</v>
      </c>
      <c r="M291" s="105">
        <v>0.8</v>
      </c>
      <c r="N291" s="105">
        <v>0.31</v>
      </c>
      <c r="O291" s="4">
        <f t="shared" si="34"/>
        <v>0.76666666666666661</v>
      </c>
      <c r="R291" s="105">
        <v>6.25</v>
      </c>
      <c r="S291" s="105" t="s">
        <v>66</v>
      </c>
      <c r="T291" s="105" t="s">
        <v>440</v>
      </c>
      <c r="U291" s="116">
        <f t="shared" si="28"/>
        <v>0.76666666666666661</v>
      </c>
      <c r="V291" s="116" t="str">
        <f t="shared" si="29"/>
        <v/>
      </c>
      <c r="AH291" s="105">
        <f t="shared" si="30"/>
        <v>6.25</v>
      </c>
      <c r="AI291" s="105" t="str">
        <f t="shared" si="31"/>
        <v/>
      </c>
    </row>
    <row r="292" spans="6:35">
      <c r="F292" s="125"/>
      <c r="I292" s="14">
        <f t="shared" si="32"/>
        <v>42698</v>
      </c>
      <c r="J292" s="105" t="str">
        <f t="shared" si="33"/>
        <v>Thu</v>
      </c>
      <c r="L292" s="105" t="s">
        <v>331</v>
      </c>
      <c r="M292" s="105" t="s">
        <v>331</v>
      </c>
      <c r="N292" s="105" t="s">
        <v>331</v>
      </c>
      <c r="O292" s="4"/>
      <c r="U292" s="116" t="str">
        <f t="shared" si="28"/>
        <v/>
      </c>
      <c r="V292" s="116" t="str">
        <f t="shared" si="29"/>
        <v/>
      </c>
      <c r="AH292" s="105" t="str">
        <f t="shared" si="30"/>
        <v/>
      </c>
      <c r="AI292" s="105" t="str">
        <f t="shared" si="31"/>
        <v/>
      </c>
    </row>
    <row r="293" spans="6:35">
      <c r="F293" s="125"/>
      <c r="I293" s="14">
        <f t="shared" si="32"/>
        <v>42699</v>
      </c>
      <c r="J293" s="105" t="str">
        <f t="shared" si="33"/>
        <v>Fri</v>
      </c>
      <c r="K293" s="105">
        <v>1</v>
      </c>
      <c r="L293" s="105">
        <v>0.56999999999999995</v>
      </c>
      <c r="M293" s="105">
        <v>0.7</v>
      </c>
      <c r="N293" s="105">
        <v>0.52</v>
      </c>
      <c r="O293" s="4">
        <f t="shared" si="34"/>
        <v>0.59666666666666668</v>
      </c>
      <c r="R293" s="105">
        <v>5</v>
      </c>
      <c r="S293" s="105" t="s">
        <v>74</v>
      </c>
      <c r="T293" s="105" t="s">
        <v>447</v>
      </c>
      <c r="U293" s="116" t="str">
        <f t="shared" si="28"/>
        <v/>
      </c>
      <c r="V293" s="116">
        <f t="shared" si="29"/>
        <v>0.59666666666666668</v>
      </c>
      <c r="AH293" s="105" t="str">
        <f t="shared" si="30"/>
        <v/>
      </c>
      <c r="AI293" s="105" t="str">
        <f t="shared" si="31"/>
        <v/>
      </c>
    </row>
    <row r="294" spans="6:35">
      <c r="F294" s="125"/>
      <c r="I294" s="14">
        <f t="shared" si="32"/>
        <v>42702</v>
      </c>
      <c r="J294" s="105" t="str">
        <f t="shared" si="33"/>
        <v>Mon</v>
      </c>
      <c r="K294" s="105">
        <v>3</v>
      </c>
      <c r="L294" s="105">
        <v>1.21</v>
      </c>
      <c r="M294" s="105">
        <v>0.84</v>
      </c>
      <c r="N294" s="105">
        <v>0.84</v>
      </c>
      <c r="O294" s="4">
        <f t="shared" si="34"/>
        <v>0.96333333333333326</v>
      </c>
      <c r="R294" s="105">
        <v>5.25</v>
      </c>
      <c r="S294" s="105" t="s">
        <v>74</v>
      </c>
      <c r="T294" s="105" t="s">
        <v>440</v>
      </c>
      <c r="U294" s="116" t="str">
        <f t="shared" si="28"/>
        <v/>
      </c>
      <c r="V294" s="116">
        <f t="shared" si="29"/>
        <v>0.96333333333333326</v>
      </c>
      <c r="AH294" s="105" t="str">
        <f t="shared" si="30"/>
        <v/>
      </c>
      <c r="AI294" s="105">
        <f t="shared" si="31"/>
        <v>-10</v>
      </c>
    </row>
    <row r="295" spans="6:35">
      <c r="F295" s="125"/>
      <c r="I295" s="14">
        <f t="shared" si="32"/>
        <v>42703</v>
      </c>
      <c r="J295" s="105" t="str">
        <f t="shared" si="33"/>
        <v>Tue</v>
      </c>
      <c r="K295" s="105">
        <v>3</v>
      </c>
      <c r="L295" s="105">
        <v>0.54</v>
      </c>
      <c r="M295" s="105">
        <v>0.68</v>
      </c>
      <c r="N295" s="105">
        <v>1.39</v>
      </c>
      <c r="O295" s="4">
        <f t="shared" si="34"/>
        <v>0.87000000000000011</v>
      </c>
      <c r="R295" s="105">
        <v>0.5</v>
      </c>
      <c r="S295" s="105" t="s">
        <v>66</v>
      </c>
      <c r="T295" s="105" t="s">
        <v>440</v>
      </c>
      <c r="U295" s="116">
        <f t="shared" si="28"/>
        <v>0.87000000000000011</v>
      </c>
      <c r="V295" s="116" t="str">
        <f t="shared" si="29"/>
        <v/>
      </c>
      <c r="AH295" s="105">
        <f t="shared" si="30"/>
        <v>0.5</v>
      </c>
      <c r="AI295" s="105" t="str">
        <f t="shared" si="31"/>
        <v/>
      </c>
    </row>
    <row r="296" spans="6:35">
      <c r="F296" s="125"/>
      <c r="I296" s="14">
        <f t="shared" si="32"/>
        <v>42704</v>
      </c>
      <c r="J296" s="105" t="str">
        <f t="shared" si="33"/>
        <v>Wed</v>
      </c>
      <c r="O296" s="4"/>
      <c r="U296" s="116" t="str">
        <f t="shared" si="28"/>
        <v/>
      </c>
      <c r="V296" s="116" t="str">
        <f t="shared" si="29"/>
        <v/>
      </c>
      <c r="AH296" s="105" t="str">
        <f t="shared" si="30"/>
        <v/>
      </c>
      <c r="AI296" s="105" t="str">
        <f t="shared" si="31"/>
        <v/>
      </c>
    </row>
    <row r="297" spans="6:35">
      <c r="F297" s="125"/>
      <c r="I297" s="14">
        <f t="shared" si="32"/>
        <v>42705</v>
      </c>
      <c r="J297" s="105" t="str">
        <f t="shared" si="33"/>
        <v>Thu</v>
      </c>
      <c r="O297" s="4"/>
      <c r="U297" s="116" t="str">
        <f t="shared" ref="U297:U360" si="35">IF(S297="Y",O297,"")</f>
        <v/>
      </c>
      <c r="V297" s="116" t="str">
        <f t="shared" ref="V297:V360" si="36">IF(S297="N",O297,"")</f>
        <v/>
      </c>
      <c r="AH297" s="105" t="str">
        <f t="shared" ref="AH297:AH360" si="37">IF(AND(S297="Y",O297&gt;$AC$43)=TRUE,R297,"")</f>
        <v/>
      </c>
      <c r="AI297" s="105" t="str">
        <f t="shared" ref="AI297:AI360" si="38">IF(AND(S297="N",O297&gt;$AC$43)=TRUE,-10,"")</f>
        <v/>
      </c>
    </row>
    <row r="298" spans="6:35">
      <c r="F298" s="125"/>
      <c r="I298" s="14">
        <f t="shared" ref="I298:I358" si="39">IF(J297="Fri",I297+3,I297+1)</f>
        <v>42706</v>
      </c>
      <c r="J298" s="105" t="str">
        <f t="shared" ref="J298:J358" si="40">TEXT(WEEKDAY(I298),"ddd")</f>
        <v>Fri</v>
      </c>
      <c r="O298" s="4"/>
      <c r="U298" s="116" t="str">
        <f t="shared" si="35"/>
        <v/>
      </c>
      <c r="V298" s="116" t="str">
        <f t="shared" si="36"/>
        <v/>
      </c>
      <c r="AH298" s="105" t="str">
        <f t="shared" si="37"/>
        <v/>
      </c>
      <c r="AI298" s="105" t="str">
        <f t="shared" si="38"/>
        <v/>
      </c>
    </row>
    <row r="299" spans="6:35">
      <c r="F299" s="125"/>
      <c r="I299" s="14">
        <f t="shared" si="39"/>
        <v>42709</v>
      </c>
      <c r="J299" s="105" t="str">
        <f t="shared" si="40"/>
        <v>Mon</v>
      </c>
      <c r="O299" s="4"/>
      <c r="U299" s="116" t="str">
        <f t="shared" si="35"/>
        <v/>
      </c>
      <c r="V299" s="116" t="str">
        <f t="shared" si="36"/>
        <v/>
      </c>
      <c r="AH299" s="105" t="str">
        <f t="shared" si="37"/>
        <v/>
      </c>
      <c r="AI299" s="105" t="str">
        <f t="shared" si="38"/>
        <v/>
      </c>
    </row>
    <row r="300" spans="6:35">
      <c r="F300" s="125"/>
      <c r="I300" s="14">
        <f t="shared" si="39"/>
        <v>42710</v>
      </c>
      <c r="J300" s="105" t="str">
        <f t="shared" si="40"/>
        <v>Tue</v>
      </c>
      <c r="O300" s="4"/>
      <c r="U300" s="116" t="str">
        <f t="shared" si="35"/>
        <v/>
      </c>
      <c r="V300" s="116" t="str">
        <f t="shared" si="36"/>
        <v/>
      </c>
      <c r="AH300" s="105" t="str">
        <f t="shared" si="37"/>
        <v/>
      </c>
      <c r="AI300" s="105" t="str">
        <f t="shared" si="38"/>
        <v/>
      </c>
    </row>
    <row r="301" spans="6:35">
      <c r="F301" s="125"/>
      <c r="I301" s="14">
        <f t="shared" si="39"/>
        <v>42711</v>
      </c>
      <c r="J301" s="105" t="str">
        <f t="shared" si="40"/>
        <v>Wed</v>
      </c>
      <c r="O301" s="4"/>
      <c r="U301" s="116" t="str">
        <f t="shared" si="35"/>
        <v/>
      </c>
      <c r="V301" s="116" t="str">
        <f t="shared" si="36"/>
        <v/>
      </c>
      <c r="AH301" s="105" t="str">
        <f t="shared" si="37"/>
        <v/>
      </c>
      <c r="AI301" s="105" t="str">
        <f t="shared" si="38"/>
        <v/>
      </c>
    </row>
    <row r="302" spans="6:35">
      <c r="F302" s="125"/>
      <c r="I302" s="14">
        <f t="shared" si="39"/>
        <v>42712</v>
      </c>
      <c r="J302" s="105" t="str">
        <f t="shared" si="40"/>
        <v>Thu</v>
      </c>
      <c r="O302" s="4"/>
      <c r="U302" s="116" t="str">
        <f t="shared" si="35"/>
        <v/>
      </c>
      <c r="V302" s="116" t="str">
        <f t="shared" si="36"/>
        <v/>
      </c>
      <c r="AH302" s="105" t="str">
        <f t="shared" si="37"/>
        <v/>
      </c>
      <c r="AI302" s="105" t="str">
        <f t="shared" si="38"/>
        <v/>
      </c>
    </row>
    <row r="303" spans="6:35">
      <c r="F303" s="125"/>
      <c r="I303" s="14">
        <f t="shared" si="39"/>
        <v>42713</v>
      </c>
      <c r="J303" s="105" t="str">
        <f t="shared" si="40"/>
        <v>Fri</v>
      </c>
      <c r="O303" s="4"/>
      <c r="U303" s="116" t="str">
        <f t="shared" si="35"/>
        <v/>
      </c>
      <c r="V303" s="116" t="str">
        <f t="shared" si="36"/>
        <v/>
      </c>
      <c r="AH303" s="105" t="str">
        <f t="shared" si="37"/>
        <v/>
      </c>
      <c r="AI303" s="105" t="str">
        <f t="shared" si="38"/>
        <v/>
      </c>
    </row>
    <row r="304" spans="6:35">
      <c r="F304" s="125"/>
      <c r="I304" s="14">
        <f t="shared" si="39"/>
        <v>42716</v>
      </c>
      <c r="J304" s="105" t="str">
        <f t="shared" si="40"/>
        <v>Mon</v>
      </c>
      <c r="O304" s="4"/>
      <c r="U304" s="116" t="str">
        <f t="shared" si="35"/>
        <v/>
      </c>
      <c r="V304" s="116" t="str">
        <f t="shared" si="36"/>
        <v/>
      </c>
      <c r="AH304" s="105" t="str">
        <f t="shared" si="37"/>
        <v/>
      </c>
      <c r="AI304" s="105" t="str">
        <f t="shared" si="38"/>
        <v/>
      </c>
    </row>
    <row r="305" spans="6:35">
      <c r="F305" s="125"/>
      <c r="I305" s="14">
        <f t="shared" si="39"/>
        <v>42717</v>
      </c>
      <c r="J305" s="105" t="str">
        <f t="shared" si="40"/>
        <v>Tue</v>
      </c>
      <c r="O305" s="4"/>
      <c r="U305" s="116" t="str">
        <f t="shared" si="35"/>
        <v/>
      </c>
      <c r="V305" s="116" t="str">
        <f t="shared" si="36"/>
        <v/>
      </c>
      <c r="AH305" s="105" t="str">
        <f t="shared" si="37"/>
        <v/>
      </c>
      <c r="AI305" s="105" t="str">
        <f t="shared" si="38"/>
        <v/>
      </c>
    </row>
    <row r="306" spans="6:35">
      <c r="F306" s="125"/>
      <c r="I306" s="14">
        <f t="shared" si="39"/>
        <v>42718</v>
      </c>
      <c r="J306" s="105" t="str">
        <f t="shared" si="40"/>
        <v>Wed</v>
      </c>
      <c r="O306" s="4"/>
      <c r="U306" s="116" t="str">
        <f t="shared" si="35"/>
        <v/>
      </c>
      <c r="V306" s="116" t="str">
        <f t="shared" si="36"/>
        <v/>
      </c>
      <c r="AH306" s="105" t="str">
        <f t="shared" si="37"/>
        <v/>
      </c>
      <c r="AI306" s="105" t="str">
        <f t="shared" si="38"/>
        <v/>
      </c>
    </row>
    <row r="307" spans="6:35">
      <c r="F307" s="125"/>
      <c r="I307" s="14">
        <f t="shared" si="39"/>
        <v>42719</v>
      </c>
      <c r="J307" s="105" t="str">
        <f t="shared" si="40"/>
        <v>Thu</v>
      </c>
      <c r="O307" s="4"/>
      <c r="U307" s="116" t="str">
        <f t="shared" si="35"/>
        <v/>
      </c>
      <c r="V307" s="116" t="str">
        <f t="shared" si="36"/>
        <v/>
      </c>
      <c r="AH307" s="105" t="str">
        <f t="shared" si="37"/>
        <v/>
      </c>
      <c r="AI307" s="105" t="str">
        <f t="shared" si="38"/>
        <v/>
      </c>
    </row>
    <row r="308" spans="6:35">
      <c r="F308" s="125"/>
      <c r="I308" s="14">
        <f t="shared" si="39"/>
        <v>42720</v>
      </c>
      <c r="J308" s="105" t="str">
        <f t="shared" si="40"/>
        <v>Fri</v>
      </c>
      <c r="O308" s="4"/>
      <c r="U308" s="116" t="str">
        <f t="shared" si="35"/>
        <v/>
      </c>
      <c r="V308" s="116" t="str">
        <f t="shared" si="36"/>
        <v/>
      </c>
      <c r="AH308" s="105" t="str">
        <f t="shared" si="37"/>
        <v/>
      </c>
      <c r="AI308" s="105" t="str">
        <f t="shared" si="38"/>
        <v/>
      </c>
    </row>
    <row r="309" spans="6:35">
      <c r="F309" s="125"/>
      <c r="I309" s="14">
        <f t="shared" si="39"/>
        <v>42723</v>
      </c>
      <c r="J309" s="105" t="str">
        <f t="shared" si="40"/>
        <v>Mon</v>
      </c>
      <c r="O309" s="4"/>
      <c r="U309" s="116" t="str">
        <f t="shared" si="35"/>
        <v/>
      </c>
      <c r="V309" s="116" t="str">
        <f t="shared" si="36"/>
        <v/>
      </c>
      <c r="AH309" s="105" t="str">
        <f t="shared" si="37"/>
        <v/>
      </c>
      <c r="AI309" s="105" t="str">
        <f t="shared" si="38"/>
        <v/>
      </c>
    </row>
    <row r="310" spans="6:35">
      <c r="F310" s="125"/>
      <c r="I310" s="14">
        <f t="shared" si="39"/>
        <v>42724</v>
      </c>
      <c r="J310" s="105" t="str">
        <f t="shared" si="40"/>
        <v>Tue</v>
      </c>
      <c r="O310" s="4"/>
      <c r="U310" s="116" t="str">
        <f t="shared" si="35"/>
        <v/>
      </c>
      <c r="V310" s="116" t="str">
        <f t="shared" si="36"/>
        <v/>
      </c>
      <c r="AH310" s="105" t="str">
        <f t="shared" si="37"/>
        <v/>
      </c>
      <c r="AI310" s="105" t="str">
        <f t="shared" si="38"/>
        <v/>
      </c>
    </row>
    <row r="311" spans="6:35">
      <c r="F311" s="125"/>
      <c r="I311" s="14">
        <f t="shared" si="39"/>
        <v>42725</v>
      </c>
      <c r="J311" s="105" t="str">
        <f t="shared" si="40"/>
        <v>Wed</v>
      </c>
      <c r="O311" s="4"/>
      <c r="U311" s="116" t="str">
        <f t="shared" si="35"/>
        <v/>
      </c>
      <c r="V311" s="116" t="str">
        <f t="shared" si="36"/>
        <v/>
      </c>
      <c r="AH311" s="105" t="str">
        <f t="shared" si="37"/>
        <v/>
      </c>
      <c r="AI311" s="105" t="str">
        <f t="shared" si="38"/>
        <v/>
      </c>
    </row>
    <row r="312" spans="6:35">
      <c r="F312" s="125"/>
      <c r="I312" s="14">
        <f t="shared" si="39"/>
        <v>42726</v>
      </c>
      <c r="J312" s="105" t="str">
        <f t="shared" si="40"/>
        <v>Thu</v>
      </c>
      <c r="O312" s="4"/>
      <c r="U312" s="116" t="str">
        <f t="shared" si="35"/>
        <v/>
      </c>
      <c r="V312" s="116" t="str">
        <f t="shared" si="36"/>
        <v/>
      </c>
      <c r="AH312" s="105" t="str">
        <f t="shared" si="37"/>
        <v/>
      </c>
      <c r="AI312" s="105" t="str">
        <f t="shared" si="38"/>
        <v/>
      </c>
    </row>
    <row r="313" spans="6:35">
      <c r="F313" s="125"/>
      <c r="I313" s="14">
        <f t="shared" si="39"/>
        <v>42727</v>
      </c>
      <c r="J313" s="105" t="str">
        <f t="shared" si="40"/>
        <v>Fri</v>
      </c>
      <c r="O313" s="4"/>
      <c r="U313" s="116" t="str">
        <f t="shared" si="35"/>
        <v/>
      </c>
      <c r="V313" s="116" t="str">
        <f t="shared" si="36"/>
        <v/>
      </c>
      <c r="AH313" s="105" t="str">
        <f t="shared" si="37"/>
        <v/>
      </c>
      <c r="AI313" s="105" t="str">
        <f t="shared" si="38"/>
        <v/>
      </c>
    </row>
    <row r="314" spans="6:35">
      <c r="F314" s="125"/>
      <c r="I314" s="14">
        <f t="shared" si="39"/>
        <v>42730</v>
      </c>
      <c r="J314" s="105" t="str">
        <f t="shared" si="40"/>
        <v>Mon</v>
      </c>
      <c r="O314" s="4"/>
      <c r="U314" s="116" t="str">
        <f t="shared" si="35"/>
        <v/>
      </c>
      <c r="V314" s="116" t="str">
        <f t="shared" si="36"/>
        <v/>
      </c>
      <c r="AH314" s="105" t="str">
        <f t="shared" si="37"/>
        <v/>
      </c>
      <c r="AI314" s="105" t="str">
        <f t="shared" si="38"/>
        <v/>
      </c>
    </row>
    <row r="315" spans="6:35">
      <c r="F315" s="125"/>
      <c r="I315" s="14">
        <f t="shared" si="39"/>
        <v>42731</v>
      </c>
      <c r="J315" s="105" t="str">
        <f t="shared" si="40"/>
        <v>Tue</v>
      </c>
      <c r="O315" s="4"/>
      <c r="U315" s="116" t="str">
        <f t="shared" si="35"/>
        <v/>
      </c>
      <c r="V315" s="116" t="str">
        <f t="shared" si="36"/>
        <v/>
      </c>
      <c r="AH315" s="105" t="str">
        <f t="shared" si="37"/>
        <v/>
      </c>
      <c r="AI315" s="105" t="str">
        <f t="shared" si="38"/>
        <v/>
      </c>
    </row>
    <row r="316" spans="6:35">
      <c r="F316" s="125"/>
      <c r="I316" s="14">
        <f t="shared" si="39"/>
        <v>42732</v>
      </c>
      <c r="J316" s="105" t="str">
        <f t="shared" si="40"/>
        <v>Wed</v>
      </c>
      <c r="O316" s="4"/>
      <c r="U316" s="116" t="str">
        <f t="shared" si="35"/>
        <v/>
      </c>
      <c r="V316" s="116" t="str">
        <f t="shared" si="36"/>
        <v/>
      </c>
      <c r="AH316" s="105" t="str">
        <f t="shared" si="37"/>
        <v/>
      </c>
      <c r="AI316" s="105" t="str">
        <f t="shared" si="38"/>
        <v/>
      </c>
    </row>
    <row r="317" spans="6:35">
      <c r="F317" s="125"/>
      <c r="I317" s="14">
        <f t="shared" si="39"/>
        <v>42733</v>
      </c>
      <c r="J317" s="105" t="str">
        <f t="shared" si="40"/>
        <v>Thu</v>
      </c>
      <c r="O317" s="4"/>
      <c r="U317" s="116" t="str">
        <f t="shared" si="35"/>
        <v/>
      </c>
      <c r="V317" s="116" t="str">
        <f t="shared" si="36"/>
        <v/>
      </c>
      <c r="AH317" s="105" t="str">
        <f t="shared" si="37"/>
        <v/>
      </c>
      <c r="AI317" s="105" t="str">
        <f t="shared" si="38"/>
        <v/>
      </c>
    </row>
    <row r="318" spans="6:35">
      <c r="F318" s="125"/>
      <c r="I318" s="14">
        <f t="shared" si="39"/>
        <v>42734</v>
      </c>
      <c r="J318" s="105" t="str">
        <f t="shared" si="40"/>
        <v>Fri</v>
      </c>
      <c r="O318" s="4"/>
      <c r="U318" s="116" t="str">
        <f t="shared" si="35"/>
        <v/>
      </c>
      <c r="V318" s="116" t="str">
        <f t="shared" si="36"/>
        <v/>
      </c>
      <c r="AH318" s="105" t="str">
        <f t="shared" si="37"/>
        <v/>
      </c>
      <c r="AI318" s="105" t="str">
        <f t="shared" si="38"/>
        <v/>
      </c>
    </row>
    <row r="319" spans="6:35">
      <c r="F319" s="125"/>
      <c r="I319" s="14">
        <f t="shared" si="39"/>
        <v>42737</v>
      </c>
      <c r="J319" s="105" t="str">
        <f t="shared" si="40"/>
        <v>Mon</v>
      </c>
      <c r="O319" s="4"/>
      <c r="U319" s="116" t="str">
        <f t="shared" si="35"/>
        <v/>
      </c>
      <c r="V319" s="116" t="str">
        <f t="shared" si="36"/>
        <v/>
      </c>
      <c r="AH319" s="105" t="str">
        <f t="shared" si="37"/>
        <v/>
      </c>
      <c r="AI319" s="105" t="str">
        <f t="shared" si="38"/>
        <v/>
      </c>
    </row>
    <row r="320" spans="6:35">
      <c r="F320" s="125"/>
      <c r="I320" s="14">
        <f t="shared" si="39"/>
        <v>42738</v>
      </c>
      <c r="J320" s="105" t="str">
        <f t="shared" si="40"/>
        <v>Tue</v>
      </c>
      <c r="O320" s="4"/>
      <c r="U320" s="116" t="str">
        <f t="shared" si="35"/>
        <v/>
      </c>
      <c r="V320" s="116" t="str">
        <f t="shared" si="36"/>
        <v/>
      </c>
      <c r="AH320" s="105" t="str">
        <f t="shared" si="37"/>
        <v/>
      </c>
      <c r="AI320" s="105" t="str">
        <f t="shared" si="38"/>
        <v/>
      </c>
    </row>
    <row r="321" spans="6:35">
      <c r="F321" s="125"/>
      <c r="I321" s="14">
        <f t="shared" si="39"/>
        <v>42739</v>
      </c>
      <c r="J321" s="105" t="str">
        <f t="shared" si="40"/>
        <v>Wed</v>
      </c>
      <c r="O321" s="4"/>
      <c r="U321" s="116" t="str">
        <f t="shared" si="35"/>
        <v/>
      </c>
      <c r="V321" s="116" t="str">
        <f t="shared" si="36"/>
        <v/>
      </c>
      <c r="AH321" s="105" t="str">
        <f t="shared" si="37"/>
        <v/>
      </c>
      <c r="AI321" s="105" t="str">
        <f t="shared" si="38"/>
        <v/>
      </c>
    </row>
    <row r="322" spans="6:35">
      <c r="F322" s="125"/>
      <c r="I322" s="14">
        <f t="shared" si="39"/>
        <v>42740</v>
      </c>
      <c r="J322" s="105" t="str">
        <f t="shared" si="40"/>
        <v>Thu</v>
      </c>
      <c r="O322" s="4"/>
      <c r="U322" s="116" t="str">
        <f t="shared" si="35"/>
        <v/>
      </c>
      <c r="V322" s="116" t="str">
        <f t="shared" si="36"/>
        <v/>
      </c>
      <c r="AH322" s="105" t="str">
        <f t="shared" si="37"/>
        <v/>
      </c>
      <c r="AI322" s="105" t="str">
        <f t="shared" si="38"/>
        <v/>
      </c>
    </row>
    <row r="323" spans="6:35">
      <c r="F323" s="125"/>
      <c r="I323" s="14">
        <f t="shared" si="39"/>
        <v>42741</v>
      </c>
      <c r="J323" s="105" t="str">
        <f t="shared" si="40"/>
        <v>Fri</v>
      </c>
      <c r="O323" s="4"/>
      <c r="U323" s="116" t="str">
        <f t="shared" si="35"/>
        <v/>
      </c>
      <c r="V323" s="116" t="str">
        <f t="shared" si="36"/>
        <v/>
      </c>
      <c r="AH323" s="105" t="str">
        <f t="shared" si="37"/>
        <v/>
      </c>
      <c r="AI323" s="105" t="str">
        <f t="shared" si="38"/>
        <v/>
      </c>
    </row>
    <row r="324" spans="6:35">
      <c r="F324" s="125"/>
      <c r="I324" s="14">
        <f t="shared" si="39"/>
        <v>42744</v>
      </c>
      <c r="J324" s="105" t="str">
        <f t="shared" si="40"/>
        <v>Mon</v>
      </c>
      <c r="O324" s="4"/>
      <c r="U324" s="116" t="str">
        <f t="shared" si="35"/>
        <v/>
      </c>
      <c r="V324" s="116" t="str">
        <f t="shared" si="36"/>
        <v/>
      </c>
      <c r="AH324" s="105" t="str">
        <f t="shared" si="37"/>
        <v/>
      </c>
      <c r="AI324" s="105" t="str">
        <f t="shared" si="38"/>
        <v/>
      </c>
    </row>
    <row r="325" spans="6:35">
      <c r="F325" s="125"/>
      <c r="I325" s="14">
        <f t="shared" si="39"/>
        <v>42745</v>
      </c>
      <c r="J325" s="105" t="str">
        <f t="shared" si="40"/>
        <v>Tue</v>
      </c>
      <c r="O325" s="4"/>
      <c r="U325" s="116" t="str">
        <f t="shared" si="35"/>
        <v/>
      </c>
      <c r="V325" s="116" t="str">
        <f t="shared" si="36"/>
        <v/>
      </c>
      <c r="AH325" s="105" t="str">
        <f t="shared" si="37"/>
        <v/>
      </c>
      <c r="AI325" s="105" t="str">
        <f t="shared" si="38"/>
        <v/>
      </c>
    </row>
    <row r="326" spans="6:35">
      <c r="F326" s="125"/>
      <c r="I326" s="14">
        <f t="shared" si="39"/>
        <v>42746</v>
      </c>
      <c r="J326" s="105" t="str">
        <f t="shared" si="40"/>
        <v>Wed</v>
      </c>
      <c r="O326" s="4"/>
      <c r="U326" s="116" t="str">
        <f t="shared" si="35"/>
        <v/>
      </c>
      <c r="V326" s="116" t="str">
        <f t="shared" si="36"/>
        <v/>
      </c>
      <c r="AH326" s="105" t="str">
        <f t="shared" si="37"/>
        <v/>
      </c>
      <c r="AI326" s="105" t="str">
        <f t="shared" si="38"/>
        <v/>
      </c>
    </row>
    <row r="327" spans="6:35">
      <c r="F327" s="125"/>
      <c r="I327" s="14">
        <f t="shared" si="39"/>
        <v>42747</v>
      </c>
      <c r="J327" s="105" t="str">
        <f t="shared" si="40"/>
        <v>Thu</v>
      </c>
      <c r="O327" s="4"/>
      <c r="U327" s="116" t="str">
        <f t="shared" si="35"/>
        <v/>
      </c>
      <c r="V327" s="116" t="str">
        <f t="shared" si="36"/>
        <v/>
      </c>
      <c r="AH327" s="105" t="str">
        <f t="shared" si="37"/>
        <v/>
      </c>
      <c r="AI327" s="105" t="str">
        <f t="shared" si="38"/>
        <v/>
      </c>
    </row>
    <row r="328" spans="6:35">
      <c r="F328" s="125"/>
      <c r="I328" s="14">
        <f t="shared" si="39"/>
        <v>42748</v>
      </c>
      <c r="J328" s="105" t="str">
        <f t="shared" si="40"/>
        <v>Fri</v>
      </c>
      <c r="O328" s="4"/>
      <c r="U328" s="116" t="str">
        <f t="shared" si="35"/>
        <v/>
      </c>
      <c r="V328" s="116" t="str">
        <f t="shared" si="36"/>
        <v/>
      </c>
      <c r="AH328" s="105" t="str">
        <f t="shared" si="37"/>
        <v/>
      </c>
      <c r="AI328" s="105" t="str">
        <f t="shared" si="38"/>
        <v/>
      </c>
    </row>
    <row r="329" spans="6:35">
      <c r="F329" s="125"/>
      <c r="I329" s="14">
        <f t="shared" si="39"/>
        <v>42751</v>
      </c>
      <c r="J329" s="105" t="str">
        <f t="shared" si="40"/>
        <v>Mon</v>
      </c>
      <c r="O329" s="4"/>
      <c r="U329" s="116" t="str">
        <f t="shared" si="35"/>
        <v/>
      </c>
      <c r="V329" s="116" t="str">
        <f t="shared" si="36"/>
        <v/>
      </c>
      <c r="AH329" s="105" t="str">
        <f t="shared" si="37"/>
        <v/>
      </c>
      <c r="AI329" s="105" t="str">
        <f t="shared" si="38"/>
        <v/>
      </c>
    </row>
    <row r="330" spans="6:35">
      <c r="F330" s="125"/>
      <c r="I330" s="14">
        <f t="shared" si="39"/>
        <v>42752</v>
      </c>
      <c r="J330" s="105" t="str">
        <f t="shared" si="40"/>
        <v>Tue</v>
      </c>
      <c r="U330" s="116" t="str">
        <f t="shared" si="35"/>
        <v/>
      </c>
      <c r="V330" s="116" t="str">
        <f t="shared" si="36"/>
        <v/>
      </c>
      <c r="AH330" s="105" t="str">
        <f t="shared" si="37"/>
        <v/>
      </c>
      <c r="AI330" s="105" t="str">
        <f t="shared" si="38"/>
        <v/>
      </c>
    </row>
    <row r="331" spans="6:35">
      <c r="F331" s="125"/>
      <c r="I331" s="14">
        <f t="shared" si="39"/>
        <v>42753</v>
      </c>
      <c r="J331" s="105" t="str">
        <f t="shared" si="40"/>
        <v>Wed</v>
      </c>
      <c r="U331" s="116" t="str">
        <f t="shared" si="35"/>
        <v/>
      </c>
      <c r="V331" s="116" t="str">
        <f t="shared" si="36"/>
        <v/>
      </c>
      <c r="AH331" s="105" t="str">
        <f t="shared" si="37"/>
        <v/>
      </c>
      <c r="AI331" s="105" t="str">
        <f t="shared" si="38"/>
        <v/>
      </c>
    </row>
    <row r="332" spans="6:35">
      <c r="F332" s="125"/>
      <c r="I332" s="14">
        <f t="shared" si="39"/>
        <v>42754</v>
      </c>
      <c r="J332" s="105" t="str">
        <f t="shared" si="40"/>
        <v>Thu</v>
      </c>
      <c r="U332" s="116" t="str">
        <f t="shared" si="35"/>
        <v/>
      </c>
      <c r="V332" s="116" t="str">
        <f t="shared" si="36"/>
        <v/>
      </c>
      <c r="AH332" s="105" t="str">
        <f t="shared" si="37"/>
        <v/>
      </c>
      <c r="AI332" s="105" t="str">
        <f t="shared" si="38"/>
        <v/>
      </c>
    </row>
    <row r="333" spans="6:35">
      <c r="F333" s="125"/>
      <c r="I333" s="14">
        <f t="shared" si="39"/>
        <v>42755</v>
      </c>
      <c r="J333" s="105" t="str">
        <f t="shared" si="40"/>
        <v>Fri</v>
      </c>
      <c r="U333" s="116" t="str">
        <f t="shared" si="35"/>
        <v/>
      </c>
      <c r="V333" s="116" t="str">
        <f t="shared" si="36"/>
        <v/>
      </c>
      <c r="AH333" s="105" t="str">
        <f t="shared" si="37"/>
        <v/>
      </c>
      <c r="AI333" s="105" t="str">
        <f t="shared" si="38"/>
        <v/>
      </c>
    </row>
    <row r="334" spans="6:35">
      <c r="F334" s="125"/>
      <c r="I334" s="14">
        <f t="shared" si="39"/>
        <v>42758</v>
      </c>
      <c r="J334" s="105" t="str">
        <f t="shared" si="40"/>
        <v>Mon</v>
      </c>
      <c r="U334" s="116" t="str">
        <f t="shared" si="35"/>
        <v/>
      </c>
      <c r="V334" s="116" t="str">
        <f t="shared" si="36"/>
        <v/>
      </c>
      <c r="AH334" s="105" t="str">
        <f t="shared" si="37"/>
        <v/>
      </c>
      <c r="AI334" s="105" t="str">
        <f t="shared" si="38"/>
        <v/>
      </c>
    </row>
    <row r="335" spans="6:35">
      <c r="F335" s="125"/>
      <c r="I335" s="14">
        <f t="shared" si="39"/>
        <v>42759</v>
      </c>
      <c r="J335" s="105" t="str">
        <f t="shared" si="40"/>
        <v>Tue</v>
      </c>
      <c r="U335" s="116" t="str">
        <f t="shared" si="35"/>
        <v/>
      </c>
      <c r="V335" s="116" t="str">
        <f t="shared" si="36"/>
        <v/>
      </c>
      <c r="AH335" s="105" t="str">
        <f t="shared" si="37"/>
        <v/>
      </c>
      <c r="AI335" s="105" t="str">
        <f t="shared" si="38"/>
        <v/>
      </c>
    </row>
    <row r="336" spans="6:35">
      <c r="F336" s="125"/>
      <c r="I336" s="14">
        <f t="shared" si="39"/>
        <v>42760</v>
      </c>
      <c r="J336" s="105" t="str">
        <f t="shared" si="40"/>
        <v>Wed</v>
      </c>
      <c r="U336" s="116" t="str">
        <f t="shared" si="35"/>
        <v/>
      </c>
      <c r="V336" s="116" t="str">
        <f t="shared" si="36"/>
        <v/>
      </c>
      <c r="AH336" s="105" t="str">
        <f t="shared" si="37"/>
        <v/>
      </c>
      <c r="AI336" s="105" t="str">
        <f t="shared" si="38"/>
        <v/>
      </c>
    </row>
    <row r="337" spans="6:35">
      <c r="F337" s="125"/>
      <c r="I337" s="14">
        <f t="shared" si="39"/>
        <v>42761</v>
      </c>
      <c r="J337" s="105" t="str">
        <f t="shared" si="40"/>
        <v>Thu</v>
      </c>
      <c r="U337" s="116" t="str">
        <f t="shared" si="35"/>
        <v/>
      </c>
      <c r="V337" s="116" t="str">
        <f t="shared" si="36"/>
        <v/>
      </c>
      <c r="AH337" s="105" t="str">
        <f t="shared" si="37"/>
        <v/>
      </c>
      <c r="AI337" s="105" t="str">
        <f t="shared" si="38"/>
        <v/>
      </c>
    </row>
    <row r="338" spans="6:35">
      <c r="F338" s="125"/>
      <c r="I338" s="14">
        <f t="shared" si="39"/>
        <v>42762</v>
      </c>
      <c r="J338" s="105" t="str">
        <f t="shared" si="40"/>
        <v>Fri</v>
      </c>
      <c r="U338" s="116" t="str">
        <f t="shared" si="35"/>
        <v/>
      </c>
      <c r="V338" s="116" t="str">
        <f t="shared" si="36"/>
        <v/>
      </c>
      <c r="AH338" s="105" t="str">
        <f t="shared" si="37"/>
        <v/>
      </c>
      <c r="AI338" s="105" t="str">
        <f t="shared" si="38"/>
        <v/>
      </c>
    </row>
    <row r="339" spans="6:35">
      <c r="F339" s="125"/>
      <c r="I339" s="14">
        <f t="shared" si="39"/>
        <v>42765</v>
      </c>
      <c r="J339" s="105" t="str">
        <f t="shared" si="40"/>
        <v>Mon</v>
      </c>
      <c r="U339" s="116" t="str">
        <f t="shared" si="35"/>
        <v/>
      </c>
      <c r="V339" s="116" t="str">
        <f t="shared" si="36"/>
        <v/>
      </c>
      <c r="AH339" s="105" t="str">
        <f t="shared" si="37"/>
        <v/>
      </c>
      <c r="AI339" s="105" t="str">
        <f t="shared" si="38"/>
        <v/>
      </c>
    </row>
    <row r="340" spans="6:35">
      <c r="F340" s="125"/>
      <c r="I340" s="14">
        <f t="shared" si="39"/>
        <v>42766</v>
      </c>
      <c r="J340" s="105" t="str">
        <f t="shared" si="40"/>
        <v>Tue</v>
      </c>
      <c r="U340" s="116" t="str">
        <f t="shared" si="35"/>
        <v/>
      </c>
      <c r="V340" s="116" t="str">
        <f t="shared" si="36"/>
        <v/>
      </c>
      <c r="AH340" s="105" t="str">
        <f t="shared" si="37"/>
        <v/>
      </c>
      <c r="AI340" s="105" t="str">
        <f t="shared" si="38"/>
        <v/>
      </c>
    </row>
    <row r="341" spans="6:35">
      <c r="F341" s="125"/>
      <c r="I341" s="14">
        <f t="shared" si="39"/>
        <v>42767</v>
      </c>
      <c r="J341" s="105" t="str">
        <f t="shared" si="40"/>
        <v>Wed</v>
      </c>
      <c r="U341" s="116" t="str">
        <f t="shared" si="35"/>
        <v/>
      </c>
      <c r="V341" s="116" t="str">
        <f t="shared" si="36"/>
        <v/>
      </c>
      <c r="AH341" s="105" t="str">
        <f t="shared" si="37"/>
        <v/>
      </c>
      <c r="AI341" s="105" t="str">
        <f t="shared" si="38"/>
        <v/>
      </c>
    </row>
    <row r="342" spans="6:35">
      <c r="F342" s="125"/>
      <c r="I342" s="14">
        <f t="shared" si="39"/>
        <v>42768</v>
      </c>
      <c r="J342" s="105" t="str">
        <f t="shared" si="40"/>
        <v>Thu</v>
      </c>
      <c r="U342" s="116" t="str">
        <f t="shared" si="35"/>
        <v/>
      </c>
      <c r="V342" s="116" t="str">
        <f t="shared" si="36"/>
        <v/>
      </c>
      <c r="AH342" s="105" t="str">
        <f t="shared" si="37"/>
        <v/>
      </c>
      <c r="AI342" s="105" t="str">
        <f t="shared" si="38"/>
        <v/>
      </c>
    </row>
    <row r="343" spans="6:35">
      <c r="F343" s="125"/>
      <c r="I343" s="14">
        <f t="shared" si="39"/>
        <v>42769</v>
      </c>
      <c r="J343" s="105" t="str">
        <f t="shared" si="40"/>
        <v>Fri</v>
      </c>
      <c r="U343" s="116" t="str">
        <f t="shared" si="35"/>
        <v/>
      </c>
      <c r="V343" s="116" t="str">
        <f t="shared" si="36"/>
        <v/>
      </c>
      <c r="AH343" s="105" t="str">
        <f t="shared" si="37"/>
        <v/>
      </c>
      <c r="AI343" s="105" t="str">
        <f t="shared" si="38"/>
        <v/>
      </c>
    </row>
    <row r="344" spans="6:35">
      <c r="F344" s="125"/>
      <c r="I344" s="14">
        <f t="shared" si="39"/>
        <v>42772</v>
      </c>
      <c r="J344" s="105" t="str">
        <f t="shared" si="40"/>
        <v>Mon</v>
      </c>
      <c r="U344" s="116" t="str">
        <f t="shared" si="35"/>
        <v/>
      </c>
      <c r="V344" s="116" t="str">
        <f t="shared" si="36"/>
        <v/>
      </c>
      <c r="AH344" s="105" t="str">
        <f t="shared" si="37"/>
        <v/>
      </c>
      <c r="AI344" s="105" t="str">
        <f t="shared" si="38"/>
        <v/>
      </c>
    </row>
    <row r="345" spans="6:35">
      <c r="F345" s="125"/>
      <c r="I345" s="14">
        <f t="shared" si="39"/>
        <v>42773</v>
      </c>
      <c r="J345" s="105" t="str">
        <f t="shared" si="40"/>
        <v>Tue</v>
      </c>
      <c r="U345" s="116" t="str">
        <f t="shared" si="35"/>
        <v/>
      </c>
      <c r="V345" s="116" t="str">
        <f t="shared" si="36"/>
        <v/>
      </c>
      <c r="AH345" s="105" t="str">
        <f t="shared" si="37"/>
        <v/>
      </c>
      <c r="AI345" s="105" t="str">
        <f t="shared" si="38"/>
        <v/>
      </c>
    </row>
    <row r="346" spans="6:35">
      <c r="F346" s="125"/>
      <c r="I346" s="14">
        <f t="shared" si="39"/>
        <v>42774</v>
      </c>
      <c r="J346" s="105" t="str">
        <f t="shared" si="40"/>
        <v>Wed</v>
      </c>
      <c r="U346" s="116" t="str">
        <f t="shared" si="35"/>
        <v/>
      </c>
      <c r="V346" s="116" t="str">
        <f t="shared" si="36"/>
        <v/>
      </c>
      <c r="AH346" s="105" t="str">
        <f t="shared" si="37"/>
        <v/>
      </c>
      <c r="AI346" s="105" t="str">
        <f t="shared" si="38"/>
        <v/>
      </c>
    </row>
    <row r="347" spans="6:35">
      <c r="F347" s="125"/>
      <c r="I347" s="14">
        <f t="shared" si="39"/>
        <v>42775</v>
      </c>
      <c r="J347" s="105" t="str">
        <f t="shared" si="40"/>
        <v>Thu</v>
      </c>
      <c r="U347" s="116" t="str">
        <f t="shared" si="35"/>
        <v/>
      </c>
      <c r="V347" s="116" t="str">
        <f t="shared" si="36"/>
        <v/>
      </c>
      <c r="AH347" s="105" t="str">
        <f t="shared" si="37"/>
        <v/>
      </c>
      <c r="AI347" s="105" t="str">
        <f t="shared" si="38"/>
        <v/>
      </c>
    </row>
    <row r="348" spans="6:35">
      <c r="F348" s="125"/>
      <c r="I348" s="14">
        <f t="shared" si="39"/>
        <v>42776</v>
      </c>
      <c r="J348" s="105" t="str">
        <f t="shared" si="40"/>
        <v>Fri</v>
      </c>
      <c r="U348" s="116" t="str">
        <f t="shared" si="35"/>
        <v/>
      </c>
      <c r="V348" s="116" t="str">
        <f t="shared" si="36"/>
        <v/>
      </c>
      <c r="AH348" s="105" t="str">
        <f t="shared" si="37"/>
        <v/>
      </c>
      <c r="AI348" s="105" t="str">
        <f t="shared" si="38"/>
        <v/>
      </c>
    </row>
    <row r="349" spans="6:35">
      <c r="F349" s="125"/>
      <c r="I349" s="14">
        <f t="shared" si="39"/>
        <v>42779</v>
      </c>
      <c r="J349" s="105" t="str">
        <f t="shared" si="40"/>
        <v>Mon</v>
      </c>
      <c r="U349" s="116" t="str">
        <f t="shared" si="35"/>
        <v/>
      </c>
      <c r="V349" s="116" t="str">
        <f t="shared" si="36"/>
        <v/>
      </c>
      <c r="AH349" s="105" t="str">
        <f t="shared" si="37"/>
        <v/>
      </c>
      <c r="AI349" s="105" t="str">
        <f t="shared" si="38"/>
        <v/>
      </c>
    </row>
    <row r="350" spans="6:35">
      <c r="I350" s="14">
        <f t="shared" si="39"/>
        <v>42780</v>
      </c>
      <c r="J350" s="105" t="str">
        <f t="shared" si="40"/>
        <v>Tue</v>
      </c>
      <c r="U350" s="116" t="str">
        <f t="shared" si="35"/>
        <v/>
      </c>
      <c r="V350" s="116" t="str">
        <f t="shared" si="36"/>
        <v/>
      </c>
      <c r="AH350" s="105" t="str">
        <f t="shared" si="37"/>
        <v/>
      </c>
      <c r="AI350" s="105" t="str">
        <f t="shared" si="38"/>
        <v/>
      </c>
    </row>
    <row r="351" spans="6:35">
      <c r="I351" s="14">
        <f t="shared" si="39"/>
        <v>42781</v>
      </c>
      <c r="J351" s="105" t="str">
        <f t="shared" si="40"/>
        <v>Wed</v>
      </c>
      <c r="U351" s="116" t="str">
        <f t="shared" si="35"/>
        <v/>
      </c>
      <c r="V351" s="116" t="str">
        <f t="shared" si="36"/>
        <v/>
      </c>
      <c r="AH351" s="105" t="str">
        <f t="shared" si="37"/>
        <v/>
      </c>
      <c r="AI351" s="105" t="str">
        <f t="shared" si="38"/>
        <v/>
      </c>
    </row>
    <row r="352" spans="6:35">
      <c r="I352" s="14">
        <f t="shared" si="39"/>
        <v>42782</v>
      </c>
      <c r="J352" s="105" t="str">
        <f t="shared" si="40"/>
        <v>Thu</v>
      </c>
      <c r="U352" s="116" t="str">
        <f t="shared" si="35"/>
        <v/>
      </c>
      <c r="V352" s="116" t="str">
        <f t="shared" si="36"/>
        <v/>
      </c>
      <c r="AH352" s="105" t="str">
        <f t="shared" si="37"/>
        <v/>
      </c>
      <c r="AI352" s="105" t="str">
        <f t="shared" si="38"/>
        <v/>
      </c>
    </row>
    <row r="353" spans="9:35">
      <c r="I353" s="14">
        <f t="shared" si="39"/>
        <v>42783</v>
      </c>
      <c r="J353" s="105" t="str">
        <f t="shared" si="40"/>
        <v>Fri</v>
      </c>
      <c r="U353" s="116" t="str">
        <f t="shared" si="35"/>
        <v/>
      </c>
      <c r="V353" s="116" t="str">
        <f t="shared" si="36"/>
        <v/>
      </c>
      <c r="AH353" s="105" t="str">
        <f t="shared" si="37"/>
        <v/>
      </c>
      <c r="AI353" s="105" t="str">
        <f t="shared" si="38"/>
        <v/>
      </c>
    </row>
    <row r="354" spans="9:35">
      <c r="I354" s="14">
        <f t="shared" si="39"/>
        <v>42786</v>
      </c>
      <c r="J354" s="105" t="str">
        <f t="shared" si="40"/>
        <v>Mon</v>
      </c>
      <c r="U354" s="116" t="str">
        <f t="shared" si="35"/>
        <v/>
      </c>
      <c r="V354" s="116" t="str">
        <f t="shared" si="36"/>
        <v/>
      </c>
      <c r="AH354" s="105" t="str">
        <f t="shared" si="37"/>
        <v/>
      </c>
      <c r="AI354" s="105" t="str">
        <f t="shared" si="38"/>
        <v/>
      </c>
    </row>
    <row r="355" spans="9:35">
      <c r="I355" s="14">
        <f t="shared" si="39"/>
        <v>42787</v>
      </c>
      <c r="J355" s="105" t="str">
        <f t="shared" si="40"/>
        <v>Tue</v>
      </c>
      <c r="U355" s="116" t="str">
        <f t="shared" si="35"/>
        <v/>
      </c>
      <c r="V355" s="116" t="str">
        <f t="shared" si="36"/>
        <v/>
      </c>
      <c r="AH355" s="105" t="str">
        <f t="shared" si="37"/>
        <v/>
      </c>
      <c r="AI355" s="105" t="str">
        <f t="shared" si="38"/>
        <v/>
      </c>
    </row>
    <row r="356" spans="9:35">
      <c r="I356" s="14">
        <f t="shared" si="39"/>
        <v>42788</v>
      </c>
      <c r="J356" s="105" t="str">
        <f t="shared" si="40"/>
        <v>Wed</v>
      </c>
      <c r="U356" s="116" t="str">
        <f t="shared" si="35"/>
        <v/>
      </c>
      <c r="V356" s="116" t="str">
        <f t="shared" si="36"/>
        <v/>
      </c>
      <c r="AH356" s="105" t="str">
        <f t="shared" si="37"/>
        <v/>
      </c>
      <c r="AI356" s="105" t="str">
        <f t="shared" si="38"/>
        <v/>
      </c>
    </row>
    <row r="357" spans="9:35">
      <c r="I357" s="14">
        <f t="shared" si="39"/>
        <v>42789</v>
      </c>
      <c r="J357" s="105" t="str">
        <f t="shared" si="40"/>
        <v>Thu</v>
      </c>
      <c r="U357" s="116" t="str">
        <f t="shared" si="35"/>
        <v/>
      </c>
      <c r="V357" s="116" t="str">
        <f t="shared" si="36"/>
        <v/>
      </c>
      <c r="AH357" s="105" t="str">
        <f t="shared" si="37"/>
        <v/>
      </c>
      <c r="AI357" s="105" t="str">
        <f t="shared" si="38"/>
        <v/>
      </c>
    </row>
    <row r="358" spans="9:35">
      <c r="I358" s="14">
        <f t="shared" si="39"/>
        <v>42790</v>
      </c>
      <c r="J358" s="105" t="str">
        <f t="shared" si="40"/>
        <v>Fri</v>
      </c>
      <c r="U358" s="116" t="str">
        <f t="shared" si="35"/>
        <v/>
      </c>
      <c r="V358" s="116" t="str">
        <f t="shared" si="36"/>
        <v/>
      </c>
      <c r="AH358" s="105" t="str">
        <f t="shared" si="37"/>
        <v/>
      </c>
      <c r="AI358" s="105" t="str">
        <f t="shared" si="38"/>
        <v/>
      </c>
    </row>
    <row r="359" spans="9:35">
      <c r="I359" s="14">
        <f t="shared" ref="I359:I422" si="41">IF(J358="Fri",I358+3,I358+1)</f>
        <v>42793</v>
      </c>
      <c r="J359" s="105" t="str">
        <f t="shared" ref="J359:J422" si="42">TEXT(WEEKDAY(I359),"ddd")</f>
        <v>Mon</v>
      </c>
      <c r="U359" s="116" t="str">
        <f t="shared" si="35"/>
        <v/>
      </c>
      <c r="V359" s="116" t="str">
        <f t="shared" si="36"/>
        <v/>
      </c>
      <c r="AH359" s="105" t="str">
        <f t="shared" si="37"/>
        <v/>
      </c>
      <c r="AI359" s="105" t="str">
        <f t="shared" si="38"/>
        <v/>
      </c>
    </row>
    <row r="360" spans="9:35">
      <c r="I360" s="14">
        <f t="shared" si="41"/>
        <v>42794</v>
      </c>
      <c r="J360" s="105" t="str">
        <f t="shared" si="42"/>
        <v>Tue</v>
      </c>
      <c r="U360" s="116" t="str">
        <f t="shared" si="35"/>
        <v/>
      </c>
      <c r="V360" s="116" t="str">
        <f t="shared" si="36"/>
        <v/>
      </c>
      <c r="AH360" s="105" t="str">
        <f t="shared" si="37"/>
        <v/>
      </c>
      <c r="AI360" s="105" t="str">
        <f t="shared" si="38"/>
        <v/>
      </c>
    </row>
    <row r="361" spans="9:35">
      <c r="I361" s="14">
        <f t="shared" si="41"/>
        <v>42795</v>
      </c>
      <c r="J361" s="105" t="str">
        <f t="shared" si="42"/>
        <v>Wed</v>
      </c>
      <c r="U361" s="116" t="str">
        <f t="shared" ref="U361:U424" si="43">IF(S361="Y",O361,"")</f>
        <v/>
      </c>
      <c r="V361" s="116" t="str">
        <f t="shared" ref="V361:V424" si="44">IF(S361="N",O361,"")</f>
        <v/>
      </c>
      <c r="AH361" s="105" t="str">
        <f t="shared" ref="AH361:AH424" si="45">IF(AND(S361="Y",O361&gt;$AC$43)=TRUE,R361,"")</f>
        <v/>
      </c>
      <c r="AI361" s="105" t="str">
        <f t="shared" ref="AI361:AI424" si="46">IF(AND(S361="N",O361&gt;$AC$43)=TRUE,-10,"")</f>
        <v/>
      </c>
    </row>
    <row r="362" spans="9:35">
      <c r="I362" s="14">
        <f t="shared" si="41"/>
        <v>42796</v>
      </c>
      <c r="J362" s="105" t="str">
        <f t="shared" si="42"/>
        <v>Thu</v>
      </c>
      <c r="U362" s="116" t="str">
        <f t="shared" si="43"/>
        <v/>
      </c>
      <c r="V362" s="116" t="str">
        <f t="shared" si="44"/>
        <v/>
      </c>
      <c r="AH362" s="105" t="str">
        <f t="shared" si="45"/>
        <v/>
      </c>
      <c r="AI362" s="105" t="str">
        <f t="shared" si="46"/>
        <v/>
      </c>
    </row>
    <row r="363" spans="9:35">
      <c r="I363" s="14">
        <f t="shared" si="41"/>
        <v>42797</v>
      </c>
      <c r="J363" s="105" t="str">
        <f t="shared" si="42"/>
        <v>Fri</v>
      </c>
      <c r="U363" s="116" t="str">
        <f t="shared" si="43"/>
        <v/>
      </c>
      <c r="V363" s="116" t="str">
        <f t="shared" si="44"/>
        <v/>
      </c>
      <c r="AH363" s="105" t="str">
        <f t="shared" si="45"/>
        <v/>
      </c>
      <c r="AI363" s="105" t="str">
        <f t="shared" si="46"/>
        <v/>
      </c>
    </row>
    <row r="364" spans="9:35">
      <c r="I364" s="14">
        <f t="shared" si="41"/>
        <v>42800</v>
      </c>
      <c r="J364" s="105" t="str">
        <f t="shared" si="42"/>
        <v>Mon</v>
      </c>
      <c r="U364" s="116" t="str">
        <f t="shared" si="43"/>
        <v/>
      </c>
      <c r="V364" s="116" t="str">
        <f t="shared" si="44"/>
        <v/>
      </c>
      <c r="AH364" s="105" t="str">
        <f t="shared" si="45"/>
        <v/>
      </c>
      <c r="AI364" s="105" t="str">
        <f t="shared" si="46"/>
        <v/>
      </c>
    </row>
    <row r="365" spans="9:35">
      <c r="I365" s="14">
        <f t="shared" si="41"/>
        <v>42801</v>
      </c>
      <c r="J365" s="105" t="str">
        <f t="shared" si="42"/>
        <v>Tue</v>
      </c>
      <c r="U365" s="116" t="str">
        <f t="shared" si="43"/>
        <v/>
      </c>
      <c r="V365" s="116" t="str">
        <f t="shared" si="44"/>
        <v/>
      </c>
      <c r="AH365" s="105" t="str">
        <f t="shared" si="45"/>
        <v/>
      </c>
      <c r="AI365" s="105" t="str">
        <f t="shared" si="46"/>
        <v/>
      </c>
    </row>
    <row r="366" spans="9:35">
      <c r="I366" s="14">
        <f t="shared" si="41"/>
        <v>42802</v>
      </c>
      <c r="J366" s="105" t="str">
        <f t="shared" si="42"/>
        <v>Wed</v>
      </c>
      <c r="U366" s="116" t="str">
        <f t="shared" si="43"/>
        <v/>
      </c>
      <c r="V366" s="116" t="str">
        <f t="shared" si="44"/>
        <v/>
      </c>
      <c r="AH366" s="105" t="str">
        <f t="shared" si="45"/>
        <v/>
      </c>
      <c r="AI366" s="105" t="str">
        <f t="shared" si="46"/>
        <v/>
      </c>
    </row>
    <row r="367" spans="9:35">
      <c r="I367" s="14">
        <f t="shared" si="41"/>
        <v>42803</v>
      </c>
      <c r="J367" s="105" t="str">
        <f t="shared" si="42"/>
        <v>Thu</v>
      </c>
      <c r="U367" s="116" t="str">
        <f t="shared" si="43"/>
        <v/>
      </c>
      <c r="V367" s="116" t="str">
        <f t="shared" si="44"/>
        <v/>
      </c>
      <c r="AH367" s="105" t="str">
        <f t="shared" si="45"/>
        <v/>
      </c>
      <c r="AI367" s="105" t="str">
        <f t="shared" si="46"/>
        <v/>
      </c>
    </row>
    <row r="368" spans="9:35">
      <c r="I368" s="14">
        <f t="shared" si="41"/>
        <v>42804</v>
      </c>
      <c r="J368" s="105" t="str">
        <f t="shared" si="42"/>
        <v>Fri</v>
      </c>
      <c r="U368" s="116" t="str">
        <f t="shared" si="43"/>
        <v/>
      </c>
      <c r="V368" s="116" t="str">
        <f t="shared" si="44"/>
        <v/>
      </c>
      <c r="AH368" s="105" t="str">
        <f t="shared" si="45"/>
        <v/>
      </c>
      <c r="AI368" s="105" t="str">
        <f t="shared" si="46"/>
        <v/>
      </c>
    </row>
    <row r="369" spans="9:35">
      <c r="I369" s="14">
        <f t="shared" si="41"/>
        <v>42807</v>
      </c>
      <c r="J369" s="105" t="str">
        <f t="shared" si="42"/>
        <v>Mon</v>
      </c>
      <c r="U369" s="116" t="str">
        <f t="shared" si="43"/>
        <v/>
      </c>
      <c r="V369" s="116" t="str">
        <f t="shared" si="44"/>
        <v/>
      </c>
      <c r="AH369" s="105" t="str">
        <f t="shared" si="45"/>
        <v/>
      </c>
      <c r="AI369" s="105" t="str">
        <f t="shared" si="46"/>
        <v/>
      </c>
    </row>
    <row r="370" spans="9:35">
      <c r="I370" s="14">
        <f t="shared" si="41"/>
        <v>42808</v>
      </c>
      <c r="J370" s="105" t="str">
        <f t="shared" si="42"/>
        <v>Tue</v>
      </c>
      <c r="U370" s="116" t="str">
        <f t="shared" si="43"/>
        <v/>
      </c>
      <c r="V370" s="116" t="str">
        <f t="shared" si="44"/>
        <v/>
      </c>
      <c r="AH370" s="105" t="str">
        <f t="shared" si="45"/>
        <v/>
      </c>
      <c r="AI370" s="105" t="str">
        <f t="shared" si="46"/>
        <v/>
      </c>
    </row>
    <row r="371" spans="9:35">
      <c r="I371" s="14">
        <f t="shared" si="41"/>
        <v>42809</v>
      </c>
      <c r="J371" s="105" t="str">
        <f t="shared" si="42"/>
        <v>Wed</v>
      </c>
      <c r="U371" s="116" t="str">
        <f t="shared" si="43"/>
        <v/>
      </c>
      <c r="V371" s="116" t="str">
        <f t="shared" si="44"/>
        <v/>
      </c>
      <c r="AH371" s="105" t="str">
        <f t="shared" si="45"/>
        <v/>
      </c>
      <c r="AI371" s="105" t="str">
        <f t="shared" si="46"/>
        <v/>
      </c>
    </row>
    <row r="372" spans="9:35">
      <c r="I372" s="14">
        <f t="shared" si="41"/>
        <v>42810</v>
      </c>
      <c r="J372" s="105" t="str">
        <f t="shared" si="42"/>
        <v>Thu</v>
      </c>
      <c r="U372" s="116" t="str">
        <f t="shared" si="43"/>
        <v/>
      </c>
      <c r="V372" s="116" t="str">
        <f t="shared" si="44"/>
        <v/>
      </c>
      <c r="AH372" s="105" t="str">
        <f t="shared" si="45"/>
        <v/>
      </c>
      <c r="AI372" s="105" t="str">
        <f t="shared" si="46"/>
        <v/>
      </c>
    </row>
    <row r="373" spans="9:35">
      <c r="I373" s="14">
        <f t="shared" si="41"/>
        <v>42811</v>
      </c>
      <c r="J373" s="105" t="str">
        <f t="shared" si="42"/>
        <v>Fri</v>
      </c>
      <c r="U373" s="116" t="str">
        <f t="shared" si="43"/>
        <v/>
      </c>
      <c r="V373" s="116" t="str">
        <f t="shared" si="44"/>
        <v/>
      </c>
      <c r="AH373" s="105" t="str">
        <f t="shared" si="45"/>
        <v/>
      </c>
      <c r="AI373" s="105" t="str">
        <f t="shared" si="46"/>
        <v/>
      </c>
    </row>
    <row r="374" spans="9:35">
      <c r="I374" s="14">
        <f t="shared" si="41"/>
        <v>42814</v>
      </c>
      <c r="J374" s="105" t="str">
        <f t="shared" si="42"/>
        <v>Mon</v>
      </c>
      <c r="U374" s="116" t="str">
        <f t="shared" si="43"/>
        <v/>
      </c>
      <c r="V374" s="116" t="str">
        <f t="shared" si="44"/>
        <v/>
      </c>
      <c r="AH374" s="105" t="str">
        <f t="shared" si="45"/>
        <v/>
      </c>
      <c r="AI374" s="105" t="str">
        <f t="shared" si="46"/>
        <v/>
      </c>
    </row>
    <row r="375" spans="9:35">
      <c r="I375" s="14">
        <f t="shared" si="41"/>
        <v>42815</v>
      </c>
      <c r="J375" s="105" t="str">
        <f t="shared" si="42"/>
        <v>Tue</v>
      </c>
      <c r="U375" s="116" t="str">
        <f t="shared" si="43"/>
        <v/>
      </c>
      <c r="V375" s="116" t="str">
        <f t="shared" si="44"/>
        <v/>
      </c>
      <c r="AH375" s="105" t="str">
        <f t="shared" si="45"/>
        <v/>
      </c>
      <c r="AI375" s="105" t="str">
        <f t="shared" si="46"/>
        <v/>
      </c>
    </row>
    <row r="376" spans="9:35">
      <c r="I376" s="14">
        <f t="shared" si="41"/>
        <v>42816</v>
      </c>
      <c r="J376" s="105" t="str">
        <f t="shared" si="42"/>
        <v>Wed</v>
      </c>
      <c r="U376" s="116" t="str">
        <f t="shared" si="43"/>
        <v/>
      </c>
      <c r="V376" s="116" t="str">
        <f t="shared" si="44"/>
        <v/>
      </c>
      <c r="AH376" s="105" t="str">
        <f t="shared" si="45"/>
        <v/>
      </c>
      <c r="AI376" s="105" t="str">
        <f t="shared" si="46"/>
        <v/>
      </c>
    </row>
    <row r="377" spans="9:35">
      <c r="I377" s="14">
        <f t="shared" si="41"/>
        <v>42817</v>
      </c>
      <c r="J377" s="105" t="str">
        <f t="shared" si="42"/>
        <v>Thu</v>
      </c>
      <c r="U377" s="116" t="str">
        <f t="shared" si="43"/>
        <v/>
      </c>
      <c r="V377" s="116" t="str">
        <f t="shared" si="44"/>
        <v/>
      </c>
      <c r="AH377" s="105" t="str">
        <f t="shared" si="45"/>
        <v/>
      </c>
      <c r="AI377" s="105" t="str">
        <f t="shared" si="46"/>
        <v/>
      </c>
    </row>
    <row r="378" spans="9:35">
      <c r="I378" s="14">
        <f t="shared" si="41"/>
        <v>42818</v>
      </c>
      <c r="J378" s="105" t="str">
        <f t="shared" si="42"/>
        <v>Fri</v>
      </c>
      <c r="U378" s="116" t="str">
        <f t="shared" si="43"/>
        <v/>
      </c>
      <c r="V378" s="116" t="str">
        <f t="shared" si="44"/>
        <v/>
      </c>
      <c r="AH378" s="105" t="str">
        <f t="shared" si="45"/>
        <v/>
      </c>
      <c r="AI378" s="105" t="str">
        <f t="shared" si="46"/>
        <v/>
      </c>
    </row>
    <row r="379" spans="9:35">
      <c r="I379" s="14">
        <f t="shared" si="41"/>
        <v>42821</v>
      </c>
      <c r="J379" s="105" t="str">
        <f t="shared" si="42"/>
        <v>Mon</v>
      </c>
      <c r="U379" s="116" t="str">
        <f t="shared" si="43"/>
        <v/>
      </c>
      <c r="V379" s="116" t="str">
        <f t="shared" si="44"/>
        <v/>
      </c>
      <c r="AH379" s="105" t="str">
        <f t="shared" si="45"/>
        <v/>
      </c>
      <c r="AI379" s="105" t="str">
        <f t="shared" si="46"/>
        <v/>
      </c>
    </row>
    <row r="380" spans="9:35">
      <c r="I380" s="14">
        <f t="shared" si="41"/>
        <v>42822</v>
      </c>
      <c r="J380" s="105" t="str">
        <f t="shared" si="42"/>
        <v>Tue</v>
      </c>
      <c r="U380" s="116" t="str">
        <f t="shared" si="43"/>
        <v/>
      </c>
      <c r="V380" s="116" t="str">
        <f t="shared" si="44"/>
        <v/>
      </c>
      <c r="AH380" s="105" t="str">
        <f t="shared" si="45"/>
        <v/>
      </c>
      <c r="AI380" s="105" t="str">
        <f t="shared" si="46"/>
        <v/>
      </c>
    </row>
    <row r="381" spans="9:35">
      <c r="I381" s="14">
        <f t="shared" si="41"/>
        <v>42823</v>
      </c>
      <c r="J381" s="105" t="str">
        <f t="shared" si="42"/>
        <v>Wed</v>
      </c>
      <c r="U381" s="116" t="str">
        <f t="shared" si="43"/>
        <v/>
      </c>
      <c r="V381" s="116" t="str">
        <f t="shared" si="44"/>
        <v/>
      </c>
      <c r="AH381" s="105" t="str">
        <f t="shared" si="45"/>
        <v/>
      </c>
      <c r="AI381" s="105" t="str">
        <f t="shared" si="46"/>
        <v/>
      </c>
    </row>
    <row r="382" spans="9:35">
      <c r="I382" s="14">
        <f t="shared" si="41"/>
        <v>42824</v>
      </c>
      <c r="J382" s="105" t="str">
        <f t="shared" si="42"/>
        <v>Thu</v>
      </c>
      <c r="U382" s="116" t="str">
        <f t="shared" si="43"/>
        <v/>
      </c>
      <c r="V382" s="116" t="str">
        <f t="shared" si="44"/>
        <v/>
      </c>
      <c r="AH382" s="105" t="str">
        <f t="shared" si="45"/>
        <v/>
      </c>
      <c r="AI382" s="105" t="str">
        <f t="shared" si="46"/>
        <v/>
      </c>
    </row>
    <row r="383" spans="9:35">
      <c r="I383" s="14">
        <f t="shared" si="41"/>
        <v>42825</v>
      </c>
      <c r="J383" s="105" t="str">
        <f t="shared" si="42"/>
        <v>Fri</v>
      </c>
      <c r="U383" s="116" t="str">
        <f t="shared" si="43"/>
        <v/>
      </c>
      <c r="V383" s="116" t="str">
        <f t="shared" si="44"/>
        <v/>
      </c>
      <c r="AH383" s="105" t="str">
        <f t="shared" si="45"/>
        <v/>
      </c>
      <c r="AI383" s="105" t="str">
        <f t="shared" si="46"/>
        <v/>
      </c>
    </row>
    <row r="384" spans="9:35">
      <c r="I384" s="14">
        <f t="shared" si="41"/>
        <v>42828</v>
      </c>
      <c r="J384" s="105" t="str">
        <f t="shared" si="42"/>
        <v>Mon</v>
      </c>
      <c r="U384" s="116" t="str">
        <f t="shared" si="43"/>
        <v/>
      </c>
      <c r="V384" s="116" t="str">
        <f t="shared" si="44"/>
        <v/>
      </c>
      <c r="AH384" s="105" t="str">
        <f t="shared" si="45"/>
        <v/>
      </c>
      <c r="AI384" s="105" t="str">
        <f t="shared" si="46"/>
        <v/>
      </c>
    </row>
    <row r="385" spans="9:35">
      <c r="I385" s="14">
        <f t="shared" si="41"/>
        <v>42829</v>
      </c>
      <c r="J385" s="105" t="str">
        <f t="shared" si="42"/>
        <v>Tue</v>
      </c>
      <c r="U385" s="116" t="str">
        <f t="shared" si="43"/>
        <v/>
      </c>
      <c r="V385" s="116" t="str">
        <f t="shared" si="44"/>
        <v/>
      </c>
      <c r="AH385" s="105" t="str">
        <f t="shared" si="45"/>
        <v/>
      </c>
      <c r="AI385" s="105" t="str">
        <f t="shared" si="46"/>
        <v/>
      </c>
    </row>
    <row r="386" spans="9:35">
      <c r="I386" s="14">
        <f t="shared" si="41"/>
        <v>42830</v>
      </c>
      <c r="J386" s="105" t="str">
        <f t="shared" si="42"/>
        <v>Wed</v>
      </c>
      <c r="U386" s="116" t="str">
        <f t="shared" si="43"/>
        <v/>
      </c>
      <c r="V386" s="116" t="str">
        <f t="shared" si="44"/>
        <v/>
      </c>
      <c r="AH386" s="105" t="str">
        <f t="shared" si="45"/>
        <v/>
      </c>
      <c r="AI386" s="105" t="str">
        <f t="shared" si="46"/>
        <v/>
      </c>
    </row>
    <row r="387" spans="9:35">
      <c r="I387" s="14">
        <f t="shared" si="41"/>
        <v>42831</v>
      </c>
      <c r="J387" s="105" t="str">
        <f t="shared" si="42"/>
        <v>Thu</v>
      </c>
      <c r="U387" s="116" t="str">
        <f t="shared" si="43"/>
        <v/>
      </c>
      <c r="V387" s="116" t="str">
        <f t="shared" si="44"/>
        <v/>
      </c>
      <c r="AH387" s="105" t="str">
        <f t="shared" si="45"/>
        <v/>
      </c>
      <c r="AI387" s="105" t="str">
        <f t="shared" si="46"/>
        <v/>
      </c>
    </row>
    <row r="388" spans="9:35">
      <c r="I388" s="14">
        <f t="shared" si="41"/>
        <v>42832</v>
      </c>
      <c r="J388" s="105" t="str">
        <f t="shared" si="42"/>
        <v>Fri</v>
      </c>
      <c r="U388" s="116" t="str">
        <f t="shared" si="43"/>
        <v/>
      </c>
      <c r="V388" s="116" t="str">
        <f t="shared" si="44"/>
        <v/>
      </c>
      <c r="AH388" s="105" t="str">
        <f t="shared" si="45"/>
        <v/>
      </c>
      <c r="AI388" s="105" t="str">
        <f t="shared" si="46"/>
        <v/>
      </c>
    </row>
    <row r="389" spans="9:35">
      <c r="I389" s="14">
        <f t="shared" si="41"/>
        <v>42835</v>
      </c>
      <c r="J389" s="105" t="str">
        <f t="shared" si="42"/>
        <v>Mon</v>
      </c>
      <c r="U389" s="116" t="str">
        <f t="shared" si="43"/>
        <v/>
      </c>
      <c r="V389" s="116" t="str">
        <f t="shared" si="44"/>
        <v/>
      </c>
      <c r="AH389" s="105" t="str">
        <f t="shared" si="45"/>
        <v/>
      </c>
      <c r="AI389" s="105" t="str">
        <f t="shared" si="46"/>
        <v/>
      </c>
    </row>
    <row r="390" spans="9:35">
      <c r="I390" s="14">
        <f t="shared" si="41"/>
        <v>42836</v>
      </c>
      <c r="J390" s="105" t="str">
        <f t="shared" si="42"/>
        <v>Tue</v>
      </c>
      <c r="U390" s="116" t="str">
        <f t="shared" si="43"/>
        <v/>
      </c>
      <c r="V390" s="116" t="str">
        <f t="shared" si="44"/>
        <v/>
      </c>
      <c r="AH390" s="105" t="str">
        <f t="shared" si="45"/>
        <v/>
      </c>
      <c r="AI390" s="105" t="str">
        <f t="shared" si="46"/>
        <v/>
      </c>
    </row>
    <row r="391" spans="9:35">
      <c r="I391" s="14">
        <f t="shared" si="41"/>
        <v>42837</v>
      </c>
      <c r="J391" s="105" t="str">
        <f t="shared" si="42"/>
        <v>Wed</v>
      </c>
      <c r="U391" s="116" t="str">
        <f t="shared" si="43"/>
        <v/>
      </c>
      <c r="V391" s="116" t="str">
        <f t="shared" si="44"/>
        <v/>
      </c>
      <c r="AH391" s="105" t="str">
        <f t="shared" si="45"/>
        <v/>
      </c>
      <c r="AI391" s="105" t="str">
        <f t="shared" si="46"/>
        <v/>
      </c>
    </row>
    <row r="392" spans="9:35">
      <c r="I392" s="14">
        <f t="shared" si="41"/>
        <v>42838</v>
      </c>
      <c r="J392" s="105" t="str">
        <f t="shared" si="42"/>
        <v>Thu</v>
      </c>
      <c r="U392" s="116" t="str">
        <f t="shared" si="43"/>
        <v/>
      </c>
      <c r="V392" s="116" t="str">
        <f t="shared" si="44"/>
        <v/>
      </c>
      <c r="AH392" s="105" t="str">
        <f t="shared" si="45"/>
        <v/>
      </c>
      <c r="AI392" s="105" t="str">
        <f t="shared" si="46"/>
        <v/>
      </c>
    </row>
    <row r="393" spans="9:35">
      <c r="I393" s="14">
        <f t="shared" si="41"/>
        <v>42839</v>
      </c>
      <c r="J393" s="105" t="str">
        <f t="shared" si="42"/>
        <v>Fri</v>
      </c>
      <c r="U393" s="116" t="str">
        <f t="shared" si="43"/>
        <v/>
      </c>
      <c r="V393" s="116" t="str">
        <f t="shared" si="44"/>
        <v/>
      </c>
      <c r="AH393" s="105" t="str">
        <f t="shared" si="45"/>
        <v/>
      </c>
      <c r="AI393" s="105" t="str">
        <f t="shared" si="46"/>
        <v/>
      </c>
    </row>
    <row r="394" spans="9:35">
      <c r="I394" s="14">
        <f t="shared" si="41"/>
        <v>42842</v>
      </c>
      <c r="J394" s="105" t="str">
        <f t="shared" si="42"/>
        <v>Mon</v>
      </c>
      <c r="U394" s="116" t="str">
        <f t="shared" si="43"/>
        <v/>
      </c>
      <c r="V394" s="116" t="str">
        <f t="shared" si="44"/>
        <v/>
      </c>
      <c r="AH394" s="105" t="str">
        <f t="shared" si="45"/>
        <v/>
      </c>
      <c r="AI394" s="105" t="str">
        <f t="shared" si="46"/>
        <v/>
      </c>
    </row>
    <row r="395" spans="9:35">
      <c r="I395" s="14">
        <f t="shared" si="41"/>
        <v>42843</v>
      </c>
      <c r="J395" s="105" t="str">
        <f t="shared" si="42"/>
        <v>Tue</v>
      </c>
      <c r="U395" s="116" t="str">
        <f t="shared" si="43"/>
        <v/>
      </c>
      <c r="V395" s="116" t="str">
        <f t="shared" si="44"/>
        <v/>
      </c>
      <c r="AH395" s="105" t="str">
        <f t="shared" si="45"/>
        <v/>
      </c>
      <c r="AI395" s="105" t="str">
        <f t="shared" si="46"/>
        <v/>
      </c>
    </row>
    <row r="396" spans="9:35">
      <c r="I396" s="14">
        <f t="shared" si="41"/>
        <v>42844</v>
      </c>
      <c r="J396" s="105" t="str">
        <f t="shared" si="42"/>
        <v>Wed</v>
      </c>
      <c r="U396" s="116" t="str">
        <f t="shared" si="43"/>
        <v/>
      </c>
      <c r="V396" s="116" t="str">
        <f t="shared" si="44"/>
        <v/>
      </c>
      <c r="AH396" s="105" t="str">
        <f t="shared" si="45"/>
        <v/>
      </c>
      <c r="AI396" s="105" t="str">
        <f t="shared" si="46"/>
        <v/>
      </c>
    </row>
    <row r="397" spans="9:35">
      <c r="I397" s="14">
        <f t="shared" si="41"/>
        <v>42845</v>
      </c>
      <c r="J397" s="105" t="str">
        <f t="shared" si="42"/>
        <v>Thu</v>
      </c>
      <c r="U397" s="116" t="str">
        <f t="shared" si="43"/>
        <v/>
      </c>
      <c r="V397" s="116" t="str">
        <f t="shared" si="44"/>
        <v/>
      </c>
      <c r="AH397" s="105" t="str">
        <f t="shared" si="45"/>
        <v/>
      </c>
      <c r="AI397" s="105" t="str">
        <f t="shared" si="46"/>
        <v/>
      </c>
    </row>
    <row r="398" spans="9:35">
      <c r="I398" s="14">
        <f t="shared" si="41"/>
        <v>42846</v>
      </c>
      <c r="J398" s="105" t="str">
        <f t="shared" si="42"/>
        <v>Fri</v>
      </c>
      <c r="U398" s="116" t="str">
        <f t="shared" si="43"/>
        <v/>
      </c>
      <c r="V398" s="116" t="str">
        <f t="shared" si="44"/>
        <v/>
      </c>
      <c r="AH398" s="105" t="str">
        <f t="shared" si="45"/>
        <v/>
      </c>
      <c r="AI398" s="105" t="str">
        <f t="shared" si="46"/>
        <v/>
      </c>
    </row>
    <row r="399" spans="9:35">
      <c r="I399" s="14">
        <f t="shared" si="41"/>
        <v>42849</v>
      </c>
      <c r="J399" s="105" t="str">
        <f t="shared" si="42"/>
        <v>Mon</v>
      </c>
      <c r="U399" s="116" t="str">
        <f t="shared" si="43"/>
        <v/>
      </c>
      <c r="V399" s="116" t="str">
        <f t="shared" si="44"/>
        <v/>
      </c>
      <c r="AH399" s="105" t="str">
        <f t="shared" si="45"/>
        <v/>
      </c>
      <c r="AI399" s="105" t="str">
        <f t="shared" si="46"/>
        <v/>
      </c>
    </row>
    <row r="400" spans="9:35">
      <c r="I400" s="14">
        <f t="shared" si="41"/>
        <v>42850</v>
      </c>
      <c r="J400" s="105" t="str">
        <f t="shared" si="42"/>
        <v>Tue</v>
      </c>
      <c r="U400" s="116" t="str">
        <f t="shared" si="43"/>
        <v/>
      </c>
      <c r="V400" s="116" t="str">
        <f t="shared" si="44"/>
        <v/>
      </c>
      <c r="AH400" s="105" t="str">
        <f t="shared" si="45"/>
        <v/>
      </c>
      <c r="AI400" s="105" t="str">
        <f t="shared" si="46"/>
        <v/>
      </c>
    </row>
    <row r="401" spans="9:35">
      <c r="I401" s="14">
        <f t="shared" si="41"/>
        <v>42851</v>
      </c>
      <c r="J401" s="105" t="str">
        <f t="shared" si="42"/>
        <v>Wed</v>
      </c>
      <c r="U401" s="116" t="str">
        <f t="shared" si="43"/>
        <v/>
      </c>
      <c r="V401" s="116" t="str">
        <f t="shared" si="44"/>
        <v/>
      </c>
      <c r="AH401" s="105" t="str">
        <f t="shared" si="45"/>
        <v/>
      </c>
      <c r="AI401" s="105" t="str">
        <f t="shared" si="46"/>
        <v/>
      </c>
    </row>
    <row r="402" spans="9:35">
      <c r="I402" s="14">
        <f t="shared" si="41"/>
        <v>42852</v>
      </c>
      <c r="J402" s="105" t="str">
        <f t="shared" si="42"/>
        <v>Thu</v>
      </c>
      <c r="U402" s="116" t="str">
        <f t="shared" si="43"/>
        <v/>
      </c>
      <c r="V402" s="116" t="str">
        <f t="shared" si="44"/>
        <v/>
      </c>
      <c r="AH402" s="105" t="str">
        <f t="shared" si="45"/>
        <v/>
      </c>
      <c r="AI402" s="105" t="str">
        <f t="shared" si="46"/>
        <v/>
      </c>
    </row>
    <row r="403" spans="9:35">
      <c r="I403" s="14">
        <f t="shared" si="41"/>
        <v>42853</v>
      </c>
      <c r="J403" s="105" t="str">
        <f t="shared" si="42"/>
        <v>Fri</v>
      </c>
      <c r="U403" s="116" t="str">
        <f t="shared" si="43"/>
        <v/>
      </c>
      <c r="V403" s="116" t="str">
        <f t="shared" si="44"/>
        <v/>
      </c>
      <c r="AH403" s="105" t="str">
        <f t="shared" si="45"/>
        <v/>
      </c>
      <c r="AI403" s="105" t="str">
        <f t="shared" si="46"/>
        <v/>
      </c>
    </row>
    <row r="404" spans="9:35">
      <c r="I404" s="14">
        <f t="shared" si="41"/>
        <v>42856</v>
      </c>
      <c r="J404" s="105" t="str">
        <f t="shared" si="42"/>
        <v>Mon</v>
      </c>
      <c r="U404" s="116" t="str">
        <f t="shared" si="43"/>
        <v/>
      </c>
      <c r="V404" s="116" t="str">
        <f t="shared" si="44"/>
        <v/>
      </c>
      <c r="AH404" s="105" t="str">
        <f t="shared" si="45"/>
        <v/>
      </c>
      <c r="AI404" s="105" t="str">
        <f t="shared" si="46"/>
        <v/>
      </c>
    </row>
    <row r="405" spans="9:35">
      <c r="I405" s="14">
        <f t="shared" si="41"/>
        <v>42857</v>
      </c>
      <c r="J405" s="105" t="str">
        <f t="shared" si="42"/>
        <v>Tue</v>
      </c>
      <c r="U405" s="116" t="str">
        <f t="shared" si="43"/>
        <v/>
      </c>
      <c r="V405" s="116" t="str">
        <f t="shared" si="44"/>
        <v/>
      </c>
      <c r="AH405" s="105" t="str">
        <f t="shared" si="45"/>
        <v/>
      </c>
      <c r="AI405" s="105" t="str">
        <f t="shared" si="46"/>
        <v/>
      </c>
    </row>
    <row r="406" spans="9:35">
      <c r="I406" s="14">
        <f t="shared" si="41"/>
        <v>42858</v>
      </c>
      <c r="J406" s="105" t="str">
        <f t="shared" si="42"/>
        <v>Wed</v>
      </c>
      <c r="U406" s="116" t="str">
        <f t="shared" si="43"/>
        <v/>
      </c>
      <c r="V406" s="116" t="str">
        <f t="shared" si="44"/>
        <v/>
      </c>
      <c r="AH406" s="105" t="str">
        <f t="shared" si="45"/>
        <v/>
      </c>
      <c r="AI406" s="105" t="str">
        <f t="shared" si="46"/>
        <v/>
      </c>
    </row>
    <row r="407" spans="9:35">
      <c r="I407" s="14">
        <f t="shared" si="41"/>
        <v>42859</v>
      </c>
      <c r="J407" s="105" t="str">
        <f t="shared" si="42"/>
        <v>Thu</v>
      </c>
      <c r="U407" s="116" t="str">
        <f t="shared" si="43"/>
        <v/>
      </c>
      <c r="V407" s="116" t="str">
        <f t="shared" si="44"/>
        <v/>
      </c>
      <c r="AH407" s="105" t="str">
        <f t="shared" si="45"/>
        <v/>
      </c>
      <c r="AI407" s="105" t="str">
        <f t="shared" si="46"/>
        <v/>
      </c>
    </row>
    <row r="408" spans="9:35">
      <c r="I408" s="14">
        <f t="shared" si="41"/>
        <v>42860</v>
      </c>
      <c r="J408" s="105" t="str">
        <f t="shared" si="42"/>
        <v>Fri</v>
      </c>
      <c r="U408" s="116" t="str">
        <f t="shared" si="43"/>
        <v/>
      </c>
      <c r="V408" s="116" t="str">
        <f t="shared" si="44"/>
        <v/>
      </c>
      <c r="AH408" s="105" t="str">
        <f t="shared" si="45"/>
        <v/>
      </c>
      <c r="AI408" s="105" t="str">
        <f t="shared" si="46"/>
        <v/>
      </c>
    </row>
    <row r="409" spans="9:35">
      <c r="I409" s="14">
        <f t="shared" si="41"/>
        <v>42863</v>
      </c>
      <c r="J409" s="105" t="str">
        <f t="shared" si="42"/>
        <v>Mon</v>
      </c>
      <c r="U409" s="116" t="str">
        <f t="shared" si="43"/>
        <v/>
      </c>
      <c r="V409" s="116" t="str">
        <f t="shared" si="44"/>
        <v/>
      </c>
      <c r="AH409" s="105" t="str">
        <f t="shared" si="45"/>
        <v/>
      </c>
      <c r="AI409" s="105" t="str">
        <f t="shared" si="46"/>
        <v/>
      </c>
    </row>
    <row r="410" spans="9:35">
      <c r="I410" s="14">
        <f t="shared" si="41"/>
        <v>42864</v>
      </c>
      <c r="J410" s="105" t="str">
        <f t="shared" si="42"/>
        <v>Tue</v>
      </c>
      <c r="U410" s="116" t="str">
        <f t="shared" si="43"/>
        <v/>
      </c>
      <c r="V410" s="116" t="str">
        <f t="shared" si="44"/>
        <v/>
      </c>
      <c r="AH410" s="105" t="str">
        <f t="shared" si="45"/>
        <v/>
      </c>
      <c r="AI410" s="105" t="str">
        <f t="shared" si="46"/>
        <v/>
      </c>
    </row>
    <row r="411" spans="9:35">
      <c r="I411" s="14">
        <f t="shared" si="41"/>
        <v>42865</v>
      </c>
      <c r="J411" s="105" t="str">
        <f t="shared" si="42"/>
        <v>Wed</v>
      </c>
      <c r="U411" s="116" t="str">
        <f t="shared" si="43"/>
        <v/>
      </c>
      <c r="V411" s="116" t="str">
        <f t="shared" si="44"/>
        <v/>
      </c>
      <c r="AH411" s="105" t="str">
        <f t="shared" si="45"/>
        <v/>
      </c>
      <c r="AI411" s="105" t="str">
        <f t="shared" si="46"/>
        <v/>
      </c>
    </row>
    <row r="412" spans="9:35">
      <c r="I412" s="14">
        <f t="shared" si="41"/>
        <v>42866</v>
      </c>
      <c r="J412" s="105" t="str">
        <f t="shared" si="42"/>
        <v>Thu</v>
      </c>
      <c r="U412" s="116" t="str">
        <f t="shared" si="43"/>
        <v/>
      </c>
      <c r="V412" s="116" t="str">
        <f t="shared" si="44"/>
        <v/>
      </c>
      <c r="AH412" s="105" t="str">
        <f t="shared" si="45"/>
        <v/>
      </c>
      <c r="AI412" s="105" t="str">
        <f t="shared" si="46"/>
        <v/>
      </c>
    </row>
    <row r="413" spans="9:35">
      <c r="I413" s="14">
        <f t="shared" si="41"/>
        <v>42867</v>
      </c>
      <c r="J413" s="105" t="str">
        <f t="shared" si="42"/>
        <v>Fri</v>
      </c>
      <c r="U413" s="116" t="str">
        <f t="shared" si="43"/>
        <v/>
      </c>
      <c r="V413" s="116" t="str">
        <f t="shared" si="44"/>
        <v/>
      </c>
      <c r="AH413" s="105" t="str">
        <f t="shared" si="45"/>
        <v/>
      </c>
      <c r="AI413" s="105" t="str">
        <f t="shared" si="46"/>
        <v/>
      </c>
    </row>
    <row r="414" spans="9:35">
      <c r="I414" s="14">
        <f t="shared" si="41"/>
        <v>42870</v>
      </c>
      <c r="J414" s="105" t="str">
        <f t="shared" si="42"/>
        <v>Mon</v>
      </c>
      <c r="U414" s="116" t="str">
        <f t="shared" si="43"/>
        <v/>
      </c>
      <c r="V414" s="116" t="str">
        <f t="shared" si="44"/>
        <v/>
      </c>
      <c r="AH414" s="105" t="str">
        <f t="shared" si="45"/>
        <v/>
      </c>
      <c r="AI414" s="105" t="str">
        <f t="shared" si="46"/>
        <v/>
      </c>
    </row>
    <row r="415" spans="9:35">
      <c r="I415" s="14">
        <f t="shared" si="41"/>
        <v>42871</v>
      </c>
      <c r="J415" s="105" t="str">
        <f t="shared" si="42"/>
        <v>Tue</v>
      </c>
      <c r="U415" s="116" t="str">
        <f t="shared" si="43"/>
        <v/>
      </c>
      <c r="V415" s="116" t="str">
        <f t="shared" si="44"/>
        <v/>
      </c>
      <c r="AH415" s="105" t="str">
        <f t="shared" si="45"/>
        <v/>
      </c>
      <c r="AI415" s="105" t="str">
        <f t="shared" si="46"/>
        <v/>
      </c>
    </row>
    <row r="416" spans="9:35">
      <c r="I416" s="14">
        <f t="shared" si="41"/>
        <v>42872</v>
      </c>
      <c r="J416" s="105" t="str">
        <f t="shared" si="42"/>
        <v>Wed</v>
      </c>
      <c r="U416" s="116" t="str">
        <f t="shared" si="43"/>
        <v/>
      </c>
      <c r="V416" s="116" t="str">
        <f t="shared" si="44"/>
        <v/>
      </c>
      <c r="AH416" s="105" t="str">
        <f t="shared" si="45"/>
        <v/>
      </c>
      <c r="AI416" s="105" t="str">
        <f t="shared" si="46"/>
        <v/>
      </c>
    </row>
    <row r="417" spans="9:35">
      <c r="I417" s="14">
        <f t="shared" si="41"/>
        <v>42873</v>
      </c>
      <c r="J417" s="105" t="str">
        <f t="shared" si="42"/>
        <v>Thu</v>
      </c>
      <c r="U417" s="116" t="str">
        <f t="shared" si="43"/>
        <v/>
      </c>
      <c r="V417" s="116" t="str">
        <f t="shared" si="44"/>
        <v/>
      </c>
      <c r="AH417" s="105" t="str">
        <f t="shared" si="45"/>
        <v/>
      </c>
      <c r="AI417" s="105" t="str">
        <f t="shared" si="46"/>
        <v/>
      </c>
    </row>
    <row r="418" spans="9:35">
      <c r="I418" s="14">
        <f t="shared" si="41"/>
        <v>42874</v>
      </c>
      <c r="J418" s="105" t="str">
        <f t="shared" si="42"/>
        <v>Fri</v>
      </c>
      <c r="U418" s="116" t="str">
        <f t="shared" si="43"/>
        <v/>
      </c>
      <c r="V418" s="116" t="str">
        <f t="shared" si="44"/>
        <v/>
      </c>
      <c r="AH418" s="105" t="str">
        <f t="shared" si="45"/>
        <v/>
      </c>
      <c r="AI418" s="105" t="str">
        <f t="shared" si="46"/>
        <v/>
      </c>
    </row>
    <row r="419" spans="9:35">
      <c r="I419" s="14">
        <f t="shared" si="41"/>
        <v>42877</v>
      </c>
      <c r="J419" s="105" t="str">
        <f t="shared" si="42"/>
        <v>Mon</v>
      </c>
      <c r="U419" s="116" t="str">
        <f t="shared" si="43"/>
        <v/>
      </c>
      <c r="V419" s="116" t="str">
        <f t="shared" si="44"/>
        <v/>
      </c>
      <c r="AH419" s="105" t="str">
        <f t="shared" si="45"/>
        <v/>
      </c>
      <c r="AI419" s="105" t="str">
        <f t="shared" si="46"/>
        <v/>
      </c>
    </row>
    <row r="420" spans="9:35">
      <c r="I420" s="14">
        <f t="shared" si="41"/>
        <v>42878</v>
      </c>
      <c r="J420" s="105" t="str">
        <f t="shared" si="42"/>
        <v>Tue</v>
      </c>
      <c r="U420" s="116" t="str">
        <f t="shared" si="43"/>
        <v/>
      </c>
      <c r="V420" s="116" t="str">
        <f t="shared" si="44"/>
        <v/>
      </c>
      <c r="AH420" s="105" t="str">
        <f t="shared" si="45"/>
        <v/>
      </c>
      <c r="AI420" s="105" t="str">
        <f t="shared" si="46"/>
        <v/>
      </c>
    </row>
    <row r="421" spans="9:35">
      <c r="I421" s="14">
        <f t="shared" si="41"/>
        <v>42879</v>
      </c>
      <c r="J421" s="105" t="str">
        <f t="shared" si="42"/>
        <v>Wed</v>
      </c>
      <c r="U421" s="116" t="str">
        <f t="shared" si="43"/>
        <v/>
      </c>
      <c r="V421" s="116" t="str">
        <f t="shared" si="44"/>
        <v/>
      </c>
      <c r="AH421" s="105" t="str">
        <f t="shared" si="45"/>
        <v/>
      </c>
      <c r="AI421" s="105" t="str">
        <f t="shared" si="46"/>
        <v/>
      </c>
    </row>
    <row r="422" spans="9:35">
      <c r="I422" s="14">
        <f t="shared" si="41"/>
        <v>42880</v>
      </c>
      <c r="J422" s="105" t="str">
        <f t="shared" si="42"/>
        <v>Thu</v>
      </c>
      <c r="U422" s="116" t="str">
        <f t="shared" si="43"/>
        <v/>
      </c>
      <c r="V422" s="116" t="str">
        <f t="shared" si="44"/>
        <v/>
      </c>
      <c r="AH422" s="105" t="str">
        <f t="shared" si="45"/>
        <v/>
      </c>
      <c r="AI422" s="105" t="str">
        <f t="shared" si="46"/>
        <v/>
      </c>
    </row>
    <row r="423" spans="9:35">
      <c r="I423" s="14">
        <f t="shared" ref="I423:I486" si="47">IF(J422="Fri",I422+3,I422+1)</f>
        <v>42881</v>
      </c>
      <c r="J423" s="105" t="str">
        <f t="shared" ref="J423:J486" si="48">TEXT(WEEKDAY(I423),"ddd")</f>
        <v>Fri</v>
      </c>
      <c r="U423" s="116" t="str">
        <f t="shared" si="43"/>
        <v/>
      </c>
      <c r="V423" s="116" t="str">
        <f t="shared" si="44"/>
        <v/>
      </c>
      <c r="AH423" s="105" t="str">
        <f t="shared" si="45"/>
        <v/>
      </c>
      <c r="AI423" s="105" t="str">
        <f t="shared" si="46"/>
        <v/>
      </c>
    </row>
    <row r="424" spans="9:35">
      <c r="I424" s="14">
        <f t="shared" si="47"/>
        <v>42884</v>
      </c>
      <c r="J424" s="105" t="str">
        <f t="shared" si="48"/>
        <v>Mon</v>
      </c>
      <c r="U424" s="116" t="str">
        <f t="shared" si="43"/>
        <v/>
      </c>
      <c r="V424" s="116" t="str">
        <f t="shared" si="44"/>
        <v/>
      </c>
      <c r="AH424" s="105" t="str">
        <f t="shared" si="45"/>
        <v/>
      </c>
      <c r="AI424" s="105" t="str">
        <f t="shared" si="46"/>
        <v/>
      </c>
    </row>
    <row r="425" spans="9:35">
      <c r="I425" s="14">
        <f t="shared" si="47"/>
        <v>42885</v>
      </c>
      <c r="J425" s="105" t="str">
        <f t="shared" si="48"/>
        <v>Tue</v>
      </c>
      <c r="U425" s="116" t="str">
        <f t="shared" ref="U425:U488" si="49">IF(S425="Y",O425,"")</f>
        <v/>
      </c>
      <c r="V425" s="116" t="str">
        <f t="shared" ref="V425:V488" si="50">IF(S425="N",O425,"")</f>
        <v/>
      </c>
      <c r="AH425" s="105" t="str">
        <f t="shared" ref="AH425:AH488" si="51">IF(AND(S425="Y",O425&gt;$AC$43)=TRUE,R425,"")</f>
        <v/>
      </c>
      <c r="AI425" s="105" t="str">
        <f t="shared" ref="AI425:AI488" si="52">IF(AND(S425="N",O425&gt;$AC$43)=TRUE,-10,"")</f>
        <v/>
      </c>
    </row>
    <row r="426" spans="9:35">
      <c r="I426" s="14">
        <f t="shared" si="47"/>
        <v>42886</v>
      </c>
      <c r="J426" s="105" t="str">
        <f t="shared" si="48"/>
        <v>Wed</v>
      </c>
      <c r="U426" s="116" t="str">
        <f t="shared" si="49"/>
        <v/>
      </c>
      <c r="V426" s="116" t="str">
        <f t="shared" si="50"/>
        <v/>
      </c>
      <c r="AH426" s="105" t="str">
        <f t="shared" si="51"/>
        <v/>
      </c>
      <c r="AI426" s="105" t="str">
        <f t="shared" si="52"/>
        <v/>
      </c>
    </row>
    <row r="427" spans="9:35">
      <c r="I427" s="14">
        <f t="shared" si="47"/>
        <v>42887</v>
      </c>
      <c r="J427" s="105" t="str">
        <f t="shared" si="48"/>
        <v>Thu</v>
      </c>
      <c r="U427" s="116" t="str">
        <f t="shared" si="49"/>
        <v/>
      </c>
      <c r="V427" s="116" t="str">
        <f t="shared" si="50"/>
        <v/>
      </c>
      <c r="AH427" s="105" t="str">
        <f t="shared" si="51"/>
        <v/>
      </c>
      <c r="AI427" s="105" t="str">
        <f t="shared" si="52"/>
        <v/>
      </c>
    </row>
    <row r="428" spans="9:35">
      <c r="I428" s="14">
        <f t="shared" si="47"/>
        <v>42888</v>
      </c>
      <c r="J428" s="105" t="str">
        <f t="shared" si="48"/>
        <v>Fri</v>
      </c>
      <c r="U428" s="116" t="str">
        <f t="shared" si="49"/>
        <v/>
      </c>
      <c r="V428" s="116" t="str">
        <f t="shared" si="50"/>
        <v/>
      </c>
      <c r="AH428" s="105" t="str">
        <f t="shared" si="51"/>
        <v/>
      </c>
      <c r="AI428" s="105" t="str">
        <f t="shared" si="52"/>
        <v/>
      </c>
    </row>
    <row r="429" spans="9:35">
      <c r="I429" s="14">
        <f t="shared" si="47"/>
        <v>42891</v>
      </c>
      <c r="J429" s="105" t="str">
        <f t="shared" si="48"/>
        <v>Mon</v>
      </c>
      <c r="U429" s="116" t="str">
        <f t="shared" si="49"/>
        <v/>
      </c>
      <c r="V429" s="116" t="str">
        <f t="shared" si="50"/>
        <v/>
      </c>
      <c r="AH429" s="105" t="str">
        <f t="shared" si="51"/>
        <v/>
      </c>
      <c r="AI429" s="105" t="str">
        <f t="shared" si="52"/>
        <v/>
      </c>
    </row>
    <row r="430" spans="9:35">
      <c r="I430" s="14">
        <f t="shared" si="47"/>
        <v>42892</v>
      </c>
      <c r="J430" s="105" t="str">
        <f t="shared" si="48"/>
        <v>Tue</v>
      </c>
      <c r="U430" s="116" t="str">
        <f t="shared" si="49"/>
        <v/>
      </c>
      <c r="V430" s="116" t="str">
        <f t="shared" si="50"/>
        <v/>
      </c>
      <c r="AH430" s="105" t="str">
        <f t="shared" si="51"/>
        <v/>
      </c>
      <c r="AI430" s="105" t="str">
        <f t="shared" si="52"/>
        <v/>
      </c>
    </row>
    <row r="431" spans="9:35">
      <c r="I431" s="14">
        <f t="shared" si="47"/>
        <v>42893</v>
      </c>
      <c r="J431" s="105" t="str">
        <f t="shared" si="48"/>
        <v>Wed</v>
      </c>
      <c r="U431" s="116" t="str">
        <f t="shared" si="49"/>
        <v/>
      </c>
      <c r="V431" s="116" t="str">
        <f t="shared" si="50"/>
        <v/>
      </c>
      <c r="AH431" s="105" t="str">
        <f t="shared" si="51"/>
        <v/>
      </c>
      <c r="AI431" s="105" t="str">
        <f t="shared" si="52"/>
        <v/>
      </c>
    </row>
    <row r="432" spans="9:35">
      <c r="I432" s="14">
        <f t="shared" si="47"/>
        <v>42894</v>
      </c>
      <c r="J432" s="105" t="str">
        <f t="shared" si="48"/>
        <v>Thu</v>
      </c>
      <c r="U432" s="116" t="str">
        <f t="shared" si="49"/>
        <v/>
      </c>
      <c r="V432" s="116" t="str">
        <f t="shared" si="50"/>
        <v/>
      </c>
      <c r="AH432" s="105" t="str">
        <f t="shared" si="51"/>
        <v/>
      </c>
      <c r="AI432" s="105" t="str">
        <f t="shared" si="52"/>
        <v/>
      </c>
    </row>
    <row r="433" spans="9:35">
      <c r="I433" s="14">
        <f t="shared" si="47"/>
        <v>42895</v>
      </c>
      <c r="J433" s="105" t="str">
        <f t="shared" si="48"/>
        <v>Fri</v>
      </c>
      <c r="U433" s="116" t="str">
        <f t="shared" si="49"/>
        <v/>
      </c>
      <c r="V433" s="116" t="str">
        <f t="shared" si="50"/>
        <v/>
      </c>
      <c r="AH433" s="105" t="str">
        <f t="shared" si="51"/>
        <v/>
      </c>
      <c r="AI433" s="105" t="str">
        <f t="shared" si="52"/>
        <v/>
      </c>
    </row>
    <row r="434" spans="9:35">
      <c r="I434" s="14">
        <f t="shared" si="47"/>
        <v>42898</v>
      </c>
      <c r="J434" s="105" t="str">
        <f t="shared" si="48"/>
        <v>Mon</v>
      </c>
      <c r="U434" s="116" t="str">
        <f t="shared" si="49"/>
        <v/>
      </c>
      <c r="V434" s="116" t="str">
        <f t="shared" si="50"/>
        <v/>
      </c>
      <c r="AH434" s="105" t="str">
        <f t="shared" si="51"/>
        <v/>
      </c>
      <c r="AI434" s="105" t="str">
        <f t="shared" si="52"/>
        <v/>
      </c>
    </row>
    <row r="435" spans="9:35">
      <c r="I435" s="14">
        <f t="shared" si="47"/>
        <v>42899</v>
      </c>
      <c r="J435" s="105" t="str">
        <f t="shared" si="48"/>
        <v>Tue</v>
      </c>
      <c r="U435" s="116" t="str">
        <f t="shared" si="49"/>
        <v/>
      </c>
      <c r="V435" s="116" t="str">
        <f t="shared" si="50"/>
        <v/>
      </c>
      <c r="AH435" s="105" t="str">
        <f t="shared" si="51"/>
        <v/>
      </c>
      <c r="AI435" s="105" t="str">
        <f t="shared" si="52"/>
        <v/>
      </c>
    </row>
    <row r="436" spans="9:35">
      <c r="I436" s="14">
        <f t="shared" si="47"/>
        <v>42900</v>
      </c>
      <c r="J436" s="105" t="str">
        <f t="shared" si="48"/>
        <v>Wed</v>
      </c>
      <c r="U436" s="116" t="str">
        <f t="shared" si="49"/>
        <v/>
      </c>
      <c r="V436" s="116" t="str">
        <f t="shared" si="50"/>
        <v/>
      </c>
      <c r="AH436" s="105" t="str">
        <f t="shared" si="51"/>
        <v/>
      </c>
      <c r="AI436" s="105" t="str">
        <f t="shared" si="52"/>
        <v/>
      </c>
    </row>
    <row r="437" spans="9:35">
      <c r="I437" s="14">
        <f t="shared" si="47"/>
        <v>42901</v>
      </c>
      <c r="J437" s="105" t="str">
        <f t="shared" si="48"/>
        <v>Thu</v>
      </c>
      <c r="U437" s="116" t="str">
        <f t="shared" si="49"/>
        <v/>
      </c>
      <c r="V437" s="116" t="str">
        <f t="shared" si="50"/>
        <v/>
      </c>
      <c r="AH437" s="105" t="str">
        <f t="shared" si="51"/>
        <v/>
      </c>
      <c r="AI437" s="105" t="str">
        <f t="shared" si="52"/>
        <v/>
      </c>
    </row>
    <row r="438" spans="9:35">
      <c r="I438" s="14">
        <f t="shared" si="47"/>
        <v>42902</v>
      </c>
      <c r="J438" s="105" t="str">
        <f t="shared" si="48"/>
        <v>Fri</v>
      </c>
      <c r="U438" s="116" t="str">
        <f t="shared" si="49"/>
        <v/>
      </c>
      <c r="V438" s="116" t="str">
        <f t="shared" si="50"/>
        <v/>
      </c>
      <c r="AH438" s="105" t="str">
        <f t="shared" si="51"/>
        <v/>
      </c>
      <c r="AI438" s="105" t="str">
        <f t="shared" si="52"/>
        <v/>
      </c>
    </row>
    <row r="439" spans="9:35">
      <c r="I439" s="14">
        <f t="shared" si="47"/>
        <v>42905</v>
      </c>
      <c r="J439" s="105" t="str">
        <f t="shared" si="48"/>
        <v>Mon</v>
      </c>
      <c r="U439" s="116" t="str">
        <f t="shared" si="49"/>
        <v/>
      </c>
      <c r="V439" s="116" t="str">
        <f t="shared" si="50"/>
        <v/>
      </c>
      <c r="AH439" s="105" t="str">
        <f t="shared" si="51"/>
        <v/>
      </c>
      <c r="AI439" s="105" t="str">
        <f t="shared" si="52"/>
        <v/>
      </c>
    </row>
    <row r="440" spans="9:35">
      <c r="I440" s="14">
        <f t="shared" si="47"/>
        <v>42906</v>
      </c>
      <c r="J440" s="105" t="str">
        <f t="shared" si="48"/>
        <v>Tue</v>
      </c>
      <c r="U440" s="116" t="str">
        <f t="shared" si="49"/>
        <v/>
      </c>
      <c r="V440" s="116" t="str">
        <f t="shared" si="50"/>
        <v/>
      </c>
      <c r="AH440" s="105" t="str">
        <f t="shared" si="51"/>
        <v/>
      </c>
      <c r="AI440" s="105" t="str">
        <f t="shared" si="52"/>
        <v/>
      </c>
    </row>
    <row r="441" spans="9:35">
      <c r="I441" s="14">
        <f t="shared" si="47"/>
        <v>42907</v>
      </c>
      <c r="J441" s="105" t="str">
        <f t="shared" si="48"/>
        <v>Wed</v>
      </c>
      <c r="U441" s="116" t="str">
        <f t="shared" si="49"/>
        <v/>
      </c>
      <c r="V441" s="116" t="str">
        <f t="shared" si="50"/>
        <v/>
      </c>
      <c r="AH441" s="105" t="str">
        <f t="shared" si="51"/>
        <v/>
      </c>
      <c r="AI441" s="105" t="str">
        <f t="shared" si="52"/>
        <v/>
      </c>
    </row>
    <row r="442" spans="9:35">
      <c r="I442" s="14">
        <f t="shared" si="47"/>
        <v>42908</v>
      </c>
      <c r="J442" s="105" t="str">
        <f t="shared" si="48"/>
        <v>Thu</v>
      </c>
      <c r="U442" s="116" t="str">
        <f t="shared" si="49"/>
        <v/>
      </c>
      <c r="V442" s="116" t="str">
        <f t="shared" si="50"/>
        <v/>
      </c>
      <c r="AH442" s="105" t="str">
        <f t="shared" si="51"/>
        <v/>
      </c>
      <c r="AI442" s="105" t="str">
        <f t="shared" si="52"/>
        <v/>
      </c>
    </row>
    <row r="443" spans="9:35">
      <c r="I443" s="14">
        <f t="shared" si="47"/>
        <v>42909</v>
      </c>
      <c r="J443" s="105" t="str">
        <f t="shared" si="48"/>
        <v>Fri</v>
      </c>
      <c r="U443" s="116" t="str">
        <f t="shared" si="49"/>
        <v/>
      </c>
      <c r="V443" s="116" t="str">
        <f t="shared" si="50"/>
        <v/>
      </c>
      <c r="AH443" s="105" t="str">
        <f t="shared" si="51"/>
        <v/>
      </c>
      <c r="AI443" s="105" t="str">
        <f t="shared" si="52"/>
        <v/>
      </c>
    </row>
    <row r="444" spans="9:35">
      <c r="I444" s="14">
        <f t="shared" si="47"/>
        <v>42912</v>
      </c>
      <c r="J444" s="105" t="str">
        <f t="shared" si="48"/>
        <v>Mon</v>
      </c>
      <c r="U444" s="116" t="str">
        <f t="shared" si="49"/>
        <v/>
      </c>
      <c r="V444" s="116" t="str">
        <f t="shared" si="50"/>
        <v/>
      </c>
      <c r="AH444" s="105" t="str">
        <f t="shared" si="51"/>
        <v/>
      </c>
      <c r="AI444" s="105" t="str">
        <f t="shared" si="52"/>
        <v/>
      </c>
    </row>
    <row r="445" spans="9:35">
      <c r="I445" s="14">
        <f t="shared" si="47"/>
        <v>42913</v>
      </c>
      <c r="J445" s="105" t="str">
        <f t="shared" si="48"/>
        <v>Tue</v>
      </c>
      <c r="U445" s="116" t="str">
        <f t="shared" si="49"/>
        <v/>
      </c>
      <c r="V445" s="116" t="str">
        <f t="shared" si="50"/>
        <v/>
      </c>
      <c r="AH445" s="105" t="str">
        <f t="shared" si="51"/>
        <v/>
      </c>
      <c r="AI445" s="105" t="str">
        <f t="shared" si="52"/>
        <v/>
      </c>
    </row>
    <row r="446" spans="9:35">
      <c r="I446" s="14">
        <f t="shared" si="47"/>
        <v>42914</v>
      </c>
      <c r="J446" s="105" t="str">
        <f t="shared" si="48"/>
        <v>Wed</v>
      </c>
      <c r="U446" s="116" t="str">
        <f t="shared" si="49"/>
        <v/>
      </c>
      <c r="V446" s="116" t="str">
        <f t="shared" si="50"/>
        <v/>
      </c>
      <c r="AH446" s="105" t="str">
        <f t="shared" si="51"/>
        <v/>
      </c>
      <c r="AI446" s="105" t="str">
        <f t="shared" si="52"/>
        <v/>
      </c>
    </row>
    <row r="447" spans="9:35">
      <c r="I447" s="14">
        <f t="shared" si="47"/>
        <v>42915</v>
      </c>
      <c r="J447" s="105" t="str">
        <f t="shared" si="48"/>
        <v>Thu</v>
      </c>
      <c r="U447" s="116" t="str">
        <f t="shared" si="49"/>
        <v/>
      </c>
      <c r="V447" s="116" t="str">
        <f t="shared" si="50"/>
        <v/>
      </c>
      <c r="AH447" s="105" t="str">
        <f t="shared" si="51"/>
        <v/>
      </c>
      <c r="AI447" s="105" t="str">
        <f t="shared" si="52"/>
        <v/>
      </c>
    </row>
    <row r="448" spans="9:35">
      <c r="I448" s="14">
        <f t="shared" si="47"/>
        <v>42916</v>
      </c>
      <c r="J448" s="105" t="str">
        <f t="shared" si="48"/>
        <v>Fri</v>
      </c>
      <c r="U448" s="116" t="str">
        <f t="shared" si="49"/>
        <v/>
      </c>
      <c r="V448" s="116" t="str">
        <f t="shared" si="50"/>
        <v/>
      </c>
      <c r="AH448" s="105" t="str">
        <f t="shared" si="51"/>
        <v/>
      </c>
      <c r="AI448" s="105" t="str">
        <f t="shared" si="52"/>
        <v/>
      </c>
    </row>
    <row r="449" spans="9:35">
      <c r="I449" s="14">
        <f t="shared" si="47"/>
        <v>42919</v>
      </c>
      <c r="J449" s="105" t="str">
        <f t="shared" si="48"/>
        <v>Mon</v>
      </c>
      <c r="U449" s="116" t="str">
        <f t="shared" si="49"/>
        <v/>
      </c>
      <c r="V449" s="116" t="str">
        <f t="shared" si="50"/>
        <v/>
      </c>
      <c r="AH449" s="105" t="str">
        <f t="shared" si="51"/>
        <v/>
      </c>
      <c r="AI449" s="105" t="str">
        <f t="shared" si="52"/>
        <v/>
      </c>
    </row>
    <row r="450" spans="9:35">
      <c r="I450" s="14">
        <f t="shared" si="47"/>
        <v>42920</v>
      </c>
      <c r="J450" s="105" t="str">
        <f t="shared" si="48"/>
        <v>Tue</v>
      </c>
      <c r="U450" s="116" t="str">
        <f t="shared" si="49"/>
        <v/>
      </c>
      <c r="V450" s="116" t="str">
        <f t="shared" si="50"/>
        <v/>
      </c>
      <c r="AH450" s="105" t="str">
        <f t="shared" si="51"/>
        <v/>
      </c>
      <c r="AI450" s="105" t="str">
        <f t="shared" si="52"/>
        <v/>
      </c>
    </row>
    <row r="451" spans="9:35">
      <c r="I451" s="14">
        <f t="shared" si="47"/>
        <v>42921</v>
      </c>
      <c r="J451" s="105" t="str">
        <f t="shared" si="48"/>
        <v>Wed</v>
      </c>
      <c r="U451" s="116" t="str">
        <f t="shared" si="49"/>
        <v/>
      </c>
      <c r="V451" s="116" t="str">
        <f t="shared" si="50"/>
        <v/>
      </c>
      <c r="AH451" s="105" t="str">
        <f t="shared" si="51"/>
        <v/>
      </c>
      <c r="AI451" s="105" t="str">
        <f t="shared" si="52"/>
        <v/>
      </c>
    </row>
    <row r="452" spans="9:35">
      <c r="I452" s="14">
        <f t="shared" si="47"/>
        <v>42922</v>
      </c>
      <c r="J452" s="105" t="str">
        <f t="shared" si="48"/>
        <v>Thu</v>
      </c>
      <c r="U452" s="116" t="str">
        <f t="shared" si="49"/>
        <v/>
      </c>
      <c r="V452" s="116" t="str">
        <f t="shared" si="50"/>
        <v/>
      </c>
      <c r="AH452" s="105" t="str">
        <f t="shared" si="51"/>
        <v/>
      </c>
      <c r="AI452" s="105" t="str">
        <f t="shared" si="52"/>
        <v/>
      </c>
    </row>
    <row r="453" spans="9:35">
      <c r="I453" s="14">
        <f t="shared" si="47"/>
        <v>42923</v>
      </c>
      <c r="J453" s="105" t="str">
        <f t="shared" si="48"/>
        <v>Fri</v>
      </c>
      <c r="U453" s="116" t="str">
        <f t="shared" si="49"/>
        <v/>
      </c>
      <c r="V453" s="116" t="str">
        <f t="shared" si="50"/>
        <v/>
      </c>
      <c r="AH453" s="105" t="str">
        <f t="shared" si="51"/>
        <v/>
      </c>
      <c r="AI453" s="105" t="str">
        <f t="shared" si="52"/>
        <v/>
      </c>
    </row>
    <row r="454" spans="9:35">
      <c r="I454" s="14">
        <f t="shared" si="47"/>
        <v>42926</v>
      </c>
      <c r="J454" s="105" t="str">
        <f t="shared" si="48"/>
        <v>Mon</v>
      </c>
      <c r="U454" s="116" t="str">
        <f t="shared" si="49"/>
        <v/>
      </c>
      <c r="V454" s="116" t="str">
        <f t="shared" si="50"/>
        <v/>
      </c>
      <c r="AH454" s="105" t="str">
        <f t="shared" si="51"/>
        <v/>
      </c>
      <c r="AI454" s="105" t="str">
        <f t="shared" si="52"/>
        <v/>
      </c>
    </row>
    <row r="455" spans="9:35">
      <c r="I455" s="14">
        <f t="shared" si="47"/>
        <v>42927</v>
      </c>
      <c r="J455" s="105" t="str">
        <f t="shared" si="48"/>
        <v>Tue</v>
      </c>
      <c r="U455" s="116" t="str">
        <f t="shared" si="49"/>
        <v/>
      </c>
      <c r="V455" s="116" t="str">
        <f t="shared" si="50"/>
        <v/>
      </c>
      <c r="AH455" s="105" t="str">
        <f t="shared" si="51"/>
        <v/>
      </c>
      <c r="AI455" s="105" t="str">
        <f t="shared" si="52"/>
        <v/>
      </c>
    </row>
    <row r="456" spans="9:35">
      <c r="I456" s="14">
        <f t="shared" si="47"/>
        <v>42928</v>
      </c>
      <c r="J456" s="105" t="str">
        <f t="shared" si="48"/>
        <v>Wed</v>
      </c>
      <c r="U456" s="116" t="str">
        <f t="shared" si="49"/>
        <v/>
      </c>
      <c r="V456" s="116" t="str">
        <f t="shared" si="50"/>
        <v/>
      </c>
      <c r="AH456" s="105" t="str">
        <f t="shared" si="51"/>
        <v/>
      </c>
      <c r="AI456" s="105" t="str">
        <f t="shared" si="52"/>
        <v/>
      </c>
    </row>
    <row r="457" spans="9:35">
      <c r="I457" s="14">
        <f t="shared" si="47"/>
        <v>42929</v>
      </c>
      <c r="J457" s="105" t="str">
        <f t="shared" si="48"/>
        <v>Thu</v>
      </c>
      <c r="U457" s="116" t="str">
        <f t="shared" si="49"/>
        <v/>
      </c>
      <c r="V457" s="116" t="str">
        <f t="shared" si="50"/>
        <v/>
      </c>
      <c r="AH457" s="105" t="str">
        <f t="shared" si="51"/>
        <v/>
      </c>
      <c r="AI457" s="105" t="str">
        <f t="shared" si="52"/>
        <v/>
      </c>
    </row>
    <row r="458" spans="9:35">
      <c r="I458" s="14">
        <f t="shared" si="47"/>
        <v>42930</v>
      </c>
      <c r="J458" s="105" t="str">
        <f t="shared" si="48"/>
        <v>Fri</v>
      </c>
      <c r="U458" s="116" t="str">
        <f t="shared" si="49"/>
        <v/>
      </c>
      <c r="V458" s="116" t="str">
        <f t="shared" si="50"/>
        <v/>
      </c>
      <c r="AH458" s="105" t="str">
        <f t="shared" si="51"/>
        <v/>
      </c>
      <c r="AI458" s="105" t="str">
        <f t="shared" si="52"/>
        <v/>
      </c>
    </row>
    <row r="459" spans="9:35">
      <c r="I459" s="14">
        <f t="shared" si="47"/>
        <v>42933</v>
      </c>
      <c r="J459" s="105" t="str">
        <f t="shared" si="48"/>
        <v>Mon</v>
      </c>
      <c r="U459" s="116" t="str">
        <f t="shared" si="49"/>
        <v/>
      </c>
      <c r="V459" s="116" t="str">
        <f t="shared" si="50"/>
        <v/>
      </c>
      <c r="AH459" s="105" t="str">
        <f t="shared" si="51"/>
        <v/>
      </c>
      <c r="AI459" s="105" t="str">
        <f t="shared" si="52"/>
        <v/>
      </c>
    </row>
    <row r="460" spans="9:35">
      <c r="I460" s="14">
        <f t="shared" si="47"/>
        <v>42934</v>
      </c>
      <c r="J460" s="105" t="str">
        <f t="shared" si="48"/>
        <v>Tue</v>
      </c>
      <c r="U460" s="116" t="str">
        <f t="shared" si="49"/>
        <v/>
      </c>
      <c r="V460" s="116" t="str">
        <f t="shared" si="50"/>
        <v/>
      </c>
      <c r="AH460" s="105" t="str">
        <f t="shared" si="51"/>
        <v/>
      </c>
      <c r="AI460" s="105" t="str">
        <f t="shared" si="52"/>
        <v/>
      </c>
    </row>
    <row r="461" spans="9:35">
      <c r="I461" s="14">
        <f t="shared" si="47"/>
        <v>42935</v>
      </c>
      <c r="J461" s="105" t="str">
        <f t="shared" si="48"/>
        <v>Wed</v>
      </c>
      <c r="U461" s="116" t="str">
        <f t="shared" si="49"/>
        <v/>
      </c>
      <c r="V461" s="116" t="str">
        <f t="shared" si="50"/>
        <v/>
      </c>
      <c r="AH461" s="105" t="str">
        <f t="shared" si="51"/>
        <v/>
      </c>
      <c r="AI461" s="105" t="str">
        <f t="shared" si="52"/>
        <v/>
      </c>
    </row>
    <row r="462" spans="9:35">
      <c r="I462" s="14">
        <f t="shared" si="47"/>
        <v>42936</v>
      </c>
      <c r="J462" s="105" t="str">
        <f t="shared" si="48"/>
        <v>Thu</v>
      </c>
      <c r="U462" s="116" t="str">
        <f t="shared" si="49"/>
        <v/>
      </c>
      <c r="V462" s="116" t="str">
        <f t="shared" si="50"/>
        <v/>
      </c>
      <c r="AH462" s="105" t="str">
        <f t="shared" si="51"/>
        <v/>
      </c>
      <c r="AI462" s="105" t="str">
        <f t="shared" si="52"/>
        <v/>
      </c>
    </row>
    <row r="463" spans="9:35">
      <c r="I463" s="14">
        <f t="shared" si="47"/>
        <v>42937</v>
      </c>
      <c r="J463" s="105" t="str">
        <f t="shared" si="48"/>
        <v>Fri</v>
      </c>
      <c r="U463" s="116" t="str">
        <f t="shared" si="49"/>
        <v/>
      </c>
      <c r="V463" s="116" t="str">
        <f t="shared" si="50"/>
        <v/>
      </c>
      <c r="AH463" s="105" t="str">
        <f t="shared" si="51"/>
        <v/>
      </c>
      <c r="AI463" s="105" t="str">
        <f t="shared" si="52"/>
        <v/>
      </c>
    </row>
    <row r="464" spans="9:35">
      <c r="I464" s="14">
        <f t="shared" si="47"/>
        <v>42940</v>
      </c>
      <c r="J464" s="105" t="str">
        <f t="shared" si="48"/>
        <v>Mon</v>
      </c>
      <c r="U464" s="116" t="str">
        <f t="shared" si="49"/>
        <v/>
      </c>
      <c r="V464" s="116" t="str">
        <f t="shared" si="50"/>
        <v/>
      </c>
      <c r="AH464" s="105" t="str">
        <f t="shared" si="51"/>
        <v/>
      </c>
      <c r="AI464" s="105" t="str">
        <f t="shared" si="52"/>
        <v/>
      </c>
    </row>
    <row r="465" spans="9:35">
      <c r="I465" s="14">
        <f t="shared" si="47"/>
        <v>42941</v>
      </c>
      <c r="J465" s="105" t="str">
        <f t="shared" si="48"/>
        <v>Tue</v>
      </c>
      <c r="U465" s="116" t="str">
        <f t="shared" si="49"/>
        <v/>
      </c>
      <c r="V465" s="116" t="str">
        <f t="shared" si="50"/>
        <v/>
      </c>
      <c r="AH465" s="105" t="str">
        <f t="shared" si="51"/>
        <v/>
      </c>
      <c r="AI465" s="105" t="str">
        <f t="shared" si="52"/>
        <v/>
      </c>
    </row>
    <row r="466" spans="9:35">
      <c r="I466" s="14">
        <f t="shared" si="47"/>
        <v>42942</v>
      </c>
      <c r="J466" s="105" t="str">
        <f t="shared" si="48"/>
        <v>Wed</v>
      </c>
      <c r="U466" s="116" t="str">
        <f t="shared" si="49"/>
        <v/>
      </c>
      <c r="V466" s="116" t="str">
        <f t="shared" si="50"/>
        <v/>
      </c>
      <c r="AH466" s="105" t="str">
        <f t="shared" si="51"/>
        <v/>
      </c>
      <c r="AI466" s="105" t="str">
        <f t="shared" si="52"/>
        <v/>
      </c>
    </row>
    <row r="467" spans="9:35">
      <c r="I467" s="14">
        <f t="shared" si="47"/>
        <v>42943</v>
      </c>
      <c r="J467" s="105" t="str">
        <f t="shared" si="48"/>
        <v>Thu</v>
      </c>
      <c r="U467" s="116" t="str">
        <f t="shared" si="49"/>
        <v/>
      </c>
      <c r="V467" s="116" t="str">
        <f t="shared" si="50"/>
        <v/>
      </c>
      <c r="AH467" s="105" t="str">
        <f t="shared" si="51"/>
        <v/>
      </c>
      <c r="AI467" s="105" t="str">
        <f t="shared" si="52"/>
        <v/>
      </c>
    </row>
    <row r="468" spans="9:35">
      <c r="I468" s="14">
        <f t="shared" si="47"/>
        <v>42944</v>
      </c>
      <c r="J468" s="105" t="str">
        <f t="shared" si="48"/>
        <v>Fri</v>
      </c>
      <c r="U468" s="116" t="str">
        <f t="shared" si="49"/>
        <v/>
      </c>
      <c r="V468" s="116" t="str">
        <f t="shared" si="50"/>
        <v/>
      </c>
      <c r="AH468" s="105" t="str">
        <f t="shared" si="51"/>
        <v/>
      </c>
      <c r="AI468" s="105" t="str">
        <f t="shared" si="52"/>
        <v/>
      </c>
    </row>
    <row r="469" spans="9:35">
      <c r="I469" s="14">
        <f t="shared" si="47"/>
        <v>42947</v>
      </c>
      <c r="J469" s="105" t="str">
        <f t="shared" si="48"/>
        <v>Mon</v>
      </c>
      <c r="U469" s="116" t="str">
        <f t="shared" si="49"/>
        <v/>
      </c>
      <c r="V469" s="116" t="str">
        <f t="shared" si="50"/>
        <v/>
      </c>
      <c r="AH469" s="105" t="str">
        <f t="shared" si="51"/>
        <v/>
      </c>
      <c r="AI469" s="105" t="str">
        <f t="shared" si="52"/>
        <v/>
      </c>
    </row>
    <row r="470" spans="9:35">
      <c r="I470" s="14">
        <f t="shared" si="47"/>
        <v>42948</v>
      </c>
      <c r="J470" s="105" t="str">
        <f t="shared" si="48"/>
        <v>Tue</v>
      </c>
      <c r="U470" s="116" t="str">
        <f t="shared" si="49"/>
        <v/>
      </c>
      <c r="V470" s="116" t="str">
        <f t="shared" si="50"/>
        <v/>
      </c>
      <c r="AH470" s="105" t="str">
        <f t="shared" si="51"/>
        <v/>
      </c>
      <c r="AI470" s="105" t="str">
        <f t="shared" si="52"/>
        <v/>
      </c>
    </row>
    <row r="471" spans="9:35">
      <c r="I471" s="14">
        <f t="shared" si="47"/>
        <v>42949</v>
      </c>
      <c r="J471" s="105" t="str">
        <f t="shared" si="48"/>
        <v>Wed</v>
      </c>
      <c r="U471" s="116" t="str">
        <f t="shared" si="49"/>
        <v/>
      </c>
      <c r="V471" s="116" t="str">
        <f t="shared" si="50"/>
        <v/>
      </c>
      <c r="AH471" s="105" t="str">
        <f t="shared" si="51"/>
        <v/>
      </c>
      <c r="AI471" s="105" t="str">
        <f t="shared" si="52"/>
        <v/>
      </c>
    </row>
    <row r="472" spans="9:35">
      <c r="I472" s="14">
        <f t="shared" si="47"/>
        <v>42950</v>
      </c>
      <c r="J472" s="105" t="str">
        <f t="shared" si="48"/>
        <v>Thu</v>
      </c>
      <c r="U472" s="116" t="str">
        <f t="shared" si="49"/>
        <v/>
      </c>
      <c r="V472" s="116" t="str">
        <f t="shared" si="50"/>
        <v/>
      </c>
      <c r="AH472" s="105" t="str">
        <f t="shared" si="51"/>
        <v/>
      </c>
      <c r="AI472" s="105" t="str">
        <f t="shared" si="52"/>
        <v/>
      </c>
    </row>
    <row r="473" spans="9:35">
      <c r="I473" s="14">
        <f t="shared" si="47"/>
        <v>42951</v>
      </c>
      <c r="J473" s="105" t="str">
        <f t="shared" si="48"/>
        <v>Fri</v>
      </c>
      <c r="U473" s="116" t="str">
        <f t="shared" si="49"/>
        <v/>
      </c>
      <c r="V473" s="116" t="str">
        <f t="shared" si="50"/>
        <v/>
      </c>
      <c r="AH473" s="105" t="str">
        <f t="shared" si="51"/>
        <v/>
      </c>
      <c r="AI473" s="105" t="str">
        <f t="shared" si="52"/>
        <v/>
      </c>
    </row>
    <row r="474" spans="9:35">
      <c r="I474" s="14">
        <f t="shared" si="47"/>
        <v>42954</v>
      </c>
      <c r="J474" s="105" t="str">
        <f t="shared" si="48"/>
        <v>Mon</v>
      </c>
      <c r="U474" s="116" t="str">
        <f t="shared" si="49"/>
        <v/>
      </c>
      <c r="V474" s="116" t="str">
        <f t="shared" si="50"/>
        <v/>
      </c>
      <c r="AH474" s="105" t="str">
        <f t="shared" si="51"/>
        <v/>
      </c>
      <c r="AI474" s="105" t="str">
        <f t="shared" si="52"/>
        <v/>
      </c>
    </row>
    <row r="475" spans="9:35">
      <c r="I475" s="14">
        <f t="shared" si="47"/>
        <v>42955</v>
      </c>
      <c r="J475" s="105" t="str">
        <f t="shared" si="48"/>
        <v>Tue</v>
      </c>
      <c r="U475" s="116" t="str">
        <f t="shared" si="49"/>
        <v/>
      </c>
      <c r="V475" s="116" t="str">
        <f t="shared" si="50"/>
        <v/>
      </c>
      <c r="AH475" s="105" t="str">
        <f t="shared" si="51"/>
        <v/>
      </c>
      <c r="AI475" s="105" t="str">
        <f t="shared" si="52"/>
        <v/>
      </c>
    </row>
    <row r="476" spans="9:35">
      <c r="I476" s="14">
        <f t="shared" si="47"/>
        <v>42956</v>
      </c>
      <c r="J476" s="105" t="str">
        <f t="shared" si="48"/>
        <v>Wed</v>
      </c>
      <c r="U476" s="116" t="str">
        <f t="shared" si="49"/>
        <v/>
      </c>
      <c r="V476" s="116" t="str">
        <f t="shared" si="50"/>
        <v/>
      </c>
      <c r="AH476" s="105" t="str">
        <f t="shared" si="51"/>
        <v/>
      </c>
      <c r="AI476" s="105" t="str">
        <f t="shared" si="52"/>
        <v/>
      </c>
    </row>
    <row r="477" spans="9:35">
      <c r="I477" s="14">
        <f t="shared" si="47"/>
        <v>42957</v>
      </c>
      <c r="J477" s="105" t="str">
        <f t="shared" si="48"/>
        <v>Thu</v>
      </c>
      <c r="U477" s="116" t="str">
        <f t="shared" si="49"/>
        <v/>
      </c>
      <c r="V477" s="116" t="str">
        <f t="shared" si="50"/>
        <v/>
      </c>
      <c r="AH477" s="105" t="str">
        <f t="shared" si="51"/>
        <v/>
      </c>
      <c r="AI477" s="105" t="str">
        <f t="shared" si="52"/>
        <v/>
      </c>
    </row>
    <row r="478" spans="9:35">
      <c r="I478" s="14">
        <f t="shared" si="47"/>
        <v>42958</v>
      </c>
      <c r="J478" s="105" t="str">
        <f t="shared" si="48"/>
        <v>Fri</v>
      </c>
      <c r="U478" s="116" t="str">
        <f t="shared" si="49"/>
        <v/>
      </c>
      <c r="V478" s="116" t="str">
        <f t="shared" si="50"/>
        <v/>
      </c>
      <c r="AH478" s="105" t="str">
        <f t="shared" si="51"/>
        <v/>
      </c>
      <c r="AI478" s="105" t="str">
        <f t="shared" si="52"/>
        <v/>
      </c>
    </row>
    <row r="479" spans="9:35">
      <c r="I479" s="14">
        <f t="shared" si="47"/>
        <v>42961</v>
      </c>
      <c r="J479" s="105" t="str">
        <f t="shared" si="48"/>
        <v>Mon</v>
      </c>
      <c r="U479" s="116" t="str">
        <f t="shared" si="49"/>
        <v/>
      </c>
      <c r="V479" s="116" t="str">
        <f t="shared" si="50"/>
        <v/>
      </c>
      <c r="AH479" s="105" t="str">
        <f t="shared" si="51"/>
        <v/>
      </c>
      <c r="AI479" s="105" t="str">
        <f t="shared" si="52"/>
        <v/>
      </c>
    </row>
    <row r="480" spans="9:35">
      <c r="I480" s="14">
        <f t="shared" si="47"/>
        <v>42962</v>
      </c>
      <c r="J480" s="105" t="str">
        <f t="shared" si="48"/>
        <v>Tue</v>
      </c>
      <c r="U480" s="116" t="str">
        <f t="shared" si="49"/>
        <v/>
      </c>
      <c r="V480" s="116" t="str">
        <f t="shared" si="50"/>
        <v/>
      </c>
      <c r="AH480" s="105" t="str">
        <f t="shared" si="51"/>
        <v/>
      </c>
      <c r="AI480" s="105" t="str">
        <f t="shared" si="52"/>
        <v/>
      </c>
    </row>
    <row r="481" spans="9:35">
      <c r="I481" s="14">
        <f t="shared" si="47"/>
        <v>42963</v>
      </c>
      <c r="J481" s="105" t="str">
        <f t="shared" si="48"/>
        <v>Wed</v>
      </c>
      <c r="U481" s="116" t="str">
        <f t="shared" si="49"/>
        <v/>
      </c>
      <c r="V481" s="116" t="str">
        <f t="shared" si="50"/>
        <v/>
      </c>
      <c r="AH481" s="105" t="str">
        <f t="shared" si="51"/>
        <v/>
      </c>
      <c r="AI481" s="105" t="str">
        <f t="shared" si="52"/>
        <v/>
      </c>
    </row>
    <row r="482" spans="9:35">
      <c r="I482" s="14">
        <f t="shared" si="47"/>
        <v>42964</v>
      </c>
      <c r="J482" s="105" t="str">
        <f t="shared" si="48"/>
        <v>Thu</v>
      </c>
      <c r="U482" s="116" t="str">
        <f t="shared" si="49"/>
        <v/>
      </c>
      <c r="V482" s="116" t="str">
        <f t="shared" si="50"/>
        <v/>
      </c>
      <c r="AH482" s="105" t="str">
        <f t="shared" si="51"/>
        <v/>
      </c>
      <c r="AI482" s="105" t="str">
        <f t="shared" si="52"/>
        <v/>
      </c>
    </row>
    <row r="483" spans="9:35">
      <c r="I483" s="14">
        <f t="shared" si="47"/>
        <v>42965</v>
      </c>
      <c r="J483" s="105" t="str">
        <f t="shared" si="48"/>
        <v>Fri</v>
      </c>
      <c r="U483" s="116" t="str">
        <f t="shared" si="49"/>
        <v/>
      </c>
      <c r="V483" s="116" t="str">
        <f t="shared" si="50"/>
        <v/>
      </c>
      <c r="AH483" s="105" t="str">
        <f t="shared" si="51"/>
        <v/>
      </c>
      <c r="AI483" s="105" t="str">
        <f t="shared" si="52"/>
        <v/>
      </c>
    </row>
    <row r="484" spans="9:35">
      <c r="I484" s="14">
        <f t="shared" si="47"/>
        <v>42968</v>
      </c>
      <c r="J484" s="105" t="str">
        <f t="shared" si="48"/>
        <v>Mon</v>
      </c>
      <c r="U484" s="116" t="str">
        <f t="shared" si="49"/>
        <v/>
      </c>
      <c r="V484" s="116" t="str">
        <f t="shared" si="50"/>
        <v/>
      </c>
      <c r="AH484" s="105" t="str">
        <f t="shared" si="51"/>
        <v/>
      </c>
      <c r="AI484" s="105" t="str">
        <f t="shared" si="52"/>
        <v/>
      </c>
    </row>
    <row r="485" spans="9:35">
      <c r="I485" s="14">
        <f t="shared" si="47"/>
        <v>42969</v>
      </c>
      <c r="J485" s="105" t="str">
        <f t="shared" si="48"/>
        <v>Tue</v>
      </c>
      <c r="U485" s="116" t="str">
        <f t="shared" si="49"/>
        <v/>
      </c>
      <c r="V485" s="116" t="str">
        <f t="shared" si="50"/>
        <v/>
      </c>
      <c r="AH485" s="105" t="str">
        <f t="shared" si="51"/>
        <v/>
      </c>
      <c r="AI485" s="105" t="str">
        <f t="shared" si="52"/>
        <v/>
      </c>
    </row>
    <row r="486" spans="9:35">
      <c r="I486" s="14">
        <f t="shared" si="47"/>
        <v>42970</v>
      </c>
      <c r="J486" s="105" t="str">
        <f t="shared" si="48"/>
        <v>Wed</v>
      </c>
      <c r="U486" s="116" t="str">
        <f t="shared" si="49"/>
        <v/>
      </c>
      <c r="V486" s="116" t="str">
        <f t="shared" si="50"/>
        <v/>
      </c>
      <c r="AH486" s="105" t="str">
        <f t="shared" si="51"/>
        <v/>
      </c>
      <c r="AI486" s="105" t="str">
        <f t="shared" si="52"/>
        <v/>
      </c>
    </row>
    <row r="487" spans="9:35">
      <c r="I487" s="14">
        <f t="shared" ref="I487:I550" si="53">IF(J486="Fri",I486+3,I486+1)</f>
        <v>42971</v>
      </c>
      <c r="J487" s="105" t="str">
        <f t="shared" ref="J487:J550" si="54">TEXT(WEEKDAY(I487),"ddd")</f>
        <v>Thu</v>
      </c>
      <c r="U487" s="116" t="str">
        <f t="shared" si="49"/>
        <v/>
      </c>
      <c r="V487" s="116" t="str">
        <f t="shared" si="50"/>
        <v/>
      </c>
      <c r="AH487" s="105" t="str">
        <f t="shared" si="51"/>
        <v/>
      </c>
      <c r="AI487" s="105" t="str">
        <f t="shared" si="52"/>
        <v/>
      </c>
    </row>
    <row r="488" spans="9:35">
      <c r="I488" s="14">
        <f t="shared" si="53"/>
        <v>42972</v>
      </c>
      <c r="J488" s="105" t="str">
        <f t="shared" si="54"/>
        <v>Fri</v>
      </c>
      <c r="U488" s="116" t="str">
        <f t="shared" si="49"/>
        <v/>
      </c>
      <c r="V488" s="116" t="str">
        <f t="shared" si="50"/>
        <v/>
      </c>
      <c r="AH488" s="105" t="str">
        <f t="shared" si="51"/>
        <v/>
      </c>
      <c r="AI488" s="105" t="str">
        <f t="shared" si="52"/>
        <v/>
      </c>
    </row>
    <row r="489" spans="9:35">
      <c r="I489" s="14">
        <f t="shared" si="53"/>
        <v>42975</v>
      </c>
      <c r="J489" s="105" t="str">
        <f t="shared" si="54"/>
        <v>Mon</v>
      </c>
      <c r="U489" s="116" t="str">
        <f t="shared" ref="U489:U552" si="55">IF(S489="Y",O489,"")</f>
        <v/>
      </c>
      <c r="V489" s="116" t="str">
        <f t="shared" ref="V489:V552" si="56">IF(S489="N",O489,"")</f>
        <v/>
      </c>
      <c r="AH489" s="105" t="str">
        <f t="shared" ref="AH489:AH552" si="57">IF(AND(S489="Y",O489&gt;$AC$43)=TRUE,R489,"")</f>
        <v/>
      </c>
      <c r="AI489" s="105" t="str">
        <f t="shared" ref="AI489:AI552" si="58">IF(AND(S489="N",O489&gt;$AC$43)=TRUE,-10,"")</f>
        <v/>
      </c>
    </row>
    <row r="490" spans="9:35">
      <c r="I490" s="14">
        <f t="shared" si="53"/>
        <v>42976</v>
      </c>
      <c r="J490" s="105" t="str">
        <f t="shared" si="54"/>
        <v>Tue</v>
      </c>
      <c r="U490" s="116" t="str">
        <f t="shared" si="55"/>
        <v/>
      </c>
      <c r="V490" s="116" t="str">
        <f t="shared" si="56"/>
        <v/>
      </c>
      <c r="AH490" s="105" t="str">
        <f t="shared" si="57"/>
        <v/>
      </c>
      <c r="AI490" s="105" t="str">
        <f t="shared" si="58"/>
        <v/>
      </c>
    </row>
    <row r="491" spans="9:35">
      <c r="I491" s="14">
        <f t="shared" si="53"/>
        <v>42977</v>
      </c>
      <c r="J491" s="105" t="str">
        <f t="shared" si="54"/>
        <v>Wed</v>
      </c>
      <c r="U491" s="116" t="str">
        <f t="shared" si="55"/>
        <v/>
      </c>
      <c r="V491" s="116" t="str">
        <f t="shared" si="56"/>
        <v/>
      </c>
      <c r="AH491" s="105" t="str">
        <f t="shared" si="57"/>
        <v/>
      </c>
      <c r="AI491" s="105" t="str">
        <f t="shared" si="58"/>
        <v/>
      </c>
    </row>
    <row r="492" spans="9:35">
      <c r="I492" s="14">
        <f t="shared" si="53"/>
        <v>42978</v>
      </c>
      <c r="J492" s="105" t="str">
        <f t="shared" si="54"/>
        <v>Thu</v>
      </c>
      <c r="U492" s="116" t="str">
        <f t="shared" si="55"/>
        <v/>
      </c>
      <c r="V492" s="116" t="str">
        <f t="shared" si="56"/>
        <v/>
      </c>
      <c r="AH492" s="105" t="str">
        <f t="shared" si="57"/>
        <v/>
      </c>
      <c r="AI492" s="105" t="str">
        <f t="shared" si="58"/>
        <v/>
      </c>
    </row>
    <row r="493" spans="9:35">
      <c r="I493" s="14">
        <f t="shared" si="53"/>
        <v>42979</v>
      </c>
      <c r="J493" s="105" t="str">
        <f t="shared" si="54"/>
        <v>Fri</v>
      </c>
      <c r="U493" s="116" t="str">
        <f t="shared" si="55"/>
        <v/>
      </c>
      <c r="V493" s="116" t="str">
        <f t="shared" si="56"/>
        <v/>
      </c>
      <c r="AH493" s="105" t="str">
        <f t="shared" si="57"/>
        <v/>
      </c>
      <c r="AI493" s="105" t="str">
        <f t="shared" si="58"/>
        <v/>
      </c>
    </row>
    <row r="494" spans="9:35">
      <c r="I494" s="14">
        <f t="shared" si="53"/>
        <v>42982</v>
      </c>
      <c r="J494" s="105" t="str">
        <f t="shared" si="54"/>
        <v>Mon</v>
      </c>
      <c r="U494" s="116" t="str">
        <f t="shared" si="55"/>
        <v/>
      </c>
      <c r="V494" s="116" t="str">
        <f t="shared" si="56"/>
        <v/>
      </c>
      <c r="AH494" s="105" t="str">
        <f t="shared" si="57"/>
        <v/>
      </c>
      <c r="AI494" s="105" t="str">
        <f t="shared" si="58"/>
        <v/>
      </c>
    </row>
    <row r="495" spans="9:35">
      <c r="I495" s="14">
        <f t="shared" si="53"/>
        <v>42983</v>
      </c>
      <c r="J495" s="105" t="str">
        <f t="shared" si="54"/>
        <v>Tue</v>
      </c>
      <c r="U495" s="116" t="str">
        <f t="shared" si="55"/>
        <v/>
      </c>
      <c r="V495" s="116" t="str">
        <f t="shared" si="56"/>
        <v/>
      </c>
      <c r="AH495" s="105" t="str">
        <f t="shared" si="57"/>
        <v/>
      </c>
      <c r="AI495" s="105" t="str">
        <f t="shared" si="58"/>
        <v/>
      </c>
    </row>
    <row r="496" spans="9:35">
      <c r="I496" s="14">
        <f t="shared" si="53"/>
        <v>42984</v>
      </c>
      <c r="J496" s="105" t="str">
        <f t="shared" si="54"/>
        <v>Wed</v>
      </c>
      <c r="U496" s="116" t="str">
        <f t="shared" si="55"/>
        <v/>
      </c>
      <c r="V496" s="116" t="str">
        <f t="shared" si="56"/>
        <v/>
      </c>
      <c r="AH496" s="105" t="str">
        <f t="shared" si="57"/>
        <v/>
      </c>
      <c r="AI496" s="105" t="str">
        <f t="shared" si="58"/>
        <v/>
      </c>
    </row>
    <row r="497" spans="9:35">
      <c r="I497" s="14">
        <f t="shared" si="53"/>
        <v>42985</v>
      </c>
      <c r="J497" s="105" t="str">
        <f t="shared" si="54"/>
        <v>Thu</v>
      </c>
      <c r="U497" s="116" t="str">
        <f t="shared" si="55"/>
        <v/>
      </c>
      <c r="V497" s="116" t="str">
        <f t="shared" si="56"/>
        <v/>
      </c>
      <c r="AH497" s="105" t="str">
        <f t="shared" si="57"/>
        <v/>
      </c>
      <c r="AI497" s="105" t="str">
        <f t="shared" si="58"/>
        <v/>
      </c>
    </row>
    <row r="498" spans="9:35">
      <c r="I498" s="14">
        <f t="shared" si="53"/>
        <v>42986</v>
      </c>
      <c r="J498" s="105" t="str">
        <f t="shared" si="54"/>
        <v>Fri</v>
      </c>
      <c r="U498" s="116" t="str">
        <f t="shared" si="55"/>
        <v/>
      </c>
      <c r="V498" s="116" t="str">
        <f t="shared" si="56"/>
        <v/>
      </c>
      <c r="AH498" s="105" t="str">
        <f t="shared" si="57"/>
        <v/>
      </c>
      <c r="AI498" s="105" t="str">
        <f t="shared" si="58"/>
        <v/>
      </c>
    </row>
    <row r="499" spans="9:35">
      <c r="I499" s="14">
        <f t="shared" si="53"/>
        <v>42989</v>
      </c>
      <c r="J499" s="105" t="str">
        <f t="shared" si="54"/>
        <v>Mon</v>
      </c>
      <c r="U499" s="116" t="str">
        <f t="shared" si="55"/>
        <v/>
      </c>
      <c r="V499" s="116" t="str">
        <f t="shared" si="56"/>
        <v/>
      </c>
      <c r="AH499" s="105" t="str">
        <f t="shared" si="57"/>
        <v/>
      </c>
      <c r="AI499" s="105" t="str">
        <f t="shared" si="58"/>
        <v/>
      </c>
    </row>
    <row r="500" spans="9:35">
      <c r="I500" s="14">
        <f t="shared" si="53"/>
        <v>42990</v>
      </c>
      <c r="J500" s="105" t="str">
        <f t="shared" si="54"/>
        <v>Tue</v>
      </c>
      <c r="U500" s="116" t="str">
        <f t="shared" si="55"/>
        <v/>
      </c>
      <c r="V500" s="116" t="str">
        <f t="shared" si="56"/>
        <v/>
      </c>
      <c r="AH500" s="105" t="str">
        <f t="shared" si="57"/>
        <v/>
      </c>
      <c r="AI500" s="105" t="str">
        <f t="shared" si="58"/>
        <v/>
      </c>
    </row>
    <row r="501" spans="9:35">
      <c r="I501" s="14">
        <f t="shared" si="53"/>
        <v>42991</v>
      </c>
      <c r="J501" s="105" t="str">
        <f t="shared" si="54"/>
        <v>Wed</v>
      </c>
      <c r="U501" s="116" t="str">
        <f t="shared" si="55"/>
        <v/>
      </c>
      <c r="V501" s="116" t="str">
        <f t="shared" si="56"/>
        <v/>
      </c>
      <c r="AH501" s="105" t="str">
        <f t="shared" si="57"/>
        <v/>
      </c>
      <c r="AI501" s="105" t="str">
        <f t="shared" si="58"/>
        <v/>
      </c>
    </row>
    <row r="502" spans="9:35">
      <c r="I502" s="14">
        <f t="shared" si="53"/>
        <v>42992</v>
      </c>
      <c r="J502" s="105" t="str">
        <f t="shared" si="54"/>
        <v>Thu</v>
      </c>
      <c r="U502" s="116" t="str">
        <f t="shared" si="55"/>
        <v/>
      </c>
      <c r="V502" s="116" t="str">
        <f t="shared" si="56"/>
        <v/>
      </c>
      <c r="AH502" s="105" t="str">
        <f t="shared" si="57"/>
        <v/>
      </c>
      <c r="AI502" s="105" t="str">
        <f t="shared" si="58"/>
        <v/>
      </c>
    </row>
    <row r="503" spans="9:35">
      <c r="I503" s="14">
        <f t="shared" si="53"/>
        <v>42993</v>
      </c>
      <c r="J503" s="105" t="str">
        <f t="shared" si="54"/>
        <v>Fri</v>
      </c>
      <c r="U503" s="116" t="str">
        <f t="shared" si="55"/>
        <v/>
      </c>
      <c r="V503" s="116" t="str">
        <f t="shared" si="56"/>
        <v/>
      </c>
      <c r="AH503" s="105" t="str">
        <f t="shared" si="57"/>
        <v/>
      </c>
      <c r="AI503" s="105" t="str">
        <f t="shared" si="58"/>
        <v/>
      </c>
    </row>
    <row r="504" spans="9:35">
      <c r="I504" s="14">
        <f t="shared" si="53"/>
        <v>42996</v>
      </c>
      <c r="J504" s="105" t="str">
        <f t="shared" si="54"/>
        <v>Mon</v>
      </c>
      <c r="U504" s="116" t="str">
        <f t="shared" si="55"/>
        <v/>
      </c>
      <c r="V504" s="116" t="str">
        <f t="shared" si="56"/>
        <v/>
      </c>
      <c r="AH504" s="105" t="str">
        <f t="shared" si="57"/>
        <v/>
      </c>
      <c r="AI504" s="105" t="str">
        <f t="shared" si="58"/>
        <v/>
      </c>
    </row>
    <row r="505" spans="9:35">
      <c r="I505" s="14">
        <f t="shared" si="53"/>
        <v>42997</v>
      </c>
      <c r="J505" s="105" t="str">
        <f t="shared" si="54"/>
        <v>Tue</v>
      </c>
      <c r="U505" s="116" t="str">
        <f t="shared" si="55"/>
        <v/>
      </c>
      <c r="V505" s="116" t="str">
        <f t="shared" si="56"/>
        <v/>
      </c>
      <c r="AH505" s="105" t="str">
        <f t="shared" si="57"/>
        <v/>
      </c>
      <c r="AI505" s="105" t="str">
        <f t="shared" si="58"/>
        <v/>
      </c>
    </row>
    <row r="506" spans="9:35">
      <c r="I506" s="14">
        <f t="shared" si="53"/>
        <v>42998</v>
      </c>
      <c r="J506" s="105" t="str">
        <f t="shared" si="54"/>
        <v>Wed</v>
      </c>
      <c r="U506" s="116" t="str">
        <f t="shared" si="55"/>
        <v/>
      </c>
      <c r="V506" s="116" t="str">
        <f t="shared" si="56"/>
        <v/>
      </c>
      <c r="AH506" s="105" t="str">
        <f t="shared" si="57"/>
        <v/>
      </c>
      <c r="AI506" s="105" t="str">
        <f t="shared" si="58"/>
        <v/>
      </c>
    </row>
    <row r="507" spans="9:35">
      <c r="I507" s="14">
        <f t="shared" si="53"/>
        <v>42999</v>
      </c>
      <c r="J507" s="105" t="str">
        <f t="shared" si="54"/>
        <v>Thu</v>
      </c>
      <c r="U507" s="116" t="str">
        <f t="shared" si="55"/>
        <v/>
      </c>
      <c r="V507" s="116" t="str">
        <f t="shared" si="56"/>
        <v/>
      </c>
      <c r="AH507" s="105" t="str">
        <f t="shared" si="57"/>
        <v/>
      </c>
      <c r="AI507" s="105" t="str">
        <f t="shared" si="58"/>
        <v/>
      </c>
    </row>
    <row r="508" spans="9:35">
      <c r="I508" s="14">
        <f t="shared" si="53"/>
        <v>43000</v>
      </c>
      <c r="J508" s="105" t="str">
        <f t="shared" si="54"/>
        <v>Fri</v>
      </c>
      <c r="U508" s="116" t="str">
        <f t="shared" si="55"/>
        <v/>
      </c>
      <c r="V508" s="116" t="str">
        <f t="shared" si="56"/>
        <v/>
      </c>
      <c r="AH508" s="105" t="str">
        <f t="shared" si="57"/>
        <v/>
      </c>
      <c r="AI508" s="105" t="str">
        <f t="shared" si="58"/>
        <v/>
      </c>
    </row>
    <row r="509" spans="9:35">
      <c r="I509" s="14">
        <f t="shared" si="53"/>
        <v>43003</v>
      </c>
      <c r="J509" s="105" t="str">
        <f t="shared" si="54"/>
        <v>Mon</v>
      </c>
      <c r="U509" s="116" t="str">
        <f t="shared" si="55"/>
        <v/>
      </c>
      <c r="V509" s="116" t="str">
        <f t="shared" si="56"/>
        <v/>
      </c>
      <c r="AH509" s="105" t="str">
        <f t="shared" si="57"/>
        <v/>
      </c>
      <c r="AI509" s="105" t="str">
        <f t="shared" si="58"/>
        <v/>
      </c>
    </row>
    <row r="510" spans="9:35">
      <c r="I510" s="14">
        <f t="shared" si="53"/>
        <v>43004</v>
      </c>
      <c r="J510" s="105" t="str">
        <f t="shared" si="54"/>
        <v>Tue</v>
      </c>
      <c r="U510" s="116" t="str">
        <f t="shared" si="55"/>
        <v/>
      </c>
      <c r="V510" s="116" t="str">
        <f t="shared" si="56"/>
        <v/>
      </c>
      <c r="AH510" s="105" t="str">
        <f t="shared" si="57"/>
        <v/>
      </c>
      <c r="AI510" s="105" t="str">
        <f t="shared" si="58"/>
        <v/>
      </c>
    </row>
    <row r="511" spans="9:35">
      <c r="I511" s="14">
        <f t="shared" si="53"/>
        <v>43005</v>
      </c>
      <c r="J511" s="105" t="str">
        <f t="shared" si="54"/>
        <v>Wed</v>
      </c>
      <c r="U511" s="116" t="str">
        <f t="shared" si="55"/>
        <v/>
      </c>
      <c r="V511" s="116" t="str">
        <f t="shared" si="56"/>
        <v/>
      </c>
      <c r="AH511" s="105" t="str">
        <f t="shared" si="57"/>
        <v/>
      </c>
      <c r="AI511" s="105" t="str">
        <f t="shared" si="58"/>
        <v/>
      </c>
    </row>
    <row r="512" spans="9:35">
      <c r="I512" s="14">
        <f t="shared" si="53"/>
        <v>43006</v>
      </c>
      <c r="J512" s="105" t="str">
        <f t="shared" si="54"/>
        <v>Thu</v>
      </c>
      <c r="U512" s="116" t="str">
        <f t="shared" si="55"/>
        <v/>
      </c>
      <c r="V512" s="116" t="str">
        <f t="shared" si="56"/>
        <v/>
      </c>
      <c r="AH512" s="105" t="str">
        <f t="shared" si="57"/>
        <v/>
      </c>
      <c r="AI512" s="105" t="str">
        <f t="shared" si="58"/>
        <v/>
      </c>
    </row>
    <row r="513" spans="9:35">
      <c r="I513" s="14">
        <f t="shared" si="53"/>
        <v>43007</v>
      </c>
      <c r="J513" s="105" t="str">
        <f t="shared" si="54"/>
        <v>Fri</v>
      </c>
      <c r="U513" s="116" t="str">
        <f t="shared" si="55"/>
        <v/>
      </c>
      <c r="V513" s="116" t="str">
        <f t="shared" si="56"/>
        <v/>
      </c>
      <c r="AH513" s="105" t="str">
        <f t="shared" si="57"/>
        <v/>
      </c>
      <c r="AI513" s="105" t="str">
        <f t="shared" si="58"/>
        <v/>
      </c>
    </row>
    <row r="514" spans="9:35">
      <c r="I514" s="14">
        <f t="shared" si="53"/>
        <v>43010</v>
      </c>
      <c r="J514" s="105" t="str">
        <f t="shared" si="54"/>
        <v>Mon</v>
      </c>
      <c r="U514" s="116" t="str">
        <f t="shared" si="55"/>
        <v/>
      </c>
      <c r="V514" s="116" t="str">
        <f t="shared" si="56"/>
        <v/>
      </c>
      <c r="AH514" s="105" t="str">
        <f t="shared" si="57"/>
        <v/>
      </c>
      <c r="AI514" s="105" t="str">
        <f t="shared" si="58"/>
        <v/>
      </c>
    </row>
    <row r="515" spans="9:35">
      <c r="I515" s="14">
        <f t="shared" si="53"/>
        <v>43011</v>
      </c>
      <c r="J515" s="105" t="str">
        <f t="shared" si="54"/>
        <v>Tue</v>
      </c>
      <c r="U515" s="116" t="str">
        <f t="shared" si="55"/>
        <v/>
      </c>
      <c r="V515" s="116" t="str">
        <f t="shared" si="56"/>
        <v/>
      </c>
      <c r="AH515" s="105" t="str">
        <f t="shared" si="57"/>
        <v/>
      </c>
      <c r="AI515" s="105" t="str">
        <f t="shared" si="58"/>
        <v/>
      </c>
    </row>
    <row r="516" spans="9:35">
      <c r="I516" s="14">
        <f t="shared" si="53"/>
        <v>43012</v>
      </c>
      <c r="J516" s="105" t="str">
        <f t="shared" si="54"/>
        <v>Wed</v>
      </c>
      <c r="U516" s="116" t="str">
        <f t="shared" si="55"/>
        <v/>
      </c>
      <c r="V516" s="116" t="str">
        <f t="shared" si="56"/>
        <v/>
      </c>
      <c r="AH516" s="105" t="str">
        <f t="shared" si="57"/>
        <v/>
      </c>
      <c r="AI516" s="105" t="str">
        <f t="shared" si="58"/>
        <v/>
      </c>
    </row>
    <row r="517" spans="9:35">
      <c r="I517" s="14">
        <f t="shared" si="53"/>
        <v>43013</v>
      </c>
      <c r="J517" s="105" t="str">
        <f t="shared" si="54"/>
        <v>Thu</v>
      </c>
      <c r="U517" s="116" t="str">
        <f t="shared" si="55"/>
        <v/>
      </c>
      <c r="V517" s="116" t="str">
        <f t="shared" si="56"/>
        <v/>
      </c>
      <c r="AH517" s="105" t="str">
        <f t="shared" si="57"/>
        <v/>
      </c>
      <c r="AI517" s="105" t="str">
        <f t="shared" si="58"/>
        <v/>
      </c>
    </row>
    <row r="518" spans="9:35">
      <c r="I518" s="14">
        <f t="shared" si="53"/>
        <v>43014</v>
      </c>
      <c r="J518" s="105" t="str">
        <f t="shared" si="54"/>
        <v>Fri</v>
      </c>
      <c r="U518" s="116" t="str">
        <f t="shared" si="55"/>
        <v/>
      </c>
      <c r="V518" s="116" t="str">
        <f t="shared" si="56"/>
        <v/>
      </c>
      <c r="AH518" s="105" t="str">
        <f t="shared" si="57"/>
        <v/>
      </c>
      <c r="AI518" s="105" t="str">
        <f t="shared" si="58"/>
        <v/>
      </c>
    </row>
    <row r="519" spans="9:35">
      <c r="I519" s="14">
        <f t="shared" si="53"/>
        <v>43017</v>
      </c>
      <c r="J519" s="105" t="str">
        <f t="shared" si="54"/>
        <v>Mon</v>
      </c>
      <c r="U519" s="116" t="str">
        <f t="shared" si="55"/>
        <v/>
      </c>
      <c r="V519" s="116" t="str">
        <f t="shared" si="56"/>
        <v/>
      </c>
      <c r="AH519" s="105" t="str">
        <f t="shared" si="57"/>
        <v/>
      </c>
      <c r="AI519" s="105" t="str">
        <f t="shared" si="58"/>
        <v/>
      </c>
    </row>
    <row r="520" spans="9:35">
      <c r="I520" s="14">
        <f t="shared" si="53"/>
        <v>43018</v>
      </c>
      <c r="J520" s="105" t="str">
        <f t="shared" si="54"/>
        <v>Tue</v>
      </c>
      <c r="U520" s="116" t="str">
        <f t="shared" si="55"/>
        <v/>
      </c>
      <c r="V520" s="116" t="str">
        <f t="shared" si="56"/>
        <v/>
      </c>
      <c r="AH520" s="105" t="str">
        <f t="shared" si="57"/>
        <v/>
      </c>
      <c r="AI520" s="105" t="str">
        <f t="shared" si="58"/>
        <v/>
      </c>
    </row>
    <row r="521" spans="9:35">
      <c r="I521" s="14">
        <f t="shared" si="53"/>
        <v>43019</v>
      </c>
      <c r="J521" s="105" t="str">
        <f t="shared" si="54"/>
        <v>Wed</v>
      </c>
      <c r="U521" s="116" t="str">
        <f t="shared" si="55"/>
        <v/>
      </c>
      <c r="V521" s="116" t="str">
        <f t="shared" si="56"/>
        <v/>
      </c>
      <c r="AH521" s="105" t="str">
        <f t="shared" si="57"/>
        <v/>
      </c>
      <c r="AI521" s="105" t="str">
        <f t="shared" si="58"/>
        <v/>
      </c>
    </row>
    <row r="522" spans="9:35">
      <c r="I522" s="14">
        <f t="shared" si="53"/>
        <v>43020</v>
      </c>
      <c r="J522" s="105" t="str">
        <f t="shared" si="54"/>
        <v>Thu</v>
      </c>
      <c r="U522" s="116" t="str">
        <f t="shared" si="55"/>
        <v/>
      </c>
      <c r="V522" s="116" t="str">
        <f t="shared" si="56"/>
        <v/>
      </c>
      <c r="AH522" s="105" t="str">
        <f t="shared" si="57"/>
        <v/>
      </c>
      <c r="AI522" s="105" t="str">
        <f t="shared" si="58"/>
        <v/>
      </c>
    </row>
    <row r="523" spans="9:35">
      <c r="I523" s="14">
        <f t="shared" si="53"/>
        <v>43021</v>
      </c>
      <c r="J523" s="105" t="str">
        <f t="shared" si="54"/>
        <v>Fri</v>
      </c>
      <c r="U523" s="116" t="str">
        <f t="shared" si="55"/>
        <v/>
      </c>
      <c r="V523" s="116" t="str">
        <f t="shared" si="56"/>
        <v/>
      </c>
      <c r="AH523" s="105" t="str">
        <f t="shared" si="57"/>
        <v/>
      </c>
      <c r="AI523" s="105" t="str">
        <f t="shared" si="58"/>
        <v/>
      </c>
    </row>
    <row r="524" spans="9:35">
      <c r="I524" s="14">
        <f t="shared" si="53"/>
        <v>43024</v>
      </c>
      <c r="J524" s="105" t="str">
        <f t="shared" si="54"/>
        <v>Mon</v>
      </c>
      <c r="U524" s="116" t="str">
        <f t="shared" si="55"/>
        <v/>
      </c>
      <c r="V524" s="116" t="str">
        <f t="shared" si="56"/>
        <v/>
      </c>
      <c r="AH524" s="105" t="str">
        <f t="shared" si="57"/>
        <v/>
      </c>
      <c r="AI524" s="105" t="str">
        <f t="shared" si="58"/>
        <v/>
      </c>
    </row>
    <row r="525" spans="9:35">
      <c r="I525" s="14">
        <f t="shared" si="53"/>
        <v>43025</v>
      </c>
      <c r="J525" s="105" t="str">
        <f t="shared" si="54"/>
        <v>Tue</v>
      </c>
      <c r="U525" s="116" t="str">
        <f t="shared" si="55"/>
        <v/>
      </c>
      <c r="V525" s="116" t="str">
        <f t="shared" si="56"/>
        <v/>
      </c>
      <c r="AH525" s="105" t="str">
        <f t="shared" si="57"/>
        <v/>
      </c>
      <c r="AI525" s="105" t="str">
        <f t="shared" si="58"/>
        <v/>
      </c>
    </row>
    <row r="526" spans="9:35">
      <c r="I526" s="14">
        <f t="shared" si="53"/>
        <v>43026</v>
      </c>
      <c r="J526" s="105" t="str">
        <f t="shared" si="54"/>
        <v>Wed</v>
      </c>
      <c r="U526" s="116" t="str">
        <f t="shared" si="55"/>
        <v/>
      </c>
      <c r="V526" s="116" t="str">
        <f t="shared" si="56"/>
        <v/>
      </c>
      <c r="AH526" s="105" t="str">
        <f t="shared" si="57"/>
        <v/>
      </c>
      <c r="AI526" s="105" t="str">
        <f t="shared" si="58"/>
        <v/>
      </c>
    </row>
    <row r="527" spans="9:35">
      <c r="I527" s="14">
        <f t="shared" si="53"/>
        <v>43027</v>
      </c>
      <c r="J527" s="105" t="str">
        <f t="shared" si="54"/>
        <v>Thu</v>
      </c>
      <c r="U527" s="116" t="str">
        <f t="shared" si="55"/>
        <v/>
      </c>
      <c r="V527" s="116" t="str">
        <f t="shared" si="56"/>
        <v/>
      </c>
      <c r="AH527" s="105" t="str">
        <f t="shared" si="57"/>
        <v/>
      </c>
      <c r="AI527" s="105" t="str">
        <f t="shared" si="58"/>
        <v/>
      </c>
    </row>
    <row r="528" spans="9:35">
      <c r="I528" s="14">
        <f t="shared" si="53"/>
        <v>43028</v>
      </c>
      <c r="J528" s="105" t="str">
        <f t="shared" si="54"/>
        <v>Fri</v>
      </c>
      <c r="U528" s="116" t="str">
        <f t="shared" si="55"/>
        <v/>
      </c>
      <c r="V528" s="116" t="str">
        <f t="shared" si="56"/>
        <v/>
      </c>
      <c r="AH528" s="105" t="str">
        <f t="shared" si="57"/>
        <v/>
      </c>
      <c r="AI528" s="105" t="str">
        <f t="shared" si="58"/>
        <v/>
      </c>
    </row>
    <row r="529" spans="9:35">
      <c r="I529" s="14">
        <f t="shared" si="53"/>
        <v>43031</v>
      </c>
      <c r="J529" s="105" t="str">
        <f t="shared" si="54"/>
        <v>Mon</v>
      </c>
      <c r="U529" s="116" t="str">
        <f t="shared" si="55"/>
        <v/>
      </c>
      <c r="V529" s="116" t="str">
        <f t="shared" si="56"/>
        <v/>
      </c>
      <c r="AH529" s="105" t="str">
        <f t="shared" si="57"/>
        <v/>
      </c>
      <c r="AI529" s="105" t="str">
        <f t="shared" si="58"/>
        <v/>
      </c>
    </row>
    <row r="530" spans="9:35">
      <c r="I530" s="14">
        <f t="shared" si="53"/>
        <v>43032</v>
      </c>
      <c r="J530" s="105" t="str">
        <f t="shared" si="54"/>
        <v>Tue</v>
      </c>
      <c r="U530" s="116" t="str">
        <f t="shared" si="55"/>
        <v/>
      </c>
      <c r="V530" s="116" t="str">
        <f t="shared" si="56"/>
        <v/>
      </c>
      <c r="AH530" s="105" t="str">
        <f t="shared" si="57"/>
        <v/>
      </c>
      <c r="AI530" s="105" t="str">
        <f t="shared" si="58"/>
        <v/>
      </c>
    </row>
    <row r="531" spans="9:35">
      <c r="I531" s="14">
        <f t="shared" si="53"/>
        <v>43033</v>
      </c>
      <c r="J531" s="105" t="str">
        <f t="shared" si="54"/>
        <v>Wed</v>
      </c>
      <c r="U531" s="116" t="str">
        <f t="shared" si="55"/>
        <v/>
      </c>
      <c r="V531" s="116" t="str">
        <f t="shared" si="56"/>
        <v/>
      </c>
      <c r="AH531" s="105" t="str">
        <f t="shared" si="57"/>
        <v/>
      </c>
      <c r="AI531" s="105" t="str">
        <f t="shared" si="58"/>
        <v/>
      </c>
    </row>
    <row r="532" spans="9:35">
      <c r="I532" s="14">
        <f t="shared" si="53"/>
        <v>43034</v>
      </c>
      <c r="J532" s="105" t="str">
        <f t="shared" si="54"/>
        <v>Thu</v>
      </c>
      <c r="U532" s="116" t="str">
        <f t="shared" si="55"/>
        <v/>
      </c>
      <c r="V532" s="116" t="str">
        <f t="shared" si="56"/>
        <v/>
      </c>
      <c r="AH532" s="105" t="str">
        <f t="shared" si="57"/>
        <v/>
      </c>
      <c r="AI532" s="105" t="str">
        <f t="shared" si="58"/>
        <v/>
      </c>
    </row>
    <row r="533" spans="9:35">
      <c r="I533" s="14">
        <f t="shared" si="53"/>
        <v>43035</v>
      </c>
      <c r="J533" s="105" t="str">
        <f t="shared" si="54"/>
        <v>Fri</v>
      </c>
      <c r="U533" s="116" t="str">
        <f t="shared" si="55"/>
        <v/>
      </c>
      <c r="V533" s="116" t="str">
        <f t="shared" si="56"/>
        <v/>
      </c>
      <c r="AH533" s="105" t="str">
        <f t="shared" si="57"/>
        <v/>
      </c>
      <c r="AI533" s="105" t="str">
        <f t="shared" si="58"/>
        <v/>
      </c>
    </row>
    <row r="534" spans="9:35">
      <c r="I534" s="14">
        <f t="shared" si="53"/>
        <v>43038</v>
      </c>
      <c r="J534" s="105" t="str">
        <f t="shared" si="54"/>
        <v>Mon</v>
      </c>
      <c r="U534" s="116" t="str">
        <f t="shared" si="55"/>
        <v/>
      </c>
      <c r="V534" s="116" t="str">
        <f t="shared" si="56"/>
        <v/>
      </c>
      <c r="AH534" s="105" t="str">
        <f t="shared" si="57"/>
        <v/>
      </c>
      <c r="AI534" s="105" t="str">
        <f t="shared" si="58"/>
        <v/>
      </c>
    </row>
    <row r="535" spans="9:35">
      <c r="I535" s="14">
        <f t="shared" si="53"/>
        <v>43039</v>
      </c>
      <c r="J535" s="105" t="str">
        <f t="shared" si="54"/>
        <v>Tue</v>
      </c>
      <c r="U535" s="116" t="str">
        <f t="shared" si="55"/>
        <v/>
      </c>
      <c r="V535" s="116" t="str">
        <f t="shared" si="56"/>
        <v/>
      </c>
      <c r="AH535" s="105" t="str">
        <f t="shared" si="57"/>
        <v/>
      </c>
      <c r="AI535" s="105" t="str">
        <f t="shared" si="58"/>
        <v/>
      </c>
    </row>
    <row r="536" spans="9:35">
      <c r="I536" s="14">
        <f t="shared" si="53"/>
        <v>43040</v>
      </c>
      <c r="J536" s="105" t="str">
        <f t="shared" si="54"/>
        <v>Wed</v>
      </c>
      <c r="U536" s="116" t="str">
        <f t="shared" si="55"/>
        <v/>
      </c>
      <c r="V536" s="116" t="str">
        <f t="shared" si="56"/>
        <v/>
      </c>
      <c r="AH536" s="105" t="str">
        <f t="shared" si="57"/>
        <v/>
      </c>
      <c r="AI536" s="105" t="str">
        <f t="shared" si="58"/>
        <v/>
      </c>
    </row>
    <row r="537" spans="9:35">
      <c r="I537" s="14">
        <f t="shared" si="53"/>
        <v>43041</v>
      </c>
      <c r="J537" s="105" t="str">
        <f t="shared" si="54"/>
        <v>Thu</v>
      </c>
      <c r="U537" s="116" t="str">
        <f t="shared" si="55"/>
        <v/>
      </c>
      <c r="V537" s="116" t="str">
        <f t="shared" si="56"/>
        <v/>
      </c>
      <c r="AH537" s="105" t="str">
        <f t="shared" si="57"/>
        <v/>
      </c>
      <c r="AI537" s="105" t="str">
        <f t="shared" si="58"/>
        <v/>
      </c>
    </row>
    <row r="538" spans="9:35">
      <c r="I538" s="14">
        <f t="shared" si="53"/>
        <v>43042</v>
      </c>
      <c r="J538" s="105" t="str">
        <f t="shared" si="54"/>
        <v>Fri</v>
      </c>
      <c r="U538" s="116" t="str">
        <f t="shared" si="55"/>
        <v/>
      </c>
      <c r="V538" s="116" t="str">
        <f t="shared" si="56"/>
        <v/>
      </c>
      <c r="AH538" s="105" t="str">
        <f t="shared" si="57"/>
        <v/>
      </c>
      <c r="AI538" s="105" t="str">
        <f t="shared" si="58"/>
        <v/>
      </c>
    </row>
    <row r="539" spans="9:35">
      <c r="I539" s="14">
        <f t="shared" si="53"/>
        <v>43045</v>
      </c>
      <c r="J539" s="105" t="str">
        <f t="shared" si="54"/>
        <v>Mon</v>
      </c>
      <c r="U539" s="116" t="str">
        <f t="shared" si="55"/>
        <v/>
      </c>
      <c r="V539" s="116" t="str">
        <f t="shared" si="56"/>
        <v/>
      </c>
      <c r="AH539" s="105" t="str">
        <f t="shared" si="57"/>
        <v/>
      </c>
      <c r="AI539" s="105" t="str">
        <f t="shared" si="58"/>
        <v/>
      </c>
    </row>
    <row r="540" spans="9:35">
      <c r="I540" s="14">
        <f t="shared" si="53"/>
        <v>43046</v>
      </c>
      <c r="J540" s="105" t="str">
        <f t="shared" si="54"/>
        <v>Tue</v>
      </c>
      <c r="U540" s="116" t="str">
        <f t="shared" si="55"/>
        <v/>
      </c>
      <c r="V540" s="116" t="str">
        <f t="shared" si="56"/>
        <v/>
      </c>
      <c r="AH540" s="105" t="str">
        <f t="shared" si="57"/>
        <v/>
      </c>
      <c r="AI540" s="105" t="str">
        <f t="shared" si="58"/>
        <v/>
      </c>
    </row>
    <row r="541" spans="9:35">
      <c r="I541" s="14">
        <f t="shared" si="53"/>
        <v>43047</v>
      </c>
      <c r="J541" s="105" t="str">
        <f t="shared" si="54"/>
        <v>Wed</v>
      </c>
      <c r="U541" s="116" t="str">
        <f t="shared" si="55"/>
        <v/>
      </c>
      <c r="V541" s="116" t="str">
        <f t="shared" si="56"/>
        <v/>
      </c>
      <c r="AH541" s="105" t="str">
        <f t="shared" si="57"/>
        <v/>
      </c>
      <c r="AI541" s="105" t="str">
        <f t="shared" si="58"/>
        <v/>
      </c>
    </row>
    <row r="542" spans="9:35">
      <c r="I542" s="14">
        <f t="shared" si="53"/>
        <v>43048</v>
      </c>
      <c r="J542" s="105" t="str">
        <f t="shared" si="54"/>
        <v>Thu</v>
      </c>
      <c r="U542" s="116" t="str">
        <f t="shared" si="55"/>
        <v/>
      </c>
      <c r="V542" s="116" t="str">
        <f t="shared" si="56"/>
        <v/>
      </c>
      <c r="AH542" s="105" t="str">
        <f t="shared" si="57"/>
        <v/>
      </c>
      <c r="AI542" s="105" t="str">
        <f t="shared" si="58"/>
        <v/>
      </c>
    </row>
    <row r="543" spans="9:35">
      <c r="I543" s="14">
        <f t="shared" si="53"/>
        <v>43049</v>
      </c>
      <c r="J543" s="105" t="str">
        <f t="shared" si="54"/>
        <v>Fri</v>
      </c>
      <c r="U543" s="116" t="str">
        <f t="shared" si="55"/>
        <v/>
      </c>
      <c r="V543" s="116" t="str">
        <f t="shared" si="56"/>
        <v/>
      </c>
      <c r="AH543" s="105" t="str">
        <f t="shared" si="57"/>
        <v/>
      </c>
      <c r="AI543" s="105" t="str">
        <f t="shared" si="58"/>
        <v/>
      </c>
    </row>
    <row r="544" spans="9:35">
      <c r="I544" s="14">
        <f t="shared" si="53"/>
        <v>43052</v>
      </c>
      <c r="J544" s="105" t="str">
        <f t="shared" si="54"/>
        <v>Mon</v>
      </c>
      <c r="U544" s="116" t="str">
        <f t="shared" si="55"/>
        <v/>
      </c>
      <c r="V544" s="116" t="str">
        <f t="shared" si="56"/>
        <v/>
      </c>
      <c r="AH544" s="105" t="str">
        <f t="shared" si="57"/>
        <v/>
      </c>
      <c r="AI544" s="105" t="str">
        <f t="shared" si="58"/>
        <v/>
      </c>
    </row>
    <row r="545" spans="9:35">
      <c r="I545" s="14">
        <f t="shared" si="53"/>
        <v>43053</v>
      </c>
      <c r="J545" s="105" t="str">
        <f t="shared" si="54"/>
        <v>Tue</v>
      </c>
      <c r="U545" s="116" t="str">
        <f t="shared" si="55"/>
        <v/>
      </c>
      <c r="V545" s="116" t="str">
        <f t="shared" si="56"/>
        <v/>
      </c>
      <c r="AH545" s="105" t="str">
        <f t="shared" si="57"/>
        <v/>
      </c>
      <c r="AI545" s="105" t="str">
        <f t="shared" si="58"/>
        <v/>
      </c>
    </row>
    <row r="546" spans="9:35">
      <c r="I546" s="14">
        <f t="shared" si="53"/>
        <v>43054</v>
      </c>
      <c r="J546" s="105" t="str">
        <f t="shared" si="54"/>
        <v>Wed</v>
      </c>
      <c r="U546" s="116" t="str">
        <f t="shared" si="55"/>
        <v/>
      </c>
      <c r="V546" s="116" t="str">
        <f t="shared" si="56"/>
        <v/>
      </c>
      <c r="AH546" s="105" t="str">
        <f t="shared" si="57"/>
        <v/>
      </c>
      <c r="AI546" s="105" t="str">
        <f t="shared" si="58"/>
        <v/>
      </c>
    </row>
    <row r="547" spans="9:35">
      <c r="I547" s="14">
        <f t="shared" si="53"/>
        <v>43055</v>
      </c>
      <c r="J547" s="105" t="str">
        <f t="shared" si="54"/>
        <v>Thu</v>
      </c>
      <c r="U547" s="116" t="str">
        <f t="shared" si="55"/>
        <v/>
      </c>
      <c r="V547" s="116" t="str">
        <f t="shared" si="56"/>
        <v/>
      </c>
      <c r="AH547" s="105" t="str">
        <f t="shared" si="57"/>
        <v/>
      </c>
      <c r="AI547" s="105" t="str">
        <f t="shared" si="58"/>
        <v/>
      </c>
    </row>
    <row r="548" spans="9:35">
      <c r="I548" s="14">
        <f t="shared" si="53"/>
        <v>43056</v>
      </c>
      <c r="J548" s="105" t="str">
        <f t="shared" si="54"/>
        <v>Fri</v>
      </c>
      <c r="U548" s="116" t="str">
        <f t="shared" si="55"/>
        <v/>
      </c>
      <c r="V548" s="116" t="str">
        <f t="shared" si="56"/>
        <v/>
      </c>
      <c r="AH548" s="105" t="str">
        <f t="shared" si="57"/>
        <v/>
      </c>
      <c r="AI548" s="105" t="str">
        <f t="shared" si="58"/>
        <v/>
      </c>
    </row>
    <row r="549" spans="9:35">
      <c r="I549" s="14">
        <f t="shared" si="53"/>
        <v>43059</v>
      </c>
      <c r="J549" s="105" t="str">
        <f t="shared" si="54"/>
        <v>Mon</v>
      </c>
      <c r="U549" s="116" t="str">
        <f t="shared" si="55"/>
        <v/>
      </c>
      <c r="V549" s="116" t="str">
        <f t="shared" si="56"/>
        <v/>
      </c>
      <c r="AH549" s="105" t="str">
        <f t="shared" si="57"/>
        <v/>
      </c>
      <c r="AI549" s="105" t="str">
        <f t="shared" si="58"/>
        <v/>
      </c>
    </row>
    <row r="550" spans="9:35">
      <c r="I550" s="14">
        <f t="shared" si="53"/>
        <v>43060</v>
      </c>
      <c r="J550" s="105" t="str">
        <f t="shared" si="54"/>
        <v>Tue</v>
      </c>
      <c r="U550" s="116" t="str">
        <f t="shared" si="55"/>
        <v/>
      </c>
      <c r="V550" s="116" t="str">
        <f t="shared" si="56"/>
        <v/>
      </c>
      <c r="AH550" s="105" t="str">
        <f t="shared" si="57"/>
        <v/>
      </c>
      <c r="AI550" s="105" t="str">
        <f t="shared" si="58"/>
        <v/>
      </c>
    </row>
    <row r="551" spans="9:35">
      <c r="I551" s="14">
        <f t="shared" ref="I551:I600" si="59">IF(J550="Fri",I550+3,I550+1)</f>
        <v>43061</v>
      </c>
      <c r="J551" s="105" t="str">
        <f t="shared" ref="J551:J600" si="60">TEXT(WEEKDAY(I551),"ddd")</f>
        <v>Wed</v>
      </c>
      <c r="U551" s="116" t="str">
        <f t="shared" si="55"/>
        <v/>
      </c>
      <c r="V551" s="116" t="str">
        <f t="shared" si="56"/>
        <v/>
      </c>
      <c r="AH551" s="105" t="str">
        <f t="shared" si="57"/>
        <v/>
      </c>
      <c r="AI551" s="105" t="str">
        <f t="shared" si="58"/>
        <v/>
      </c>
    </row>
    <row r="552" spans="9:35">
      <c r="I552" s="14">
        <f t="shared" si="59"/>
        <v>43062</v>
      </c>
      <c r="J552" s="105" t="str">
        <f t="shared" si="60"/>
        <v>Thu</v>
      </c>
      <c r="U552" s="116" t="str">
        <f t="shared" si="55"/>
        <v/>
      </c>
      <c r="V552" s="116" t="str">
        <f t="shared" si="56"/>
        <v/>
      </c>
      <c r="AH552" s="105" t="str">
        <f t="shared" si="57"/>
        <v/>
      </c>
      <c r="AI552" s="105" t="str">
        <f t="shared" si="58"/>
        <v/>
      </c>
    </row>
    <row r="553" spans="9:35">
      <c r="I553" s="14">
        <f t="shared" si="59"/>
        <v>43063</v>
      </c>
      <c r="J553" s="105" t="str">
        <f t="shared" si="60"/>
        <v>Fri</v>
      </c>
      <c r="U553" s="116" t="str">
        <f t="shared" ref="U553:U600" si="61">IF(S553="Y",O553,"")</f>
        <v/>
      </c>
      <c r="V553" s="116" t="str">
        <f t="shared" ref="V553:V600" si="62">IF(S553="N",O553,"")</f>
        <v/>
      </c>
      <c r="AH553" s="105" t="str">
        <f t="shared" ref="AH553:AH598" si="63">IF(AND(S553="Y",O553&gt;$AC$43)=TRUE,R553,"")</f>
        <v/>
      </c>
      <c r="AI553" s="105" t="str">
        <f t="shared" ref="AI553:AI598" si="64">IF(AND(S553="N",O553&gt;$AC$43)=TRUE,-10,"")</f>
        <v/>
      </c>
    </row>
    <row r="554" spans="9:35">
      <c r="I554" s="14">
        <f t="shared" si="59"/>
        <v>43066</v>
      </c>
      <c r="J554" s="105" t="str">
        <f t="shared" si="60"/>
        <v>Mon</v>
      </c>
      <c r="U554" s="116" t="str">
        <f t="shared" si="61"/>
        <v/>
      </c>
      <c r="V554" s="116" t="str">
        <f t="shared" si="62"/>
        <v/>
      </c>
      <c r="AH554" s="105" t="str">
        <f t="shared" si="63"/>
        <v/>
      </c>
      <c r="AI554" s="105" t="str">
        <f t="shared" si="64"/>
        <v/>
      </c>
    </row>
    <row r="555" spans="9:35">
      <c r="I555" s="14">
        <f t="shared" si="59"/>
        <v>43067</v>
      </c>
      <c r="J555" s="105" t="str">
        <f t="shared" si="60"/>
        <v>Tue</v>
      </c>
      <c r="U555" s="116" t="str">
        <f t="shared" si="61"/>
        <v/>
      </c>
      <c r="V555" s="116" t="str">
        <f t="shared" si="62"/>
        <v/>
      </c>
      <c r="AH555" s="105" t="str">
        <f t="shared" si="63"/>
        <v/>
      </c>
      <c r="AI555" s="105" t="str">
        <f t="shared" si="64"/>
        <v/>
      </c>
    </row>
    <row r="556" spans="9:35">
      <c r="I556" s="14">
        <f t="shared" si="59"/>
        <v>43068</v>
      </c>
      <c r="J556" s="105" t="str">
        <f t="shared" si="60"/>
        <v>Wed</v>
      </c>
      <c r="U556" s="116" t="str">
        <f t="shared" si="61"/>
        <v/>
      </c>
      <c r="V556" s="116" t="str">
        <f t="shared" si="62"/>
        <v/>
      </c>
      <c r="AH556" s="105" t="str">
        <f t="shared" si="63"/>
        <v/>
      </c>
      <c r="AI556" s="105" t="str">
        <f t="shared" si="64"/>
        <v/>
      </c>
    </row>
    <row r="557" spans="9:35">
      <c r="I557" s="14">
        <f t="shared" si="59"/>
        <v>43069</v>
      </c>
      <c r="J557" s="105" t="str">
        <f t="shared" si="60"/>
        <v>Thu</v>
      </c>
      <c r="U557" s="116" t="str">
        <f t="shared" si="61"/>
        <v/>
      </c>
      <c r="V557" s="116" t="str">
        <f t="shared" si="62"/>
        <v/>
      </c>
      <c r="AH557" s="105" t="str">
        <f t="shared" si="63"/>
        <v/>
      </c>
      <c r="AI557" s="105" t="str">
        <f t="shared" si="64"/>
        <v/>
      </c>
    </row>
    <row r="558" spans="9:35">
      <c r="I558" s="14">
        <f t="shared" si="59"/>
        <v>43070</v>
      </c>
      <c r="J558" s="105" t="str">
        <f t="shared" si="60"/>
        <v>Fri</v>
      </c>
      <c r="U558" s="116" t="str">
        <f t="shared" si="61"/>
        <v/>
      </c>
      <c r="V558" s="116" t="str">
        <f t="shared" si="62"/>
        <v/>
      </c>
      <c r="AH558" s="105" t="str">
        <f t="shared" si="63"/>
        <v/>
      </c>
      <c r="AI558" s="105" t="str">
        <f t="shared" si="64"/>
        <v/>
      </c>
    </row>
    <row r="559" spans="9:35">
      <c r="I559" s="14">
        <f t="shared" si="59"/>
        <v>43073</v>
      </c>
      <c r="J559" s="105" t="str">
        <f t="shared" si="60"/>
        <v>Mon</v>
      </c>
      <c r="U559" s="116" t="str">
        <f t="shared" si="61"/>
        <v/>
      </c>
      <c r="V559" s="116" t="str">
        <f t="shared" si="62"/>
        <v/>
      </c>
      <c r="AH559" s="105" t="str">
        <f t="shared" si="63"/>
        <v/>
      </c>
      <c r="AI559" s="105" t="str">
        <f t="shared" si="64"/>
        <v/>
      </c>
    </row>
    <row r="560" spans="9:35">
      <c r="I560" s="14">
        <f t="shared" si="59"/>
        <v>43074</v>
      </c>
      <c r="J560" s="105" t="str">
        <f t="shared" si="60"/>
        <v>Tue</v>
      </c>
      <c r="U560" s="116" t="str">
        <f t="shared" si="61"/>
        <v/>
      </c>
      <c r="V560" s="116" t="str">
        <f t="shared" si="62"/>
        <v/>
      </c>
      <c r="AH560" s="105" t="str">
        <f t="shared" si="63"/>
        <v/>
      </c>
      <c r="AI560" s="105" t="str">
        <f t="shared" si="64"/>
        <v/>
      </c>
    </row>
    <row r="561" spans="9:35">
      <c r="I561" s="14">
        <f t="shared" si="59"/>
        <v>43075</v>
      </c>
      <c r="J561" s="105" t="str">
        <f t="shared" si="60"/>
        <v>Wed</v>
      </c>
      <c r="U561" s="116" t="str">
        <f t="shared" si="61"/>
        <v/>
      </c>
      <c r="V561" s="116" t="str">
        <f t="shared" si="62"/>
        <v/>
      </c>
      <c r="AH561" s="105" t="str">
        <f t="shared" si="63"/>
        <v/>
      </c>
      <c r="AI561" s="105" t="str">
        <f t="shared" si="64"/>
        <v/>
      </c>
    </row>
    <row r="562" spans="9:35">
      <c r="I562" s="14">
        <f t="shared" si="59"/>
        <v>43076</v>
      </c>
      <c r="J562" s="105" t="str">
        <f t="shared" si="60"/>
        <v>Thu</v>
      </c>
      <c r="U562" s="116" t="str">
        <f t="shared" si="61"/>
        <v/>
      </c>
      <c r="V562" s="116" t="str">
        <f t="shared" si="62"/>
        <v/>
      </c>
      <c r="AH562" s="105" t="str">
        <f t="shared" si="63"/>
        <v/>
      </c>
      <c r="AI562" s="105" t="str">
        <f t="shared" si="64"/>
        <v/>
      </c>
    </row>
    <row r="563" spans="9:35">
      <c r="I563" s="14">
        <f t="shared" si="59"/>
        <v>43077</v>
      </c>
      <c r="J563" s="105" t="str">
        <f t="shared" si="60"/>
        <v>Fri</v>
      </c>
      <c r="U563" s="116" t="str">
        <f t="shared" si="61"/>
        <v/>
      </c>
      <c r="V563" s="116" t="str">
        <f t="shared" si="62"/>
        <v/>
      </c>
      <c r="AH563" s="105" t="str">
        <f t="shared" si="63"/>
        <v/>
      </c>
      <c r="AI563" s="105" t="str">
        <f t="shared" si="64"/>
        <v/>
      </c>
    </row>
    <row r="564" spans="9:35">
      <c r="I564" s="14">
        <f t="shared" si="59"/>
        <v>43080</v>
      </c>
      <c r="J564" s="105" t="str">
        <f t="shared" si="60"/>
        <v>Mon</v>
      </c>
      <c r="U564" s="116" t="str">
        <f t="shared" si="61"/>
        <v/>
      </c>
      <c r="V564" s="116" t="str">
        <f t="shared" si="62"/>
        <v/>
      </c>
      <c r="AH564" s="105" t="str">
        <f t="shared" si="63"/>
        <v/>
      </c>
      <c r="AI564" s="105" t="str">
        <f t="shared" si="64"/>
        <v/>
      </c>
    </row>
    <row r="565" spans="9:35">
      <c r="I565" s="14">
        <f t="shared" si="59"/>
        <v>43081</v>
      </c>
      <c r="J565" s="105" t="str">
        <f t="shared" si="60"/>
        <v>Tue</v>
      </c>
      <c r="U565" s="116" t="str">
        <f t="shared" si="61"/>
        <v/>
      </c>
      <c r="V565" s="116" t="str">
        <f t="shared" si="62"/>
        <v/>
      </c>
      <c r="AH565" s="105" t="str">
        <f t="shared" si="63"/>
        <v/>
      </c>
      <c r="AI565" s="105" t="str">
        <f t="shared" si="64"/>
        <v/>
      </c>
    </row>
    <row r="566" spans="9:35">
      <c r="I566" s="14">
        <f t="shared" si="59"/>
        <v>43082</v>
      </c>
      <c r="J566" s="105" t="str">
        <f t="shared" si="60"/>
        <v>Wed</v>
      </c>
      <c r="U566" s="116" t="str">
        <f t="shared" si="61"/>
        <v/>
      </c>
      <c r="V566" s="116" t="str">
        <f t="shared" si="62"/>
        <v/>
      </c>
      <c r="AH566" s="105" t="str">
        <f t="shared" si="63"/>
        <v/>
      </c>
      <c r="AI566" s="105" t="str">
        <f t="shared" si="64"/>
        <v/>
      </c>
    </row>
    <row r="567" spans="9:35">
      <c r="I567" s="14">
        <f t="shared" si="59"/>
        <v>43083</v>
      </c>
      <c r="J567" s="105" t="str">
        <f t="shared" si="60"/>
        <v>Thu</v>
      </c>
      <c r="U567" s="116" t="str">
        <f t="shared" si="61"/>
        <v/>
      </c>
      <c r="V567" s="116" t="str">
        <f t="shared" si="62"/>
        <v/>
      </c>
      <c r="AH567" s="105" t="str">
        <f t="shared" si="63"/>
        <v/>
      </c>
      <c r="AI567" s="105" t="str">
        <f t="shared" si="64"/>
        <v/>
      </c>
    </row>
    <row r="568" spans="9:35">
      <c r="I568" s="14">
        <f t="shared" si="59"/>
        <v>43084</v>
      </c>
      <c r="J568" s="105" t="str">
        <f t="shared" si="60"/>
        <v>Fri</v>
      </c>
      <c r="U568" s="116" t="str">
        <f t="shared" si="61"/>
        <v/>
      </c>
      <c r="V568" s="116" t="str">
        <f t="shared" si="62"/>
        <v/>
      </c>
      <c r="AH568" s="105" t="str">
        <f t="shared" si="63"/>
        <v/>
      </c>
      <c r="AI568" s="105" t="str">
        <f t="shared" si="64"/>
        <v/>
      </c>
    </row>
    <row r="569" spans="9:35">
      <c r="I569" s="14">
        <f t="shared" si="59"/>
        <v>43087</v>
      </c>
      <c r="J569" s="105" t="str">
        <f t="shared" si="60"/>
        <v>Mon</v>
      </c>
      <c r="U569" s="116" t="str">
        <f t="shared" si="61"/>
        <v/>
      </c>
      <c r="V569" s="116" t="str">
        <f t="shared" si="62"/>
        <v/>
      </c>
      <c r="AH569" s="105" t="str">
        <f t="shared" si="63"/>
        <v/>
      </c>
      <c r="AI569" s="105" t="str">
        <f t="shared" si="64"/>
        <v/>
      </c>
    </row>
    <row r="570" spans="9:35">
      <c r="I570" s="14">
        <f t="shared" si="59"/>
        <v>43088</v>
      </c>
      <c r="J570" s="105" t="str">
        <f t="shared" si="60"/>
        <v>Tue</v>
      </c>
      <c r="U570" s="116" t="str">
        <f t="shared" si="61"/>
        <v/>
      </c>
      <c r="V570" s="116" t="str">
        <f t="shared" si="62"/>
        <v/>
      </c>
      <c r="AH570" s="105" t="str">
        <f t="shared" si="63"/>
        <v/>
      </c>
      <c r="AI570" s="105" t="str">
        <f t="shared" si="64"/>
        <v/>
      </c>
    </row>
    <row r="571" spans="9:35">
      <c r="I571" s="14">
        <f t="shared" si="59"/>
        <v>43089</v>
      </c>
      <c r="J571" s="105" t="str">
        <f t="shared" si="60"/>
        <v>Wed</v>
      </c>
      <c r="U571" s="116" t="str">
        <f t="shared" si="61"/>
        <v/>
      </c>
      <c r="V571" s="116" t="str">
        <f t="shared" si="62"/>
        <v/>
      </c>
      <c r="AH571" s="105" t="str">
        <f t="shared" si="63"/>
        <v/>
      </c>
      <c r="AI571" s="105" t="str">
        <f t="shared" si="64"/>
        <v/>
      </c>
    </row>
    <row r="572" spans="9:35">
      <c r="I572" s="14">
        <f t="shared" si="59"/>
        <v>43090</v>
      </c>
      <c r="J572" s="105" t="str">
        <f t="shared" si="60"/>
        <v>Thu</v>
      </c>
      <c r="U572" s="116" t="str">
        <f t="shared" si="61"/>
        <v/>
      </c>
      <c r="V572" s="116" t="str">
        <f t="shared" si="62"/>
        <v/>
      </c>
      <c r="AH572" s="105" t="str">
        <f t="shared" si="63"/>
        <v/>
      </c>
      <c r="AI572" s="105" t="str">
        <f t="shared" si="64"/>
        <v/>
      </c>
    </row>
    <row r="573" spans="9:35">
      <c r="I573" s="14">
        <f t="shared" si="59"/>
        <v>43091</v>
      </c>
      <c r="J573" s="105" t="str">
        <f t="shared" si="60"/>
        <v>Fri</v>
      </c>
      <c r="U573" s="116" t="str">
        <f t="shared" si="61"/>
        <v/>
      </c>
      <c r="V573" s="116" t="str">
        <f t="shared" si="62"/>
        <v/>
      </c>
      <c r="AH573" s="105" t="str">
        <f t="shared" si="63"/>
        <v/>
      </c>
      <c r="AI573" s="105" t="str">
        <f t="shared" si="64"/>
        <v/>
      </c>
    </row>
    <row r="574" spans="9:35">
      <c r="I574" s="14">
        <f t="shared" si="59"/>
        <v>43094</v>
      </c>
      <c r="J574" s="105" t="str">
        <f t="shared" si="60"/>
        <v>Mon</v>
      </c>
      <c r="U574" s="116" t="str">
        <f t="shared" si="61"/>
        <v/>
      </c>
      <c r="V574" s="116" t="str">
        <f t="shared" si="62"/>
        <v/>
      </c>
      <c r="AH574" s="105" t="str">
        <f t="shared" si="63"/>
        <v/>
      </c>
      <c r="AI574" s="105" t="str">
        <f t="shared" si="64"/>
        <v/>
      </c>
    </row>
    <row r="575" spans="9:35">
      <c r="I575" s="14">
        <f t="shared" si="59"/>
        <v>43095</v>
      </c>
      <c r="J575" s="105" t="str">
        <f t="shared" si="60"/>
        <v>Tue</v>
      </c>
      <c r="U575" s="116" t="str">
        <f t="shared" si="61"/>
        <v/>
      </c>
      <c r="V575" s="116" t="str">
        <f t="shared" si="62"/>
        <v/>
      </c>
      <c r="AH575" s="105" t="str">
        <f t="shared" si="63"/>
        <v/>
      </c>
      <c r="AI575" s="105" t="str">
        <f t="shared" si="64"/>
        <v/>
      </c>
    </row>
    <row r="576" spans="9:35">
      <c r="I576" s="14">
        <f t="shared" si="59"/>
        <v>43096</v>
      </c>
      <c r="J576" s="105" t="str">
        <f t="shared" si="60"/>
        <v>Wed</v>
      </c>
      <c r="U576" s="116" t="str">
        <f t="shared" si="61"/>
        <v/>
      </c>
      <c r="V576" s="116" t="str">
        <f t="shared" si="62"/>
        <v/>
      </c>
      <c r="AH576" s="105" t="str">
        <f t="shared" si="63"/>
        <v/>
      </c>
      <c r="AI576" s="105" t="str">
        <f t="shared" si="64"/>
        <v/>
      </c>
    </row>
    <row r="577" spans="9:35">
      <c r="I577" s="14">
        <f t="shared" si="59"/>
        <v>43097</v>
      </c>
      <c r="J577" s="105" t="str">
        <f t="shared" si="60"/>
        <v>Thu</v>
      </c>
      <c r="U577" s="116" t="str">
        <f t="shared" si="61"/>
        <v/>
      </c>
      <c r="V577" s="116" t="str">
        <f t="shared" si="62"/>
        <v/>
      </c>
      <c r="AH577" s="105" t="str">
        <f t="shared" si="63"/>
        <v/>
      </c>
      <c r="AI577" s="105" t="str">
        <f t="shared" si="64"/>
        <v/>
      </c>
    </row>
    <row r="578" spans="9:35">
      <c r="I578" s="14">
        <f t="shared" si="59"/>
        <v>43098</v>
      </c>
      <c r="J578" s="105" t="str">
        <f t="shared" si="60"/>
        <v>Fri</v>
      </c>
      <c r="U578" s="116" t="str">
        <f t="shared" si="61"/>
        <v/>
      </c>
      <c r="V578" s="116" t="str">
        <f t="shared" si="62"/>
        <v/>
      </c>
      <c r="AH578" s="105" t="str">
        <f t="shared" si="63"/>
        <v/>
      </c>
      <c r="AI578" s="105" t="str">
        <f t="shared" si="64"/>
        <v/>
      </c>
    </row>
    <row r="579" spans="9:35">
      <c r="I579" s="14">
        <f t="shared" si="59"/>
        <v>43101</v>
      </c>
      <c r="J579" s="105" t="str">
        <f t="shared" si="60"/>
        <v>Mon</v>
      </c>
      <c r="U579" s="116" t="str">
        <f t="shared" si="61"/>
        <v/>
      </c>
      <c r="V579" s="116" t="str">
        <f t="shared" si="62"/>
        <v/>
      </c>
      <c r="AH579" s="105" t="str">
        <f t="shared" si="63"/>
        <v/>
      </c>
      <c r="AI579" s="105" t="str">
        <f t="shared" si="64"/>
        <v/>
      </c>
    </row>
    <row r="580" spans="9:35">
      <c r="I580" s="14">
        <f t="shared" si="59"/>
        <v>43102</v>
      </c>
      <c r="J580" s="105" t="str">
        <f t="shared" si="60"/>
        <v>Tue</v>
      </c>
      <c r="U580" s="116" t="str">
        <f t="shared" si="61"/>
        <v/>
      </c>
      <c r="V580" s="116" t="str">
        <f t="shared" si="62"/>
        <v/>
      </c>
      <c r="AH580" s="105" t="str">
        <f t="shared" si="63"/>
        <v/>
      </c>
      <c r="AI580" s="105" t="str">
        <f t="shared" si="64"/>
        <v/>
      </c>
    </row>
    <row r="581" spans="9:35">
      <c r="I581" s="14">
        <f t="shared" si="59"/>
        <v>43103</v>
      </c>
      <c r="J581" s="105" t="str">
        <f t="shared" si="60"/>
        <v>Wed</v>
      </c>
      <c r="U581" s="116" t="str">
        <f t="shared" si="61"/>
        <v/>
      </c>
      <c r="V581" s="116" t="str">
        <f t="shared" si="62"/>
        <v/>
      </c>
      <c r="AH581" s="105" t="str">
        <f t="shared" si="63"/>
        <v/>
      </c>
      <c r="AI581" s="105" t="str">
        <f t="shared" si="64"/>
        <v/>
      </c>
    </row>
    <row r="582" spans="9:35">
      <c r="I582" s="14">
        <f t="shared" si="59"/>
        <v>43104</v>
      </c>
      <c r="J582" s="105" t="str">
        <f t="shared" si="60"/>
        <v>Thu</v>
      </c>
      <c r="U582" s="116" t="str">
        <f t="shared" si="61"/>
        <v/>
      </c>
      <c r="V582" s="116" t="str">
        <f t="shared" si="62"/>
        <v/>
      </c>
      <c r="AH582" s="105" t="str">
        <f t="shared" si="63"/>
        <v/>
      </c>
      <c r="AI582" s="105" t="str">
        <f t="shared" si="64"/>
        <v/>
      </c>
    </row>
    <row r="583" spans="9:35">
      <c r="I583" s="14">
        <f t="shared" si="59"/>
        <v>43105</v>
      </c>
      <c r="J583" s="105" t="str">
        <f t="shared" si="60"/>
        <v>Fri</v>
      </c>
      <c r="U583" s="116" t="str">
        <f t="shared" si="61"/>
        <v/>
      </c>
      <c r="V583" s="116" t="str">
        <f t="shared" si="62"/>
        <v/>
      </c>
      <c r="AH583" s="105" t="str">
        <f t="shared" si="63"/>
        <v/>
      </c>
      <c r="AI583" s="105" t="str">
        <f t="shared" si="64"/>
        <v/>
      </c>
    </row>
    <row r="584" spans="9:35">
      <c r="I584" s="14">
        <f t="shared" si="59"/>
        <v>43108</v>
      </c>
      <c r="J584" s="105" t="str">
        <f t="shared" si="60"/>
        <v>Mon</v>
      </c>
      <c r="U584" s="116" t="str">
        <f t="shared" si="61"/>
        <v/>
      </c>
      <c r="V584" s="116" t="str">
        <f t="shared" si="62"/>
        <v/>
      </c>
      <c r="AH584" s="105" t="str">
        <f t="shared" si="63"/>
        <v/>
      </c>
      <c r="AI584" s="105" t="str">
        <f t="shared" si="64"/>
        <v/>
      </c>
    </row>
    <row r="585" spans="9:35">
      <c r="I585" s="14">
        <f t="shared" si="59"/>
        <v>43109</v>
      </c>
      <c r="J585" s="105" t="str">
        <f t="shared" si="60"/>
        <v>Tue</v>
      </c>
      <c r="U585" s="116" t="str">
        <f t="shared" si="61"/>
        <v/>
      </c>
      <c r="V585" s="116" t="str">
        <f t="shared" si="62"/>
        <v/>
      </c>
      <c r="AH585" s="105" t="str">
        <f t="shared" si="63"/>
        <v/>
      </c>
      <c r="AI585" s="105" t="str">
        <f t="shared" si="64"/>
        <v/>
      </c>
    </row>
    <row r="586" spans="9:35">
      <c r="I586" s="14">
        <f t="shared" si="59"/>
        <v>43110</v>
      </c>
      <c r="J586" s="105" t="str">
        <f t="shared" si="60"/>
        <v>Wed</v>
      </c>
      <c r="U586" s="116" t="str">
        <f t="shared" si="61"/>
        <v/>
      </c>
      <c r="V586" s="116" t="str">
        <f t="shared" si="62"/>
        <v/>
      </c>
      <c r="AH586" s="105" t="str">
        <f t="shared" si="63"/>
        <v/>
      </c>
      <c r="AI586" s="105" t="str">
        <f t="shared" si="64"/>
        <v/>
      </c>
    </row>
    <row r="587" spans="9:35">
      <c r="I587" s="14">
        <f t="shared" si="59"/>
        <v>43111</v>
      </c>
      <c r="J587" s="105" t="str">
        <f t="shared" si="60"/>
        <v>Thu</v>
      </c>
      <c r="U587" s="116" t="str">
        <f t="shared" si="61"/>
        <v/>
      </c>
      <c r="V587" s="116" t="str">
        <f t="shared" si="62"/>
        <v/>
      </c>
      <c r="AH587" s="105" t="str">
        <f t="shared" si="63"/>
        <v/>
      </c>
      <c r="AI587" s="105" t="str">
        <f t="shared" si="64"/>
        <v/>
      </c>
    </row>
    <row r="588" spans="9:35">
      <c r="I588" s="14">
        <f t="shared" si="59"/>
        <v>43112</v>
      </c>
      <c r="J588" s="105" t="str">
        <f t="shared" si="60"/>
        <v>Fri</v>
      </c>
      <c r="U588" s="116" t="str">
        <f t="shared" si="61"/>
        <v/>
      </c>
      <c r="V588" s="116" t="str">
        <f t="shared" si="62"/>
        <v/>
      </c>
      <c r="AH588" s="105" t="str">
        <f t="shared" si="63"/>
        <v/>
      </c>
      <c r="AI588" s="105" t="str">
        <f t="shared" si="64"/>
        <v/>
      </c>
    </row>
    <row r="589" spans="9:35">
      <c r="I589" s="14">
        <f t="shared" si="59"/>
        <v>43115</v>
      </c>
      <c r="J589" s="105" t="str">
        <f t="shared" si="60"/>
        <v>Mon</v>
      </c>
      <c r="U589" s="116" t="str">
        <f t="shared" si="61"/>
        <v/>
      </c>
      <c r="V589" s="116" t="str">
        <f t="shared" si="62"/>
        <v/>
      </c>
      <c r="AH589" s="105" t="str">
        <f t="shared" si="63"/>
        <v/>
      </c>
      <c r="AI589" s="105" t="str">
        <f t="shared" si="64"/>
        <v/>
      </c>
    </row>
    <row r="590" spans="9:35">
      <c r="I590" s="14">
        <f t="shared" si="59"/>
        <v>43116</v>
      </c>
      <c r="J590" s="105" t="str">
        <f t="shared" si="60"/>
        <v>Tue</v>
      </c>
      <c r="U590" s="116" t="str">
        <f t="shared" si="61"/>
        <v/>
      </c>
      <c r="V590" s="116" t="str">
        <f t="shared" si="62"/>
        <v/>
      </c>
      <c r="AH590" s="105" t="str">
        <f t="shared" si="63"/>
        <v/>
      </c>
      <c r="AI590" s="105" t="str">
        <f t="shared" si="64"/>
        <v/>
      </c>
    </row>
    <row r="591" spans="9:35">
      <c r="I591" s="14">
        <f t="shared" si="59"/>
        <v>43117</v>
      </c>
      <c r="J591" s="105" t="str">
        <f t="shared" si="60"/>
        <v>Wed</v>
      </c>
      <c r="U591" s="116" t="str">
        <f t="shared" si="61"/>
        <v/>
      </c>
      <c r="V591" s="116" t="str">
        <f t="shared" si="62"/>
        <v/>
      </c>
      <c r="AH591" s="105" t="str">
        <f t="shared" si="63"/>
        <v/>
      </c>
      <c r="AI591" s="105" t="str">
        <f t="shared" si="64"/>
        <v/>
      </c>
    </row>
    <row r="592" spans="9:35">
      <c r="I592" s="14">
        <f t="shared" si="59"/>
        <v>43118</v>
      </c>
      <c r="J592" s="105" t="str">
        <f t="shared" si="60"/>
        <v>Thu</v>
      </c>
      <c r="U592" s="116" t="str">
        <f t="shared" si="61"/>
        <v/>
      </c>
      <c r="V592" s="116" t="str">
        <f t="shared" si="62"/>
        <v/>
      </c>
      <c r="AH592" s="105" t="str">
        <f t="shared" si="63"/>
        <v/>
      </c>
      <c r="AI592" s="105" t="str">
        <f t="shared" si="64"/>
        <v/>
      </c>
    </row>
    <row r="593" spans="9:35">
      <c r="I593" s="14">
        <f t="shared" si="59"/>
        <v>43119</v>
      </c>
      <c r="J593" s="105" t="str">
        <f t="shared" si="60"/>
        <v>Fri</v>
      </c>
      <c r="U593" s="116" t="str">
        <f t="shared" si="61"/>
        <v/>
      </c>
      <c r="V593" s="116" t="str">
        <f t="shared" si="62"/>
        <v/>
      </c>
      <c r="AH593" s="105" t="str">
        <f t="shared" si="63"/>
        <v/>
      </c>
      <c r="AI593" s="105" t="str">
        <f t="shared" si="64"/>
        <v/>
      </c>
    </row>
    <row r="594" spans="9:35">
      <c r="I594" s="14">
        <f t="shared" si="59"/>
        <v>43122</v>
      </c>
      <c r="J594" s="105" t="str">
        <f t="shared" si="60"/>
        <v>Mon</v>
      </c>
      <c r="U594" s="116" t="str">
        <f t="shared" si="61"/>
        <v/>
      </c>
      <c r="V594" s="116" t="str">
        <f t="shared" si="62"/>
        <v/>
      </c>
      <c r="AH594" s="105" t="str">
        <f t="shared" si="63"/>
        <v/>
      </c>
      <c r="AI594" s="105" t="str">
        <f t="shared" si="64"/>
        <v/>
      </c>
    </row>
    <row r="595" spans="9:35">
      <c r="I595" s="14">
        <f t="shared" si="59"/>
        <v>43123</v>
      </c>
      <c r="J595" s="105" t="str">
        <f t="shared" si="60"/>
        <v>Tue</v>
      </c>
      <c r="U595" s="116" t="str">
        <f t="shared" si="61"/>
        <v/>
      </c>
      <c r="V595" s="116" t="str">
        <f t="shared" si="62"/>
        <v/>
      </c>
      <c r="AH595" s="105" t="str">
        <f t="shared" si="63"/>
        <v/>
      </c>
      <c r="AI595" s="105" t="str">
        <f t="shared" si="64"/>
        <v/>
      </c>
    </row>
    <row r="596" spans="9:35">
      <c r="I596" s="14">
        <f t="shared" si="59"/>
        <v>43124</v>
      </c>
      <c r="J596" s="105" t="str">
        <f t="shared" si="60"/>
        <v>Wed</v>
      </c>
      <c r="U596" s="116" t="str">
        <f t="shared" si="61"/>
        <v/>
      </c>
      <c r="V596" s="116" t="str">
        <f t="shared" si="62"/>
        <v/>
      </c>
      <c r="AH596" s="105" t="str">
        <f t="shared" si="63"/>
        <v/>
      </c>
      <c r="AI596" s="105" t="str">
        <f t="shared" si="64"/>
        <v/>
      </c>
    </row>
    <row r="597" spans="9:35">
      <c r="I597" s="14">
        <f t="shared" si="59"/>
        <v>43125</v>
      </c>
      <c r="J597" s="105" t="str">
        <f t="shared" si="60"/>
        <v>Thu</v>
      </c>
      <c r="U597" s="116" t="str">
        <f t="shared" si="61"/>
        <v/>
      </c>
      <c r="V597" s="116" t="str">
        <f t="shared" si="62"/>
        <v/>
      </c>
      <c r="AH597" s="105" t="str">
        <f t="shared" si="63"/>
        <v/>
      </c>
      <c r="AI597" s="105" t="str">
        <f t="shared" si="64"/>
        <v/>
      </c>
    </row>
    <row r="598" spans="9:35">
      <c r="I598" s="14">
        <f t="shared" si="59"/>
        <v>43126</v>
      </c>
      <c r="J598" s="105" t="str">
        <f t="shared" si="60"/>
        <v>Fri</v>
      </c>
      <c r="U598" s="116" t="str">
        <f t="shared" si="61"/>
        <v/>
      </c>
      <c r="V598" s="116" t="str">
        <f t="shared" si="62"/>
        <v/>
      </c>
      <c r="AH598" s="105" t="str">
        <f t="shared" si="63"/>
        <v/>
      </c>
      <c r="AI598" s="105" t="str">
        <f t="shared" si="64"/>
        <v/>
      </c>
    </row>
    <row r="599" spans="9:35">
      <c r="I599" s="14">
        <f t="shared" si="59"/>
        <v>43129</v>
      </c>
      <c r="J599" s="105" t="str">
        <f t="shared" si="60"/>
        <v>Mon</v>
      </c>
      <c r="U599" s="116" t="str">
        <f t="shared" si="61"/>
        <v/>
      </c>
      <c r="V599" s="116" t="str">
        <f t="shared" si="62"/>
        <v/>
      </c>
      <c r="AH599" s="105" t="str">
        <f t="shared" ref="AH599:AH605" si="65">IF(AND(S599="Y",O599&gt;AC602)=TRUE,R599,"")</f>
        <v/>
      </c>
      <c r="AI599" s="105" t="str">
        <f t="shared" ref="AI599:AI600" si="66">IF(AND(S599="N",O599&gt;AC602)=TRUE,-10,"")</f>
        <v/>
      </c>
    </row>
    <row r="600" spans="9:35">
      <c r="I600" s="14">
        <f t="shared" si="59"/>
        <v>43130</v>
      </c>
      <c r="J600" s="105" t="str">
        <f t="shared" si="60"/>
        <v>Tue</v>
      </c>
      <c r="U600" s="116" t="str">
        <f t="shared" si="61"/>
        <v/>
      </c>
      <c r="V600" s="116" t="str">
        <f t="shared" si="62"/>
        <v/>
      </c>
      <c r="AH600" s="105" t="str">
        <f t="shared" si="65"/>
        <v/>
      </c>
      <c r="AI600" s="105" t="str">
        <f t="shared" si="66"/>
        <v/>
      </c>
    </row>
    <row r="601" spans="9:35">
      <c r="AH601" s="105" t="str">
        <f t="shared" si="65"/>
        <v/>
      </c>
    </row>
    <row r="602" spans="9:35">
      <c r="AH602" s="105" t="str">
        <f t="shared" si="65"/>
        <v/>
      </c>
    </row>
    <row r="603" spans="9:35">
      <c r="AH603" s="105" t="str">
        <f t="shared" si="65"/>
        <v/>
      </c>
    </row>
    <row r="604" spans="9:35">
      <c r="AH604" s="105" t="str">
        <f t="shared" si="65"/>
        <v/>
      </c>
    </row>
    <row r="605" spans="9:35">
      <c r="AH605" s="105" t="str">
        <f t="shared" si="65"/>
        <v/>
      </c>
    </row>
  </sheetData>
  <mergeCells count="24">
    <mergeCell ref="AN7:AP7"/>
    <mergeCell ref="AF6:AH6"/>
    <mergeCell ref="AF7:AH7"/>
    <mergeCell ref="AJ7:AK7"/>
    <mergeCell ref="AL7:AM7"/>
    <mergeCell ref="A7:B7"/>
    <mergeCell ref="C7:D7"/>
    <mergeCell ref="E7:F7"/>
    <mergeCell ref="T7:U7"/>
    <mergeCell ref="V7:W7"/>
    <mergeCell ref="L7:M7"/>
    <mergeCell ref="Y32:Z32"/>
    <mergeCell ref="AC32:AE32"/>
    <mergeCell ref="P7:R7"/>
    <mergeCell ref="X7:Z7"/>
    <mergeCell ref="N7:O7"/>
    <mergeCell ref="AD7:AE7"/>
    <mergeCell ref="AB7:AC7"/>
    <mergeCell ref="AA59:AB59"/>
    <mergeCell ref="AD59:AF59"/>
    <mergeCell ref="AA51:AB51"/>
    <mergeCell ref="AA53:AB53"/>
    <mergeCell ref="AA56:AE56"/>
    <mergeCell ref="AA58:AF58"/>
  </mergeCells>
  <pageMargins left="0.7" right="0.7" top="0.75" bottom="0.75" header="0.3" footer="0.3"/>
  <pageSetup paperSize="9" scale="3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4"/>
  <dimension ref="A1:AJ454"/>
  <sheetViews>
    <sheetView topLeftCell="A61" workbookViewId="0">
      <selection activeCell="E88" sqref="E88"/>
    </sheetView>
  </sheetViews>
  <sheetFormatPr defaultRowHeight="12.75"/>
  <cols>
    <col min="1" max="1" width="9.25" style="14" customWidth="1"/>
    <col min="2" max="2" width="10.375" style="105" customWidth="1"/>
    <col min="3" max="3" width="7.125" style="105" customWidth="1"/>
    <col min="4" max="4" width="7.25" style="105" customWidth="1"/>
    <col min="5" max="5" width="7.75" style="105" customWidth="1"/>
    <col min="6" max="6" width="6.5" style="105" customWidth="1"/>
    <col min="7" max="7" width="6.25" style="105" customWidth="1"/>
    <col min="8" max="8" width="7.5" style="105" customWidth="1"/>
    <col min="9" max="9" width="10.75" style="105" customWidth="1"/>
    <col min="10" max="10" width="6.375" style="105" customWidth="1"/>
    <col min="11" max="11" width="9.125" style="105" customWidth="1"/>
    <col min="12" max="13" width="6.375" style="105" customWidth="1"/>
    <col min="14" max="14" width="7.25" style="105" customWidth="1"/>
    <col min="15" max="15" width="5" style="105" customWidth="1"/>
    <col min="16" max="16" width="6.125" style="105" customWidth="1"/>
    <col min="17" max="17" width="7.5" style="105" customWidth="1"/>
    <col min="18" max="18" width="6.375" style="105" customWidth="1"/>
    <col min="19" max="19" width="8.5" style="105" customWidth="1"/>
    <col min="20" max="20" width="6.625" style="105" customWidth="1"/>
    <col min="21" max="21" width="7.5" style="105" customWidth="1"/>
    <col min="22" max="22" width="5.5" style="105" customWidth="1"/>
    <col min="23" max="23" width="5.375" style="105" customWidth="1"/>
    <col min="24" max="24" width="5.125" style="105" customWidth="1"/>
    <col min="25" max="25" width="5.75" style="105" customWidth="1"/>
    <col min="26" max="26" width="4.625" style="105" customWidth="1"/>
    <col min="27" max="27" width="8.375" style="105" customWidth="1"/>
    <col min="28" max="28" width="6.125" style="105" customWidth="1"/>
    <col min="29" max="29" width="7.5" style="105" customWidth="1"/>
    <col min="30" max="30" width="6.375" style="105" customWidth="1"/>
    <col min="31" max="31" width="8.125" style="105" customWidth="1"/>
    <col min="32" max="32" width="5.125" style="105" customWidth="1"/>
    <col min="33" max="16384" width="9" style="105"/>
  </cols>
  <sheetData>
    <row r="1" spans="1:36">
      <c r="H1" s="105" t="s">
        <v>2</v>
      </c>
      <c r="I1" s="105" t="s">
        <v>43</v>
      </c>
      <c r="J1" s="105" t="s">
        <v>42</v>
      </c>
      <c r="K1" s="105" t="s">
        <v>44</v>
      </c>
    </row>
    <row r="6" spans="1:36">
      <c r="Z6" s="338" t="s">
        <v>102</v>
      </c>
      <c r="AA6" s="338"/>
      <c r="AB6" s="338"/>
    </row>
    <row r="7" spans="1:36">
      <c r="A7" s="166"/>
      <c r="B7" s="128"/>
      <c r="C7" s="128"/>
      <c r="D7" s="128"/>
      <c r="F7" s="346"/>
      <c r="G7" s="346"/>
      <c r="H7" s="346" t="s">
        <v>1</v>
      </c>
      <c r="I7" s="346"/>
      <c r="J7" s="347" t="s">
        <v>2</v>
      </c>
      <c r="K7" s="347"/>
      <c r="L7" s="347"/>
      <c r="N7" s="346"/>
      <c r="O7" s="346"/>
      <c r="P7" s="346" t="s">
        <v>1</v>
      </c>
      <c r="Q7" s="346"/>
      <c r="R7" s="347" t="s">
        <v>3</v>
      </c>
      <c r="S7" s="347"/>
      <c r="T7" s="347"/>
      <c r="V7" s="346"/>
      <c r="W7" s="346"/>
      <c r="X7" s="346" t="s">
        <v>1</v>
      </c>
      <c r="Y7" s="346"/>
      <c r="Z7" s="347" t="s">
        <v>4</v>
      </c>
      <c r="AA7" s="347"/>
      <c r="AB7" s="347"/>
      <c r="AD7" s="346"/>
      <c r="AE7" s="346"/>
      <c r="AF7" s="346" t="s">
        <v>1</v>
      </c>
      <c r="AG7" s="346"/>
      <c r="AH7" s="347" t="s">
        <v>341</v>
      </c>
      <c r="AI7" s="347"/>
      <c r="AJ7" s="347"/>
    </row>
    <row r="8" spans="1:36" s="111" customFormat="1" ht="51">
      <c r="A8" s="170"/>
      <c r="B8" s="120"/>
      <c r="C8" s="108" t="s">
        <v>56</v>
      </c>
      <c r="D8" s="108" t="s">
        <v>35</v>
      </c>
      <c r="E8" s="109" t="s">
        <v>51</v>
      </c>
      <c r="F8" s="109" t="s">
        <v>36</v>
      </c>
      <c r="G8" s="109" t="s">
        <v>35</v>
      </c>
      <c r="H8" s="109" t="s">
        <v>38</v>
      </c>
      <c r="I8" s="109" t="s">
        <v>39</v>
      </c>
      <c r="J8" s="109" t="s">
        <v>0</v>
      </c>
      <c r="K8" s="109" t="s">
        <v>37</v>
      </c>
      <c r="L8" s="110" t="s">
        <v>34</v>
      </c>
      <c r="N8" s="109" t="s">
        <v>36</v>
      </c>
      <c r="O8" s="109" t="s">
        <v>35</v>
      </c>
      <c r="P8" s="109" t="s">
        <v>38</v>
      </c>
      <c r="Q8" s="109" t="s">
        <v>39</v>
      </c>
      <c r="R8" s="109" t="s">
        <v>0</v>
      </c>
      <c r="S8" s="109" t="s">
        <v>37</v>
      </c>
      <c r="T8" s="110" t="s">
        <v>33</v>
      </c>
      <c r="V8" s="109" t="s">
        <v>36</v>
      </c>
      <c r="W8" s="109" t="s">
        <v>35</v>
      </c>
      <c r="X8" s="109" t="s">
        <v>38</v>
      </c>
      <c r="Y8" s="109" t="s">
        <v>39</v>
      </c>
      <c r="Z8" s="109" t="s">
        <v>0</v>
      </c>
      <c r="AA8" s="109" t="s">
        <v>37</v>
      </c>
      <c r="AB8" s="110" t="s">
        <v>33</v>
      </c>
      <c r="AD8" s="109" t="s">
        <v>36</v>
      </c>
      <c r="AE8" s="109" t="s">
        <v>35</v>
      </c>
      <c r="AF8" s="109" t="s">
        <v>38</v>
      </c>
      <c r="AG8" s="109" t="s">
        <v>39</v>
      </c>
      <c r="AH8" s="109" t="s">
        <v>0</v>
      </c>
      <c r="AI8" s="109" t="s">
        <v>37</v>
      </c>
      <c r="AJ8" s="110" t="s">
        <v>33</v>
      </c>
    </row>
    <row r="9" spans="1:36" ht="14.25" customHeight="1">
      <c r="A9" s="169"/>
      <c r="B9" s="115"/>
      <c r="C9" s="112" t="str">
        <f>IF(F9=1,"Long","Short")</f>
        <v>Short</v>
      </c>
      <c r="D9" s="112" t="s">
        <v>222</v>
      </c>
      <c r="E9" s="165">
        <f>(L9+T9+AB9)/3</f>
        <v>0.4809945620034532</v>
      </c>
      <c r="F9" s="98">
        <v>2</v>
      </c>
      <c r="G9" s="98">
        <v>2</v>
      </c>
      <c r="H9" s="98">
        <v>442</v>
      </c>
      <c r="I9" s="98">
        <v>43.212669699999999</v>
      </c>
      <c r="J9" s="98">
        <v>0.8606895</v>
      </c>
      <c r="K9" s="98">
        <v>-12275</v>
      </c>
      <c r="L9" s="2">
        <f>I9*J9/100</f>
        <v>0.3719269107775815</v>
      </c>
      <c r="N9" s="98">
        <v>2</v>
      </c>
      <c r="O9" s="98">
        <v>2</v>
      </c>
      <c r="P9" s="98">
        <v>109</v>
      </c>
      <c r="Q9" s="98">
        <v>47.706422000000003</v>
      </c>
      <c r="R9" s="98">
        <v>1.3969849000000001</v>
      </c>
      <c r="S9" s="98">
        <v>7900</v>
      </c>
      <c r="T9" s="2">
        <f>Q9*R9/100</f>
        <v>0.66645151167027805</v>
      </c>
      <c r="V9" s="98">
        <v>2</v>
      </c>
      <c r="W9" s="98">
        <v>2</v>
      </c>
      <c r="X9" s="98">
        <v>38</v>
      </c>
      <c r="Y9" s="98">
        <v>42.105263200000003</v>
      </c>
      <c r="Z9" s="98">
        <v>0.9609375</v>
      </c>
      <c r="AA9" s="98">
        <v>-500</v>
      </c>
      <c r="AB9" s="2">
        <f>Y9*Z9/100</f>
        <v>0.40460526356249998</v>
      </c>
      <c r="AD9" s="98">
        <v>2</v>
      </c>
      <c r="AE9" s="98">
        <v>2</v>
      </c>
      <c r="AF9" s="98">
        <v>137</v>
      </c>
      <c r="AG9" s="98">
        <v>40.875912399999997</v>
      </c>
      <c r="AH9" s="98">
        <v>0.72420050000000002</v>
      </c>
      <c r="AI9" s="98">
        <v>-15200</v>
      </c>
      <c r="AJ9" s="2">
        <f>AH9*AG9/100</f>
        <v>0.29602356198036195</v>
      </c>
    </row>
    <row r="10" spans="1:36" ht="14.25">
      <c r="A10" s="169"/>
      <c r="B10" s="115"/>
      <c r="C10" s="112" t="str">
        <f t="shared" ref="C10:C12" si="0">IF(F10=1,"Long","Short")</f>
        <v>Long</v>
      </c>
      <c r="D10" s="112" t="s">
        <v>222</v>
      </c>
      <c r="E10" s="165">
        <f t="shared" ref="E10:E12" si="1">(L10+T10+AB10)/3</f>
        <v>0.54071639809720839</v>
      </c>
      <c r="F10" s="98">
        <v>1</v>
      </c>
      <c r="G10" s="98">
        <v>2</v>
      </c>
      <c r="H10" s="98">
        <v>442</v>
      </c>
      <c r="I10" s="98">
        <v>56.1085973</v>
      </c>
      <c r="J10" s="98">
        <v>1.1618592000000001</v>
      </c>
      <c r="K10" s="98">
        <v>12275</v>
      </c>
      <c r="L10" s="2">
        <f t="shared" ref="L10:L12" si="2">I10*J10/100</f>
        <v>0.65190289972100157</v>
      </c>
      <c r="N10" s="98">
        <v>1</v>
      </c>
      <c r="O10" s="98">
        <v>2</v>
      </c>
      <c r="P10" s="98">
        <v>109</v>
      </c>
      <c r="Q10" s="98">
        <v>51.376146800000001</v>
      </c>
      <c r="R10" s="98">
        <v>0.71582730000000006</v>
      </c>
      <c r="S10" s="98">
        <v>-7900</v>
      </c>
      <c r="T10" s="2">
        <f t="shared" ref="T10:T12" si="3">Q10*R10/100</f>
        <v>0.36776448448247639</v>
      </c>
      <c r="V10" s="98">
        <v>1</v>
      </c>
      <c r="W10" s="98">
        <v>2</v>
      </c>
      <c r="X10" s="98">
        <v>38</v>
      </c>
      <c r="Y10" s="98">
        <v>57.894736799999997</v>
      </c>
      <c r="Z10" s="98">
        <v>1.0406504000000001</v>
      </c>
      <c r="AA10" s="98">
        <v>500</v>
      </c>
      <c r="AB10" s="2">
        <f t="shared" ref="AB10:AB12" si="4">Y10*Z10/100</f>
        <v>0.60248181008814716</v>
      </c>
      <c r="AD10" s="98">
        <v>1</v>
      </c>
      <c r="AE10" s="98">
        <v>2</v>
      </c>
      <c r="AF10" s="98">
        <v>137</v>
      </c>
      <c r="AG10" s="98">
        <v>59.124087600000003</v>
      </c>
      <c r="AH10" s="98">
        <v>1.3808331</v>
      </c>
      <c r="AI10" s="98">
        <v>15200</v>
      </c>
      <c r="AJ10" s="2">
        <f t="shared" ref="AJ10:AJ12" si="5">AH10*AG10/100</f>
        <v>0.81640497165379566</v>
      </c>
    </row>
    <row r="11" spans="1:36" ht="14.25">
      <c r="A11" s="169"/>
      <c r="B11" s="115"/>
      <c r="C11" s="112" t="str">
        <f t="shared" si="0"/>
        <v>Short</v>
      </c>
      <c r="D11" s="112" t="s">
        <v>223</v>
      </c>
      <c r="E11" s="165">
        <f t="shared" si="1"/>
        <v>0.45069094842100749</v>
      </c>
      <c r="F11" s="98">
        <v>2</v>
      </c>
      <c r="G11" s="98">
        <v>1</v>
      </c>
      <c r="H11" s="98">
        <v>488</v>
      </c>
      <c r="I11" s="98">
        <v>47.540983599999997</v>
      </c>
      <c r="J11" s="98">
        <v>1.3390339</v>
      </c>
      <c r="K11" s="98">
        <v>24037.5</v>
      </c>
      <c r="L11" s="2">
        <f t="shared" si="2"/>
        <v>0.63658988679744033</v>
      </c>
      <c r="N11" s="98">
        <v>2</v>
      </c>
      <c r="O11" s="98">
        <v>1</v>
      </c>
      <c r="P11" s="98">
        <v>131</v>
      </c>
      <c r="Q11" s="98">
        <v>41.221373999999997</v>
      </c>
      <c r="R11" s="98">
        <v>0.68347930000000001</v>
      </c>
      <c r="S11" s="98">
        <v>-13100</v>
      </c>
      <c r="T11" s="2">
        <f t="shared" si="3"/>
        <v>0.28173955846558196</v>
      </c>
      <c r="V11" s="98">
        <v>2</v>
      </c>
      <c r="W11" s="98">
        <v>1</v>
      </c>
      <c r="X11" s="98">
        <v>40</v>
      </c>
      <c r="Y11" s="98">
        <v>40</v>
      </c>
      <c r="Z11" s="98">
        <v>1.0843585</v>
      </c>
      <c r="AA11" s="98">
        <v>600</v>
      </c>
      <c r="AB11" s="2">
        <f t="shared" si="4"/>
        <v>0.43374340000000006</v>
      </c>
      <c r="AD11" s="98">
        <v>2</v>
      </c>
      <c r="AE11" s="98">
        <v>1</v>
      </c>
      <c r="AF11" s="98">
        <v>254</v>
      </c>
      <c r="AG11" s="98">
        <v>44.881889800000003</v>
      </c>
      <c r="AH11" s="98">
        <v>0.92847290000000005</v>
      </c>
      <c r="AI11" s="98">
        <v>-5187.5</v>
      </c>
      <c r="AJ11" s="2">
        <f t="shared" si="5"/>
        <v>0.41671618380086428</v>
      </c>
    </row>
    <row r="12" spans="1:36" ht="14.25">
      <c r="A12" s="169"/>
      <c r="B12" s="115"/>
      <c r="C12" s="112" t="str">
        <f t="shared" si="0"/>
        <v>Long</v>
      </c>
      <c r="D12" s="112" t="s">
        <v>223</v>
      </c>
      <c r="E12" s="165">
        <f t="shared" si="1"/>
        <v>0.58890765381676968</v>
      </c>
      <c r="F12" s="98">
        <v>1</v>
      </c>
      <c r="G12" s="98">
        <v>1</v>
      </c>
      <c r="H12" s="98">
        <v>488</v>
      </c>
      <c r="I12" s="98">
        <v>50.4098361</v>
      </c>
      <c r="J12" s="98">
        <v>0.74680709999999995</v>
      </c>
      <c r="K12" s="98">
        <v>-24037.5</v>
      </c>
      <c r="L12" s="2">
        <f t="shared" si="2"/>
        <v>0.37646423509316307</v>
      </c>
      <c r="M12" s="105">
        <v>1.3</v>
      </c>
      <c r="N12" s="98">
        <v>1</v>
      </c>
      <c r="O12" s="98">
        <v>1</v>
      </c>
      <c r="P12" s="98">
        <v>131</v>
      </c>
      <c r="Q12" s="98">
        <v>58.778626000000003</v>
      </c>
      <c r="R12" s="98">
        <v>1.4631021</v>
      </c>
      <c r="S12" s="98">
        <v>13100</v>
      </c>
      <c r="T12" s="2">
        <f t="shared" si="3"/>
        <v>0.85999131135714602</v>
      </c>
      <c r="V12" s="98">
        <v>1</v>
      </c>
      <c r="W12" s="98">
        <v>1</v>
      </c>
      <c r="X12" s="98">
        <v>40</v>
      </c>
      <c r="Y12" s="98">
        <v>57.5</v>
      </c>
      <c r="Z12" s="98">
        <v>0.92220420000000003</v>
      </c>
      <c r="AA12" s="98">
        <v>-600</v>
      </c>
      <c r="AB12" s="2">
        <f t="shared" si="4"/>
        <v>0.53026741499999996</v>
      </c>
      <c r="AD12" s="98">
        <v>1</v>
      </c>
      <c r="AE12" s="98">
        <v>1</v>
      </c>
      <c r="AF12" s="98">
        <v>254</v>
      </c>
      <c r="AG12" s="98">
        <v>54.330708700000002</v>
      </c>
      <c r="AH12" s="98">
        <v>1.0770373</v>
      </c>
      <c r="AI12" s="98">
        <v>5187.5</v>
      </c>
      <c r="AJ12" s="2">
        <f t="shared" si="5"/>
        <v>0.58516199805334512</v>
      </c>
    </row>
    <row r="13" spans="1:36">
      <c r="C13" s="338" t="s">
        <v>277</v>
      </c>
      <c r="D13" s="338"/>
      <c r="E13" s="338"/>
      <c r="F13" s="338"/>
      <c r="H13" s="338" t="s">
        <v>343</v>
      </c>
      <c r="I13" s="338"/>
      <c r="J13" s="338"/>
      <c r="K13" s="338"/>
    </row>
    <row r="14" spans="1:36">
      <c r="C14" s="105" t="s">
        <v>225</v>
      </c>
      <c r="D14" s="105">
        <v>1</v>
      </c>
      <c r="E14" s="1">
        <f>E12</f>
        <v>0.58890765381676968</v>
      </c>
      <c r="F14" s="105" t="s">
        <v>314</v>
      </c>
      <c r="H14" s="105" t="s">
        <v>225</v>
      </c>
      <c r="I14" s="105">
        <v>1</v>
      </c>
      <c r="J14" s="1">
        <f>AJ12</f>
        <v>0.58516199805334512</v>
      </c>
      <c r="K14" s="105" t="s">
        <v>286</v>
      </c>
    </row>
    <row r="15" spans="1:36">
      <c r="C15" s="105" t="s">
        <v>225</v>
      </c>
      <c r="D15" s="105">
        <v>2</v>
      </c>
      <c r="E15" s="1">
        <f>E10</f>
        <v>0.54071639809720839</v>
      </c>
      <c r="F15" s="105" t="s">
        <v>314</v>
      </c>
      <c r="H15" s="105" t="s">
        <v>225</v>
      </c>
      <c r="I15" s="105">
        <v>2</v>
      </c>
      <c r="J15" s="1">
        <f>AJ10</f>
        <v>0.81640497165379566</v>
      </c>
      <c r="K15" s="105" t="s">
        <v>286</v>
      </c>
    </row>
    <row r="17" spans="1:15">
      <c r="C17" s="338" t="s">
        <v>704</v>
      </c>
      <c r="D17" s="338"/>
      <c r="E17" s="338"/>
      <c r="F17" s="338"/>
      <c r="G17" s="338"/>
      <c r="L17" s="338"/>
      <c r="M17" s="338"/>
      <c r="N17" s="338"/>
    </row>
    <row r="18" spans="1:15" s="129" customFormat="1" ht="41.25" customHeight="1">
      <c r="A18" s="208" t="s">
        <v>224</v>
      </c>
      <c r="B18" s="129" t="s">
        <v>217</v>
      </c>
      <c r="C18" s="129" t="s">
        <v>35</v>
      </c>
      <c r="D18" s="129" t="s">
        <v>277</v>
      </c>
      <c r="I18" s="207"/>
      <c r="L18" s="102"/>
      <c r="M18" s="102"/>
      <c r="N18" s="102"/>
      <c r="O18" s="102"/>
    </row>
    <row r="19" spans="1:15">
      <c r="A19" s="14">
        <v>42303</v>
      </c>
      <c r="B19" s="105" t="str">
        <f>TEXT(WEEKDAY(A19),"ddd")</f>
        <v>Mon</v>
      </c>
      <c r="C19" s="105">
        <v>1</v>
      </c>
      <c r="D19" s="105">
        <v>0.63</v>
      </c>
      <c r="G19" s="1"/>
      <c r="H19" s="209"/>
    </row>
    <row r="20" spans="1:15">
      <c r="A20" s="14">
        <f>IF(B19="Fri",A19+3,A19+1)</f>
        <v>42304</v>
      </c>
      <c r="B20" s="105" t="str">
        <f t="shared" ref="B20:B83" si="6">TEXT(WEEKDAY(A20),"ddd")</f>
        <v>Tue</v>
      </c>
      <c r="C20" s="105">
        <v>2</v>
      </c>
      <c r="D20" s="105">
        <v>0.93</v>
      </c>
      <c r="G20" s="1"/>
      <c r="H20" s="209"/>
    </row>
    <row r="21" spans="1:15">
      <c r="A21" s="14">
        <f t="shared" ref="A21:A84" si="7">IF(B20="Fri",A20+3,A20+1)</f>
        <v>42305</v>
      </c>
      <c r="B21" s="105" t="str">
        <f t="shared" si="6"/>
        <v>Wed</v>
      </c>
      <c r="C21" s="105">
        <v>1</v>
      </c>
      <c r="D21" s="105">
        <v>0.56000000000000005</v>
      </c>
      <c r="G21" s="1"/>
      <c r="H21" s="209"/>
    </row>
    <row r="22" spans="1:15">
      <c r="A22" s="14">
        <f t="shared" si="7"/>
        <v>42306</v>
      </c>
      <c r="B22" s="105" t="str">
        <f t="shared" si="6"/>
        <v>Thu</v>
      </c>
      <c r="C22" s="105">
        <v>2</v>
      </c>
      <c r="D22" s="105">
        <v>0.7</v>
      </c>
      <c r="G22" s="1"/>
      <c r="H22" s="209"/>
    </row>
    <row r="23" spans="1:15">
      <c r="A23" s="14">
        <f t="shared" si="7"/>
        <v>42307</v>
      </c>
      <c r="B23" s="105" t="str">
        <f t="shared" si="6"/>
        <v>Fri</v>
      </c>
      <c r="C23" s="105">
        <v>1</v>
      </c>
      <c r="D23" s="105">
        <v>0.6</v>
      </c>
      <c r="G23" s="1"/>
      <c r="H23" s="209"/>
    </row>
    <row r="24" spans="1:15">
      <c r="A24" s="14">
        <f t="shared" si="7"/>
        <v>42310</v>
      </c>
      <c r="B24" s="105" t="str">
        <f t="shared" si="6"/>
        <v>Mon</v>
      </c>
      <c r="C24" s="105">
        <v>1</v>
      </c>
      <c r="D24" s="105">
        <v>0.66</v>
      </c>
      <c r="G24" s="1"/>
      <c r="H24" s="209"/>
    </row>
    <row r="25" spans="1:15">
      <c r="A25" s="14">
        <f t="shared" si="7"/>
        <v>42311</v>
      </c>
      <c r="B25" s="105" t="str">
        <f t="shared" si="6"/>
        <v>Tue</v>
      </c>
      <c r="C25" s="105">
        <v>2</v>
      </c>
      <c r="D25" s="105">
        <v>0.78</v>
      </c>
      <c r="G25" s="1"/>
      <c r="H25" s="209"/>
    </row>
    <row r="26" spans="1:15">
      <c r="A26" s="14">
        <f t="shared" si="7"/>
        <v>42312</v>
      </c>
      <c r="B26" s="105" t="str">
        <f t="shared" si="6"/>
        <v>Wed</v>
      </c>
      <c r="C26" s="105">
        <v>1</v>
      </c>
      <c r="G26" s="1"/>
      <c r="H26" s="209"/>
    </row>
    <row r="27" spans="1:15">
      <c r="A27" s="14">
        <f t="shared" si="7"/>
        <v>42313</v>
      </c>
      <c r="B27" s="105" t="str">
        <f t="shared" si="6"/>
        <v>Thu</v>
      </c>
      <c r="C27" s="105">
        <v>1</v>
      </c>
      <c r="D27" s="105">
        <v>0.8</v>
      </c>
      <c r="G27" s="1"/>
      <c r="H27" s="209"/>
    </row>
    <row r="28" spans="1:15">
      <c r="A28" s="14">
        <f t="shared" si="7"/>
        <v>42314</v>
      </c>
      <c r="B28" s="105" t="str">
        <f t="shared" si="6"/>
        <v>Fri</v>
      </c>
      <c r="C28" s="105">
        <v>2</v>
      </c>
      <c r="D28" s="105">
        <v>0.65</v>
      </c>
      <c r="G28" s="1"/>
      <c r="H28" s="209"/>
    </row>
    <row r="29" spans="1:15">
      <c r="A29" s="14">
        <f t="shared" si="7"/>
        <v>42317</v>
      </c>
      <c r="B29" s="105" t="str">
        <f t="shared" si="6"/>
        <v>Mon</v>
      </c>
      <c r="C29" s="105">
        <v>2</v>
      </c>
      <c r="D29" s="105">
        <v>0.59</v>
      </c>
      <c r="G29" s="1"/>
      <c r="H29" s="209"/>
    </row>
    <row r="30" spans="1:15">
      <c r="A30" s="14">
        <f t="shared" si="7"/>
        <v>42318</v>
      </c>
      <c r="B30" s="105" t="str">
        <f t="shared" si="6"/>
        <v>Tue</v>
      </c>
      <c r="C30" s="105">
        <v>2</v>
      </c>
      <c r="D30" s="105">
        <v>0.65</v>
      </c>
      <c r="G30" s="1"/>
      <c r="H30" s="209"/>
    </row>
    <row r="31" spans="1:15">
      <c r="A31" s="14">
        <f t="shared" si="7"/>
        <v>42319</v>
      </c>
      <c r="B31" s="105" t="str">
        <f t="shared" si="6"/>
        <v>Wed</v>
      </c>
      <c r="C31" s="105">
        <v>1</v>
      </c>
      <c r="D31" s="105">
        <v>0.96</v>
      </c>
      <c r="G31" s="1"/>
      <c r="H31" s="209"/>
    </row>
    <row r="32" spans="1:15">
      <c r="A32" s="14">
        <f t="shared" si="7"/>
        <v>42320</v>
      </c>
      <c r="B32" s="105" t="str">
        <f t="shared" si="6"/>
        <v>Thu</v>
      </c>
      <c r="C32" s="105">
        <v>2</v>
      </c>
      <c r="D32" s="105">
        <v>0.69</v>
      </c>
      <c r="G32" s="1"/>
      <c r="H32" s="209"/>
    </row>
    <row r="33" spans="1:8">
      <c r="A33" s="14">
        <f t="shared" si="7"/>
        <v>42321</v>
      </c>
      <c r="B33" s="105" t="str">
        <f t="shared" si="6"/>
        <v>Fri</v>
      </c>
      <c r="C33" s="105" t="s">
        <v>331</v>
      </c>
      <c r="D33" s="105" t="s">
        <v>331</v>
      </c>
      <c r="G33" s="1"/>
      <c r="H33" s="209"/>
    </row>
    <row r="34" spans="1:8">
      <c r="A34" s="14">
        <f t="shared" si="7"/>
        <v>42324</v>
      </c>
      <c r="B34" s="105" t="str">
        <f t="shared" si="6"/>
        <v>Mon</v>
      </c>
      <c r="C34" s="105">
        <v>2</v>
      </c>
      <c r="D34" s="105">
        <v>33.799999999999997</v>
      </c>
      <c r="G34" s="1"/>
      <c r="H34" s="209"/>
    </row>
    <row r="35" spans="1:8">
      <c r="A35" s="14">
        <f t="shared" si="7"/>
        <v>42325</v>
      </c>
      <c r="B35" s="105" t="str">
        <f t="shared" si="6"/>
        <v>Tue</v>
      </c>
      <c r="C35" s="105">
        <v>1</v>
      </c>
      <c r="D35" s="105">
        <v>1.0900000000000001</v>
      </c>
      <c r="G35" s="1"/>
      <c r="H35" s="209"/>
    </row>
    <row r="36" spans="1:8">
      <c r="A36" s="14">
        <f t="shared" si="7"/>
        <v>42326</v>
      </c>
      <c r="B36" s="105" t="str">
        <f t="shared" si="6"/>
        <v>Wed</v>
      </c>
      <c r="C36" s="105">
        <v>1</v>
      </c>
      <c r="D36" s="105">
        <v>0.56999999999999995</v>
      </c>
      <c r="G36" s="1"/>
      <c r="H36" s="209"/>
    </row>
    <row r="37" spans="1:8">
      <c r="A37" s="14">
        <f t="shared" si="7"/>
        <v>42327</v>
      </c>
      <c r="B37" s="105" t="str">
        <f t="shared" si="6"/>
        <v>Thu</v>
      </c>
      <c r="C37" s="105">
        <v>2</v>
      </c>
      <c r="D37" s="105">
        <v>0.52</v>
      </c>
      <c r="G37" s="1"/>
      <c r="H37" s="209"/>
    </row>
    <row r="38" spans="1:8">
      <c r="A38" s="14">
        <f t="shared" si="7"/>
        <v>42328</v>
      </c>
      <c r="B38" s="105" t="str">
        <f t="shared" si="6"/>
        <v>Fri</v>
      </c>
      <c r="C38" s="105">
        <v>1</v>
      </c>
      <c r="D38" s="105">
        <v>0.54</v>
      </c>
      <c r="G38" s="1"/>
      <c r="H38" s="209"/>
    </row>
    <row r="39" spans="1:8">
      <c r="A39" s="14">
        <f t="shared" si="7"/>
        <v>42331</v>
      </c>
      <c r="B39" s="105" t="str">
        <f t="shared" si="6"/>
        <v>Mon</v>
      </c>
      <c r="C39" s="105">
        <v>2</v>
      </c>
      <c r="D39" s="105">
        <v>0.54</v>
      </c>
      <c r="G39" s="1"/>
      <c r="H39" s="209"/>
    </row>
    <row r="40" spans="1:8">
      <c r="A40" s="14">
        <f t="shared" si="7"/>
        <v>42332</v>
      </c>
      <c r="B40" s="105" t="str">
        <f t="shared" si="6"/>
        <v>Tue</v>
      </c>
      <c r="C40" s="105">
        <v>2</v>
      </c>
      <c r="D40" s="105">
        <v>0.7</v>
      </c>
      <c r="G40" s="1"/>
      <c r="H40" s="209"/>
    </row>
    <row r="41" spans="1:8">
      <c r="A41" s="14">
        <f t="shared" si="7"/>
        <v>42333</v>
      </c>
      <c r="B41" s="105" t="str">
        <f t="shared" si="6"/>
        <v>Wed</v>
      </c>
      <c r="C41" s="105">
        <v>1</v>
      </c>
      <c r="D41" s="105">
        <v>0.56000000000000005</v>
      </c>
      <c r="G41" s="1"/>
      <c r="H41" s="209"/>
    </row>
    <row r="42" spans="1:8">
      <c r="A42" s="14">
        <f t="shared" si="7"/>
        <v>42334</v>
      </c>
      <c r="B42" s="105" t="str">
        <f t="shared" si="6"/>
        <v>Thu</v>
      </c>
      <c r="C42" s="105" t="s">
        <v>331</v>
      </c>
      <c r="D42" s="105" t="s">
        <v>331</v>
      </c>
      <c r="G42" s="1"/>
      <c r="H42" s="209"/>
    </row>
    <row r="43" spans="1:8">
      <c r="A43" s="14">
        <f t="shared" si="7"/>
        <v>42335</v>
      </c>
      <c r="B43" s="105" t="str">
        <f t="shared" si="6"/>
        <v>Fri</v>
      </c>
      <c r="C43" s="105">
        <v>2</v>
      </c>
      <c r="D43" s="105">
        <v>0.57999999999999996</v>
      </c>
      <c r="G43" s="1"/>
      <c r="H43" s="209"/>
    </row>
    <row r="44" spans="1:8">
      <c r="A44" s="14">
        <f t="shared" si="7"/>
        <v>42338</v>
      </c>
      <c r="B44" s="105" t="str">
        <f t="shared" si="6"/>
        <v>Mon</v>
      </c>
      <c r="C44" s="105">
        <v>2</v>
      </c>
      <c r="D44" s="105">
        <v>0.83</v>
      </c>
      <c r="G44" s="1"/>
      <c r="H44" s="209"/>
    </row>
    <row r="45" spans="1:8">
      <c r="A45" s="14">
        <f t="shared" si="7"/>
        <v>42339</v>
      </c>
      <c r="B45" s="105" t="str">
        <f t="shared" si="6"/>
        <v>Tue</v>
      </c>
      <c r="C45" s="105">
        <v>1</v>
      </c>
      <c r="D45" s="105">
        <v>0.81</v>
      </c>
      <c r="G45" s="1"/>
      <c r="H45" s="209"/>
    </row>
    <row r="46" spans="1:8">
      <c r="A46" s="14">
        <f t="shared" si="7"/>
        <v>42340</v>
      </c>
      <c r="B46" s="105" t="str">
        <f t="shared" si="6"/>
        <v>Wed</v>
      </c>
      <c r="C46" s="105">
        <v>2</v>
      </c>
      <c r="D46" s="105">
        <v>0.68</v>
      </c>
      <c r="G46" s="1"/>
      <c r="H46" s="209"/>
    </row>
    <row r="47" spans="1:8">
      <c r="A47" s="14">
        <f t="shared" si="7"/>
        <v>42341</v>
      </c>
      <c r="B47" s="105" t="str">
        <f t="shared" si="6"/>
        <v>Thu</v>
      </c>
      <c r="C47" s="105">
        <v>2</v>
      </c>
      <c r="D47" s="105">
        <v>1.01</v>
      </c>
      <c r="G47" s="1"/>
      <c r="H47" s="209"/>
    </row>
    <row r="48" spans="1:8">
      <c r="A48" s="14">
        <f t="shared" si="7"/>
        <v>42342</v>
      </c>
      <c r="B48" s="105" t="str">
        <f t="shared" si="6"/>
        <v>Fri</v>
      </c>
      <c r="C48" s="105" t="s">
        <v>331</v>
      </c>
      <c r="D48" s="105" t="s">
        <v>331</v>
      </c>
      <c r="G48" s="1"/>
      <c r="H48" s="209"/>
    </row>
    <row r="49" spans="1:8">
      <c r="A49" s="14">
        <f t="shared" si="7"/>
        <v>42345</v>
      </c>
      <c r="B49" s="105" t="str">
        <f t="shared" si="6"/>
        <v>Mon</v>
      </c>
      <c r="C49" s="105">
        <v>2</v>
      </c>
      <c r="D49" s="105">
        <v>0.53</v>
      </c>
      <c r="G49" s="1"/>
      <c r="H49" s="209"/>
    </row>
    <row r="50" spans="1:8">
      <c r="A50" s="14">
        <f t="shared" si="7"/>
        <v>42346</v>
      </c>
      <c r="B50" s="105" t="str">
        <f t="shared" si="6"/>
        <v>Tue</v>
      </c>
      <c r="C50" s="105">
        <v>2</v>
      </c>
      <c r="D50" s="105">
        <v>0.36</v>
      </c>
      <c r="G50" s="1"/>
      <c r="H50" s="209"/>
    </row>
    <row r="51" spans="1:8">
      <c r="A51" s="14">
        <f t="shared" si="7"/>
        <v>42347</v>
      </c>
      <c r="B51" s="105" t="str">
        <f t="shared" si="6"/>
        <v>Wed</v>
      </c>
      <c r="C51" s="105">
        <v>2</v>
      </c>
      <c r="D51" s="105">
        <v>0.51</v>
      </c>
      <c r="G51" s="1"/>
      <c r="H51" s="209"/>
    </row>
    <row r="52" spans="1:8">
      <c r="A52" s="14">
        <f t="shared" si="7"/>
        <v>42348</v>
      </c>
      <c r="B52" s="105" t="str">
        <f t="shared" si="6"/>
        <v>Thu</v>
      </c>
      <c r="C52" s="105" t="s">
        <v>331</v>
      </c>
      <c r="D52" s="105" t="s">
        <v>331</v>
      </c>
      <c r="G52" s="1"/>
      <c r="H52" s="209"/>
    </row>
    <row r="53" spans="1:8">
      <c r="A53" s="14">
        <f t="shared" si="7"/>
        <v>42349</v>
      </c>
      <c r="B53" s="105" t="str">
        <f t="shared" si="6"/>
        <v>Fri</v>
      </c>
      <c r="C53" s="105" t="s">
        <v>331</v>
      </c>
      <c r="D53" s="105" t="s">
        <v>331</v>
      </c>
      <c r="G53" s="1"/>
      <c r="H53" s="209"/>
    </row>
    <row r="54" spans="1:8">
      <c r="A54" s="14">
        <f t="shared" si="7"/>
        <v>42352</v>
      </c>
      <c r="B54" s="105" t="str">
        <f t="shared" si="6"/>
        <v>Mon</v>
      </c>
      <c r="C54" s="105" t="s">
        <v>331</v>
      </c>
      <c r="D54" s="105" t="s">
        <v>331</v>
      </c>
      <c r="G54" s="1"/>
      <c r="H54" s="209"/>
    </row>
    <row r="55" spans="1:8">
      <c r="A55" s="14">
        <f t="shared" si="7"/>
        <v>42353</v>
      </c>
      <c r="B55" s="105" t="str">
        <f t="shared" si="6"/>
        <v>Tue</v>
      </c>
      <c r="C55" s="105">
        <v>1</v>
      </c>
      <c r="D55" s="105">
        <v>0.76</v>
      </c>
      <c r="G55" s="1"/>
      <c r="H55" s="209"/>
    </row>
    <row r="56" spans="1:8">
      <c r="A56" s="14">
        <f t="shared" si="7"/>
        <v>42354</v>
      </c>
      <c r="B56" s="105" t="str">
        <f t="shared" si="6"/>
        <v>Wed</v>
      </c>
      <c r="C56" s="105">
        <v>1</v>
      </c>
      <c r="D56" s="105">
        <v>0.73</v>
      </c>
      <c r="G56" s="1"/>
      <c r="H56" s="209"/>
    </row>
    <row r="57" spans="1:8">
      <c r="A57" s="14">
        <f t="shared" si="7"/>
        <v>42355</v>
      </c>
      <c r="B57" s="105" t="str">
        <f t="shared" si="6"/>
        <v>Thu</v>
      </c>
      <c r="C57" s="105">
        <v>1</v>
      </c>
      <c r="D57" s="105">
        <v>0.57999999999999996</v>
      </c>
      <c r="G57" s="1"/>
      <c r="H57" s="209"/>
    </row>
    <row r="58" spans="1:8">
      <c r="A58" s="14">
        <f t="shared" si="7"/>
        <v>42356</v>
      </c>
      <c r="B58" s="105" t="str">
        <f t="shared" si="6"/>
        <v>Fri</v>
      </c>
      <c r="C58" s="105">
        <v>2</v>
      </c>
      <c r="D58" s="105">
        <v>0.69</v>
      </c>
      <c r="G58" s="1"/>
      <c r="H58" s="209"/>
    </row>
    <row r="59" spans="1:8">
      <c r="A59" s="14">
        <f t="shared" si="7"/>
        <v>42359</v>
      </c>
      <c r="B59" s="105" t="str">
        <f t="shared" si="6"/>
        <v>Mon</v>
      </c>
      <c r="C59" s="105">
        <v>1</v>
      </c>
      <c r="D59" s="105">
        <v>0.82</v>
      </c>
      <c r="G59" s="1"/>
      <c r="H59" s="209"/>
    </row>
    <row r="60" spans="1:8">
      <c r="A60" s="14">
        <f t="shared" si="7"/>
        <v>42360</v>
      </c>
      <c r="B60" s="105" t="str">
        <f t="shared" si="6"/>
        <v>Tue</v>
      </c>
      <c r="C60" s="105">
        <v>1</v>
      </c>
      <c r="D60" s="105">
        <v>0.9</v>
      </c>
      <c r="G60" s="1"/>
      <c r="H60" s="209"/>
    </row>
    <row r="61" spans="1:8">
      <c r="A61" s="14">
        <f t="shared" si="7"/>
        <v>42361</v>
      </c>
      <c r="B61" s="105" t="str">
        <f t="shared" si="6"/>
        <v>Wed</v>
      </c>
      <c r="C61" s="105">
        <v>1</v>
      </c>
      <c r="D61" s="105">
        <v>0.63</v>
      </c>
      <c r="G61" s="1"/>
      <c r="H61" s="209"/>
    </row>
    <row r="62" spans="1:8">
      <c r="A62" s="14">
        <f t="shared" si="7"/>
        <v>42362</v>
      </c>
      <c r="B62" s="105" t="str">
        <f t="shared" si="6"/>
        <v>Thu</v>
      </c>
      <c r="C62" s="105">
        <v>1</v>
      </c>
      <c r="D62" s="105">
        <v>0.51</v>
      </c>
      <c r="G62" s="1"/>
      <c r="H62" s="209"/>
    </row>
    <row r="63" spans="1:8">
      <c r="A63" s="14">
        <f t="shared" si="7"/>
        <v>42363</v>
      </c>
      <c r="B63" s="105" t="str">
        <f t="shared" si="6"/>
        <v>Fri</v>
      </c>
      <c r="C63" s="105" t="s">
        <v>331</v>
      </c>
      <c r="D63" s="105" t="s">
        <v>331</v>
      </c>
      <c r="G63" s="1"/>
      <c r="H63" s="209"/>
    </row>
    <row r="64" spans="1:8">
      <c r="A64" s="14">
        <f t="shared" si="7"/>
        <v>42366</v>
      </c>
      <c r="B64" s="105" t="str">
        <f t="shared" si="6"/>
        <v>Mon</v>
      </c>
      <c r="C64" s="105">
        <v>2</v>
      </c>
      <c r="D64" s="105">
        <v>0.49</v>
      </c>
      <c r="G64" s="1"/>
      <c r="H64" s="209"/>
    </row>
    <row r="65" spans="1:8">
      <c r="A65" s="14">
        <f t="shared" si="7"/>
        <v>42367</v>
      </c>
      <c r="B65" s="105" t="str">
        <f t="shared" si="6"/>
        <v>Tue</v>
      </c>
      <c r="C65" s="105">
        <v>1</v>
      </c>
      <c r="D65" s="105">
        <v>1.19</v>
      </c>
      <c r="G65" s="1"/>
      <c r="H65" s="209"/>
    </row>
    <row r="66" spans="1:8">
      <c r="A66" s="14">
        <f t="shared" si="7"/>
        <v>42368</v>
      </c>
      <c r="B66" s="105" t="str">
        <f t="shared" si="6"/>
        <v>Wed</v>
      </c>
      <c r="C66" s="105">
        <v>2</v>
      </c>
      <c r="D66" s="105">
        <v>0.73</v>
      </c>
      <c r="G66" s="1"/>
      <c r="H66" s="209"/>
    </row>
    <row r="67" spans="1:8">
      <c r="A67" s="14">
        <f t="shared" si="7"/>
        <v>42369</v>
      </c>
      <c r="B67" s="105" t="str">
        <f t="shared" si="6"/>
        <v>Thu</v>
      </c>
      <c r="C67" s="105">
        <v>2</v>
      </c>
      <c r="D67" s="105">
        <v>1.08</v>
      </c>
      <c r="G67" s="1"/>
      <c r="H67" s="209"/>
    </row>
    <row r="68" spans="1:8">
      <c r="A68" s="14">
        <f t="shared" si="7"/>
        <v>42370</v>
      </c>
      <c r="B68" s="105" t="str">
        <f t="shared" si="6"/>
        <v>Fri</v>
      </c>
      <c r="C68" s="105" t="s">
        <v>331</v>
      </c>
      <c r="D68" s="105" t="s">
        <v>331</v>
      </c>
      <c r="G68" s="1"/>
      <c r="H68" s="209"/>
    </row>
    <row r="69" spans="1:8">
      <c r="A69" s="14">
        <f t="shared" si="7"/>
        <v>42373</v>
      </c>
      <c r="B69" s="105" t="str">
        <f t="shared" si="6"/>
        <v>Mon</v>
      </c>
      <c r="C69" s="105">
        <v>1</v>
      </c>
      <c r="D69" s="105">
        <v>0.53</v>
      </c>
      <c r="G69" s="1"/>
      <c r="H69" s="209"/>
    </row>
    <row r="70" spans="1:8">
      <c r="A70" s="14">
        <f t="shared" si="7"/>
        <v>42374</v>
      </c>
      <c r="B70" s="105" t="str">
        <f t="shared" si="6"/>
        <v>Tue</v>
      </c>
      <c r="C70" s="105">
        <v>2</v>
      </c>
      <c r="D70" s="105">
        <v>0.37</v>
      </c>
      <c r="G70" s="1"/>
      <c r="H70" s="209"/>
    </row>
    <row r="71" spans="1:8">
      <c r="A71" s="14">
        <f t="shared" si="7"/>
        <v>42375</v>
      </c>
      <c r="B71" s="105" t="str">
        <f t="shared" si="6"/>
        <v>Wed</v>
      </c>
      <c r="C71" s="105">
        <v>2</v>
      </c>
      <c r="D71" s="105">
        <v>0.68</v>
      </c>
      <c r="G71" s="1"/>
      <c r="H71" s="209"/>
    </row>
    <row r="72" spans="1:8">
      <c r="A72" s="14">
        <f t="shared" si="7"/>
        <v>42376</v>
      </c>
      <c r="B72" s="105" t="str">
        <f t="shared" si="6"/>
        <v>Thu</v>
      </c>
      <c r="C72" s="105">
        <v>2</v>
      </c>
      <c r="D72" s="105">
        <v>0.79</v>
      </c>
      <c r="G72" s="1"/>
      <c r="H72" s="209"/>
    </row>
    <row r="73" spans="1:8">
      <c r="A73" s="14">
        <f t="shared" si="7"/>
        <v>42377</v>
      </c>
      <c r="B73" s="105" t="str">
        <f t="shared" si="6"/>
        <v>Fri</v>
      </c>
      <c r="C73" s="105">
        <v>1</v>
      </c>
      <c r="D73" s="105">
        <v>0.56000000000000005</v>
      </c>
      <c r="G73" s="1"/>
      <c r="H73" s="209"/>
    </row>
    <row r="74" spans="1:8">
      <c r="A74" s="14">
        <f t="shared" si="7"/>
        <v>42380</v>
      </c>
      <c r="B74" s="105" t="str">
        <f t="shared" si="6"/>
        <v>Mon</v>
      </c>
      <c r="C74" s="105">
        <v>1</v>
      </c>
      <c r="D74" s="105">
        <v>0.6</v>
      </c>
      <c r="G74" s="1"/>
      <c r="H74" s="209"/>
    </row>
    <row r="75" spans="1:8">
      <c r="A75" s="14">
        <f t="shared" si="7"/>
        <v>42381</v>
      </c>
      <c r="B75" s="105" t="str">
        <f t="shared" si="6"/>
        <v>Tue</v>
      </c>
      <c r="C75" s="105">
        <v>1</v>
      </c>
      <c r="D75" s="105">
        <v>1.7</v>
      </c>
      <c r="G75" s="1"/>
      <c r="H75" s="209"/>
    </row>
    <row r="76" spans="1:8">
      <c r="A76" s="14">
        <f t="shared" si="7"/>
        <v>42382</v>
      </c>
      <c r="B76" s="105" t="str">
        <f t="shared" si="6"/>
        <v>Wed</v>
      </c>
      <c r="C76" s="105">
        <v>1</v>
      </c>
      <c r="D76" s="105">
        <v>0.56000000000000005</v>
      </c>
      <c r="G76" s="1"/>
      <c r="H76" s="209"/>
    </row>
    <row r="77" spans="1:8">
      <c r="A77" s="14">
        <f t="shared" si="7"/>
        <v>42383</v>
      </c>
      <c r="B77" s="105" t="str">
        <f t="shared" si="6"/>
        <v>Thu</v>
      </c>
      <c r="C77" s="105">
        <v>1</v>
      </c>
      <c r="D77" s="105">
        <v>0.68</v>
      </c>
      <c r="G77" s="1"/>
      <c r="H77" s="209"/>
    </row>
    <row r="78" spans="1:8">
      <c r="A78" s="14">
        <f t="shared" si="7"/>
        <v>42384</v>
      </c>
      <c r="B78" s="105" t="str">
        <f t="shared" si="6"/>
        <v>Fri</v>
      </c>
      <c r="C78" s="105">
        <v>2</v>
      </c>
      <c r="D78" s="105">
        <v>0.49</v>
      </c>
      <c r="G78" s="1"/>
      <c r="H78" s="209"/>
    </row>
    <row r="79" spans="1:8">
      <c r="A79" s="14">
        <f t="shared" si="7"/>
        <v>42387</v>
      </c>
      <c r="B79" s="105" t="str">
        <f t="shared" si="6"/>
        <v>Mon</v>
      </c>
      <c r="C79" s="105" t="s">
        <v>331</v>
      </c>
      <c r="D79" s="105" t="s">
        <v>331</v>
      </c>
      <c r="G79" s="1"/>
      <c r="H79" s="209"/>
    </row>
    <row r="80" spans="1:8">
      <c r="A80" s="14">
        <f t="shared" si="7"/>
        <v>42388</v>
      </c>
      <c r="B80" s="105" t="str">
        <f t="shared" si="6"/>
        <v>Tue</v>
      </c>
      <c r="C80" s="105">
        <v>1</v>
      </c>
      <c r="D80" s="105">
        <v>0.52</v>
      </c>
      <c r="G80" s="1"/>
      <c r="H80" s="209"/>
    </row>
    <row r="81" spans="1:8">
      <c r="A81" s="14">
        <f t="shared" si="7"/>
        <v>42389</v>
      </c>
      <c r="B81" s="105" t="str">
        <f t="shared" si="6"/>
        <v>Wed</v>
      </c>
      <c r="C81" s="105">
        <v>2</v>
      </c>
      <c r="D81" s="105">
        <v>0.78</v>
      </c>
      <c r="G81" s="1"/>
      <c r="H81" s="209"/>
    </row>
    <row r="82" spans="1:8">
      <c r="A82" s="14">
        <f t="shared" si="7"/>
        <v>42390</v>
      </c>
      <c r="B82" s="105" t="str">
        <f t="shared" si="6"/>
        <v>Thu</v>
      </c>
      <c r="C82" s="105">
        <v>1</v>
      </c>
      <c r="D82" s="105">
        <v>0.44</v>
      </c>
      <c r="G82" s="1"/>
      <c r="H82" s="209"/>
    </row>
    <row r="83" spans="1:8">
      <c r="A83" s="14">
        <f t="shared" si="7"/>
        <v>42391</v>
      </c>
      <c r="B83" s="105" t="str">
        <f t="shared" si="6"/>
        <v>Fri</v>
      </c>
      <c r="C83" s="105">
        <v>1</v>
      </c>
      <c r="D83" s="105">
        <v>0.48</v>
      </c>
      <c r="G83" s="1"/>
      <c r="H83" s="209"/>
    </row>
    <row r="84" spans="1:8">
      <c r="A84" s="14">
        <f t="shared" si="7"/>
        <v>42394</v>
      </c>
      <c r="B84" s="105" t="str">
        <f t="shared" ref="B84:B147" si="8">TEXT(WEEKDAY(A84),"ddd")</f>
        <v>Mon</v>
      </c>
      <c r="C84" s="105">
        <v>2</v>
      </c>
      <c r="D84" s="105">
        <v>0.63</v>
      </c>
      <c r="G84" s="1"/>
      <c r="H84" s="209"/>
    </row>
    <row r="85" spans="1:8">
      <c r="A85" s="14">
        <f t="shared" ref="A85:A148" si="9">IF(B84="Fri",A84+3,A84+1)</f>
        <v>42395</v>
      </c>
      <c r="B85" s="105" t="str">
        <f t="shared" si="8"/>
        <v>Tue</v>
      </c>
      <c r="C85" s="105">
        <v>1</v>
      </c>
      <c r="D85" s="105">
        <v>0.68</v>
      </c>
      <c r="G85" s="1"/>
      <c r="H85" s="209"/>
    </row>
    <row r="86" spans="1:8">
      <c r="A86" s="14">
        <f t="shared" si="9"/>
        <v>42396</v>
      </c>
      <c r="B86" s="105" t="str">
        <f t="shared" si="8"/>
        <v>Wed</v>
      </c>
      <c r="C86" s="105">
        <v>2</v>
      </c>
      <c r="D86" s="105">
        <v>0.77</v>
      </c>
      <c r="G86" s="1"/>
      <c r="H86" s="209"/>
    </row>
    <row r="87" spans="1:8">
      <c r="A87" s="14">
        <f t="shared" si="9"/>
        <v>42397</v>
      </c>
      <c r="B87" s="105" t="str">
        <f t="shared" si="8"/>
        <v>Thu</v>
      </c>
      <c r="C87" s="105">
        <v>1</v>
      </c>
      <c r="D87" s="105">
        <v>0.93</v>
      </c>
      <c r="G87" s="1"/>
      <c r="H87" s="209"/>
    </row>
    <row r="88" spans="1:8">
      <c r="A88" s="14">
        <f t="shared" si="9"/>
        <v>42398</v>
      </c>
      <c r="B88" s="105" t="str">
        <f t="shared" si="8"/>
        <v>Fri</v>
      </c>
      <c r="C88" s="105">
        <v>1</v>
      </c>
      <c r="D88" s="105">
        <v>1.61</v>
      </c>
      <c r="G88" s="1"/>
      <c r="H88" s="209"/>
    </row>
    <row r="89" spans="1:8">
      <c r="A89" s="14">
        <f t="shared" si="9"/>
        <v>42401</v>
      </c>
      <c r="B89" s="105" t="str">
        <f t="shared" si="8"/>
        <v>Mon</v>
      </c>
      <c r="G89" s="1"/>
      <c r="H89" s="209"/>
    </row>
    <row r="90" spans="1:8">
      <c r="A90" s="14">
        <f t="shared" si="9"/>
        <v>42402</v>
      </c>
      <c r="B90" s="105" t="str">
        <f t="shared" si="8"/>
        <v>Tue</v>
      </c>
      <c r="G90" s="1"/>
      <c r="H90" s="209"/>
    </row>
    <row r="91" spans="1:8">
      <c r="A91" s="14">
        <f t="shared" si="9"/>
        <v>42403</v>
      </c>
      <c r="B91" s="105" t="str">
        <f t="shared" si="8"/>
        <v>Wed</v>
      </c>
      <c r="G91" s="1"/>
      <c r="H91" s="209"/>
    </row>
    <row r="92" spans="1:8">
      <c r="A92" s="14">
        <f t="shared" si="9"/>
        <v>42404</v>
      </c>
      <c r="B92" s="105" t="str">
        <f t="shared" si="8"/>
        <v>Thu</v>
      </c>
      <c r="G92" s="1"/>
      <c r="H92" s="209"/>
    </row>
    <row r="93" spans="1:8">
      <c r="A93" s="14">
        <f t="shared" si="9"/>
        <v>42405</v>
      </c>
      <c r="B93" s="105" t="str">
        <f t="shared" si="8"/>
        <v>Fri</v>
      </c>
      <c r="G93" s="1"/>
      <c r="H93" s="209"/>
    </row>
    <row r="94" spans="1:8">
      <c r="A94" s="14">
        <f t="shared" si="9"/>
        <v>42408</v>
      </c>
      <c r="B94" s="105" t="str">
        <f t="shared" si="8"/>
        <v>Mon</v>
      </c>
      <c r="G94" s="1"/>
      <c r="H94" s="209"/>
    </row>
    <row r="95" spans="1:8">
      <c r="A95" s="14">
        <f t="shared" si="9"/>
        <v>42409</v>
      </c>
      <c r="B95" s="105" t="str">
        <f t="shared" si="8"/>
        <v>Tue</v>
      </c>
      <c r="G95" s="1"/>
      <c r="H95" s="209"/>
    </row>
    <row r="96" spans="1:8">
      <c r="A96" s="14">
        <f t="shared" si="9"/>
        <v>42410</v>
      </c>
      <c r="B96" s="105" t="str">
        <f t="shared" si="8"/>
        <v>Wed</v>
      </c>
      <c r="G96" s="1"/>
      <c r="H96" s="209"/>
    </row>
    <row r="97" spans="1:8">
      <c r="A97" s="14">
        <f t="shared" si="9"/>
        <v>42411</v>
      </c>
      <c r="B97" s="105" t="str">
        <f t="shared" si="8"/>
        <v>Thu</v>
      </c>
      <c r="G97" s="1"/>
      <c r="H97" s="209"/>
    </row>
    <row r="98" spans="1:8">
      <c r="A98" s="14">
        <f t="shared" si="9"/>
        <v>42412</v>
      </c>
      <c r="B98" s="105" t="str">
        <f t="shared" si="8"/>
        <v>Fri</v>
      </c>
      <c r="G98" s="1"/>
      <c r="H98" s="209"/>
    </row>
    <row r="99" spans="1:8">
      <c r="A99" s="14">
        <f t="shared" si="9"/>
        <v>42415</v>
      </c>
      <c r="B99" s="105" t="str">
        <f t="shared" si="8"/>
        <v>Mon</v>
      </c>
      <c r="G99" s="1"/>
      <c r="H99" s="209"/>
    </row>
    <row r="100" spans="1:8">
      <c r="A100" s="14">
        <f t="shared" si="9"/>
        <v>42416</v>
      </c>
      <c r="B100" s="105" t="str">
        <f t="shared" si="8"/>
        <v>Tue</v>
      </c>
      <c r="G100" s="1"/>
      <c r="H100" s="209"/>
    </row>
    <row r="101" spans="1:8">
      <c r="A101" s="14">
        <f t="shared" si="9"/>
        <v>42417</v>
      </c>
      <c r="B101" s="105" t="str">
        <f t="shared" si="8"/>
        <v>Wed</v>
      </c>
      <c r="G101" s="1"/>
      <c r="H101" s="209"/>
    </row>
    <row r="102" spans="1:8">
      <c r="A102" s="14">
        <f t="shared" si="9"/>
        <v>42418</v>
      </c>
      <c r="B102" s="105" t="str">
        <f t="shared" si="8"/>
        <v>Thu</v>
      </c>
      <c r="G102" s="1"/>
      <c r="H102" s="209"/>
    </row>
    <row r="103" spans="1:8">
      <c r="A103" s="14">
        <f t="shared" si="9"/>
        <v>42419</v>
      </c>
      <c r="B103" s="105" t="str">
        <f t="shared" si="8"/>
        <v>Fri</v>
      </c>
      <c r="G103" s="1"/>
      <c r="H103" s="209"/>
    </row>
    <row r="104" spans="1:8">
      <c r="A104" s="14">
        <f t="shared" si="9"/>
        <v>42422</v>
      </c>
      <c r="B104" s="105" t="str">
        <f t="shared" si="8"/>
        <v>Mon</v>
      </c>
      <c r="G104" s="1"/>
      <c r="H104" s="209"/>
    </row>
    <row r="105" spans="1:8">
      <c r="A105" s="14">
        <f t="shared" si="9"/>
        <v>42423</v>
      </c>
      <c r="B105" s="105" t="str">
        <f t="shared" si="8"/>
        <v>Tue</v>
      </c>
      <c r="G105" s="1"/>
      <c r="H105" s="209"/>
    </row>
    <row r="106" spans="1:8">
      <c r="A106" s="14">
        <f t="shared" si="9"/>
        <v>42424</v>
      </c>
      <c r="B106" s="105" t="str">
        <f t="shared" si="8"/>
        <v>Wed</v>
      </c>
      <c r="G106" s="1"/>
      <c r="H106" s="209"/>
    </row>
    <row r="107" spans="1:8">
      <c r="A107" s="14">
        <f t="shared" si="9"/>
        <v>42425</v>
      </c>
      <c r="B107" s="105" t="str">
        <f t="shared" si="8"/>
        <v>Thu</v>
      </c>
      <c r="G107" s="1"/>
      <c r="H107" s="209"/>
    </row>
    <row r="108" spans="1:8">
      <c r="A108" s="14">
        <f t="shared" si="9"/>
        <v>42426</v>
      </c>
      <c r="B108" s="105" t="str">
        <f t="shared" si="8"/>
        <v>Fri</v>
      </c>
      <c r="G108" s="1"/>
      <c r="H108" s="209"/>
    </row>
    <row r="109" spans="1:8">
      <c r="A109" s="14">
        <f t="shared" si="9"/>
        <v>42429</v>
      </c>
      <c r="B109" s="105" t="str">
        <f t="shared" si="8"/>
        <v>Mon</v>
      </c>
      <c r="G109" s="1"/>
      <c r="H109" s="209"/>
    </row>
    <row r="110" spans="1:8">
      <c r="A110" s="14">
        <f t="shared" si="9"/>
        <v>42430</v>
      </c>
      <c r="B110" s="105" t="str">
        <f t="shared" si="8"/>
        <v>Tue</v>
      </c>
      <c r="G110" s="1"/>
      <c r="H110" s="209"/>
    </row>
    <row r="111" spans="1:8">
      <c r="A111" s="14">
        <f t="shared" si="9"/>
        <v>42431</v>
      </c>
      <c r="B111" s="105" t="str">
        <f t="shared" si="8"/>
        <v>Wed</v>
      </c>
      <c r="G111" s="1"/>
      <c r="H111" s="209"/>
    </row>
    <row r="112" spans="1:8">
      <c r="A112" s="14">
        <f t="shared" si="9"/>
        <v>42432</v>
      </c>
      <c r="B112" s="105" t="str">
        <f t="shared" si="8"/>
        <v>Thu</v>
      </c>
      <c r="G112" s="1"/>
      <c r="H112" s="209"/>
    </row>
    <row r="113" spans="1:8">
      <c r="A113" s="14">
        <f t="shared" si="9"/>
        <v>42433</v>
      </c>
      <c r="B113" s="105" t="str">
        <f t="shared" si="8"/>
        <v>Fri</v>
      </c>
      <c r="G113" s="1"/>
      <c r="H113" s="209"/>
    </row>
    <row r="114" spans="1:8">
      <c r="A114" s="14">
        <f t="shared" si="9"/>
        <v>42436</v>
      </c>
      <c r="B114" s="105" t="str">
        <f t="shared" si="8"/>
        <v>Mon</v>
      </c>
      <c r="G114" s="1"/>
      <c r="H114" s="209"/>
    </row>
    <row r="115" spans="1:8">
      <c r="A115" s="14">
        <f t="shared" si="9"/>
        <v>42437</v>
      </c>
      <c r="B115" s="105" t="str">
        <f t="shared" si="8"/>
        <v>Tue</v>
      </c>
      <c r="G115" s="1"/>
      <c r="H115" s="209"/>
    </row>
    <row r="116" spans="1:8">
      <c r="A116" s="14">
        <f t="shared" si="9"/>
        <v>42438</v>
      </c>
      <c r="B116" s="105" t="str">
        <f t="shared" si="8"/>
        <v>Wed</v>
      </c>
      <c r="G116" s="1"/>
      <c r="H116" s="209"/>
    </row>
    <row r="117" spans="1:8">
      <c r="A117" s="14">
        <f t="shared" si="9"/>
        <v>42439</v>
      </c>
      <c r="B117" s="105" t="str">
        <f t="shared" si="8"/>
        <v>Thu</v>
      </c>
      <c r="G117" s="1"/>
      <c r="H117" s="209"/>
    </row>
    <row r="118" spans="1:8">
      <c r="A118" s="14">
        <f t="shared" si="9"/>
        <v>42440</v>
      </c>
      <c r="B118" s="105" t="str">
        <f t="shared" si="8"/>
        <v>Fri</v>
      </c>
      <c r="G118" s="1"/>
      <c r="H118" s="209"/>
    </row>
    <row r="119" spans="1:8">
      <c r="A119" s="14">
        <f t="shared" si="9"/>
        <v>42443</v>
      </c>
      <c r="B119" s="105" t="str">
        <f t="shared" si="8"/>
        <v>Mon</v>
      </c>
      <c r="G119" s="1"/>
      <c r="H119" s="209"/>
    </row>
    <row r="120" spans="1:8">
      <c r="A120" s="14">
        <f t="shared" si="9"/>
        <v>42444</v>
      </c>
      <c r="B120" s="105" t="str">
        <f t="shared" si="8"/>
        <v>Tue</v>
      </c>
      <c r="G120" s="1"/>
      <c r="H120" s="209"/>
    </row>
    <row r="121" spans="1:8">
      <c r="A121" s="14">
        <f t="shared" si="9"/>
        <v>42445</v>
      </c>
      <c r="B121" s="105" t="str">
        <f t="shared" si="8"/>
        <v>Wed</v>
      </c>
      <c r="G121" s="1"/>
      <c r="H121" s="209"/>
    </row>
    <row r="122" spans="1:8">
      <c r="A122" s="14">
        <f t="shared" si="9"/>
        <v>42446</v>
      </c>
      <c r="B122" s="105" t="str">
        <f t="shared" si="8"/>
        <v>Thu</v>
      </c>
      <c r="G122" s="1"/>
      <c r="H122" s="209"/>
    </row>
    <row r="123" spans="1:8">
      <c r="A123" s="14">
        <f t="shared" si="9"/>
        <v>42447</v>
      </c>
      <c r="B123" s="105" t="str">
        <f t="shared" si="8"/>
        <v>Fri</v>
      </c>
      <c r="G123" s="1"/>
      <c r="H123" s="209"/>
    </row>
    <row r="124" spans="1:8">
      <c r="A124" s="14">
        <f t="shared" si="9"/>
        <v>42450</v>
      </c>
      <c r="B124" s="105" t="str">
        <f t="shared" si="8"/>
        <v>Mon</v>
      </c>
      <c r="G124" s="1"/>
      <c r="H124" s="209"/>
    </row>
    <row r="125" spans="1:8">
      <c r="A125" s="14">
        <f t="shared" si="9"/>
        <v>42451</v>
      </c>
      <c r="B125" s="105" t="str">
        <f t="shared" si="8"/>
        <v>Tue</v>
      </c>
      <c r="G125" s="1"/>
      <c r="H125" s="209"/>
    </row>
    <row r="126" spans="1:8">
      <c r="A126" s="14">
        <f t="shared" si="9"/>
        <v>42452</v>
      </c>
      <c r="B126" s="105" t="str">
        <f t="shared" si="8"/>
        <v>Wed</v>
      </c>
      <c r="G126" s="1"/>
      <c r="H126" s="209"/>
    </row>
    <row r="127" spans="1:8">
      <c r="A127" s="14">
        <f t="shared" si="9"/>
        <v>42453</v>
      </c>
      <c r="B127" s="105" t="str">
        <f t="shared" si="8"/>
        <v>Thu</v>
      </c>
      <c r="G127" s="1"/>
      <c r="H127" s="209"/>
    </row>
    <row r="128" spans="1:8">
      <c r="A128" s="14">
        <f t="shared" si="9"/>
        <v>42454</v>
      </c>
      <c r="B128" s="105" t="str">
        <f t="shared" si="8"/>
        <v>Fri</v>
      </c>
      <c r="G128" s="1"/>
      <c r="H128" s="209"/>
    </row>
    <row r="129" spans="1:8">
      <c r="A129" s="14">
        <f t="shared" si="9"/>
        <v>42457</v>
      </c>
      <c r="B129" s="105" t="str">
        <f t="shared" si="8"/>
        <v>Mon</v>
      </c>
      <c r="G129" s="1"/>
      <c r="H129" s="209"/>
    </row>
    <row r="130" spans="1:8">
      <c r="A130" s="14">
        <f t="shared" si="9"/>
        <v>42458</v>
      </c>
      <c r="B130" s="105" t="str">
        <f t="shared" si="8"/>
        <v>Tue</v>
      </c>
      <c r="G130" s="1"/>
      <c r="H130" s="209"/>
    </row>
    <row r="131" spans="1:8">
      <c r="A131" s="14">
        <f t="shared" si="9"/>
        <v>42459</v>
      </c>
      <c r="B131" s="105" t="str">
        <f t="shared" si="8"/>
        <v>Wed</v>
      </c>
      <c r="G131" s="1"/>
      <c r="H131" s="209"/>
    </row>
    <row r="132" spans="1:8">
      <c r="A132" s="14">
        <f t="shared" si="9"/>
        <v>42460</v>
      </c>
      <c r="B132" s="105" t="str">
        <f t="shared" si="8"/>
        <v>Thu</v>
      </c>
      <c r="G132" s="1"/>
      <c r="H132" s="209"/>
    </row>
    <row r="133" spans="1:8">
      <c r="A133" s="14">
        <f t="shared" si="9"/>
        <v>42461</v>
      </c>
      <c r="B133" s="105" t="str">
        <f t="shared" si="8"/>
        <v>Fri</v>
      </c>
      <c r="G133" s="1"/>
      <c r="H133" s="209"/>
    </row>
    <row r="134" spans="1:8">
      <c r="A134" s="14">
        <f t="shared" si="9"/>
        <v>42464</v>
      </c>
      <c r="B134" s="105" t="str">
        <f t="shared" si="8"/>
        <v>Mon</v>
      </c>
      <c r="G134" s="1"/>
      <c r="H134" s="209"/>
    </row>
    <row r="135" spans="1:8">
      <c r="A135" s="14">
        <f t="shared" si="9"/>
        <v>42465</v>
      </c>
      <c r="B135" s="105" t="str">
        <f t="shared" si="8"/>
        <v>Tue</v>
      </c>
      <c r="G135" s="1"/>
      <c r="H135" s="209"/>
    </row>
    <row r="136" spans="1:8">
      <c r="A136" s="14">
        <f t="shared" si="9"/>
        <v>42466</v>
      </c>
      <c r="B136" s="105" t="str">
        <f t="shared" si="8"/>
        <v>Wed</v>
      </c>
      <c r="G136" s="1"/>
      <c r="H136" s="209"/>
    </row>
    <row r="137" spans="1:8">
      <c r="A137" s="14">
        <f t="shared" si="9"/>
        <v>42467</v>
      </c>
      <c r="B137" s="105" t="str">
        <f t="shared" si="8"/>
        <v>Thu</v>
      </c>
      <c r="G137" s="1"/>
      <c r="H137" s="209"/>
    </row>
    <row r="138" spans="1:8">
      <c r="A138" s="14">
        <f t="shared" si="9"/>
        <v>42468</v>
      </c>
      <c r="B138" s="105" t="str">
        <f t="shared" si="8"/>
        <v>Fri</v>
      </c>
      <c r="G138" s="1"/>
      <c r="H138" s="209"/>
    </row>
    <row r="139" spans="1:8">
      <c r="A139" s="14">
        <f t="shared" si="9"/>
        <v>42471</v>
      </c>
      <c r="B139" s="105" t="str">
        <f t="shared" si="8"/>
        <v>Mon</v>
      </c>
      <c r="G139" s="1"/>
      <c r="H139" s="209"/>
    </row>
    <row r="140" spans="1:8">
      <c r="A140" s="14">
        <f t="shared" si="9"/>
        <v>42472</v>
      </c>
      <c r="B140" s="105" t="str">
        <f t="shared" si="8"/>
        <v>Tue</v>
      </c>
      <c r="G140" s="1"/>
      <c r="H140" s="209"/>
    </row>
    <row r="141" spans="1:8">
      <c r="A141" s="14">
        <f t="shared" si="9"/>
        <v>42473</v>
      </c>
      <c r="B141" s="105" t="str">
        <f t="shared" si="8"/>
        <v>Wed</v>
      </c>
      <c r="G141" s="1"/>
      <c r="H141" s="209"/>
    </row>
    <row r="142" spans="1:8">
      <c r="A142" s="14">
        <f t="shared" si="9"/>
        <v>42474</v>
      </c>
      <c r="B142" s="105" t="str">
        <f t="shared" si="8"/>
        <v>Thu</v>
      </c>
      <c r="G142" s="1"/>
      <c r="H142" s="209"/>
    </row>
    <row r="143" spans="1:8">
      <c r="A143" s="14">
        <f t="shared" si="9"/>
        <v>42475</v>
      </c>
      <c r="B143" s="105" t="str">
        <f t="shared" si="8"/>
        <v>Fri</v>
      </c>
      <c r="G143" s="1"/>
      <c r="H143" s="209"/>
    </row>
    <row r="144" spans="1:8">
      <c r="A144" s="14">
        <f t="shared" si="9"/>
        <v>42478</v>
      </c>
      <c r="B144" s="105" t="str">
        <f t="shared" si="8"/>
        <v>Mon</v>
      </c>
      <c r="G144" s="1"/>
      <c r="H144" s="209"/>
    </row>
    <row r="145" spans="1:8">
      <c r="A145" s="14">
        <f t="shared" si="9"/>
        <v>42479</v>
      </c>
      <c r="B145" s="105" t="str">
        <f t="shared" si="8"/>
        <v>Tue</v>
      </c>
      <c r="G145" s="1"/>
      <c r="H145" s="209"/>
    </row>
    <row r="146" spans="1:8">
      <c r="A146" s="14">
        <f t="shared" si="9"/>
        <v>42480</v>
      </c>
      <c r="B146" s="105" t="str">
        <f t="shared" si="8"/>
        <v>Wed</v>
      </c>
      <c r="G146" s="1"/>
      <c r="H146" s="209"/>
    </row>
    <row r="147" spans="1:8">
      <c r="A147" s="14">
        <f t="shared" si="9"/>
        <v>42481</v>
      </c>
      <c r="B147" s="105" t="str">
        <f t="shared" si="8"/>
        <v>Thu</v>
      </c>
      <c r="G147" s="1"/>
      <c r="H147" s="209"/>
    </row>
    <row r="148" spans="1:8">
      <c r="A148" s="14">
        <f t="shared" si="9"/>
        <v>42482</v>
      </c>
      <c r="B148" s="105" t="str">
        <f t="shared" ref="B148:B211" si="10">TEXT(WEEKDAY(A148),"ddd")</f>
        <v>Fri</v>
      </c>
      <c r="G148" s="1"/>
      <c r="H148" s="209"/>
    </row>
    <row r="149" spans="1:8">
      <c r="A149" s="14">
        <f t="shared" ref="A149:A212" si="11">IF(B148="Fri",A148+3,A148+1)</f>
        <v>42485</v>
      </c>
      <c r="B149" s="105" t="str">
        <f t="shared" si="10"/>
        <v>Mon</v>
      </c>
      <c r="G149" s="1"/>
      <c r="H149" s="209"/>
    </row>
    <row r="150" spans="1:8">
      <c r="A150" s="14">
        <f t="shared" si="11"/>
        <v>42486</v>
      </c>
      <c r="B150" s="105" t="str">
        <f t="shared" si="10"/>
        <v>Tue</v>
      </c>
      <c r="G150" s="1"/>
      <c r="H150" s="209"/>
    </row>
    <row r="151" spans="1:8">
      <c r="A151" s="14">
        <f t="shared" si="11"/>
        <v>42487</v>
      </c>
      <c r="B151" s="105" t="str">
        <f t="shared" si="10"/>
        <v>Wed</v>
      </c>
      <c r="G151" s="1"/>
      <c r="H151" s="209"/>
    </row>
    <row r="152" spans="1:8">
      <c r="A152" s="14">
        <f t="shared" si="11"/>
        <v>42488</v>
      </c>
      <c r="B152" s="105" t="str">
        <f t="shared" si="10"/>
        <v>Thu</v>
      </c>
      <c r="G152" s="1"/>
      <c r="H152" s="209"/>
    </row>
    <row r="153" spans="1:8">
      <c r="A153" s="14">
        <f t="shared" si="11"/>
        <v>42489</v>
      </c>
      <c r="B153" s="105" t="str">
        <f t="shared" si="10"/>
        <v>Fri</v>
      </c>
      <c r="G153" s="1"/>
      <c r="H153" s="209"/>
    </row>
    <row r="154" spans="1:8">
      <c r="A154" s="14">
        <f t="shared" si="11"/>
        <v>42492</v>
      </c>
      <c r="B154" s="105" t="str">
        <f t="shared" si="10"/>
        <v>Mon</v>
      </c>
      <c r="G154" s="1"/>
      <c r="H154" s="209"/>
    </row>
    <row r="155" spans="1:8">
      <c r="A155" s="14">
        <f t="shared" si="11"/>
        <v>42493</v>
      </c>
      <c r="B155" s="105" t="str">
        <f t="shared" si="10"/>
        <v>Tue</v>
      </c>
      <c r="G155" s="1"/>
      <c r="H155" s="209"/>
    </row>
    <row r="156" spans="1:8">
      <c r="A156" s="14">
        <f t="shared" si="11"/>
        <v>42494</v>
      </c>
      <c r="B156" s="105" t="str">
        <f t="shared" si="10"/>
        <v>Wed</v>
      </c>
      <c r="G156" s="1"/>
      <c r="H156" s="209"/>
    </row>
    <row r="157" spans="1:8">
      <c r="A157" s="14">
        <f t="shared" si="11"/>
        <v>42495</v>
      </c>
      <c r="B157" s="105" t="str">
        <f t="shared" si="10"/>
        <v>Thu</v>
      </c>
      <c r="G157" s="1"/>
      <c r="H157" s="209"/>
    </row>
    <row r="158" spans="1:8">
      <c r="A158" s="14">
        <f t="shared" si="11"/>
        <v>42496</v>
      </c>
      <c r="B158" s="105" t="str">
        <f t="shared" si="10"/>
        <v>Fri</v>
      </c>
      <c r="G158" s="1"/>
      <c r="H158" s="209"/>
    </row>
    <row r="159" spans="1:8">
      <c r="A159" s="14">
        <f t="shared" si="11"/>
        <v>42499</v>
      </c>
      <c r="B159" s="105" t="str">
        <f t="shared" si="10"/>
        <v>Mon</v>
      </c>
      <c r="G159" s="1"/>
      <c r="H159" s="209"/>
    </row>
    <row r="160" spans="1:8">
      <c r="A160" s="14">
        <f t="shared" si="11"/>
        <v>42500</v>
      </c>
      <c r="B160" s="105" t="str">
        <f t="shared" si="10"/>
        <v>Tue</v>
      </c>
      <c r="G160" s="1"/>
      <c r="H160" s="209"/>
    </row>
    <row r="161" spans="1:8">
      <c r="A161" s="14">
        <f t="shared" si="11"/>
        <v>42501</v>
      </c>
      <c r="B161" s="105" t="str">
        <f t="shared" si="10"/>
        <v>Wed</v>
      </c>
      <c r="G161" s="1"/>
      <c r="H161" s="209"/>
    </row>
    <row r="162" spans="1:8">
      <c r="A162" s="14">
        <f t="shared" si="11"/>
        <v>42502</v>
      </c>
      <c r="B162" s="105" t="str">
        <f t="shared" si="10"/>
        <v>Thu</v>
      </c>
      <c r="G162" s="1"/>
      <c r="H162" s="209"/>
    </row>
    <row r="163" spans="1:8">
      <c r="A163" s="14">
        <f t="shared" si="11"/>
        <v>42503</v>
      </c>
      <c r="B163" s="105" t="str">
        <f t="shared" si="10"/>
        <v>Fri</v>
      </c>
      <c r="G163" s="1"/>
      <c r="H163" s="209"/>
    </row>
    <row r="164" spans="1:8">
      <c r="A164" s="14">
        <f t="shared" si="11"/>
        <v>42506</v>
      </c>
      <c r="B164" s="105" t="str">
        <f t="shared" si="10"/>
        <v>Mon</v>
      </c>
      <c r="G164" s="1"/>
      <c r="H164" s="209"/>
    </row>
    <row r="165" spans="1:8">
      <c r="A165" s="14">
        <f t="shared" si="11"/>
        <v>42507</v>
      </c>
      <c r="B165" s="105" t="str">
        <f t="shared" si="10"/>
        <v>Tue</v>
      </c>
      <c r="G165" s="1"/>
      <c r="H165" s="209"/>
    </row>
    <row r="166" spans="1:8">
      <c r="A166" s="14">
        <f t="shared" si="11"/>
        <v>42508</v>
      </c>
      <c r="B166" s="105" t="str">
        <f t="shared" si="10"/>
        <v>Wed</v>
      </c>
      <c r="G166" s="1"/>
      <c r="H166" s="209"/>
    </row>
    <row r="167" spans="1:8">
      <c r="A167" s="14">
        <f t="shared" si="11"/>
        <v>42509</v>
      </c>
      <c r="B167" s="105" t="str">
        <f t="shared" si="10"/>
        <v>Thu</v>
      </c>
      <c r="G167" s="1"/>
      <c r="H167" s="209"/>
    </row>
    <row r="168" spans="1:8">
      <c r="A168" s="14">
        <f t="shared" si="11"/>
        <v>42510</v>
      </c>
      <c r="B168" s="105" t="str">
        <f t="shared" si="10"/>
        <v>Fri</v>
      </c>
      <c r="G168" s="1"/>
      <c r="H168" s="209"/>
    </row>
    <row r="169" spans="1:8">
      <c r="A169" s="14">
        <f t="shared" si="11"/>
        <v>42513</v>
      </c>
      <c r="B169" s="105" t="str">
        <f t="shared" si="10"/>
        <v>Mon</v>
      </c>
      <c r="G169" s="1"/>
      <c r="H169" s="209"/>
    </row>
    <row r="170" spans="1:8">
      <c r="A170" s="14">
        <f t="shared" si="11"/>
        <v>42514</v>
      </c>
      <c r="B170" s="105" t="str">
        <f t="shared" si="10"/>
        <v>Tue</v>
      </c>
      <c r="G170" s="1"/>
      <c r="H170" s="209"/>
    </row>
    <row r="171" spans="1:8">
      <c r="A171" s="14">
        <f t="shared" si="11"/>
        <v>42515</v>
      </c>
      <c r="B171" s="105" t="str">
        <f t="shared" si="10"/>
        <v>Wed</v>
      </c>
      <c r="G171" s="1"/>
      <c r="H171" s="209"/>
    </row>
    <row r="172" spans="1:8">
      <c r="A172" s="14">
        <f t="shared" si="11"/>
        <v>42516</v>
      </c>
      <c r="B172" s="105" t="str">
        <f t="shared" si="10"/>
        <v>Thu</v>
      </c>
      <c r="G172" s="1"/>
      <c r="H172" s="209"/>
    </row>
    <row r="173" spans="1:8">
      <c r="A173" s="14">
        <f t="shared" si="11"/>
        <v>42517</v>
      </c>
      <c r="B173" s="105" t="str">
        <f t="shared" si="10"/>
        <v>Fri</v>
      </c>
      <c r="G173" s="1"/>
      <c r="H173" s="209"/>
    </row>
    <row r="174" spans="1:8">
      <c r="A174" s="14">
        <f t="shared" si="11"/>
        <v>42520</v>
      </c>
      <c r="B174" s="105" t="str">
        <f t="shared" si="10"/>
        <v>Mon</v>
      </c>
      <c r="G174" s="1"/>
      <c r="H174" s="209"/>
    </row>
    <row r="175" spans="1:8">
      <c r="A175" s="14">
        <f t="shared" si="11"/>
        <v>42521</v>
      </c>
      <c r="B175" s="105" t="str">
        <f t="shared" si="10"/>
        <v>Tue</v>
      </c>
      <c r="G175" s="1"/>
      <c r="H175" s="209"/>
    </row>
    <row r="176" spans="1:8">
      <c r="A176" s="14">
        <f t="shared" si="11"/>
        <v>42522</v>
      </c>
      <c r="B176" s="105" t="str">
        <f t="shared" si="10"/>
        <v>Wed</v>
      </c>
      <c r="G176" s="1"/>
      <c r="H176" s="209"/>
    </row>
    <row r="177" spans="1:8">
      <c r="A177" s="14">
        <f t="shared" si="11"/>
        <v>42523</v>
      </c>
      <c r="B177" s="105" t="str">
        <f t="shared" si="10"/>
        <v>Thu</v>
      </c>
      <c r="G177" s="1"/>
      <c r="H177" s="209"/>
    </row>
    <row r="178" spans="1:8">
      <c r="A178" s="14">
        <f t="shared" si="11"/>
        <v>42524</v>
      </c>
      <c r="B178" s="105" t="str">
        <f t="shared" si="10"/>
        <v>Fri</v>
      </c>
      <c r="G178" s="1"/>
      <c r="H178" s="209"/>
    </row>
    <row r="179" spans="1:8">
      <c r="A179" s="14">
        <f t="shared" si="11"/>
        <v>42527</v>
      </c>
      <c r="B179" s="105" t="str">
        <f t="shared" si="10"/>
        <v>Mon</v>
      </c>
      <c r="G179" s="1"/>
      <c r="H179" s="209"/>
    </row>
    <row r="180" spans="1:8">
      <c r="A180" s="14">
        <f t="shared" si="11"/>
        <v>42528</v>
      </c>
      <c r="B180" s="105" t="str">
        <f t="shared" si="10"/>
        <v>Tue</v>
      </c>
      <c r="G180" s="1"/>
      <c r="H180" s="209"/>
    </row>
    <row r="181" spans="1:8">
      <c r="A181" s="14">
        <f t="shared" si="11"/>
        <v>42529</v>
      </c>
      <c r="B181" s="105" t="str">
        <f t="shared" si="10"/>
        <v>Wed</v>
      </c>
      <c r="G181" s="1"/>
      <c r="H181" s="209"/>
    </row>
    <row r="182" spans="1:8">
      <c r="A182" s="14">
        <f t="shared" si="11"/>
        <v>42530</v>
      </c>
      <c r="B182" s="105" t="str">
        <f t="shared" si="10"/>
        <v>Thu</v>
      </c>
      <c r="G182" s="1"/>
      <c r="H182" s="209"/>
    </row>
    <row r="183" spans="1:8">
      <c r="A183" s="14">
        <f t="shared" si="11"/>
        <v>42531</v>
      </c>
      <c r="B183" s="105" t="str">
        <f t="shared" si="10"/>
        <v>Fri</v>
      </c>
      <c r="G183" s="1"/>
      <c r="H183" s="209"/>
    </row>
    <row r="184" spans="1:8">
      <c r="A184" s="14">
        <f t="shared" si="11"/>
        <v>42534</v>
      </c>
      <c r="B184" s="105" t="str">
        <f t="shared" si="10"/>
        <v>Mon</v>
      </c>
      <c r="G184" s="1"/>
      <c r="H184" s="209"/>
    </row>
    <row r="185" spans="1:8">
      <c r="A185" s="14">
        <f t="shared" si="11"/>
        <v>42535</v>
      </c>
      <c r="B185" s="105" t="str">
        <f t="shared" si="10"/>
        <v>Tue</v>
      </c>
      <c r="G185" s="1"/>
      <c r="H185" s="209"/>
    </row>
    <row r="186" spans="1:8">
      <c r="A186" s="14">
        <f t="shared" si="11"/>
        <v>42536</v>
      </c>
      <c r="B186" s="105" t="str">
        <f t="shared" si="10"/>
        <v>Wed</v>
      </c>
      <c r="G186" s="1"/>
      <c r="H186" s="209"/>
    </row>
    <row r="187" spans="1:8">
      <c r="A187" s="14">
        <f t="shared" si="11"/>
        <v>42537</v>
      </c>
      <c r="B187" s="105" t="str">
        <f t="shared" si="10"/>
        <v>Thu</v>
      </c>
      <c r="G187" s="1"/>
      <c r="H187" s="209"/>
    </row>
    <row r="188" spans="1:8">
      <c r="A188" s="14">
        <f t="shared" si="11"/>
        <v>42538</v>
      </c>
      <c r="B188" s="105" t="str">
        <f t="shared" si="10"/>
        <v>Fri</v>
      </c>
      <c r="G188" s="1"/>
      <c r="H188" s="209"/>
    </row>
    <row r="189" spans="1:8">
      <c r="A189" s="14">
        <f t="shared" si="11"/>
        <v>42541</v>
      </c>
      <c r="B189" s="105" t="str">
        <f t="shared" si="10"/>
        <v>Mon</v>
      </c>
      <c r="G189" s="1"/>
      <c r="H189" s="209"/>
    </row>
    <row r="190" spans="1:8">
      <c r="A190" s="14">
        <f t="shared" si="11"/>
        <v>42542</v>
      </c>
      <c r="B190" s="105" t="str">
        <f t="shared" si="10"/>
        <v>Tue</v>
      </c>
      <c r="G190" s="1"/>
      <c r="H190" s="209"/>
    </row>
    <row r="191" spans="1:8">
      <c r="A191" s="14">
        <f t="shared" si="11"/>
        <v>42543</v>
      </c>
      <c r="B191" s="105" t="str">
        <f t="shared" si="10"/>
        <v>Wed</v>
      </c>
      <c r="G191" s="1"/>
      <c r="H191" s="209"/>
    </row>
    <row r="192" spans="1:8">
      <c r="A192" s="14">
        <f t="shared" si="11"/>
        <v>42544</v>
      </c>
      <c r="B192" s="105" t="str">
        <f t="shared" si="10"/>
        <v>Thu</v>
      </c>
      <c r="G192" s="1"/>
      <c r="H192" s="209"/>
    </row>
    <row r="193" spans="1:8">
      <c r="A193" s="14">
        <f t="shared" si="11"/>
        <v>42545</v>
      </c>
      <c r="B193" s="105" t="str">
        <f t="shared" si="10"/>
        <v>Fri</v>
      </c>
      <c r="G193" s="1"/>
      <c r="H193" s="209"/>
    </row>
    <row r="194" spans="1:8">
      <c r="A194" s="14">
        <f t="shared" si="11"/>
        <v>42548</v>
      </c>
      <c r="B194" s="105" t="str">
        <f t="shared" si="10"/>
        <v>Mon</v>
      </c>
      <c r="G194" s="1"/>
      <c r="H194" s="209"/>
    </row>
    <row r="195" spans="1:8">
      <c r="A195" s="14">
        <f t="shared" si="11"/>
        <v>42549</v>
      </c>
      <c r="B195" s="105" t="str">
        <f t="shared" si="10"/>
        <v>Tue</v>
      </c>
      <c r="G195" s="1"/>
      <c r="H195" s="209"/>
    </row>
    <row r="196" spans="1:8">
      <c r="A196" s="14">
        <f t="shared" si="11"/>
        <v>42550</v>
      </c>
      <c r="B196" s="105" t="str">
        <f t="shared" si="10"/>
        <v>Wed</v>
      </c>
      <c r="G196" s="1"/>
      <c r="H196" s="209"/>
    </row>
    <row r="197" spans="1:8">
      <c r="A197" s="14">
        <f t="shared" si="11"/>
        <v>42551</v>
      </c>
      <c r="B197" s="105" t="str">
        <f t="shared" si="10"/>
        <v>Thu</v>
      </c>
      <c r="G197" s="1"/>
      <c r="H197" s="209"/>
    </row>
    <row r="198" spans="1:8">
      <c r="A198" s="14">
        <f t="shared" si="11"/>
        <v>42552</v>
      </c>
      <c r="B198" s="105" t="str">
        <f t="shared" si="10"/>
        <v>Fri</v>
      </c>
      <c r="G198" s="1"/>
      <c r="H198" s="209"/>
    </row>
    <row r="199" spans="1:8">
      <c r="A199" s="14">
        <f t="shared" si="11"/>
        <v>42555</v>
      </c>
      <c r="B199" s="105" t="str">
        <f t="shared" si="10"/>
        <v>Mon</v>
      </c>
      <c r="G199" s="1"/>
      <c r="H199" s="209"/>
    </row>
    <row r="200" spans="1:8">
      <c r="A200" s="14">
        <f t="shared" si="11"/>
        <v>42556</v>
      </c>
      <c r="B200" s="105" t="str">
        <f t="shared" si="10"/>
        <v>Tue</v>
      </c>
      <c r="G200" s="1"/>
      <c r="H200" s="209"/>
    </row>
    <row r="201" spans="1:8">
      <c r="A201" s="14">
        <f t="shared" si="11"/>
        <v>42557</v>
      </c>
      <c r="B201" s="105" t="str">
        <f t="shared" si="10"/>
        <v>Wed</v>
      </c>
      <c r="G201" s="1"/>
      <c r="H201" s="209"/>
    </row>
    <row r="202" spans="1:8">
      <c r="A202" s="14">
        <f t="shared" si="11"/>
        <v>42558</v>
      </c>
      <c r="B202" s="105" t="str">
        <f t="shared" si="10"/>
        <v>Thu</v>
      </c>
      <c r="G202" s="1"/>
      <c r="H202" s="209"/>
    </row>
    <row r="203" spans="1:8">
      <c r="A203" s="14">
        <f t="shared" si="11"/>
        <v>42559</v>
      </c>
      <c r="B203" s="105" t="str">
        <f t="shared" si="10"/>
        <v>Fri</v>
      </c>
      <c r="G203" s="1"/>
      <c r="H203" s="209"/>
    </row>
    <row r="204" spans="1:8">
      <c r="A204" s="14">
        <f t="shared" si="11"/>
        <v>42562</v>
      </c>
      <c r="B204" s="105" t="str">
        <f t="shared" si="10"/>
        <v>Mon</v>
      </c>
      <c r="G204" s="1"/>
      <c r="H204" s="209"/>
    </row>
    <row r="205" spans="1:8">
      <c r="A205" s="14">
        <f t="shared" si="11"/>
        <v>42563</v>
      </c>
      <c r="B205" s="105" t="str">
        <f t="shared" si="10"/>
        <v>Tue</v>
      </c>
      <c r="G205" s="1"/>
      <c r="H205" s="209"/>
    </row>
    <row r="206" spans="1:8">
      <c r="A206" s="14">
        <f t="shared" si="11"/>
        <v>42564</v>
      </c>
      <c r="B206" s="105" t="str">
        <f t="shared" si="10"/>
        <v>Wed</v>
      </c>
      <c r="G206" s="1"/>
      <c r="H206" s="209"/>
    </row>
    <row r="207" spans="1:8">
      <c r="A207" s="14">
        <f t="shared" si="11"/>
        <v>42565</v>
      </c>
      <c r="B207" s="105" t="str">
        <f t="shared" si="10"/>
        <v>Thu</v>
      </c>
      <c r="G207" s="1"/>
      <c r="H207" s="209"/>
    </row>
    <row r="208" spans="1:8">
      <c r="A208" s="14">
        <f t="shared" si="11"/>
        <v>42566</v>
      </c>
      <c r="B208" s="105" t="str">
        <f t="shared" si="10"/>
        <v>Fri</v>
      </c>
      <c r="G208" s="1"/>
      <c r="H208" s="209"/>
    </row>
    <row r="209" spans="1:8">
      <c r="A209" s="14">
        <f t="shared" si="11"/>
        <v>42569</v>
      </c>
      <c r="B209" s="105" t="str">
        <f t="shared" si="10"/>
        <v>Mon</v>
      </c>
      <c r="G209" s="1"/>
      <c r="H209" s="209"/>
    </row>
    <row r="210" spans="1:8">
      <c r="A210" s="14">
        <f t="shared" si="11"/>
        <v>42570</v>
      </c>
      <c r="B210" s="105" t="str">
        <f t="shared" si="10"/>
        <v>Tue</v>
      </c>
      <c r="G210" s="1"/>
      <c r="H210" s="209"/>
    </row>
    <row r="211" spans="1:8">
      <c r="A211" s="14">
        <f t="shared" si="11"/>
        <v>42571</v>
      </c>
      <c r="B211" s="105" t="str">
        <f t="shared" si="10"/>
        <v>Wed</v>
      </c>
      <c r="G211" s="1"/>
      <c r="H211" s="209"/>
    </row>
    <row r="212" spans="1:8">
      <c r="A212" s="14">
        <f t="shared" si="11"/>
        <v>42572</v>
      </c>
      <c r="B212" s="105" t="str">
        <f t="shared" ref="B212:B275" si="12">TEXT(WEEKDAY(A212),"ddd")</f>
        <v>Thu</v>
      </c>
      <c r="G212" s="1"/>
      <c r="H212" s="209"/>
    </row>
    <row r="213" spans="1:8">
      <c r="A213" s="14">
        <f t="shared" ref="A213:A276" si="13">IF(B212="Fri",A212+3,A212+1)</f>
        <v>42573</v>
      </c>
      <c r="B213" s="105" t="str">
        <f t="shared" si="12"/>
        <v>Fri</v>
      </c>
      <c r="G213" s="1"/>
      <c r="H213" s="209"/>
    </row>
    <row r="214" spans="1:8">
      <c r="A214" s="14">
        <f t="shared" si="13"/>
        <v>42576</v>
      </c>
      <c r="B214" s="105" t="str">
        <f t="shared" si="12"/>
        <v>Mon</v>
      </c>
      <c r="G214" s="1"/>
      <c r="H214" s="209"/>
    </row>
    <row r="215" spans="1:8">
      <c r="A215" s="14">
        <f t="shared" si="13"/>
        <v>42577</v>
      </c>
      <c r="B215" s="105" t="str">
        <f t="shared" si="12"/>
        <v>Tue</v>
      </c>
      <c r="G215" s="1"/>
      <c r="H215" s="209"/>
    </row>
    <row r="216" spans="1:8">
      <c r="A216" s="14">
        <f t="shared" si="13"/>
        <v>42578</v>
      </c>
      <c r="B216" s="105" t="str">
        <f t="shared" si="12"/>
        <v>Wed</v>
      </c>
      <c r="G216" s="1"/>
      <c r="H216" s="209"/>
    </row>
    <row r="217" spans="1:8">
      <c r="A217" s="14">
        <f t="shared" si="13"/>
        <v>42579</v>
      </c>
      <c r="B217" s="105" t="str">
        <f t="shared" si="12"/>
        <v>Thu</v>
      </c>
      <c r="G217" s="1"/>
      <c r="H217" s="209"/>
    </row>
    <row r="218" spans="1:8">
      <c r="A218" s="14">
        <f t="shared" si="13"/>
        <v>42580</v>
      </c>
      <c r="B218" s="105" t="str">
        <f t="shared" si="12"/>
        <v>Fri</v>
      </c>
      <c r="G218" s="1"/>
      <c r="H218" s="209"/>
    </row>
    <row r="219" spans="1:8">
      <c r="A219" s="14">
        <f t="shared" si="13"/>
        <v>42583</v>
      </c>
      <c r="B219" s="105" t="str">
        <f t="shared" si="12"/>
        <v>Mon</v>
      </c>
      <c r="G219" s="1"/>
      <c r="H219" s="209"/>
    </row>
    <row r="220" spans="1:8">
      <c r="A220" s="14">
        <f t="shared" si="13"/>
        <v>42584</v>
      </c>
      <c r="B220" s="105" t="str">
        <f t="shared" si="12"/>
        <v>Tue</v>
      </c>
      <c r="G220" s="1"/>
      <c r="H220" s="209"/>
    </row>
    <row r="221" spans="1:8">
      <c r="A221" s="14">
        <f t="shared" si="13"/>
        <v>42585</v>
      </c>
      <c r="B221" s="105" t="str">
        <f t="shared" si="12"/>
        <v>Wed</v>
      </c>
      <c r="G221" s="1"/>
      <c r="H221" s="209"/>
    </row>
    <row r="222" spans="1:8">
      <c r="A222" s="14">
        <f t="shared" si="13"/>
        <v>42586</v>
      </c>
      <c r="B222" s="105" t="str">
        <f t="shared" si="12"/>
        <v>Thu</v>
      </c>
      <c r="G222" s="1"/>
      <c r="H222" s="209"/>
    </row>
    <row r="223" spans="1:8">
      <c r="A223" s="14">
        <f t="shared" si="13"/>
        <v>42587</v>
      </c>
      <c r="B223" s="105" t="str">
        <f t="shared" si="12"/>
        <v>Fri</v>
      </c>
      <c r="G223" s="1"/>
      <c r="H223" s="209"/>
    </row>
    <row r="224" spans="1:8">
      <c r="A224" s="14">
        <f t="shared" si="13"/>
        <v>42590</v>
      </c>
      <c r="B224" s="105" t="str">
        <f t="shared" si="12"/>
        <v>Mon</v>
      </c>
      <c r="G224" s="1"/>
      <c r="H224" s="209"/>
    </row>
    <row r="225" spans="1:8">
      <c r="A225" s="14">
        <f t="shared" si="13"/>
        <v>42591</v>
      </c>
      <c r="B225" s="105" t="str">
        <f t="shared" si="12"/>
        <v>Tue</v>
      </c>
      <c r="G225" s="1"/>
      <c r="H225" s="209"/>
    </row>
    <row r="226" spans="1:8">
      <c r="A226" s="14">
        <f t="shared" si="13"/>
        <v>42592</v>
      </c>
      <c r="B226" s="105" t="str">
        <f t="shared" si="12"/>
        <v>Wed</v>
      </c>
      <c r="G226" s="1"/>
      <c r="H226" s="209"/>
    </row>
    <row r="227" spans="1:8">
      <c r="A227" s="14">
        <f t="shared" si="13"/>
        <v>42593</v>
      </c>
      <c r="B227" s="105" t="str">
        <f t="shared" si="12"/>
        <v>Thu</v>
      </c>
      <c r="G227" s="1"/>
      <c r="H227" s="209"/>
    </row>
    <row r="228" spans="1:8">
      <c r="A228" s="14">
        <f t="shared" si="13"/>
        <v>42594</v>
      </c>
      <c r="B228" s="105" t="str">
        <f t="shared" si="12"/>
        <v>Fri</v>
      </c>
      <c r="G228" s="1"/>
      <c r="H228" s="209"/>
    </row>
    <row r="229" spans="1:8">
      <c r="A229" s="14">
        <f t="shared" si="13"/>
        <v>42597</v>
      </c>
      <c r="B229" s="105" t="str">
        <f t="shared" si="12"/>
        <v>Mon</v>
      </c>
      <c r="G229" s="1"/>
      <c r="H229" s="209"/>
    </row>
    <row r="230" spans="1:8">
      <c r="A230" s="14">
        <f t="shared" si="13"/>
        <v>42598</v>
      </c>
      <c r="B230" s="105" t="str">
        <f t="shared" si="12"/>
        <v>Tue</v>
      </c>
      <c r="G230" s="1"/>
      <c r="H230" s="209"/>
    </row>
    <row r="231" spans="1:8">
      <c r="A231" s="14">
        <f t="shared" si="13"/>
        <v>42599</v>
      </c>
      <c r="B231" s="105" t="str">
        <f t="shared" si="12"/>
        <v>Wed</v>
      </c>
      <c r="G231" s="1"/>
      <c r="H231" s="209"/>
    </row>
    <row r="232" spans="1:8">
      <c r="A232" s="14">
        <f t="shared" si="13"/>
        <v>42600</v>
      </c>
      <c r="B232" s="105" t="str">
        <f t="shared" si="12"/>
        <v>Thu</v>
      </c>
      <c r="G232" s="1"/>
      <c r="H232" s="209"/>
    </row>
    <row r="233" spans="1:8">
      <c r="A233" s="14">
        <f t="shared" si="13"/>
        <v>42601</v>
      </c>
      <c r="B233" s="105" t="str">
        <f t="shared" si="12"/>
        <v>Fri</v>
      </c>
      <c r="G233" s="1"/>
      <c r="H233" s="209"/>
    </row>
    <row r="234" spans="1:8">
      <c r="A234" s="14">
        <f t="shared" si="13"/>
        <v>42604</v>
      </c>
      <c r="B234" s="105" t="str">
        <f t="shared" si="12"/>
        <v>Mon</v>
      </c>
      <c r="G234" s="1"/>
      <c r="H234" s="209"/>
    </row>
    <row r="235" spans="1:8">
      <c r="A235" s="14">
        <f t="shared" si="13"/>
        <v>42605</v>
      </c>
      <c r="B235" s="105" t="str">
        <f t="shared" si="12"/>
        <v>Tue</v>
      </c>
      <c r="G235" s="1"/>
      <c r="H235" s="209"/>
    </row>
    <row r="236" spans="1:8">
      <c r="A236" s="14">
        <f t="shared" si="13"/>
        <v>42606</v>
      </c>
      <c r="B236" s="105" t="str">
        <f t="shared" si="12"/>
        <v>Wed</v>
      </c>
      <c r="G236" s="1"/>
      <c r="H236" s="209"/>
    </row>
    <row r="237" spans="1:8">
      <c r="A237" s="14">
        <f t="shared" si="13"/>
        <v>42607</v>
      </c>
      <c r="B237" s="105" t="str">
        <f t="shared" si="12"/>
        <v>Thu</v>
      </c>
      <c r="G237" s="1"/>
      <c r="H237" s="209"/>
    </row>
    <row r="238" spans="1:8">
      <c r="A238" s="14">
        <f t="shared" si="13"/>
        <v>42608</v>
      </c>
      <c r="B238" s="105" t="str">
        <f t="shared" si="12"/>
        <v>Fri</v>
      </c>
      <c r="G238" s="1"/>
      <c r="H238" s="209"/>
    </row>
    <row r="239" spans="1:8">
      <c r="A239" s="14">
        <f t="shared" si="13"/>
        <v>42611</v>
      </c>
      <c r="B239" s="105" t="str">
        <f t="shared" si="12"/>
        <v>Mon</v>
      </c>
      <c r="G239" s="1"/>
      <c r="H239" s="209"/>
    </row>
    <row r="240" spans="1:8">
      <c r="A240" s="14">
        <f t="shared" si="13"/>
        <v>42612</v>
      </c>
      <c r="B240" s="105" t="str">
        <f t="shared" si="12"/>
        <v>Tue</v>
      </c>
      <c r="G240" s="1"/>
      <c r="H240" s="209"/>
    </row>
    <row r="241" spans="1:8">
      <c r="A241" s="14">
        <f t="shared" si="13"/>
        <v>42613</v>
      </c>
      <c r="B241" s="105" t="str">
        <f t="shared" si="12"/>
        <v>Wed</v>
      </c>
      <c r="G241" s="1"/>
      <c r="H241" s="209"/>
    </row>
    <row r="242" spans="1:8">
      <c r="A242" s="14">
        <f t="shared" si="13"/>
        <v>42614</v>
      </c>
      <c r="B242" s="105" t="str">
        <f t="shared" si="12"/>
        <v>Thu</v>
      </c>
      <c r="G242" s="1"/>
      <c r="H242" s="209"/>
    </row>
    <row r="243" spans="1:8">
      <c r="A243" s="14">
        <f t="shared" si="13"/>
        <v>42615</v>
      </c>
      <c r="B243" s="105" t="str">
        <f t="shared" si="12"/>
        <v>Fri</v>
      </c>
      <c r="G243" s="1"/>
      <c r="H243" s="209"/>
    </row>
    <row r="244" spans="1:8">
      <c r="A244" s="14">
        <f t="shared" si="13"/>
        <v>42618</v>
      </c>
      <c r="B244" s="105" t="str">
        <f t="shared" si="12"/>
        <v>Mon</v>
      </c>
      <c r="G244" s="1"/>
      <c r="H244" s="209"/>
    </row>
    <row r="245" spans="1:8">
      <c r="A245" s="14">
        <f t="shared" si="13"/>
        <v>42619</v>
      </c>
      <c r="B245" s="105" t="str">
        <f t="shared" si="12"/>
        <v>Tue</v>
      </c>
      <c r="G245" s="1"/>
      <c r="H245" s="209"/>
    </row>
    <row r="246" spans="1:8">
      <c r="A246" s="14">
        <f t="shared" si="13"/>
        <v>42620</v>
      </c>
      <c r="B246" s="105" t="str">
        <f t="shared" si="12"/>
        <v>Wed</v>
      </c>
      <c r="G246" s="1"/>
      <c r="H246" s="209"/>
    </row>
    <row r="247" spans="1:8">
      <c r="A247" s="14">
        <f t="shared" si="13"/>
        <v>42621</v>
      </c>
      <c r="B247" s="105" t="str">
        <f t="shared" si="12"/>
        <v>Thu</v>
      </c>
      <c r="G247" s="1"/>
      <c r="H247" s="209"/>
    </row>
    <row r="248" spans="1:8">
      <c r="A248" s="14">
        <f t="shared" si="13"/>
        <v>42622</v>
      </c>
      <c r="B248" s="105" t="str">
        <f t="shared" si="12"/>
        <v>Fri</v>
      </c>
      <c r="G248" s="1"/>
      <c r="H248" s="209"/>
    </row>
    <row r="249" spans="1:8">
      <c r="A249" s="14">
        <f t="shared" si="13"/>
        <v>42625</v>
      </c>
      <c r="B249" s="105" t="str">
        <f t="shared" si="12"/>
        <v>Mon</v>
      </c>
      <c r="G249" s="1"/>
      <c r="H249" s="209"/>
    </row>
    <row r="250" spans="1:8">
      <c r="A250" s="14">
        <f t="shared" si="13"/>
        <v>42626</v>
      </c>
      <c r="B250" s="105" t="str">
        <f t="shared" si="12"/>
        <v>Tue</v>
      </c>
      <c r="G250" s="1"/>
      <c r="H250" s="209"/>
    </row>
    <row r="251" spans="1:8">
      <c r="A251" s="14">
        <f t="shared" si="13"/>
        <v>42627</v>
      </c>
      <c r="B251" s="105" t="str">
        <f t="shared" si="12"/>
        <v>Wed</v>
      </c>
      <c r="G251" s="1"/>
      <c r="H251" s="209"/>
    </row>
    <row r="252" spans="1:8">
      <c r="A252" s="14">
        <f t="shared" si="13"/>
        <v>42628</v>
      </c>
      <c r="B252" s="105" t="str">
        <f t="shared" si="12"/>
        <v>Thu</v>
      </c>
      <c r="G252" s="1"/>
      <c r="H252" s="209"/>
    </row>
    <row r="253" spans="1:8">
      <c r="A253" s="14">
        <f t="shared" si="13"/>
        <v>42629</v>
      </c>
      <c r="B253" s="105" t="str">
        <f t="shared" si="12"/>
        <v>Fri</v>
      </c>
      <c r="G253" s="1"/>
      <c r="H253" s="209"/>
    </row>
    <row r="254" spans="1:8">
      <c r="A254" s="14">
        <f t="shared" si="13"/>
        <v>42632</v>
      </c>
      <c r="B254" s="105" t="str">
        <f t="shared" si="12"/>
        <v>Mon</v>
      </c>
      <c r="G254" s="1"/>
      <c r="H254" s="209"/>
    </row>
    <row r="255" spans="1:8">
      <c r="A255" s="14">
        <f t="shared" si="13"/>
        <v>42633</v>
      </c>
      <c r="B255" s="105" t="str">
        <f t="shared" si="12"/>
        <v>Tue</v>
      </c>
      <c r="G255" s="1"/>
      <c r="H255" s="209"/>
    </row>
    <row r="256" spans="1:8">
      <c r="A256" s="14">
        <f t="shared" si="13"/>
        <v>42634</v>
      </c>
      <c r="B256" s="105" t="str">
        <f t="shared" si="12"/>
        <v>Wed</v>
      </c>
      <c r="G256" s="1"/>
      <c r="H256" s="209"/>
    </row>
    <row r="257" spans="1:8">
      <c r="A257" s="14">
        <f t="shared" si="13"/>
        <v>42635</v>
      </c>
      <c r="B257" s="105" t="str">
        <f t="shared" si="12"/>
        <v>Thu</v>
      </c>
      <c r="G257" s="1"/>
      <c r="H257" s="209"/>
    </row>
    <row r="258" spans="1:8">
      <c r="A258" s="14">
        <f t="shared" si="13"/>
        <v>42636</v>
      </c>
      <c r="B258" s="105" t="str">
        <f t="shared" si="12"/>
        <v>Fri</v>
      </c>
      <c r="G258" s="1"/>
      <c r="H258" s="209"/>
    </row>
    <row r="259" spans="1:8">
      <c r="A259" s="14">
        <f t="shared" si="13"/>
        <v>42639</v>
      </c>
      <c r="B259" s="105" t="str">
        <f t="shared" si="12"/>
        <v>Mon</v>
      </c>
      <c r="G259" s="1"/>
      <c r="H259" s="209"/>
    </row>
    <row r="260" spans="1:8">
      <c r="A260" s="14">
        <f t="shared" si="13"/>
        <v>42640</v>
      </c>
      <c r="B260" s="105" t="str">
        <f t="shared" si="12"/>
        <v>Tue</v>
      </c>
      <c r="G260" s="1"/>
      <c r="H260" s="209"/>
    </row>
    <row r="261" spans="1:8">
      <c r="A261" s="14">
        <f t="shared" si="13"/>
        <v>42641</v>
      </c>
      <c r="B261" s="105" t="str">
        <f t="shared" si="12"/>
        <v>Wed</v>
      </c>
      <c r="G261" s="1"/>
      <c r="H261" s="209"/>
    </row>
    <row r="262" spans="1:8">
      <c r="A262" s="14">
        <f t="shared" si="13"/>
        <v>42642</v>
      </c>
      <c r="B262" s="105" t="str">
        <f t="shared" si="12"/>
        <v>Thu</v>
      </c>
      <c r="G262" s="1"/>
      <c r="H262" s="209"/>
    </row>
    <row r="263" spans="1:8">
      <c r="A263" s="14">
        <f t="shared" si="13"/>
        <v>42643</v>
      </c>
      <c r="B263" s="105" t="str">
        <f t="shared" si="12"/>
        <v>Fri</v>
      </c>
      <c r="G263" s="1"/>
      <c r="H263" s="209"/>
    </row>
    <row r="264" spans="1:8">
      <c r="A264" s="14">
        <f t="shared" si="13"/>
        <v>42646</v>
      </c>
      <c r="B264" s="105" t="str">
        <f t="shared" si="12"/>
        <v>Mon</v>
      </c>
      <c r="G264" s="1"/>
      <c r="H264" s="209"/>
    </row>
    <row r="265" spans="1:8">
      <c r="A265" s="14">
        <f t="shared" si="13"/>
        <v>42647</v>
      </c>
      <c r="B265" s="105" t="str">
        <f t="shared" si="12"/>
        <v>Tue</v>
      </c>
      <c r="G265" s="1"/>
      <c r="H265" s="209"/>
    </row>
    <row r="266" spans="1:8">
      <c r="A266" s="14">
        <f t="shared" si="13"/>
        <v>42648</v>
      </c>
      <c r="B266" s="105" t="str">
        <f t="shared" si="12"/>
        <v>Wed</v>
      </c>
      <c r="G266" s="1"/>
      <c r="H266" s="209"/>
    </row>
    <row r="267" spans="1:8">
      <c r="A267" s="14">
        <f t="shared" si="13"/>
        <v>42649</v>
      </c>
      <c r="B267" s="105" t="str">
        <f t="shared" si="12"/>
        <v>Thu</v>
      </c>
      <c r="G267" s="1"/>
      <c r="H267" s="209"/>
    </row>
    <row r="268" spans="1:8">
      <c r="A268" s="14">
        <f t="shared" si="13"/>
        <v>42650</v>
      </c>
      <c r="B268" s="105" t="str">
        <f t="shared" si="12"/>
        <v>Fri</v>
      </c>
      <c r="G268" s="1"/>
      <c r="H268" s="209"/>
    </row>
    <row r="269" spans="1:8">
      <c r="A269" s="14">
        <f t="shared" si="13"/>
        <v>42653</v>
      </c>
      <c r="B269" s="105" t="str">
        <f t="shared" si="12"/>
        <v>Mon</v>
      </c>
      <c r="G269" s="1"/>
      <c r="H269" s="209"/>
    </row>
    <row r="270" spans="1:8">
      <c r="A270" s="14">
        <f t="shared" si="13"/>
        <v>42654</v>
      </c>
      <c r="B270" s="105" t="str">
        <f t="shared" si="12"/>
        <v>Tue</v>
      </c>
      <c r="G270" s="1"/>
      <c r="H270" s="209"/>
    </row>
    <row r="271" spans="1:8">
      <c r="A271" s="14">
        <f t="shared" si="13"/>
        <v>42655</v>
      </c>
      <c r="B271" s="105" t="str">
        <f t="shared" si="12"/>
        <v>Wed</v>
      </c>
      <c r="G271" s="1"/>
      <c r="H271" s="209"/>
    </row>
    <row r="272" spans="1:8">
      <c r="A272" s="14">
        <f t="shared" si="13"/>
        <v>42656</v>
      </c>
      <c r="B272" s="105" t="str">
        <f t="shared" si="12"/>
        <v>Thu</v>
      </c>
      <c r="G272" s="1"/>
      <c r="H272" s="209"/>
    </row>
    <row r="273" spans="1:8">
      <c r="A273" s="14">
        <f t="shared" si="13"/>
        <v>42657</v>
      </c>
      <c r="B273" s="105" t="str">
        <f t="shared" si="12"/>
        <v>Fri</v>
      </c>
      <c r="G273" s="1"/>
      <c r="H273" s="209"/>
    </row>
    <row r="274" spans="1:8">
      <c r="A274" s="14">
        <f t="shared" si="13"/>
        <v>42660</v>
      </c>
      <c r="B274" s="105" t="str">
        <f t="shared" si="12"/>
        <v>Mon</v>
      </c>
      <c r="G274" s="1"/>
      <c r="H274" s="209"/>
    </row>
    <row r="275" spans="1:8">
      <c r="A275" s="14">
        <f t="shared" si="13"/>
        <v>42661</v>
      </c>
      <c r="B275" s="105" t="str">
        <f t="shared" si="12"/>
        <v>Tue</v>
      </c>
      <c r="G275" s="1"/>
      <c r="H275" s="209"/>
    </row>
    <row r="276" spans="1:8">
      <c r="A276" s="14">
        <f t="shared" si="13"/>
        <v>42662</v>
      </c>
      <c r="B276" s="105" t="str">
        <f t="shared" ref="B276:B339" si="14">TEXT(WEEKDAY(A276),"ddd")</f>
        <v>Wed</v>
      </c>
      <c r="G276" s="1"/>
      <c r="H276" s="209"/>
    </row>
    <row r="277" spans="1:8">
      <c r="A277" s="14">
        <f t="shared" ref="A277:A340" si="15">IF(B276="Fri",A276+3,A276+1)</f>
        <v>42663</v>
      </c>
      <c r="B277" s="105" t="str">
        <f t="shared" si="14"/>
        <v>Thu</v>
      </c>
      <c r="G277" s="1"/>
      <c r="H277" s="209"/>
    </row>
    <row r="278" spans="1:8">
      <c r="A278" s="14">
        <f t="shared" si="15"/>
        <v>42664</v>
      </c>
      <c r="B278" s="105" t="str">
        <f t="shared" si="14"/>
        <v>Fri</v>
      </c>
      <c r="G278" s="1"/>
      <c r="H278" s="209"/>
    </row>
    <row r="279" spans="1:8">
      <c r="A279" s="14">
        <f t="shared" si="15"/>
        <v>42667</v>
      </c>
      <c r="B279" s="105" t="str">
        <f t="shared" si="14"/>
        <v>Mon</v>
      </c>
      <c r="G279" s="1"/>
      <c r="H279" s="209"/>
    </row>
    <row r="280" spans="1:8">
      <c r="A280" s="14">
        <f t="shared" si="15"/>
        <v>42668</v>
      </c>
      <c r="B280" s="105" t="str">
        <f t="shared" si="14"/>
        <v>Tue</v>
      </c>
      <c r="G280" s="1"/>
      <c r="H280" s="209"/>
    </row>
    <row r="281" spans="1:8">
      <c r="A281" s="14">
        <f t="shared" si="15"/>
        <v>42669</v>
      </c>
      <c r="B281" s="105" t="str">
        <f t="shared" si="14"/>
        <v>Wed</v>
      </c>
      <c r="G281" s="1"/>
      <c r="H281" s="209"/>
    </row>
    <row r="282" spans="1:8">
      <c r="A282" s="14">
        <f t="shared" si="15"/>
        <v>42670</v>
      </c>
      <c r="B282" s="105" t="str">
        <f t="shared" si="14"/>
        <v>Thu</v>
      </c>
      <c r="G282" s="1"/>
      <c r="H282" s="209"/>
    </row>
    <row r="283" spans="1:8">
      <c r="A283" s="14">
        <f t="shared" si="15"/>
        <v>42671</v>
      </c>
      <c r="B283" s="105" t="str">
        <f t="shared" si="14"/>
        <v>Fri</v>
      </c>
      <c r="G283" s="1"/>
      <c r="H283" s="209"/>
    </row>
    <row r="284" spans="1:8">
      <c r="A284" s="14">
        <f t="shared" si="15"/>
        <v>42674</v>
      </c>
      <c r="B284" s="105" t="str">
        <f t="shared" si="14"/>
        <v>Mon</v>
      </c>
      <c r="G284" s="1"/>
      <c r="H284" s="209"/>
    </row>
    <row r="285" spans="1:8">
      <c r="A285" s="14">
        <f t="shared" si="15"/>
        <v>42675</v>
      </c>
      <c r="B285" s="105" t="str">
        <f t="shared" si="14"/>
        <v>Tue</v>
      </c>
      <c r="G285" s="1"/>
      <c r="H285" s="209"/>
    </row>
    <row r="286" spans="1:8">
      <c r="A286" s="14">
        <f t="shared" si="15"/>
        <v>42676</v>
      </c>
      <c r="B286" s="105" t="str">
        <f t="shared" si="14"/>
        <v>Wed</v>
      </c>
      <c r="G286" s="1"/>
      <c r="H286" s="209"/>
    </row>
    <row r="287" spans="1:8">
      <c r="A287" s="14">
        <f t="shared" si="15"/>
        <v>42677</v>
      </c>
      <c r="B287" s="105" t="str">
        <f t="shared" si="14"/>
        <v>Thu</v>
      </c>
      <c r="G287" s="1"/>
      <c r="H287" s="209"/>
    </row>
    <row r="288" spans="1:8">
      <c r="A288" s="14">
        <f t="shared" si="15"/>
        <v>42678</v>
      </c>
      <c r="B288" s="105" t="str">
        <f t="shared" si="14"/>
        <v>Fri</v>
      </c>
      <c r="G288" s="1"/>
      <c r="H288" s="209"/>
    </row>
    <row r="289" spans="1:8">
      <c r="A289" s="14">
        <f t="shared" si="15"/>
        <v>42681</v>
      </c>
      <c r="B289" s="105" t="str">
        <f t="shared" si="14"/>
        <v>Mon</v>
      </c>
      <c r="G289" s="1"/>
      <c r="H289" s="209"/>
    </row>
    <row r="290" spans="1:8">
      <c r="A290" s="14">
        <f t="shared" si="15"/>
        <v>42682</v>
      </c>
      <c r="B290" s="105" t="str">
        <f t="shared" si="14"/>
        <v>Tue</v>
      </c>
      <c r="G290" s="1"/>
      <c r="H290" s="209"/>
    </row>
    <row r="291" spans="1:8">
      <c r="A291" s="14">
        <f t="shared" si="15"/>
        <v>42683</v>
      </c>
      <c r="B291" s="105" t="str">
        <f t="shared" si="14"/>
        <v>Wed</v>
      </c>
      <c r="G291" s="1"/>
      <c r="H291" s="209"/>
    </row>
    <row r="292" spans="1:8">
      <c r="A292" s="14">
        <f t="shared" si="15"/>
        <v>42684</v>
      </c>
      <c r="B292" s="105" t="str">
        <f t="shared" si="14"/>
        <v>Thu</v>
      </c>
      <c r="G292" s="1"/>
      <c r="H292" s="209"/>
    </row>
    <row r="293" spans="1:8">
      <c r="A293" s="14">
        <f t="shared" si="15"/>
        <v>42685</v>
      </c>
      <c r="B293" s="105" t="str">
        <f t="shared" si="14"/>
        <v>Fri</v>
      </c>
      <c r="G293" s="1"/>
      <c r="H293" s="209"/>
    </row>
    <row r="294" spans="1:8">
      <c r="A294" s="14">
        <f t="shared" si="15"/>
        <v>42688</v>
      </c>
      <c r="B294" s="105" t="str">
        <f t="shared" si="14"/>
        <v>Mon</v>
      </c>
      <c r="G294" s="1"/>
      <c r="H294" s="209"/>
    </row>
    <row r="295" spans="1:8">
      <c r="A295" s="14">
        <f t="shared" si="15"/>
        <v>42689</v>
      </c>
      <c r="B295" s="105" t="str">
        <f t="shared" si="14"/>
        <v>Tue</v>
      </c>
      <c r="G295" s="1"/>
      <c r="H295" s="209"/>
    </row>
    <row r="296" spans="1:8">
      <c r="A296" s="14">
        <f t="shared" si="15"/>
        <v>42690</v>
      </c>
      <c r="B296" s="105" t="str">
        <f t="shared" si="14"/>
        <v>Wed</v>
      </c>
      <c r="G296" s="1"/>
      <c r="H296" s="209"/>
    </row>
    <row r="297" spans="1:8">
      <c r="A297" s="14">
        <f t="shared" si="15"/>
        <v>42691</v>
      </c>
      <c r="B297" s="105" t="str">
        <f t="shared" si="14"/>
        <v>Thu</v>
      </c>
      <c r="G297" s="1"/>
      <c r="H297" s="209"/>
    </row>
    <row r="298" spans="1:8">
      <c r="A298" s="14">
        <f t="shared" si="15"/>
        <v>42692</v>
      </c>
      <c r="B298" s="105" t="str">
        <f t="shared" si="14"/>
        <v>Fri</v>
      </c>
      <c r="G298" s="1"/>
      <c r="H298" s="209"/>
    </row>
    <row r="299" spans="1:8">
      <c r="A299" s="14">
        <f t="shared" si="15"/>
        <v>42695</v>
      </c>
      <c r="B299" s="105" t="str">
        <f t="shared" si="14"/>
        <v>Mon</v>
      </c>
      <c r="G299" s="1"/>
      <c r="H299" s="209"/>
    </row>
    <row r="300" spans="1:8">
      <c r="A300" s="14">
        <f t="shared" si="15"/>
        <v>42696</v>
      </c>
      <c r="B300" s="105" t="str">
        <f t="shared" si="14"/>
        <v>Tue</v>
      </c>
      <c r="G300" s="1"/>
      <c r="H300" s="209"/>
    </row>
    <row r="301" spans="1:8">
      <c r="A301" s="14">
        <f t="shared" si="15"/>
        <v>42697</v>
      </c>
      <c r="B301" s="105" t="str">
        <f t="shared" si="14"/>
        <v>Wed</v>
      </c>
      <c r="G301" s="1"/>
      <c r="H301" s="209"/>
    </row>
    <row r="302" spans="1:8">
      <c r="A302" s="14">
        <f t="shared" si="15"/>
        <v>42698</v>
      </c>
      <c r="B302" s="105" t="str">
        <f t="shared" si="14"/>
        <v>Thu</v>
      </c>
      <c r="G302" s="1"/>
      <c r="H302" s="209"/>
    </row>
    <row r="303" spans="1:8">
      <c r="A303" s="14">
        <f t="shared" si="15"/>
        <v>42699</v>
      </c>
      <c r="B303" s="105" t="str">
        <f t="shared" si="14"/>
        <v>Fri</v>
      </c>
      <c r="G303" s="1"/>
      <c r="H303" s="209"/>
    </row>
    <row r="304" spans="1:8">
      <c r="A304" s="14">
        <f t="shared" si="15"/>
        <v>42702</v>
      </c>
      <c r="B304" s="105" t="str">
        <f t="shared" si="14"/>
        <v>Mon</v>
      </c>
      <c r="G304" s="1"/>
      <c r="H304" s="209"/>
    </row>
    <row r="305" spans="1:8">
      <c r="A305" s="14">
        <f t="shared" si="15"/>
        <v>42703</v>
      </c>
      <c r="B305" s="105" t="str">
        <f t="shared" si="14"/>
        <v>Tue</v>
      </c>
      <c r="G305" s="1"/>
      <c r="H305" s="209"/>
    </row>
    <row r="306" spans="1:8">
      <c r="A306" s="14">
        <f t="shared" si="15"/>
        <v>42704</v>
      </c>
      <c r="B306" s="105" t="str">
        <f t="shared" si="14"/>
        <v>Wed</v>
      </c>
      <c r="G306" s="1"/>
      <c r="H306" s="209"/>
    </row>
    <row r="307" spans="1:8">
      <c r="A307" s="14">
        <f t="shared" si="15"/>
        <v>42705</v>
      </c>
      <c r="B307" s="105" t="str">
        <f t="shared" si="14"/>
        <v>Thu</v>
      </c>
      <c r="G307" s="1"/>
      <c r="H307" s="209"/>
    </row>
    <row r="308" spans="1:8">
      <c r="A308" s="14">
        <f t="shared" si="15"/>
        <v>42706</v>
      </c>
      <c r="B308" s="105" t="str">
        <f t="shared" si="14"/>
        <v>Fri</v>
      </c>
      <c r="G308" s="1"/>
      <c r="H308" s="209"/>
    </row>
    <row r="309" spans="1:8">
      <c r="A309" s="14">
        <f t="shared" si="15"/>
        <v>42709</v>
      </c>
      <c r="B309" s="105" t="str">
        <f t="shared" si="14"/>
        <v>Mon</v>
      </c>
      <c r="G309" s="1"/>
      <c r="H309" s="209"/>
    </row>
    <row r="310" spans="1:8">
      <c r="A310" s="14">
        <f t="shared" si="15"/>
        <v>42710</v>
      </c>
      <c r="B310" s="105" t="str">
        <f t="shared" si="14"/>
        <v>Tue</v>
      </c>
      <c r="G310" s="1"/>
      <c r="H310" s="209"/>
    </row>
    <row r="311" spans="1:8">
      <c r="A311" s="14">
        <f t="shared" si="15"/>
        <v>42711</v>
      </c>
      <c r="B311" s="105" t="str">
        <f t="shared" si="14"/>
        <v>Wed</v>
      </c>
      <c r="G311" s="1"/>
      <c r="H311" s="209"/>
    </row>
    <row r="312" spans="1:8">
      <c r="A312" s="14">
        <f t="shared" si="15"/>
        <v>42712</v>
      </c>
      <c r="B312" s="105" t="str">
        <f t="shared" si="14"/>
        <v>Thu</v>
      </c>
      <c r="G312" s="1"/>
      <c r="H312" s="209"/>
    </row>
    <row r="313" spans="1:8">
      <c r="A313" s="14">
        <f t="shared" si="15"/>
        <v>42713</v>
      </c>
      <c r="B313" s="105" t="str">
        <f t="shared" si="14"/>
        <v>Fri</v>
      </c>
      <c r="G313" s="1"/>
      <c r="H313" s="209"/>
    </row>
    <row r="314" spans="1:8">
      <c r="A314" s="14">
        <f t="shared" si="15"/>
        <v>42716</v>
      </c>
      <c r="B314" s="105" t="str">
        <f t="shared" si="14"/>
        <v>Mon</v>
      </c>
      <c r="G314" s="1"/>
      <c r="H314" s="209"/>
    </row>
    <row r="315" spans="1:8">
      <c r="A315" s="14">
        <f t="shared" si="15"/>
        <v>42717</v>
      </c>
      <c r="B315" s="105" t="str">
        <f t="shared" si="14"/>
        <v>Tue</v>
      </c>
      <c r="G315" s="1"/>
      <c r="H315" s="209"/>
    </row>
    <row r="316" spans="1:8">
      <c r="A316" s="14">
        <f t="shared" si="15"/>
        <v>42718</v>
      </c>
      <c r="B316" s="105" t="str">
        <f t="shared" si="14"/>
        <v>Wed</v>
      </c>
      <c r="G316" s="1"/>
      <c r="H316" s="209"/>
    </row>
    <row r="317" spans="1:8">
      <c r="A317" s="14">
        <f t="shared" si="15"/>
        <v>42719</v>
      </c>
      <c r="B317" s="105" t="str">
        <f t="shared" si="14"/>
        <v>Thu</v>
      </c>
      <c r="G317" s="1"/>
      <c r="H317" s="209"/>
    </row>
    <row r="318" spans="1:8">
      <c r="A318" s="14">
        <f t="shared" si="15"/>
        <v>42720</v>
      </c>
      <c r="B318" s="105" t="str">
        <f t="shared" si="14"/>
        <v>Fri</v>
      </c>
      <c r="G318" s="1"/>
      <c r="H318" s="209"/>
    </row>
    <row r="319" spans="1:8">
      <c r="A319" s="14">
        <f t="shared" si="15"/>
        <v>42723</v>
      </c>
      <c r="B319" s="105" t="str">
        <f t="shared" si="14"/>
        <v>Mon</v>
      </c>
      <c r="G319" s="1"/>
      <c r="H319" s="209"/>
    </row>
    <row r="320" spans="1:8">
      <c r="A320" s="14">
        <f t="shared" si="15"/>
        <v>42724</v>
      </c>
      <c r="B320" s="105" t="str">
        <f t="shared" si="14"/>
        <v>Tue</v>
      </c>
      <c r="G320" s="1"/>
      <c r="H320" s="209"/>
    </row>
    <row r="321" spans="1:8">
      <c r="A321" s="14">
        <f t="shared" si="15"/>
        <v>42725</v>
      </c>
      <c r="B321" s="105" t="str">
        <f t="shared" si="14"/>
        <v>Wed</v>
      </c>
      <c r="G321" s="1"/>
      <c r="H321" s="209"/>
    </row>
    <row r="322" spans="1:8">
      <c r="A322" s="14">
        <f t="shared" si="15"/>
        <v>42726</v>
      </c>
      <c r="B322" s="105" t="str">
        <f t="shared" si="14"/>
        <v>Thu</v>
      </c>
      <c r="G322" s="1"/>
      <c r="H322" s="209"/>
    </row>
    <row r="323" spans="1:8">
      <c r="A323" s="14">
        <f t="shared" si="15"/>
        <v>42727</v>
      </c>
      <c r="B323" s="105" t="str">
        <f t="shared" si="14"/>
        <v>Fri</v>
      </c>
      <c r="G323" s="1"/>
      <c r="H323" s="209"/>
    </row>
    <row r="324" spans="1:8">
      <c r="A324" s="14">
        <f t="shared" si="15"/>
        <v>42730</v>
      </c>
      <c r="B324" s="105" t="str">
        <f t="shared" si="14"/>
        <v>Mon</v>
      </c>
      <c r="G324" s="1"/>
      <c r="H324" s="209"/>
    </row>
    <row r="325" spans="1:8">
      <c r="A325" s="14">
        <f t="shared" si="15"/>
        <v>42731</v>
      </c>
      <c r="B325" s="105" t="str">
        <f t="shared" si="14"/>
        <v>Tue</v>
      </c>
      <c r="G325" s="1"/>
      <c r="H325" s="209"/>
    </row>
    <row r="326" spans="1:8">
      <c r="A326" s="14">
        <f t="shared" si="15"/>
        <v>42732</v>
      </c>
      <c r="B326" s="105" t="str">
        <f t="shared" si="14"/>
        <v>Wed</v>
      </c>
      <c r="G326" s="1"/>
      <c r="H326" s="209"/>
    </row>
    <row r="327" spans="1:8">
      <c r="A327" s="14">
        <f t="shared" si="15"/>
        <v>42733</v>
      </c>
      <c r="B327" s="105" t="str">
        <f t="shared" si="14"/>
        <v>Thu</v>
      </c>
      <c r="G327" s="1"/>
      <c r="H327" s="209"/>
    </row>
    <row r="328" spans="1:8">
      <c r="A328" s="14">
        <f t="shared" si="15"/>
        <v>42734</v>
      </c>
      <c r="B328" s="105" t="str">
        <f t="shared" si="14"/>
        <v>Fri</v>
      </c>
      <c r="G328" s="1"/>
      <c r="H328" s="209"/>
    </row>
    <row r="329" spans="1:8">
      <c r="A329" s="14">
        <f t="shared" si="15"/>
        <v>42737</v>
      </c>
      <c r="B329" s="105" t="str">
        <f t="shared" si="14"/>
        <v>Mon</v>
      </c>
      <c r="G329" s="1"/>
      <c r="H329" s="209"/>
    </row>
    <row r="330" spans="1:8">
      <c r="A330" s="14">
        <f t="shared" si="15"/>
        <v>42738</v>
      </c>
      <c r="B330" s="105" t="str">
        <f t="shared" si="14"/>
        <v>Tue</v>
      </c>
      <c r="G330" s="1"/>
      <c r="H330" s="209"/>
    </row>
    <row r="331" spans="1:8">
      <c r="A331" s="14">
        <f t="shared" si="15"/>
        <v>42739</v>
      </c>
      <c r="B331" s="105" t="str">
        <f t="shared" si="14"/>
        <v>Wed</v>
      </c>
      <c r="G331" s="1"/>
      <c r="H331" s="209"/>
    </row>
    <row r="332" spans="1:8">
      <c r="A332" s="14">
        <f t="shared" si="15"/>
        <v>42740</v>
      </c>
      <c r="B332" s="105" t="str">
        <f t="shared" si="14"/>
        <v>Thu</v>
      </c>
      <c r="G332" s="1"/>
      <c r="H332" s="209"/>
    </row>
    <row r="333" spans="1:8">
      <c r="A333" s="14">
        <f t="shared" si="15"/>
        <v>42741</v>
      </c>
      <c r="B333" s="105" t="str">
        <f t="shared" si="14"/>
        <v>Fri</v>
      </c>
      <c r="G333" s="1"/>
      <c r="H333" s="209"/>
    </row>
    <row r="334" spans="1:8">
      <c r="A334" s="14">
        <f t="shared" si="15"/>
        <v>42744</v>
      </c>
      <c r="B334" s="105" t="str">
        <f t="shared" si="14"/>
        <v>Mon</v>
      </c>
      <c r="G334" s="1"/>
      <c r="H334" s="209"/>
    </row>
    <row r="335" spans="1:8">
      <c r="A335" s="14">
        <f t="shared" si="15"/>
        <v>42745</v>
      </c>
      <c r="B335" s="105" t="str">
        <f t="shared" si="14"/>
        <v>Tue</v>
      </c>
      <c r="G335" s="1"/>
      <c r="H335" s="209"/>
    </row>
    <row r="336" spans="1:8">
      <c r="A336" s="14">
        <f t="shared" si="15"/>
        <v>42746</v>
      </c>
      <c r="B336" s="105" t="str">
        <f t="shared" si="14"/>
        <v>Wed</v>
      </c>
      <c r="G336" s="1"/>
      <c r="H336" s="209"/>
    </row>
    <row r="337" spans="1:8">
      <c r="A337" s="14">
        <f t="shared" si="15"/>
        <v>42747</v>
      </c>
      <c r="B337" s="105" t="str">
        <f t="shared" si="14"/>
        <v>Thu</v>
      </c>
      <c r="G337" s="1"/>
      <c r="H337" s="209"/>
    </row>
    <row r="338" spans="1:8">
      <c r="A338" s="14">
        <f t="shared" si="15"/>
        <v>42748</v>
      </c>
      <c r="B338" s="105" t="str">
        <f t="shared" si="14"/>
        <v>Fri</v>
      </c>
      <c r="G338" s="1"/>
      <c r="H338" s="209"/>
    </row>
    <row r="339" spans="1:8">
      <c r="A339" s="14">
        <f t="shared" si="15"/>
        <v>42751</v>
      </c>
      <c r="B339" s="105" t="str">
        <f t="shared" si="14"/>
        <v>Mon</v>
      </c>
      <c r="G339" s="1"/>
      <c r="H339" s="209"/>
    </row>
    <row r="340" spans="1:8">
      <c r="A340" s="14">
        <f t="shared" si="15"/>
        <v>42752</v>
      </c>
      <c r="B340" s="105" t="str">
        <f t="shared" ref="B340:B403" si="16">TEXT(WEEKDAY(A340),"ddd")</f>
        <v>Tue</v>
      </c>
      <c r="G340" s="1"/>
      <c r="H340" s="209"/>
    </row>
    <row r="341" spans="1:8">
      <c r="A341" s="14">
        <f t="shared" ref="A341:A404" si="17">IF(B340="Fri",A340+3,A340+1)</f>
        <v>42753</v>
      </c>
      <c r="B341" s="105" t="str">
        <f t="shared" si="16"/>
        <v>Wed</v>
      </c>
      <c r="G341" s="1"/>
      <c r="H341" s="209"/>
    </row>
    <row r="342" spans="1:8">
      <c r="A342" s="14">
        <f t="shared" si="17"/>
        <v>42754</v>
      </c>
      <c r="B342" s="105" t="str">
        <f t="shared" si="16"/>
        <v>Thu</v>
      </c>
      <c r="G342" s="1"/>
      <c r="H342" s="209"/>
    </row>
    <row r="343" spans="1:8">
      <c r="A343" s="14">
        <f t="shared" si="17"/>
        <v>42755</v>
      </c>
      <c r="B343" s="105" t="str">
        <f t="shared" si="16"/>
        <v>Fri</v>
      </c>
      <c r="G343" s="1"/>
      <c r="H343" s="209"/>
    </row>
    <row r="344" spans="1:8">
      <c r="A344" s="14">
        <f t="shared" si="17"/>
        <v>42758</v>
      </c>
      <c r="B344" s="105" t="str">
        <f t="shared" si="16"/>
        <v>Mon</v>
      </c>
      <c r="G344" s="1"/>
      <c r="H344" s="209"/>
    </row>
    <row r="345" spans="1:8">
      <c r="A345" s="14">
        <f t="shared" si="17"/>
        <v>42759</v>
      </c>
      <c r="B345" s="105" t="str">
        <f t="shared" si="16"/>
        <v>Tue</v>
      </c>
      <c r="G345" s="1"/>
      <c r="H345" s="209"/>
    </row>
    <row r="346" spans="1:8">
      <c r="A346" s="14">
        <f t="shared" si="17"/>
        <v>42760</v>
      </c>
      <c r="B346" s="105" t="str">
        <f t="shared" si="16"/>
        <v>Wed</v>
      </c>
      <c r="G346" s="1"/>
      <c r="H346" s="209"/>
    </row>
    <row r="347" spans="1:8">
      <c r="A347" s="14">
        <f t="shared" si="17"/>
        <v>42761</v>
      </c>
      <c r="B347" s="105" t="str">
        <f t="shared" si="16"/>
        <v>Thu</v>
      </c>
      <c r="G347" s="1"/>
      <c r="H347" s="209"/>
    </row>
    <row r="348" spans="1:8">
      <c r="A348" s="14">
        <f t="shared" si="17"/>
        <v>42762</v>
      </c>
      <c r="B348" s="105" t="str">
        <f t="shared" si="16"/>
        <v>Fri</v>
      </c>
      <c r="G348" s="1"/>
      <c r="H348" s="209"/>
    </row>
    <row r="349" spans="1:8">
      <c r="A349" s="14">
        <f t="shared" si="17"/>
        <v>42765</v>
      </c>
      <c r="B349" s="105" t="str">
        <f t="shared" si="16"/>
        <v>Mon</v>
      </c>
      <c r="G349" s="1"/>
      <c r="H349" s="209"/>
    </row>
    <row r="350" spans="1:8">
      <c r="A350" s="14">
        <f t="shared" si="17"/>
        <v>42766</v>
      </c>
      <c r="B350" s="105" t="str">
        <f t="shared" si="16"/>
        <v>Tue</v>
      </c>
      <c r="G350" s="1"/>
      <c r="H350" s="209"/>
    </row>
    <row r="351" spans="1:8">
      <c r="A351" s="14">
        <f t="shared" si="17"/>
        <v>42767</v>
      </c>
      <c r="B351" s="105" t="str">
        <f t="shared" si="16"/>
        <v>Wed</v>
      </c>
      <c r="G351" s="1"/>
      <c r="H351" s="209"/>
    </row>
    <row r="352" spans="1:8">
      <c r="A352" s="14">
        <f t="shared" si="17"/>
        <v>42768</v>
      </c>
      <c r="B352" s="105" t="str">
        <f t="shared" si="16"/>
        <v>Thu</v>
      </c>
      <c r="G352" s="1"/>
      <c r="H352" s="209"/>
    </row>
    <row r="353" spans="1:8">
      <c r="A353" s="14">
        <f t="shared" si="17"/>
        <v>42769</v>
      </c>
      <c r="B353" s="105" t="str">
        <f t="shared" si="16"/>
        <v>Fri</v>
      </c>
      <c r="G353" s="1"/>
      <c r="H353" s="209"/>
    </row>
    <row r="354" spans="1:8">
      <c r="A354" s="14">
        <f t="shared" si="17"/>
        <v>42772</v>
      </c>
      <c r="B354" s="105" t="str">
        <f t="shared" si="16"/>
        <v>Mon</v>
      </c>
      <c r="G354" s="1"/>
      <c r="H354" s="209"/>
    </row>
    <row r="355" spans="1:8">
      <c r="A355" s="14">
        <f t="shared" si="17"/>
        <v>42773</v>
      </c>
      <c r="B355" s="105" t="str">
        <f t="shared" si="16"/>
        <v>Tue</v>
      </c>
      <c r="G355" s="1"/>
      <c r="H355" s="209"/>
    </row>
    <row r="356" spans="1:8">
      <c r="A356" s="14">
        <f t="shared" si="17"/>
        <v>42774</v>
      </c>
      <c r="B356" s="105" t="str">
        <f t="shared" si="16"/>
        <v>Wed</v>
      </c>
      <c r="G356" s="1"/>
      <c r="H356" s="209"/>
    </row>
    <row r="357" spans="1:8">
      <c r="A357" s="14">
        <f t="shared" si="17"/>
        <v>42775</v>
      </c>
      <c r="B357" s="105" t="str">
        <f t="shared" si="16"/>
        <v>Thu</v>
      </c>
      <c r="G357" s="1"/>
      <c r="H357" s="209"/>
    </row>
    <row r="358" spans="1:8">
      <c r="A358" s="14">
        <f t="shared" si="17"/>
        <v>42776</v>
      </c>
      <c r="B358" s="105" t="str">
        <f t="shared" si="16"/>
        <v>Fri</v>
      </c>
      <c r="G358" s="1"/>
      <c r="H358" s="209"/>
    </row>
    <row r="359" spans="1:8">
      <c r="A359" s="14">
        <f t="shared" si="17"/>
        <v>42779</v>
      </c>
      <c r="B359" s="105" t="str">
        <f t="shared" si="16"/>
        <v>Mon</v>
      </c>
      <c r="G359" s="1"/>
      <c r="H359" s="209"/>
    </row>
    <row r="360" spans="1:8">
      <c r="A360" s="14">
        <f t="shared" si="17"/>
        <v>42780</v>
      </c>
      <c r="B360" s="105" t="str">
        <f t="shared" si="16"/>
        <v>Tue</v>
      </c>
      <c r="G360" s="1"/>
      <c r="H360" s="209"/>
    </row>
    <row r="361" spans="1:8">
      <c r="A361" s="14">
        <f t="shared" si="17"/>
        <v>42781</v>
      </c>
      <c r="B361" s="105" t="str">
        <f t="shared" si="16"/>
        <v>Wed</v>
      </c>
      <c r="G361" s="1"/>
      <c r="H361" s="209"/>
    </row>
    <row r="362" spans="1:8">
      <c r="A362" s="14">
        <f t="shared" si="17"/>
        <v>42782</v>
      </c>
      <c r="B362" s="105" t="str">
        <f t="shared" si="16"/>
        <v>Thu</v>
      </c>
      <c r="G362" s="1"/>
      <c r="H362" s="209"/>
    </row>
    <row r="363" spans="1:8">
      <c r="A363" s="14">
        <f t="shared" si="17"/>
        <v>42783</v>
      </c>
      <c r="B363" s="105" t="str">
        <f t="shared" si="16"/>
        <v>Fri</v>
      </c>
      <c r="G363" s="1"/>
      <c r="H363" s="209"/>
    </row>
    <row r="364" spans="1:8">
      <c r="A364" s="14">
        <f t="shared" si="17"/>
        <v>42786</v>
      </c>
      <c r="B364" s="105" t="str">
        <f t="shared" si="16"/>
        <v>Mon</v>
      </c>
      <c r="G364" s="1"/>
      <c r="H364" s="209"/>
    </row>
    <row r="365" spans="1:8">
      <c r="A365" s="14">
        <f t="shared" si="17"/>
        <v>42787</v>
      </c>
      <c r="B365" s="105" t="str">
        <f t="shared" si="16"/>
        <v>Tue</v>
      </c>
      <c r="G365" s="1"/>
      <c r="H365" s="209"/>
    </row>
    <row r="366" spans="1:8">
      <c r="A366" s="14">
        <f t="shared" si="17"/>
        <v>42788</v>
      </c>
      <c r="B366" s="105" t="str">
        <f t="shared" si="16"/>
        <v>Wed</v>
      </c>
      <c r="G366" s="1"/>
      <c r="H366" s="209"/>
    </row>
    <row r="367" spans="1:8">
      <c r="A367" s="14">
        <f t="shared" si="17"/>
        <v>42789</v>
      </c>
      <c r="B367" s="105" t="str">
        <f t="shared" si="16"/>
        <v>Thu</v>
      </c>
      <c r="G367" s="1"/>
      <c r="H367" s="209"/>
    </row>
    <row r="368" spans="1:8">
      <c r="A368" s="14">
        <f t="shared" si="17"/>
        <v>42790</v>
      </c>
      <c r="B368" s="105" t="str">
        <f t="shared" si="16"/>
        <v>Fri</v>
      </c>
      <c r="G368" s="1"/>
      <c r="H368" s="209"/>
    </row>
    <row r="369" spans="1:8">
      <c r="A369" s="14">
        <f t="shared" si="17"/>
        <v>42793</v>
      </c>
      <c r="B369" s="105" t="str">
        <f t="shared" si="16"/>
        <v>Mon</v>
      </c>
      <c r="G369" s="1"/>
      <c r="H369" s="209"/>
    </row>
    <row r="370" spans="1:8">
      <c r="A370" s="14">
        <f t="shared" si="17"/>
        <v>42794</v>
      </c>
      <c r="B370" s="105" t="str">
        <f t="shared" si="16"/>
        <v>Tue</v>
      </c>
      <c r="G370" s="1"/>
      <c r="H370" s="209"/>
    </row>
    <row r="371" spans="1:8">
      <c r="A371" s="14">
        <f t="shared" si="17"/>
        <v>42795</v>
      </c>
      <c r="B371" s="105" t="str">
        <f t="shared" si="16"/>
        <v>Wed</v>
      </c>
      <c r="G371" s="1"/>
      <c r="H371" s="209"/>
    </row>
    <row r="372" spans="1:8">
      <c r="A372" s="14">
        <f t="shared" si="17"/>
        <v>42796</v>
      </c>
      <c r="B372" s="105" t="str">
        <f t="shared" si="16"/>
        <v>Thu</v>
      </c>
      <c r="G372" s="1"/>
      <c r="H372" s="209"/>
    </row>
    <row r="373" spans="1:8">
      <c r="A373" s="14">
        <f t="shared" si="17"/>
        <v>42797</v>
      </c>
      <c r="B373" s="105" t="str">
        <f t="shared" si="16"/>
        <v>Fri</v>
      </c>
      <c r="G373" s="1"/>
      <c r="H373" s="209"/>
    </row>
    <row r="374" spans="1:8">
      <c r="A374" s="14">
        <f t="shared" si="17"/>
        <v>42800</v>
      </c>
      <c r="B374" s="105" t="str">
        <f t="shared" si="16"/>
        <v>Mon</v>
      </c>
      <c r="G374" s="1"/>
      <c r="H374" s="209"/>
    </row>
    <row r="375" spans="1:8">
      <c r="A375" s="14">
        <f t="shared" si="17"/>
        <v>42801</v>
      </c>
      <c r="B375" s="105" t="str">
        <f t="shared" si="16"/>
        <v>Tue</v>
      </c>
      <c r="G375" s="1"/>
      <c r="H375" s="209"/>
    </row>
    <row r="376" spans="1:8">
      <c r="A376" s="14">
        <f t="shared" si="17"/>
        <v>42802</v>
      </c>
      <c r="B376" s="105" t="str">
        <f t="shared" si="16"/>
        <v>Wed</v>
      </c>
      <c r="G376" s="1"/>
      <c r="H376" s="209"/>
    </row>
    <row r="377" spans="1:8">
      <c r="A377" s="14">
        <f t="shared" si="17"/>
        <v>42803</v>
      </c>
      <c r="B377" s="105" t="str">
        <f t="shared" si="16"/>
        <v>Thu</v>
      </c>
      <c r="G377" s="1"/>
      <c r="H377" s="209"/>
    </row>
    <row r="378" spans="1:8">
      <c r="A378" s="14">
        <f t="shared" si="17"/>
        <v>42804</v>
      </c>
      <c r="B378" s="105" t="str">
        <f t="shared" si="16"/>
        <v>Fri</v>
      </c>
      <c r="G378" s="1"/>
      <c r="H378" s="209"/>
    </row>
    <row r="379" spans="1:8">
      <c r="A379" s="14">
        <f t="shared" si="17"/>
        <v>42807</v>
      </c>
      <c r="B379" s="105" t="str">
        <f t="shared" si="16"/>
        <v>Mon</v>
      </c>
      <c r="G379" s="1"/>
      <c r="H379" s="209"/>
    </row>
    <row r="380" spans="1:8">
      <c r="A380" s="14">
        <f t="shared" si="17"/>
        <v>42808</v>
      </c>
      <c r="B380" s="105" t="str">
        <f t="shared" si="16"/>
        <v>Tue</v>
      </c>
      <c r="G380" s="1"/>
      <c r="H380" s="209"/>
    </row>
    <row r="381" spans="1:8">
      <c r="A381" s="14">
        <f t="shared" si="17"/>
        <v>42809</v>
      </c>
      <c r="B381" s="105" t="str">
        <f t="shared" si="16"/>
        <v>Wed</v>
      </c>
      <c r="G381" s="1"/>
      <c r="H381" s="209"/>
    </row>
    <row r="382" spans="1:8">
      <c r="A382" s="14">
        <f t="shared" si="17"/>
        <v>42810</v>
      </c>
      <c r="B382" s="105" t="str">
        <f t="shared" si="16"/>
        <v>Thu</v>
      </c>
      <c r="G382" s="1"/>
      <c r="H382" s="209"/>
    </row>
    <row r="383" spans="1:8">
      <c r="A383" s="14">
        <f t="shared" si="17"/>
        <v>42811</v>
      </c>
      <c r="B383" s="105" t="str">
        <f t="shared" si="16"/>
        <v>Fri</v>
      </c>
      <c r="G383" s="1"/>
      <c r="H383" s="209"/>
    </row>
    <row r="384" spans="1:8">
      <c r="A384" s="14">
        <f t="shared" si="17"/>
        <v>42814</v>
      </c>
      <c r="B384" s="105" t="str">
        <f t="shared" si="16"/>
        <v>Mon</v>
      </c>
      <c r="G384" s="1"/>
      <c r="H384" s="209"/>
    </row>
    <row r="385" spans="1:8">
      <c r="A385" s="14">
        <f t="shared" si="17"/>
        <v>42815</v>
      </c>
      <c r="B385" s="105" t="str">
        <f t="shared" si="16"/>
        <v>Tue</v>
      </c>
      <c r="G385" s="1"/>
      <c r="H385" s="209"/>
    </row>
    <row r="386" spans="1:8">
      <c r="A386" s="14">
        <f t="shared" si="17"/>
        <v>42816</v>
      </c>
      <c r="B386" s="105" t="str">
        <f t="shared" si="16"/>
        <v>Wed</v>
      </c>
      <c r="G386" s="1"/>
      <c r="H386" s="209"/>
    </row>
    <row r="387" spans="1:8">
      <c r="A387" s="14">
        <f t="shared" si="17"/>
        <v>42817</v>
      </c>
      <c r="B387" s="105" t="str">
        <f t="shared" si="16"/>
        <v>Thu</v>
      </c>
      <c r="G387" s="1"/>
      <c r="H387" s="209"/>
    </row>
    <row r="388" spans="1:8">
      <c r="A388" s="14">
        <f t="shared" si="17"/>
        <v>42818</v>
      </c>
      <c r="B388" s="105" t="str">
        <f t="shared" si="16"/>
        <v>Fri</v>
      </c>
      <c r="G388" s="1"/>
      <c r="H388" s="209"/>
    </row>
    <row r="389" spans="1:8">
      <c r="A389" s="14">
        <f t="shared" si="17"/>
        <v>42821</v>
      </c>
      <c r="B389" s="105" t="str">
        <f t="shared" si="16"/>
        <v>Mon</v>
      </c>
      <c r="G389" s="1"/>
      <c r="H389" s="209"/>
    </row>
    <row r="390" spans="1:8">
      <c r="A390" s="14">
        <f t="shared" si="17"/>
        <v>42822</v>
      </c>
      <c r="B390" s="105" t="str">
        <f t="shared" si="16"/>
        <v>Tue</v>
      </c>
      <c r="G390" s="1"/>
      <c r="H390" s="209"/>
    </row>
    <row r="391" spans="1:8">
      <c r="A391" s="14">
        <f t="shared" si="17"/>
        <v>42823</v>
      </c>
      <c r="B391" s="105" t="str">
        <f t="shared" si="16"/>
        <v>Wed</v>
      </c>
      <c r="G391" s="1"/>
      <c r="H391" s="209"/>
    </row>
    <row r="392" spans="1:8">
      <c r="A392" s="14">
        <f t="shared" si="17"/>
        <v>42824</v>
      </c>
      <c r="B392" s="105" t="str">
        <f t="shared" si="16"/>
        <v>Thu</v>
      </c>
      <c r="G392" s="1"/>
      <c r="H392" s="209"/>
    </row>
    <row r="393" spans="1:8">
      <c r="A393" s="14">
        <f t="shared" si="17"/>
        <v>42825</v>
      </c>
      <c r="B393" s="105" t="str">
        <f t="shared" si="16"/>
        <v>Fri</v>
      </c>
      <c r="G393" s="1"/>
      <c r="H393" s="209"/>
    </row>
    <row r="394" spans="1:8">
      <c r="A394" s="14">
        <f t="shared" si="17"/>
        <v>42828</v>
      </c>
      <c r="B394" s="105" t="str">
        <f t="shared" si="16"/>
        <v>Mon</v>
      </c>
      <c r="G394" s="1"/>
      <c r="H394" s="209"/>
    </row>
    <row r="395" spans="1:8">
      <c r="A395" s="14">
        <f t="shared" si="17"/>
        <v>42829</v>
      </c>
      <c r="B395" s="105" t="str">
        <f t="shared" si="16"/>
        <v>Tue</v>
      </c>
      <c r="G395" s="1"/>
      <c r="H395" s="209"/>
    </row>
    <row r="396" spans="1:8">
      <c r="A396" s="14">
        <f t="shared" si="17"/>
        <v>42830</v>
      </c>
      <c r="B396" s="105" t="str">
        <f t="shared" si="16"/>
        <v>Wed</v>
      </c>
      <c r="G396" s="1"/>
      <c r="H396" s="209"/>
    </row>
    <row r="397" spans="1:8">
      <c r="A397" s="14">
        <f t="shared" si="17"/>
        <v>42831</v>
      </c>
      <c r="B397" s="105" t="str">
        <f t="shared" si="16"/>
        <v>Thu</v>
      </c>
      <c r="G397" s="1"/>
      <c r="H397" s="209"/>
    </row>
    <row r="398" spans="1:8">
      <c r="A398" s="14">
        <f t="shared" si="17"/>
        <v>42832</v>
      </c>
      <c r="B398" s="105" t="str">
        <f t="shared" si="16"/>
        <v>Fri</v>
      </c>
      <c r="G398" s="1"/>
      <c r="H398" s="209"/>
    </row>
    <row r="399" spans="1:8">
      <c r="A399" s="14">
        <f t="shared" si="17"/>
        <v>42835</v>
      </c>
      <c r="B399" s="105" t="str">
        <f t="shared" si="16"/>
        <v>Mon</v>
      </c>
      <c r="G399" s="1"/>
      <c r="H399" s="209"/>
    </row>
    <row r="400" spans="1:8">
      <c r="A400" s="14">
        <f t="shared" si="17"/>
        <v>42836</v>
      </c>
      <c r="B400" s="105" t="str">
        <f t="shared" si="16"/>
        <v>Tue</v>
      </c>
      <c r="G400" s="1"/>
      <c r="H400" s="209"/>
    </row>
    <row r="401" spans="1:8">
      <c r="A401" s="14">
        <f t="shared" si="17"/>
        <v>42837</v>
      </c>
      <c r="B401" s="105" t="str">
        <f t="shared" si="16"/>
        <v>Wed</v>
      </c>
      <c r="G401" s="1"/>
      <c r="H401" s="209"/>
    </row>
    <row r="402" spans="1:8">
      <c r="A402" s="14">
        <f t="shared" si="17"/>
        <v>42838</v>
      </c>
      <c r="B402" s="105" t="str">
        <f t="shared" si="16"/>
        <v>Thu</v>
      </c>
      <c r="G402" s="1"/>
      <c r="H402" s="209"/>
    </row>
    <row r="403" spans="1:8">
      <c r="A403" s="14">
        <f t="shared" si="17"/>
        <v>42839</v>
      </c>
      <c r="B403" s="105" t="str">
        <f t="shared" si="16"/>
        <v>Fri</v>
      </c>
      <c r="G403" s="1"/>
      <c r="H403" s="209"/>
    </row>
    <row r="404" spans="1:8">
      <c r="A404" s="14">
        <f t="shared" si="17"/>
        <v>42842</v>
      </c>
      <c r="B404" s="105" t="str">
        <f t="shared" ref="B404:B454" si="18">TEXT(WEEKDAY(A404),"ddd")</f>
        <v>Mon</v>
      </c>
      <c r="G404" s="1"/>
      <c r="H404" s="209"/>
    </row>
    <row r="405" spans="1:8">
      <c r="A405" s="14">
        <f t="shared" ref="A405:A454" si="19">IF(B404="Fri",A404+3,A404+1)</f>
        <v>42843</v>
      </c>
      <c r="B405" s="105" t="str">
        <f t="shared" si="18"/>
        <v>Tue</v>
      </c>
      <c r="G405" s="1"/>
      <c r="H405" s="209"/>
    </row>
    <row r="406" spans="1:8">
      <c r="A406" s="14">
        <f t="shared" si="19"/>
        <v>42844</v>
      </c>
      <c r="B406" s="105" t="str">
        <f t="shared" si="18"/>
        <v>Wed</v>
      </c>
      <c r="G406" s="1"/>
      <c r="H406" s="209"/>
    </row>
    <row r="407" spans="1:8">
      <c r="A407" s="14">
        <f t="shared" si="19"/>
        <v>42845</v>
      </c>
      <c r="B407" s="105" t="str">
        <f t="shared" si="18"/>
        <v>Thu</v>
      </c>
      <c r="G407" s="1"/>
      <c r="H407" s="209"/>
    </row>
    <row r="408" spans="1:8">
      <c r="A408" s="14">
        <f t="shared" si="19"/>
        <v>42846</v>
      </c>
      <c r="B408" s="105" t="str">
        <f t="shared" si="18"/>
        <v>Fri</v>
      </c>
      <c r="G408" s="1"/>
      <c r="H408" s="209"/>
    </row>
    <row r="409" spans="1:8">
      <c r="A409" s="14">
        <f t="shared" si="19"/>
        <v>42849</v>
      </c>
      <c r="B409" s="105" t="str">
        <f t="shared" si="18"/>
        <v>Mon</v>
      </c>
      <c r="G409" s="1"/>
      <c r="H409" s="209"/>
    </row>
    <row r="410" spans="1:8">
      <c r="A410" s="14">
        <f t="shared" si="19"/>
        <v>42850</v>
      </c>
      <c r="B410" s="105" t="str">
        <f t="shared" si="18"/>
        <v>Tue</v>
      </c>
      <c r="G410" s="1"/>
      <c r="H410" s="209"/>
    </row>
    <row r="411" spans="1:8">
      <c r="A411" s="14">
        <f t="shared" si="19"/>
        <v>42851</v>
      </c>
      <c r="B411" s="105" t="str">
        <f t="shared" si="18"/>
        <v>Wed</v>
      </c>
      <c r="G411" s="1"/>
      <c r="H411" s="209"/>
    </row>
    <row r="412" spans="1:8">
      <c r="A412" s="14">
        <f t="shared" si="19"/>
        <v>42852</v>
      </c>
      <c r="B412" s="105" t="str">
        <f t="shared" si="18"/>
        <v>Thu</v>
      </c>
      <c r="G412" s="1"/>
      <c r="H412" s="209"/>
    </row>
    <row r="413" spans="1:8">
      <c r="A413" s="14">
        <f t="shared" si="19"/>
        <v>42853</v>
      </c>
      <c r="B413" s="105" t="str">
        <f t="shared" si="18"/>
        <v>Fri</v>
      </c>
      <c r="G413" s="1"/>
      <c r="H413" s="209"/>
    </row>
    <row r="414" spans="1:8">
      <c r="A414" s="14">
        <f t="shared" si="19"/>
        <v>42856</v>
      </c>
      <c r="B414" s="105" t="str">
        <f t="shared" si="18"/>
        <v>Mon</v>
      </c>
      <c r="G414" s="1"/>
      <c r="H414" s="209"/>
    </row>
    <row r="415" spans="1:8">
      <c r="A415" s="14">
        <f t="shared" si="19"/>
        <v>42857</v>
      </c>
      <c r="B415" s="105" t="str">
        <f t="shared" si="18"/>
        <v>Tue</v>
      </c>
      <c r="G415" s="1"/>
      <c r="H415" s="209"/>
    </row>
    <row r="416" spans="1:8">
      <c r="A416" s="14">
        <f t="shared" si="19"/>
        <v>42858</v>
      </c>
      <c r="B416" s="105" t="str">
        <f t="shared" si="18"/>
        <v>Wed</v>
      </c>
      <c r="G416" s="1"/>
      <c r="H416" s="209"/>
    </row>
    <row r="417" spans="1:8">
      <c r="A417" s="14">
        <f t="shared" si="19"/>
        <v>42859</v>
      </c>
      <c r="B417" s="105" t="str">
        <f t="shared" si="18"/>
        <v>Thu</v>
      </c>
      <c r="G417" s="1"/>
      <c r="H417" s="209"/>
    </row>
    <row r="418" spans="1:8">
      <c r="A418" s="14">
        <f t="shared" si="19"/>
        <v>42860</v>
      </c>
      <c r="B418" s="105" t="str">
        <f t="shared" si="18"/>
        <v>Fri</v>
      </c>
      <c r="G418" s="1"/>
      <c r="H418" s="209"/>
    </row>
    <row r="419" spans="1:8">
      <c r="A419" s="14">
        <f t="shared" si="19"/>
        <v>42863</v>
      </c>
      <c r="B419" s="105" t="str">
        <f t="shared" si="18"/>
        <v>Mon</v>
      </c>
      <c r="G419" s="1"/>
      <c r="H419" s="209"/>
    </row>
    <row r="420" spans="1:8">
      <c r="A420" s="14">
        <f t="shared" si="19"/>
        <v>42864</v>
      </c>
      <c r="B420" s="105" t="str">
        <f t="shared" si="18"/>
        <v>Tue</v>
      </c>
      <c r="G420" s="1"/>
      <c r="H420" s="209"/>
    </row>
    <row r="421" spans="1:8">
      <c r="A421" s="14">
        <f t="shared" si="19"/>
        <v>42865</v>
      </c>
      <c r="B421" s="105" t="str">
        <f t="shared" si="18"/>
        <v>Wed</v>
      </c>
      <c r="G421" s="1"/>
      <c r="H421" s="209"/>
    </row>
    <row r="422" spans="1:8">
      <c r="A422" s="14">
        <f t="shared" si="19"/>
        <v>42866</v>
      </c>
      <c r="B422" s="105" t="str">
        <f t="shared" si="18"/>
        <v>Thu</v>
      </c>
      <c r="G422" s="1"/>
      <c r="H422" s="209"/>
    </row>
    <row r="423" spans="1:8">
      <c r="A423" s="14">
        <f t="shared" si="19"/>
        <v>42867</v>
      </c>
      <c r="B423" s="105" t="str">
        <f t="shared" si="18"/>
        <v>Fri</v>
      </c>
      <c r="G423" s="1"/>
      <c r="H423" s="209"/>
    </row>
    <row r="424" spans="1:8">
      <c r="A424" s="14">
        <f t="shared" si="19"/>
        <v>42870</v>
      </c>
      <c r="B424" s="105" t="str">
        <f t="shared" si="18"/>
        <v>Mon</v>
      </c>
      <c r="G424" s="1"/>
      <c r="H424" s="209"/>
    </row>
    <row r="425" spans="1:8">
      <c r="A425" s="14">
        <f t="shared" si="19"/>
        <v>42871</v>
      </c>
      <c r="B425" s="105" t="str">
        <f t="shared" si="18"/>
        <v>Tue</v>
      </c>
      <c r="G425" s="1"/>
      <c r="H425" s="209"/>
    </row>
    <row r="426" spans="1:8">
      <c r="A426" s="14">
        <f t="shared" si="19"/>
        <v>42872</v>
      </c>
      <c r="B426" s="105" t="str">
        <f t="shared" si="18"/>
        <v>Wed</v>
      </c>
      <c r="G426" s="1"/>
      <c r="H426" s="209"/>
    </row>
    <row r="427" spans="1:8">
      <c r="A427" s="14">
        <f t="shared" si="19"/>
        <v>42873</v>
      </c>
      <c r="B427" s="105" t="str">
        <f t="shared" si="18"/>
        <v>Thu</v>
      </c>
      <c r="G427" s="1"/>
      <c r="H427" s="209"/>
    </row>
    <row r="428" spans="1:8">
      <c r="A428" s="14">
        <f t="shared" si="19"/>
        <v>42874</v>
      </c>
      <c r="B428" s="105" t="str">
        <f t="shared" si="18"/>
        <v>Fri</v>
      </c>
      <c r="G428" s="1"/>
      <c r="H428" s="209"/>
    </row>
    <row r="429" spans="1:8">
      <c r="A429" s="14">
        <f t="shared" si="19"/>
        <v>42877</v>
      </c>
      <c r="B429" s="105" t="str">
        <f t="shared" si="18"/>
        <v>Mon</v>
      </c>
      <c r="G429" s="1"/>
      <c r="H429" s="209"/>
    </row>
    <row r="430" spans="1:8">
      <c r="A430" s="14">
        <f t="shared" si="19"/>
        <v>42878</v>
      </c>
      <c r="B430" s="105" t="str">
        <f t="shared" si="18"/>
        <v>Tue</v>
      </c>
      <c r="G430" s="1"/>
      <c r="H430" s="209"/>
    </row>
    <row r="431" spans="1:8">
      <c r="A431" s="14">
        <f t="shared" si="19"/>
        <v>42879</v>
      </c>
      <c r="B431" s="105" t="str">
        <f t="shared" si="18"/>
        <v>Wed</v>
      </c>
      <c r="G431" s="1"/>
      <c r="H431" s="209"/>
    </row>
    <row r="432" spans="1:8">
      <c r="A432" s="14">
        <f t="shared" si="19"/>
        <v>42880</v>
      </c>
      <c r="B432" s="105" t="str">
        <f t="shared" si="18"/>
        <v>Thu</v>
      </c>
      <c r="G432" s="1"/>
      <c r="H432" s="209"/>
    </row>
    <row r="433" spans="1:8">
      <c r="A433" s="14">
        <f t="shared" si="19"/>
        <v>42881</v>
      </c>
      <c r="B433" s="105" t="str">
        <f t="shared" si="18"/>
        <v>Fri</v>
      </c>
      <c r="G433" s="1"/>
      <c r="H433" s="209"/>
    </row>
    <row r="434" spans="1:8">
      <c r="A434" s="14">
        <f t="shared" si="19"/>
        <v>42884</v>
      </c>
      <c r="B434" s="105" t="str">
        <f t="shared" si="18"/>
        <v>Mon</v>
      </c>
      <c r="G434" s="1"/>
      <c r="H434" s="209"/>
    </row>
    <row r="435" spans="1:8">
      <c r="A435" s="14">
        <f t="shared" si="19"/>
        <v>42885</v>
      </c>
      <c r="B435" s="105" t="str">
        <f t="shared" si="18"/>
        <v>Tue</v>
      </c>
      <c r="G435" s="1"/>
      <c r="H435" s="209"/>
    </row>
    <row r="436" spans="1:8">
      <c r="A436" s="14">
        <f t="shared" si="19"/>
        <v>42886</v>
      </c>
      <c r="B436" s="105" t="str">
        <f t="shared" si="18"/>
        <v>Wed</v>
      </c>
      <c r="G436" s="1"/>
      <c r="H436" s="209"/>
    </row>
    <row r="437" spans="1:8">
      <c r="A437" s="14">
        <f t="shared" si="19"/>
        <v>42887</v>
      </c>
      <c r="B437" s="105" t="str">
        <f t="shared" si="18"/>
        <v>Thu</v>
      </c>
      <c r="G437" s="1"/>
      <c r="H437" s="209"/>
    </row>
    <row r="438" spans="1:8">
      <c r="A438" s="14">
        <f t="shared" si="19"/>
        <v>42888</v>
      </c>
      <c r="B438" s="105" t="str">
        <f t="shared" si="18"/>
        <v>Fri</v>
      </c>
      <c r="G438" s="1"/>
      <c r="H438" s="209"/>
    </row>
    <row r="439" spans="1:8">
      <c r="A439" s="14">
        <f t="shared" si="19"/>
        <v>42891</v>
      </c>
      <c r="B439" s="105" t="str">
        <f t="shared" si="18"/>
        <v>Mon</v>
      </c>
      <c r="G439" s="1"/>
      <c r="H439" s="209"/>
    </row>
    <row r="440" spans="1:8">
      <c r="A440" s="14">
        <f t="shared" si="19"/>
        <v>42892</v>
      </c>
      <c r="B440" s="105" t="str">
        <f t="shared" si="18"/>
        <v>Tue</v>
      </c>
      <c r="G440" s="1"/>
      <c r="H440" s="209"/>
    </row>
    <row r="441" spans="1:8">
      <c r="A441" s="14">
        <f t="shared" si="19"/>
        <v>42893</v>
      </c>
      <c r="B441" s="105" t="str">
        <f t="shared" si="18"/>
        <v>Wed</v>
      </c>
      <c r="G441" s="1"/>
      <c r="H441" s="209"/>
    </row>
    <row r="442" spans="1:8">
      <c r="A442" s="14">
        <f t="shared" si="19"/>
        <v>42894</v>
      </c>
      <c r="B442" s="105" t="str">
        <f t="shared" si="18"/>
        <v>Thu</v>
      </c>
      <c r="G442" s="1"/>
      <c r="H442" s="209"/>
    </row>
    <row r="443" spans="1:8">
      <c r="A443" s="14">
        <f t="shared" si="19"/>
        <v>42895</v>
      </c>
      <c r="B443" s="105" t="str">
        <f t="shared" si="18"/>
        <v>Fri</v>
      </c>
      <c r="G443" s="1"/>
      <c r="H443" s="209"/>
    </row>
    <row r="444" spans="1:8">
      <c r="A444" s="14">
        <f t="shared" si="19"/>
        <v>42898</v>
      </c>
      <c r="B444" s="105" t="str">
        <f t="shared" si="18"/>
        <v>Mon</v>
      </c>
      <c r="G444" s="1"/>
      <c r="H444" s="209"/>
    </row>
    <row r="445" spans="1:8">
      <c r="A445" s="14">
        <f t="shared" si="19"/>
        <v>42899</v>
      </c>
      <c r="B445" s="105" t="str">
        <f t="shared" si="18"/>
        <v>Tue</v>
      </c>
      <c r="G445" s="1"/>
      <c r="H445" s="209"/>
    </row>
    <row r="446" spans="1:8">
      <c r="A446" s="14">
        <f t="shared" si="19"/>
        <v>42900</v>
      </c>
      <c r="B446" s="105" t="str">
        <f t="shared" si="18"/>
        <v>Wed</v>
      </c>
      <c r="G446" s="1"/>
      <c r="H446" s="209"/>
    </row>
    <row r="447" spans="1:8">
      <c r="A447" s="14">
        <f t="shared" si="19"/>
        <v>42901</v>
      </c>
      <c r="B447" s="105" t="str">
        <f t="shared" si="18"/>
        <v>Thu</v>
      </c>
      <c r="G447" s="1"/>
      <c r="H447" s="209"/>
    </row>
    <row r="448" spans="1:8">
      <c r="A448" s="14">
        <f t="shared" si="19"/>
        <v>42902</v>
      </c>
      <c r="B448" s="105" t="str">
        <f t="shared" si="18"/>
        <v>Fri</v>
      </c>
      <c r="G448" s="1"/>
      <c r="H448" s="209"/>
    </row>
    <row r="449" spans="1:8">
      <c r="A449" s="14">
        <f t="shared" si="19"/>
        <v>42905</v>
      </c>
      <c r="B449" s="105" t="str">
        <f t="shared" si="18"/>
        <v>Mon</v>
      </c>
      <c r="G449" s="1"/>
      <c r="H449" s="209"/>
    </row>
    <row r="450" spans="1:8">
      <c r="A450" s="14">
        <f t="shared" si="19"/>
        <v>42906</v>
      </c>
      <c r="B450" s="105" t="str">
        <f t="shared" si="18"/>
        <v>Tue</v>
      </c>
      <c r="G450" s="1"/>
      <c r="H450" s="209"/>
    </row>
    <row r="451" spans="1:8">
      <c r="A451" s="14">
        <f t="shared" si="19"/>
        <v>42907</v>
      </c>
      <c r="B451" s="105" t="str">
        <f t="shared" si="18"/>
        <v>Wed</v>
      </c>
      <c r="G451" s="1"/>
      <c r="H451" s="209"/>
    </row>
    <row r="452" spans="1:8">
      <c r="A452" s="14">
        <f t="shared" si="19"/>
        <v>42908</v>
      </c>
      <c r="B452" s="105" t="str">
        <f t="shared" si="18"/>
        <v>Thu</v>
      </c>
      <c r="G452" s="1"/>
      <c r="H452" s="209"/>
    </row>
    <row r="453" spans="1:8">
      <c r="A453" s="14">
        <f t="shared" si="19"/>
        <v>42909</v>
      </c>
      <c r="B453" s="105" t="str">
        <f t="shared" si="18"/>
        <v>Fri</v>
      </c>
      <c r="G453" s="1"/>
      <c r="H453" s="209"/>
    </row>
    <row r="454" spans="1:8">
      <c r="A454" s="14">
        <f t="shared" si="19"/>
        <v>42912</v>
      </c>
      <c r="B454" s="105" t="str">
        <f t="shared" si="18"/>
        <v>Mon</v>
      </c>
      <c r="G454" s="1"/>
    </row>
  </sheetData>
  <mergeCells count="17">
    <mergeCell ref="Z6:AB6"/>
    <mergeCell ref="H7:I7"/>
    <mergeCell ref="J7:L7"/>
    <mergeCell ref="N7:O7"/>
    <mergeCell ref="P7:Q7"/>
    <mergeCell ref="R7:T7"/>
    <mergeCell ref="V7:W7"/>
    <mergeCell ref="X7:Y7"/>
    <mergeCell ref="Z7:AB7"/>
    <mergeCell ref="C17:G17"/>
    <mergeCell ref="F7:G7"/>
    <mergeCell ref="AD7:AE7"/>
    <mergeCell ref="AF7:AG7"/>
    <mergeCell ref="AH7:AJ7"/>
    <mergeCell ref="L17:N17"/>
    <mergeCell ref="C13:F13"/>
    <mergeCell ref="H13:K13"/>
  </mergeCells>
  <conditionalFormatting sqref="I19:I454">
    <cfRule type="cellIs" dxfId="544" priority="4" operator="greaterThan">
      <formula>0.7</formula>
    </cfRule>
    <cfRule type="cellIs" dxfId="543" priority="3" operator="between">
      <formula>0.001</formula>
      <formula>0.3</formula>
    </cfRule>
  </conditionalFormatting>
  <conditionalFormatting sqref="G19:G454">
    <cfRule type="cellIs" dxfId="542" priority="2" operator="greaterThan">
      <formula>0.7</formula>
    </cfRule>
    <cfRule type="cellIs" dxfId="541" priority="1" operator="between">
      <formula>0.001</formula>
      <formula>0.3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12"/>
  <dimension ref="A3:AC6"/>
  <sheetViews>
    <sheetView workbookViewId="0">
      <selection activeCell="H27" sqref="H27"/>
    </sheetView>
  </sheetViews>
  <sheetFormatPr defaultRowHeight="12.75"/>
  <cols>
    <col min="1" max="2" width="9" style="105"/>
    <col min="3" max="3" width="6.375" style="105" customWidth="1"/>
    <col min="4" max="4" width="9" style="105"/>
    <col min="5" max="5" width="8.375" style="105" customWidth="1"/>
    <col min="6" max="6" width="8.625" style="105" customWidth="1"/>
    <col min="7" max="9" width="9" style="105"/>
    <col min="10" max="10" width="6.625" style="105" customWidth="1"/>
    <col min="11" max="16" width="9" style="105"/>
    <col min="17" max="17" width="6" style="105" customWidth="1"/>
    <col min="18" max="23" width="9" style="105"/>
    <col min="24" max="24" width="6" style="105" customWidth="1"/>
    <col min="25" max="16384" width="9" style="105"/>
  </cols>
  <sheetData>
    <row r="3" spans="1:29" s="213" customFormat="1" ht="18" customHeight="1">
      <c r="A3" s="213" t="s">
        <v>731</v>
      </c>
      <c r="B3" s="213" t="s">
        <v>277</v>
      </c>
      <c r="C3" s="337" t="s">
        <v>2</v>
      </c>
      <c r="D3" s="337"/>
      <c r="E3" s="337"/>
      <c r="F3" s="337"/>
      <c r="G3" s="337"/>
      <c r="H3" s="337"/>
      <c r="J3" s="337" t="s">
        <v>739</v>
      </c>
      <c r="K3" s="337"/>
      <c r="L3" s="337"/>
      <c r="M3" s="337"/>
      <c r="N3" s="337"/>
      <c r="O3" s="337"/>
      <c r="Q3" s="337" t="s">
        <v>276</v>
      </c>
      <c r="R3" s="337"/>
      <c r="S3" s="337"/>
      <c r="T3" s="337"/>
      <c r="U3" s="337"/>
      <c r="V3" s="337"/>
      <c r="X3" s="337" t="s">
        <v>341</v>
      </c>
      <c r="Y3" s="337"/>
      <c r="Z3" s="337"/>
      <c r="AA3" s="337"/>
      <c r="AB3" s="337"/>
      <c r="AC3" s="337"/>
    </row>
    <row r="4" spans="1:29" s="213" customFormat="1" ht="25.5">
      <c r="C4" s="213" t="s">
        <v>36</v>
      </c>
      <c r="D4" s="213" t="s">
        <v>738</v>
      </c>
      <c r="E4" s="213" t="s">
        <v>38</v>
      </c>
      <c r="F4" s="213" t="s">
        <v>39</v>
      </c>
      <c r="G4" s="213" t="s">
        <v>45</v>
      </c>
      <c r="H4" s="213" t="s">
        <v>277</v>
      </c>
      <c r="J4" s="213" t="s">
        <v>36</v>
      </c>
      <c r="K4" s="213" t="s">
        <v>738</v>
      </c>
      <c r="L4" s="213" t="s">
        <v>38</v>
      </c>
      <c r="M4" s="213" t="s">
        <v>39</v>
      </c>
      <c r="N4" s="213" t="s">
        <v>45</v>
      </c>
      <c r="O4" s="213" t="s">
        <v>277</v>
      </c>
      <c r="Q4" s="213" t="s">
        <v>36</v>
      </c>
      <c r="R4" s="213" t="s">
        <v>738</v>
      </c>
      <c r="S4" s="213" t="s">
        <v>38</v>
      </c>
      <c r="T4" s="213" t="s">
        <v>39</v>
      </c>
      <c r="U4" s="213" t="s">
        <v>45</v>
      </c>
      <c r="V4" s="213" t="s">
        <v>277</v>
      </c>
      <c r="X4" s="213" t="s">
        <v>36</v>
      </c>
      <c r="Y4" s="213" t="s">
        <v>738</v>
      </c>
      <c r="Z4" s="213" t="s">
        <v>38</v>
      </c>
      <c r="AA4" s="213" t="s">
        <v>39</v>
      </c>
      <c r="AB4" s="213" t="s">
        <v>45</v>
      </c>
      <c r="AC4" s="213" t="s">
        <v>277</v>
      </c>
    </row>
    <row r="5" spans="1:29" s="1" customFormat="1" ht="14.25">
      <c r="A5" s="1" t="s">
        <v>298</v>
      </c>
      <c r="B5" s="1">
        <f>(H5+O5+V5)/3</f>
        <v>0.43557358729627343</v>
      </c>
      <c r="C5" s="98">
        <v>2</v>
      </c>
      <c r="D5" s="98">
        <v>-1140</v>
      </c>
      <c r="E5" s="98">
        <v>423</v>
      </c>
      <c r="F5" s="98">
        <v>44.2080378</v>
      </c>
      <c r="G5" s="98">
        <v>0.98383900000000002</v>
      </c>
      <c r="H5" s="1">
        <f>G5*F5/100</f>
        <v>0.43493591701114198</v>
      </c>
      <c r="J5" s="98">
        <v>2</v>
      </c>
      <c r="K5" s="98">
        <v>562.5</v>
      </c>
      <c r="L5" s="98">
        <v>62</v>
      </c>
      <c r="M5" s="98">
        <v>45.161290299999997</v>
      </c>
      <c r="N5" s="98">
        <v>1.0484914000000001</v>
      </c>
      <c r="O5" s="1">
        <f>N5*M5/100</f>
        <v>0.4735122449245342</v>
      </c>
      <c r="Q5" s="98">
        <v>2</v>
      </c>
      <c r="R5" s="98">
        <v>-1337.5</v>
      </c>
      <c r="S5" s="98">
        <v>38</v>
      </c>
      <c r="T5" s="98">
        <v>44.736842099999997</v>
      </c>
      <c r="U5" s="98">
        <v>0.89025639999999995</v>
      </c>
      <c r="V5" s="1">
        <f>U5*T5/100</f>
        <v>0.39827259995314435</v>
      </c>
      <c r="X5" s="98">
        <v>2</v>
      </c>
      <c r="Y5" s="98">
        <v>-28712.5</v>
      </c>
      <c r="Z5" s="98">
        <v>224</v>
      </c>
      <c r="AA5" s="98">
        <v>37.5</v>
      </c>
      <c r="AB5" s="98">
        <v>0.64198880000000003</v>
      </c>
      <c r="AC5" s="1">
        <f>AB5*AA5/100</f>
        <v>0.24074580000000001</v>
      </c>
    </row>
    <row r="6" spans="1:29" s="1" customFormat="1" ht="14.25">
      <c r="A6" s="1" t="s">
        <v>268</v>
      </c>
      <c r="B6" s="1">
        <f>(H6+O6+V6)/3</f>
        <v>0.74060082431527319</v>
      </c>
      <c r="C6" s="98">
        <v>1</v>
      </c>
      <c r="D6" s="98">
        <v>-12072.5</v>
      </c>
      <c r="E6" s="98">
        <v>594</v>
      </c>
      <c r="F6" s="98">
        <v>49.494949499999997</v>
      </c>
      <c r="G6" s="98">
        <v>0.87229599999999996</v>
      </c>
      <c r="H6" s="1">
        <f>G6*F6/100</f>
        <v>0.43174246469051991</v>
      </c>
      <c r="J6" s="98">
        <v>1</v>
      </c>
      <c r="K6" s="98">
        <v>4287.5</v>
      </c>
      <c r="L6" s="98">
        <v>175</v>
      </c>
      <c r="M6" s="98">
        <v>57.714285699999998</v>
      </c>
      <c r="N6" s="98">
        <v>1.1062577</v>
      </c>
      <c r="O6" s="1">
        <f>N6*M6/100</f>
        <v>0.63846872955624889</v>
      </c>
      <c r="Q6" s="98">
        <v>1</v>
      </c>
      <c r="R6" s="98">
        <v>5337.5</v>
      </c>
      <c r="S6" s="98">
        <v>45</v>
      </c>
      <c r="T6" s="98">
        <v>55.555555599999998</v>
      </c>
      <c r="U6" s="98">
        <v>2.0728643</v>
      </c>
      <c r="V6" s="1">
        <f>U6*T6/100</f>
        <v>1.1515912786990508</v>
      </c>
      <c r="X6" s="98">
        <v>1</v>
      </c>
      <c r="Y6" s="98">
        <v>4662.5</v>
      </c>
      <c r="Z6" s="98">
        <v>164</v>
      </c>
      <c r="AA6" s="98">
        <v>48.780487800000003</v>
      </c>
      <c r="AB6" s="98">
        <v>1.1421494000000001</v>
      </c>
      <c r="AC6" s="1">
        <f>AB6*AA6/100</f>
        <v>0.55714604872477336</v>
      </c>
    </row>
  </sheetData>
  <mergeCells count="4">
    <mergeCell ref="C3:H3"/>
    <mergeCell ref="J3:O3"/>
    <mergeCell ref="Q3:V3"/>
    <mergeCell ref="X3:AC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5"/>
  <dimension ref="A1:LTT31"/>
  <sheetViews>
    <sheetView topLeftCell="P1" workbookViewId="0">
      <selection activeCell="S28" sqref="S28"/>
    </sheetView>
  </sheetViews>
  <sheetFormatPr defaultRowHeight="14.25"/>
  <cols>
    <col min="1" max="1" width="16.625" style="98" bestFit="1" customWidth="1"/>
    <col min="2" max="2" width="19.375" style="98" bestFit="1" customWidth="1"/>
    <col min="3" max="3" width="4.5" style="98" customWidth="1"/>
    <col min="4" max="4" width="11.25" style="98" bestFit="1" customWidth="1"/>
    <col min="5" max="5" width="13.625" style="98" bestFit="1" customWidth="1"/>
    <col min="6" max="6" width="13.375" style="98" bestFit="1" customWidth="1"/>
    <col min="7" max="7" width="14.125" style="98" bestFit="1" customWidth="1"/>
    <col min="8" max="8" width="13.625" style="98" bestFit="1" customWidth="1"/>
    <col min="9" max="9" width="16.75" style="98" bestFit="1" customWidth="1"/>
    <col min="10" max="10" width="15.5" style="98" bestFit="1" customWidth="1"/>
    <col min="11" max="11" width="19.625" style="98" bestFit="1" customWidth="1"/>
    <col min="12" max="12" width="18.375" style="98" bestFit="1" customWidth="1"/>
    <col min="13" max="13" width="19.375" style="98" bestFit="1" customWidth="1"/>
    <col min="14" max="14" width="18.125" style="98" bestFit="1" customWidth="1"/>
    <col min="15" max="15" width="16.375" style="98" bestFit="1" customWidth="1"/>
    <col min="16" max="16" width="12.5" style="98" bestFit="1" customWidth="1"/>
    <col min="17" max="17" width="25.5" style="98" bestFit="1" customWidth="1"/>
    <col min="18" max="18" width="24.125" style="98" bestFit="1" customWidth="1"/>
    <col min="19" max="19" width="19.625" style="98" bestFit="1" customWidth="1"/>
    <col min="20" max="20" width="18.375" style="98" bestFit="1" customWidth="1"/>
    <col min="21" max="21" width="23.5" style="98" bestFit="1" customWidth="1"/>
    <col min="22" max="22" width="13.375" style="98" bestFit="1" customWidth="1"/>
    <col min="23" max="23" width="19.875" style="98" bestFit="1" customWidth="1"/>
    <col min="24" max="24" width="22.75" style="98" bestFit="1" customWidth="1"/>
    <col min="25" max="25" width="19.125" style="98" bestFit="1" customWidth="1"/>
    <col min="26" max="26" width="11.875" style="98" customWidth="1"/>
    <col min="27" max="27" width="18.875" style="98" bestFit="1" customWidth="1"/>
    <col min="28" max="28" width="28.875" style="98" bestFit="1" customWidth="1"/>
    <col min="29" max="29" width="24.125" style="98" bestFit="1" customWidth="1"/>
    <col min="30" max="30" width="18.625" style="98" bestFit="1" customWidth="1"/>
    <col min="31" max="31" width="16.625" style="98" bestFit="1" customWidth="1"/>
    <col min="32" max="32" width="19.375" style="98" bestFit="1" customWidth="1"/>
    <col min="33" max="33" width="4.5" style="98" customWidth="1"/>
    <col min="34" max="34" width="11.25" style="98" bestFit="1" customWidth="1"/>
    <col min="35" max="35" width="13.625" style="98" bestFit="1" customWidth="1"/>
    <col min="36" max="36" width="13.375" style="98" bestFit="1" customWidth="1"/>
    <col min="37" max="37" width="14.125" style="98" bestFit="1" customWidth="1"/>
    <col min="38" max="38" width="13.625" style="98" bestFit="1" customWidth="1"/>
    <col min="39" max="39" width="16.75" style="98" bestFit="1" customWidth="1"/>
    <col min="40" max="40" width="15.5" style="98" bestFit="1" customWidth="1"/>
    <col min="41" max="41" width="19.625" style="98" bestFit="1" customWidth="1"/>
    <col min="42" max="42" width="18.375" style="98" bestFit="1" customWidth="1"/>
    <col min="43" max="43" width="19.375" style="98" bestFit="1" customWidth="1"/>
    <col min="44" max="44" width="18.125" style="98" bestFit="1" customWidth="1"/>
    <col min="45" max="45" width="16.375" style="98" bestFit="1" customWidth="1"/>
    <col min="46" max="46" width="12.5" style="98" bestFit="1" customWidth="1"/>
    <col min="47" max="47" width="25.5" style="98" bestFit="1" customWidth="1"/>
    <col min="48" max="48" width="24.125" style="98" bestFit="1" customWidth="1"/>
    <col min="49" max="49" width="19.625" style="98" bestFit="1" customWidth="1"/>
    <col min="50" max="50" width="18.375" style="98" bestFit="1" customWidth="1"/>
    <col min="51" max="51" width="23.5" style="98" bestFit="1" customWidth="1"/>
    <col min="52" max="52" width="13.375" style="98" bestFit="1" customWidth="1"/>
    <col min="53" max="53" width="19.875" style="98" bestFit="1" customWidth="1"/>
    <col min="54" max="54" width="22.75" style="98" bestFit="1" customWidth="1"/>
    <col min="55" max="55" width="19.125" style="98" bestFit="1" customWidth="1"/>
    <col min="56" max="56" width="11.875" style="98" customWidth="1"/>
    <col min="57" max="57" width="18.875" style="98" bestFit="1" customWidth="1"/>
    <col min="58" max="58" width="28.875" style="98" bestFit="1" customWidth="1"/>
    <col min="59" max="59" width="24.125" style="98" bestFit="1" customWidth="1"/>
    <col min="60" max="60" width="18.625" style="98" bestFit="1" customWidth="1"/>
    <col min="61" max="61" width="16.625" style="98" bestFit="1" customWidth="1"/>
    <col min="62" max="62" width="19.375" style="98" bestFit="1" customWidth="1"/>
    <col min="63" max="63" width="4.5" style="98" customWidth="1"/>
    <col min="64" max="64" width="11.25" style="98" bestFit="1" customWidth="1"/>
    <col min="65" max="65" width="13.625" style="98" bestFit="1" customWidth="1"/>
    <col min="66" max="66" width="13.375" style="98" bestFit="1" customWidth="1"/>
    <col min="67" max="67" width="14.125" style="98" bestFit="1" customWidth="1"/>
    <col min="68" max="68" width="13.625" style="98" bestFit="1" customWidth="1"/>
    <col min="69" max="69" width="16.75" style="98" bestFit="1" customWidth="1"/>
    <col min="70" max="70" width="15.5" style="98" bestFit="1" customWidth="1"/>
    <col min="71" max="71" width="19.625" style="98" bestFit="1" customWidth="1"/>
    <col min="72" max="72" width="18.375" style="98" bestFit="1" customWidth="1"/>
    <col min="73" max="73" width="19.375" style="98" bestFit="1" customWidth="1"/>
    <col min="74" max="74" width="18.125" style="98" bestFit="1" customWidth="1"/>
    <col min="75" max="75" width="16.375" style="98" bestFit="1" customWidth="1"/>
    <col min="76" max="76" width="12.5" style="98" bestFit="1" customWidth="1"/>
    <col min="77" max="77" width="25.5" style="98" bestFit="1" customWidth="1"/>
    <col min="78" max="78" width="24.125" style="98" bestFit="1" customWidth="1"/>
    <col min="79" max="79" width="19.625" style="98" bestFit="1" customWidth="1"/>
    <col min="80" max="80" width="18.375" style="98" bestFit="1" customWidth="1"/>
    <col min="81" max="81" width="23.5" style="98" bestFit="1" customWidth="1"/>
    <col min="82" max="82" width="13.375" style="98" bestFit="1" customWidth="1"/>
    <col min="83" max="83" width="19.875" style="98" bestFit="1" customWidth="1"/>
    <col min="84" max="84" width="22.75" style="98" bestFit="1" customWidth="1"/>
    <col min="85" max="85" width="19.125" style="98" bestFit="1" customWidth="1"/>
    <col min="86" max="86" width="11.875" style="98" customWidth="1"/>
    <col min="87" max="87" width="18.875" style="98" bestFit="1" customWidth="1"/>
    <col min="88" max="88" width="28.875" style="98" bestFit="1" customWidth="1"/>
    <col min="89" max="89" width="24.125" style="98" bestFit="1" customWidth="1"/>
    <col min="90" max="90" width="18.625" style="98" bestFit="1" customWidth="1"/>
    <col min="91" max="91" width="16.625" style="98" bestFit="1" customWidth="1"/>
    <col min="92" max="92" width="19.375" style="98" bestFit="1" customWidth="1"/>
    <col min="93" max="93" width="4.5" style="98" customWidth="1"/>
    <col min="94" max="94" width="11.25" style="98" bestFit="1" customWidth="1"/>
    <col min="95" max="95" width="13.625" style="98" bestFit="1" customWidth="1"/>
    <col min="96" max="96" width="13.375" style="98" bestFit="1" customWidth="1"/>
    <col min="97" max="97" width="14.125" style="98" bestFit="1" customWidth="1"/>
    <col min="98" max="98" width="13.625" style="98" bestFit="1" customWidth="1"/>
    <col min="99" max="99" width="16.75" style="98" bestFit="1" customWidth="1"/>
    <col min="100" max="100" width="15.5" style="98" bestFit="1" customWidth="1"/>
    <col min="101" max="101" width="19.625" style="98" bestFit="1" customWidth="1"/>
    <col min="102" max="102" width="18.375" style="98" bestFit="1" customWidth="1"/>
    <col min="103" max="103" width="19.375" style="98" bestFit="1" customWidth="1"/>
    <col min="104" max="104" width="18.125" style="98" bestFit="1" customWidth="1"/>
    <col min="105" max="105" width="16.375" style="98" bestFit="1" customWidth="1"/>
    <col min="106" max="106" width="12.5" style="98" customWidth="1"/>
    <col min="107" max="107" width="25.5" style="98" bestFit="1" customWidth="1"/>
    <col min="108" max="108" width="24.125" style="98" bestFit="1" customWidth="1"/>
    <col min="109" max="109" width="19.625" style="98" bestFit="1" customWidth="1"/>
    <col min="110" max="110" width="18.375" style="98" bestFit="1" customWidth="1"/>
    <col min="111" max="111" width="23.5" style="98" bestFit="1" customWidth="1"/>
    <col min="112" max="112" width="13.375" style="98" bestFit="1" customWidth="1"/>
    <col min="113" max="113" width="19.875" style="98" bestFit="1" customWidth="1"/>
    <col min="114" max="114" width="22.75" style="98" bestFit="1" customWidth="1"/>
    <col min="115" max="115" width="19.125" style="98" bestFit="1" customWidth="1"/>
    <col min="116" max="116" width="11.875" style="98" customWidth="1"/>
    <col min="117" max="117" width="18.875" style="98" bestFit="1" customWidth="1"/>
    <col min="118" max="118" width="28.875" style="98" bestFit="1" customWidth="1"/>
    <col min="119" max="119" width="24.125" style="98" bestFit="1" customWidth="1"/>
    <col min="120" max="120" width="18.625" style="98" bestFit="1" customWidth="1"/>
    <col min="121" max="121" width="16.625" style="98" bestFit="1" customWidth="1"/>
    <col min="122" max="122" width="19.375" style="98" bestFit="1" customWidth="1"/>
    <col min="123" max="123" width="4.5" style="98" customWidth="1"/>
    <col min="124" max="124" width="11.25" style="98" bestFit="1" customWidth="1"/>
    <col min="125" max="125" width="13.625" style="98" bestFit="1" customWidth="1"/>
    <col min="126" max="126" width="13.375" style="98" bestFit="1" customWidth="1"/>
    <col min="127" max="127" width="14.125" style="98" bestFit="1" customWidth="1"/>
    <col min="128" max="128" width="13.625" style="98" bestFit="1" customWidth="1"/>
    <col min="129" max="129" width="16.75" style="98" bestFit="1" customWidth="1"/>
    <col min="130" max="130" width="15.5" style="98" bestFit="1" customWidth="1"/>
    <col min="131" max="131" width="19.625" style="98" bestFit="1" customWidth="1"/>
    <col min="132" max="132" width="18.375" style="98" bestFit="1" customWidth="1"/>
    <col min="133" max="133" width="19.375" style="98" bestFit="1" customWidth="1"/>
    <col min="134" max="134" width="18.125" style="98" bestFit="1" customWidth="1"/>
    <col min="135" max="135" width="16.375" style="98" bestFit="1" customWidth="1"/>
    <col min="136" max="136" width="12.5" style="98" bestFit="1" customWidth="1"/>
    <col min="137" max="137" width="25.5" style="98" bestFit="1" customWidth="1"/>
    <col min="138" max="138" width="24.125" style="98" bestFit="1" customWidth="1"/>
    <col min="139" max="139" width="19.625" style="98" bestFit="1" customWidth="1"/>
    <col min="140" max="140" width="18.375" style="98" bestFit="1" customWidth="1"/>
    <col min="141" max="141" width="23.5" style="98" bestFit="1" customWidth="1"/>
    <col min="142" max="142" width="13.375" style="98" bestFit="1" customWidth="1"/>
    <col min="143" max="143" width="19.875" style="98" bestFit="1" customWidth="1"/>
    <col min="144" max="144" width="22.75" style="98" bestFit="1" customWidth="1"/>
    <col min="145" max="145" width="19.125" style="98" bestFit="1" customWidth="1"/>
    <col min="146" max="146" width="11.875" style="98" customWidth="1"/>
    <col min="147" max="147" width="18.875" style="98" bestFit="1" customWidth="1"/>
    <col min="148" max="148" width="28.875" style="98" bestFit="1" customWidth="1"/>
    <col min="149" max="149" width="24.125" style="98" bestFit="1" customWidth="1"/>
    <col min="150" max="150" width="18.625" style="98" bestFit="1" customWidth="1"/>
    <col min="151" max="151" width="16.625" style="98" bestFit="1" customWidth="1"/>
    <col min="152" max="152" width="19.375" style="98" bestFit="1" customWidth="1"/>
    <col min="153" max="153" width="4.5" style="98" customWidth="1"/>
    <col min="154" max="154" width="11.25" style="98" bestFit="1" customWidth="1"/>
    <col min="155" max="155" width="13.625" style="98" bestFit="1" customWidth="1"/>
    <col min="156" max="156" width="13.375" style="98" bestFit="1" customWidth="1"/>
    <col min="157" max="157" width="14.125" style="98" bestFit="1" customWidth="1"/>
    <col min="158" max="158" width="13.625" style="98" bestFit="1" customWidth="1"/>
    <col min="159" max="159" width="16.75" style="98" bestFit="1" customWidth="1"/>
    <col min="160" max="160" width="15.5" style="98" bestFit="1" customWidth="1"/>
    <col min="161" max="161" width="19.625" style="98" bestFit="1" customWidth="1"/>
    <col min="162" max="162" width="18.375" style="98" bestFit="1" customWidth="1"/>
    <col min="163" max="163" width="19.375" style="98" bestFit="1" customWidth="1"/>
    <col min="164" max="164" width="18.125" style="98" bestFit="1" customWidth="1"/>
    <col min="165" max="165" width="16.375" style="98" bestFit="1" customWidth="1"/>
    <col min="166" max="166" width="12.5" style="98" bestFit="1" customWidth="1"/>
    <col min="167" max="167" width="25.5" style="98" bestFit="1" customWidth="1"/>
    <col min="168" max="168" width="24.125" style="98" bestFit="1" customWidth="1"/>
    <col min="169" max="169" width="19.625" style="98" bestFit="1" customWidth="1"/>
    <col min="170" max="170" width="18.375" style="98" bestFit="1" customWidth="1"/>
    <col min="171" max="171" width="23.5" style="98" bestFit="1" customWidth="1"/>
    <col min="172" max="172" width="13.375" style="98" bestFit="1" customWidth="1"/>
    <col min="173" max="173" width="19.875" style="98" bestFit="1" customWidth="1"/>
    <col min="174" max="174" width="22.75" style="98" bestFit="1" customWidth="1"/>
    <col min="175" max="175" width="19.125" style="98" bestFit="1" customWidth="1"/>
    <col min="176" max="176" width="11.875" style="98" customWidth="1"/>
    <col min="177" max="177" width="18.875" style="98" bestFit="1" customWidth="1"/>
    <col min="178" max="178" width="28.875" style="98" bestFit="1" customWidth="1"/>
    <col min="179" max="179" width="24.125" style="98" bestFit="1" customWidth="1"/>
    <col min="180" max="180" width="18.625" style="98" bestFit="1" customWidth="1"/>
    <col min="181" max="181" width="16.625" style="98" bestFit="1" customWidth="1"/>
    <col min="182" max="182" width="19.375" style="98" bestFit="1" customWidth="1"/>
    <col min="183" max="183" width="4.5" style="98" customWidth="1"/>
    <col min="184" max="184" width="11.25" style="98" bestFit="1" customWidth="1"/>
    <col min="185" max="185" width="13.625" style="98" bestFit="1" customWidth="1"/>
    <col min="186" max="186" width="13.375" style="98" bestFit="1" customWidth="1"/>
    <col min="187" max="187" width="14.125" style="98" bestFit="1" customWidth="1"/>
    <col min="188" max="188" width="13.625" style="98" bestFit="1" customWidth="1"/>
    <col min="189" max="189" width="16.75" style="98" bestFit="1" customWidth="1"/>
    <col min="190" max="190" width="15.5" style="98" bestFit="1" customWidth="1"/>
    <col min="191" max="191" width="19.625" style="98" bestFit="1" customWidth="1"/>
    <col min="192" max="192" width="18.375" style="98" bestFit="1" customWidth="1"/>
    <col min="193" max="193" width="19.375" style="98" bestFit="1" customWidth="1"/>
    <col min="194" max="194" width="18.125" style="98" bestFit="1" customWidth="1"/>
    <col min="195" max="195" width="16.375" style="98" bestFit="1" customWidth="1"/>
    <col min="196" max="196" width="12.5" style="98" bestFit="1" customWidth="1"/>
    <col min="197" max="197" width="25.5" style="98" bestFit="1" customWidth="1"/>
    <col min="198" max="198" width="24.125" style="98" bestFit="1" customWidth="1"/>
    <col min="199" max="199" width="19.625" style="98" bestFit="1" customWidth="1"/>
    <col min="200" max="200" width="18.375" style="98" bestFit="1" customWidth="1"/>
    <col min="201" max="201" width="23.5" style="98" bestFit="1" customWidth="1"/>
    <col min="202" max="202" width="13.375" style="98" bestFit="1" customWidth="1"/>
    <col min="203" max="203" width="19.875" style="98" bestFit="1" customWidth="1"/>
    <col min="204" max="204" width="22.75" style="98" bestFit="1" customWidth="1"/>
    <col min="205" max="205" width="19.125" style="98" bestFit="1" customWidth="1"/>
    <col min="206" max="206" width="11.875" style="98" customWidth="1"/>
    <col min="207" max="207" width="18.875" style="98" bestFit="1" customWidth="1"/>
    <col min="208" max="208" width="28.875" style="98" bestFit="1" customWidth="1"/>
    <col min="209" max="209" width="24.125" style="98" bestFit="1" customWidth="1"/>
    <col min="210" max="210" width="18.625" style="98" bestFit="1" customWidth="1"/>
    <col min="211" max="211" width="16.625" style="98" bestFit="1" customWidth="1"/>
    <col min="212" max="212" width="19.375" style="98" bestFit="1" customWidth="1"/>
    <col min="213" max="213" width="4.5" style="98" customWidth="1"/>
    <col min="214" max="214" width="11.25" style="98" bestFit="1" customWidth="1"/>
    <col min="215" max="215" width="13.625" style="98" bestFit="1" customWidth="1"/>
    <col min="216" max="216" width="13.375" style="98" bestFit="1" customWidth="1"/>
    <col min="217" max="217" width="14.125" style="98" bestFit="1" customWidth="1"/>
    <col min="218" max="218" width="13.625" style="98" bestFit="1" customWidth="1"/>
    <col min="219" max="219" width="16.75" style="98" bestFit="1" customWidth="1"/>
    <col min="220" max="220" width="15.5" style="98" bestFit="1" customWidth="1"/>
    <col min="221" max="221" width="19.625" style="98" bestFit="1" customWidth="1"/>
    <col min="222" max="222" width="18.375" style="98" bestFit="1" customWidth="1"/>
    <col min="223" max="223" width="19.375" style="98" bestFit="1" customWidth="1"/>
    <col min="224" max="224" width="18.125" style="98" bestFit="1" customWidth="1"/>
    <col min="225" max="225" width="16.375" style="98" bestFit="1" customWidth="1"/>
    <col min="226" max="226" width="12.5" style="98" bestFit="1" customWidth="1"/>
    <col min="227" max="227" width="25.5" style="98" bestFit="1" customWidth="1"/>
    <col min="228" max="228" width="24.125" style="98" bestFit="1" customWidth="1"/>
    <col min="229" max="229" width="19.625" style="98" bestFit="1" customWidth="1"/>
    <col min="230" max="230" width="18.375" style="98" bestFit="1" customWidth="1"/>
    <col min="231" max="231" width="23.5" style="98" bestFit="1" customWidth="1"/>
    <col min="232" max="232" width="13.375" style="98" bestFit="1" customWidth="1"/>
    <col min="233" max="233" width="19.875" style="98" bestFit="1" customWidth="1"/>
    <col min="234" max="234" width="22.75" style="98" bestFit="1" customWidth="1"/>
    <col min="235" max="235" width="19.125" style="98" bestFit="1" customWidth="1"/>
    <col min="236" max="236" width="11.875" style="98" customWidth="1"/>
    <col min="237" max="237" width="18.875" style="98" bestFit="1" customWidth="1"/>
    <col min="238" max="238" width="28.875" style="98" bestFit="1" customWidth="1"/>
    <col min="239" max="239" width="24.125" style="98" bestFit="1" customWidth="1"/>
    <col min="240" max="240" width="18.625" style="98" bestFit="1" customWidth="1"/>
    <col min="241" max="241" width="16.625" style="98" bestFit="1" customWidth="1"/>
    <col min="242" max="242" width="19.375" style="98" bestFit="1" customWidth="1"/>
    <col min="243" max="243" width="4.5" style="98" customWidth="1"/>
    <col min="244" max="244" width="11.25" style="98" bestFit="1" customWidth="1"/>
    <col min="245" max="245" width="13.625" style="98" bestFit="1" customWidth="1"/>
    <col min="246" max="246" width="13.375" style="98" bestFit="1" customWidth="1"/>
    <col min="247" max="247" width="14.125" style="98" bestFit="1" customWidth="1"/>
    <col min="248" max="248" width="13.625" style="98" bestFit="1" customWidth="1"/>
    <col min="249" max="249" width="16.75" style="98" bestFit="1" customWidth="1"/>
    <col min="250" max="250" width="15.5" style="98" bestFit="1" customWidth="1"/>
    <col min="251" max="251" width="19.625" style="98" bestFit="1" customWidth="1"/>
    <col min="252" max="252" width="18.375" style="98" bestFit="1" customWidth="1"/>
    <col min="253" max="253" width="19.375" style="98" bestFit="1" customWidth="1"/>
    <col min="254" max="254" width="18.125" style="98" bestFit="1" customWidth="1"/>
    <col min="255" max="255" width="16.375" style="98" bestFit="1" customWidth="1"/>
    <col min="256" max="256" width="12.5" style="98" bestFit="1" customWidth="1"/>
    <col min="257" max="257" width="25.5" style="98" bestFit="1" customWidth="1"/>
    <col min="258" max="258" width="24.125" style="98" bestFit="1" customWidth="1"/>
    <col min="259" max="259" width="19.625" style="98" bestFit="1" customWidth="1"/>
    <col min="260" max="260" width="18.375" style="98" bestFit="1" customWidth="1"/>
    <col min="261" max="261" width="23.5" style="98" bestFit="1" customWidth="1"/>
    <col min="262" max="262" width="13.375" style="98" bestFit="1" customWidth="1"/>
    <col min="263" max="263" width="19.875" style="98" bestFit="1" customWidth="1"/>
    <col min="264" max="264" width="22.75" style="98" bestFit="1" customWidth="1"/>
    <col min="265" max="265" width="19.125" style="98" bestFit="1" customWidth="1"/>
    <col min="266" max="266" width="11.875" style="98" customWidth="1"/>
    <col min="267" max="267" width="18.875" style="98" bestFit="1" customWidth="1"/>
    <col min="268" max="268" width="28.875" style="98" bestFit="1" customWidth="1"/>
    <col min="269" max="269" width="24.125" style="98" bestFit="1" customWidth="1"/>
    <col min="270" max="270" width="18.625" style="98" bestFit="1" customWidth="1"/>
    <col min="271" max="271" width="16.625" style="98" bestFit="1" customWidth="1"/>
    <col min="272" max="272" width="19.375" style="98" bestFit="1" customWidth="1"/>
    <col min="273" max="273" width="4.5" style="98" customWidth="1"/>
    <col min="274" max="274" width="11.25" style="98" bestFit="1" customWidth="1"/>
    <col min="275" max="275" width="13.625" style="98" bestFit="1" customWidth="1"/>
    <col min="276" max="276" width="13.375" style="98" bestFit="1" customWidth="1"/>
    <col min="277" max="277" width="14.125" style="98" bestFit="1" customWidth="1"/>
    <col min="278" max="278" width="13.625" style="98" bestFit="1" customWidth="1"/>
    <col min="279" max="279" width="16.75" style="98" bestFit="1" customWidth="1"/>
    <col min="280" max="280" width="15.5" style="98" bestFit="1" customWidth="1"/>
    <col min="281" max="281" width="19.625" style="98" bestFit="1" customWidth="1"/>
    <col min="282" max="282" width="18.375" style="98" bestFit="1" customWidth="1"/>
    <col min="283" max="283" width="19.375" style="98" bestFit="1" customWidth="1"/>
    <col min="284" max="284" width="18.125" style="98" bestFit="1" customWidth="1"/>
    <col min="285" max="285" width="16.375" style="98" bestFit="1" customWidth="1"/>
    <col min="286" max="286" width="12.5" style="98" bestFit="1" customWidth="1"/>
    <col min="287" max="287" width="25.5" style="98" bestFit="1" customWidth="1"/>
    <col min="288" max="288" width="24.125" style="98" bestFit="1" customWidth="1"/>
    <col min="289" max="289" width="19.625" style="98" bestFit="1" customWidth="1"/>
    <col min="290" max="290" width="18.375" style="98" bestFit="1" customWidth="1"/>
    <col min="291" max="291" width="23.5" style="98" bestFit="1" customWidth="1"/>
    <col min="292" max="292" width="13.375" style="98" bestFit="1" customWidth="1"/>
    <col min="293" max="293" width="19.875" style="98" bestFit="1" customWidth="1"/>
    <col min="294" max="294" width="22.75" style="98" bestFit="1" customWidth="1"/>
    <col min="295" max="295" width="19.125" style="98" bestFit="1" customWidth="1"/>
    <col min="296" max="296" width="11.875" style="98" customWidth="1"/>
    <col min="297" max="297" width="18.875" style="98" bestFit="1" customWidth="1"/>
    <col min="298" max="298" width="28.875" style="98" bestFit="1" customWidth="1"/>
    <col min="299" max="299" width="24.125" style="98" bestFit="1" customWidth="1"/>
    <col min="300" max="300" width="18.625" style="98" bestFit="1" customWidth="1"/>
    <col min="301" max="301" width="16.625" style="98" bestFit="1" customWidth="1"/>
    <col min="302" max="302" width="19.375" style="98" bestFit="1" customWidth="1"/>
    <col min="303" max="303" width="4.5" style="98" customWidth="1"/>
    <col min="304" max="304" width="11.25" style="98" bestFit="1" customWidth="1"/>
    <col min="305" max="305" width="13.625" style="98" bestFit="1" customWidth="1"/>
    <col min="306" max="306" width="13.375" style="98" bestFit="1" customWidth="1"/>
    <col min="307" max="307" width="14.125" style="98" bestFit="1" customWidth="1"/>
    <col min="308" max="308" width="13.625" style="98" bestFit="1" customWidth="1"/>
    <col min="309" max="309" width="16.75" style="98" bestFit="1" customWidth="1"/>
    <col min="310" max="310" width="15.5" style="98" bestFit="1" customWidth="1"/>
    <col min="311" max="311" width="19.625" style="98" bestFit="1" customWidth="1"/>
    <col min="312" max="312" width="18.375" style="98" bestFit="1" customWidth="1"/>
    <col min="313" max="313" width="19.375" style="98" bestFit="1" customWidth="1"/>
    <col min="314" max="314" width="18.125" style="98" bestFit="1" customWidth="1"/>
    <col min="315" max="315" width="16.375" style="98" bestFit="1" customWidth="1"/>
    <col min="316" max="316" width="12.5" style="98" bestFit="1" customWidth="1"/>
    <col min="317" max="317" width="25.5" style="98" bestFit="1" customWidth="1"/>
    <col min="318" max="318" width="24.125" style="98" bestFit="1" customWidth="1"/>
    <col min="319" max="319" width="19.625" style="98" bestFit="1" customWidth="1"/>
    <col min="320" max="320" width="18.375" style="98" bestFit="1" customWidth="1"/>
    <col min="321" max="321" width="23.5" style="98" bestFit="1" customWidth="1"/>
    <col min="322" max="322" width="13.375" style="98" bestFit="1" customWidth="1"/>
    <col min="323" max="323" width="19.875" style="98" bestFit="1" customWidth="1"/>
    <col min="324" max="324" width="22.75" style="98" bestFit="1" customWidth="1"/>
    <col min="325" max="325" width="19.125" style="98" bestFit="1" customWidth="1"/>
    <col min="326" max="326" width="11.875" style="98" customWidth="1"/>
    <col min="327" max="327" width="18.875" style="98" bestFit="1" customWidth="1"/>
    <col min="328" max="328" width="28.875" style="98" bestFit="1" customWidth="1"/>
    <col min="329" max="329" width="24.125" style="98" bestFit="1" customWidth="1"/>
    <col min="330" max="330" width="18.625" style="98" bestFit="1" customWidth="1"/>
    <col min="331" max="331" width="16.625" style="98" bestFit="1" customWidth="1"/>
    <col min="332" max="332" width="19.375" style="98" bestFit="1" customWidth="1"/>
    <col min="333" max="333" width="4.5" style="98" customWidth="1"/>
    <col min="334" max="334" width="11.25" style="98" bestFit="1" customWidth="1"/>
    <col min="335" max="335" width="13.625" style="98" bestFit="1" customWidth="1"/>
    <col min="336" max="336" width="13.375" style="98" bestFit="1" customWidth="1"/>
    <col min="337" max="337" width="14.125" style="98" bestFit="1" customWidth="1"/>
    <col min="338" max="338" width="13.625" style="98" bestFit="1" customWidth="1"/>
    <col min="339" max="339" width="16.75" style="98" bestFit="1" customWidth="1"/>
    <col min="340" max="340" width="15.5" style="98" bestFit="1" customWidth="1"/>
    <col min="341" max="341" width="19.625" style="98" bestFit="1" customWidth="1"/>
    <col min="342" max="342" width="18.375" style="98" bestFit="1" customWidth="1"/>
    <col min="343" max="343" width="19.375" style="98" bestFit="1" customWidth="1"/>
    <col min="344" max="344" width="18.125" style="98" bestFit="1" customWidth="1"/>
    <col min="345" max="345" width="16.375" style="98" bestFit="1" customWidth="1"/>
    <col min="346" max="346" width="12.5" style="98" bestFit="1" customWidth="1"/>
    <col min="347" max="347" width="25.5" style="98" bestFit="1" customWidth="1"/>
    <col min="348" max="348" width="24.125" style="98" bestFit="1" customWidth="1"/>
    <col min="349" max="349" width="19.625" style="98" bestFit="1" customWidth="1"/>
    <col min="350" max="350" width="18.375" style="98" bestFit="1" customWidth="1"/>
    <col min="351" max="351" width="23.5" style="98" bestFit="1" customWidth="1"/>
    <col min="352" max="352" width="13.375" style="98" bestFit="1" customWidth="1"/>
    <col min="353" max="353" width="19.875" style="98" bestFit="1" customWidth="1"/>
    <col min="354" max="354" width="22.75" style="98" bestFit="1" customWidth="1"/>
    <col min="355" max="355" width="19.125" style="98" bestFit="1" customWidth="1"/>
    <col min="356" max="356" width="11.875" style="98" customWidth="1"/>
    <col min="357" max="357" width="18.875" style="98" bestFit="1" customWidth="1"/>
    <col min="358" max="358" width="28.875" style="98" bestFit="1" customWidth="1"/>
    <col min="359" max="359" width="24.125" style="98" bestFit="1" customWidth="1"/>
    <col min="360" max="360" width="18.625" style="98" bestFit="1" customWidth="1"/>
    <col min="361" max="361" width="16.625" style="98" bestFit="1" customWidth="1"/>
    <col min="362" max="362" width="19.375" style="98" bestFit="1" customWidth="1"/>
    <col min="363" max="363" width="4.5" style="98" customWidth="1"/>
    <col min="364" max="364" width="11.25" style="98" bestFit="1" customWidth="1"/>
    <col min="365" max="365" width="13.625" style="98" bestFit="1" customWidth="1"/>
    <col min="366" max="366" width="13.375" style="98" bestFit="1" customWidth="1"/>
    <col min="367" max="367" width="14.125" style="98" bestFit="1" customWidth="1"/>
    <col min="368" max="368" width="13.625" style="98" bestFit="1" customWidth="1"/>
    <col min="369" max="369" width="16.75" style="98" bestFit="1" customWidth="1"/>
    <col min="370" max="370" width="15.5" style="98" bestFit="1" customWidth="1"/>
    <col min="371" max="371" width="19.625" style="98" bestFit="1" customWidth="1"/>
    <col min="372" max="372" width="18.375" style="98" bestFit="1" customWidth="1"/>
    <col min="373" max="373" width="19.375" style="98" bestFit="1" customWidth="1"/>
    <col min="374" max="374" width="18.125" style="98" bestFit="1" customWidth="1"/>
    <col min="375" max="375" width="16.375" style="98" bestFit="1" customWidth="1"/>
    <col min="376" max="376" width="12.5" style="98" bestFit="1" customWidth="1"/>
    <col min="377" max="377" width="25.5" style="98" bestFit="1" customWidth="1"/>
    <col min="378" max="378" width="24.125" style="98" bestFit="1" customWidth="1"/>
    <col min="379" max="379" width="19.625" style="98" bestFit="1" customWidth="1"/>
    <col min="380" max="380" width="18.375" style="98" bestFit="1" customWidth="1"/>
    <col min="381" max="381" width="23.5" style="98" bestFit="1" customWidth="1"/>
    <col min="382" max="382" width="13.375" style="98" bestFit="1" customWidth="1"/>
    <col min="383" max="383" width="19.875" style="98" bestFit="1" customWidth="1"/>
    <col min="384" max="384" width="22.75" style="98" bestFit="1" customWidth="1"/>
    <col min="385" max="385" width="19.125" style="98" bestFit="1" customWidth="1"/>
    <col min="386" max="386" width="11.875" style="98" customWidth="1"/>
    <col min="387" max="387" width="18.875" style="98" bestFit="1" customWidth="1"/>
    <col min="388" max="388" width="28.875" style="98" bestFit="1" customWidth="1"/>
    <col min="389" max="389" width="24.125" style="98" bestFit="1" customWidth="1"/>
    <col min="390" max="390" width="18.625" style="98" bestFit="1" customWidth="1"/>
    <col min="391" max="391" width="16.625" style="98" bestFit="1" customWidth="1"/>
    <col min="392" max="392" width="19.375" style="98" bestFit="1" customWidth="1"/>
    <col min="393" max="393" width="4.5" style="98" customWidth="1"/>
    <col min="394" max="394" width="11.25" style="98" bestFit="1" customWidth="1"/>
    <col min="395" max="395" width="13.625" style="98" bestFit="1" customWidth="1"/>
    <col min="396" max="396" width="13.375" style="98" bestFit="1" customWidth="1"/>
    <col min="397" max="397" width="14.125" style="98" bestFit="1" customWidth="1"/>
    <col min="398" max="398" width="13.625" style="98" bestFit="1" customWidth="1"/>
    <col min="399" max="399" width="16.75" style="98" bestFit="1" customWidth="1"/>
    <col min="400" max="400" width="15.5" style="98" bestFit="1" customWidth="1"/>
    <col min="401" max="401" width="19.625" style="98" bestFit="1" customWidth="1"/>
    <col min="402" max="402" width="18.375" style="98" bestFit="1" customWidth="1"/>
    <col min="403" max="403" width="19.375" style="98" bestFit="1" customWidth="1"/>
    <col min="404" max="404" width="18.125" style="98" bestFit="1" customWidth="1"/>
    <col min="405" max="405" width="16.375" style="98" bestFit="1" customWidth="1"/>
    <col min="406" max="406" width="12.5" style="98" bestFit="1" customWidth="1"/>
    <col min="407" max="407" width="25.5" style="98" bestFit="1" customWidth="1"/>
    <col min="408" max="408" width="24.125" style="98" bestFit="1" customWidth="1"/>
    <col min="409" max="409" width="19.625" style="98" bestFit="1" customWidth="1"/>
    <col min="410" max="410" width="18.375" style="98" bestFit="1" customWidth="1"/>
    <col min="411" max="411" width="23.5" style="98" bestFit="1" customWidth="1"/>
    <col min="412" max="412" width="13.375" style="98" bestFit="1" customWidth="1"/>
    <col min="413" max="413" width="19.875" style="98" bestFit="1" customWidth="1"/>
    <col min="414" max="414" width="22.75" style="98" bestFit="1" customWidth="1"/>
    <col min="415" max="415" width="19.125" style="98" bestFit="1" customWidth="1"/>
    <col min="416" max="416" width="11.875" style="98" customWidth="1"/>
    <col min="417" max="417" width="18.875" style="98" bestFit="1" customWidth="1"/>
    <col min="418" max="418" width="28.875" style="98" bestFit="1" customWidth="1"/>
    <col min="419" max="419" width="24.125" style="98" bestFit="1" customWidth="1"/>
    <col min="420" max="420" width="18.625" style="98" bestFit="1" customWidth="1"/>
    <col min="421" max="421" width="16.625" style="98" bestFit="1" customWidth="1"/>
    <col min="422" max="422" width="19.375" style="98" bestFit="1" customWidth="1"/>
    <col min="423" max="423" width="4.5" style="98" customWidth="1"/>
    <col min="424" max="424" width="11.25" style="98" bestFit="1" customWidth="1"/>
    <col min="425" max="425" width="13.625" style="98" bestFit="1" customWidth="1"/>
    <col min="426" max="426" width="13.375" style="98" bestFit="1" customWidth="1"/>
    <col min="427" max="427" width="14.125" style="98" bestFit="1" customWidth="1"/>
    <col min="428" max="428" width="13.625" style="98" bestFit="1" customWidth="1"/>
    <col min="429" max="429" width="16.75" style="98" bestFit="1" customWidth="1"/>
    <col min="430" max="430" width="15.5" style="98" bestFit="1" customWidth="1"/>
    <col min="431" max="431" width="19.625" style="98" bestFit="1" customWidth="1"/>
    <col min="432" max="432" width="18.375" style="98" bestFit="1" customWidth="1"/>
    <col min="433" max="433" width="19.375" style="98" bestFit="1" customWidth="1"/>
    <col min="434" max="434" width="18.125" style="98" bestFit="1" customWidth="1"/>
    <col min="435" max="435" width="16.375" style="98" bestFit="1" customWidth="1"/>
    <col min="436" max="436" width="12.5" style="98" bestFit="1" customWidth="1"/>
    <col min="437" max="437" width="25.5" style="98" bestFit="1" customWidth="1"/>
    <col min="438" max="438" width="24.125" style="98" bestFit="1" customWidth="1"/>
    <col min="439" max="439" width="19.625" style="98" bestFit="1" customWidth="1"/>
    <col min="440" max="440" width="18.375" style="98" bestFit="1" customWidth="1"/>
    <col min="441" max="441" width="23.5" style="98" bestFit="1" customWidth="1"/>
    <col min="442" max="442" width="13.375" style="98" bestFit="1" customWidth="1"/>
    <col min="443" max="443" width="19.875" style="98" bestFit="1" customWidth="1"/>
    <col min="444" max="444" width="22.75" style="98" bestFit="1" customWidth="1"/>
    <col min="445" max="445" width="19.125" style="98" bestFit="1" customWidth="1"/>
    <col min="446" max="446" width="11.875" style="98" customWidth="1"/>
    <col min="447" max="447" width="18.875" style="98" bestFit="1" customWidth="1"/>
    <col min="448" max="448" width="28.875" style="98" bestFit="1" customWidth="1"/>
    <col min="449" max="449" width="24.125" style="98" bestFit="1" customWidth="1"/>
    <col min="450" max="450" width="18.625" style="98" bestFit="1" customWidth="1"/>
    <col min="451" max="451" width="16.625" style="98" bestFit="1" customWidth="1"/>
    <col min="452" max="452" width="19.375" style="98" bestFit="1" customWidth="1"/>
    <col min="453" max="453" width="4.5" style="98" customWidth="1"/>
    <col min="454" max="454" width="11.25" style="98" bestFit="1" customWidth="1"/>
    <col min="455" max="455" width="13.625" style="98" bestFit="1" customWidth="1"/>
    <col min="456" max="456" width="13.375" style="98" bestFit="1" customWidth="1"/>
    <col min="457" max="457" width="14.125" style="98" bestFit="1" customWidth="1"/>
    <col min="458" max="458" width="13.625" style="98" bestFit="1" customWidth="1"/>
    <col min="459" max="459" width="16.75" style="98" bestFit="1" customWidth="1"/>
    <col min="460" max="460" width="15.5" style="98" bestFit="1" customWidth="1"/>
    <col min="461" max="461" width="19.625" style="98" bestFit="1" customWidth="1"/>
    <col min="462" max="462" width="18.375" style="98" bestFit="1" customWidth="1"/>
    <col min="463" max="463" width="19.375" style="98" bestFit="1" customWidth="1"/>
    <col min="464" max="464" width="18.125" style="98" bestFit="1" customWidth="1"/>
    <col min="465" max="465" width="16.375" style="98" bestFit="1" customWidth="1"/>
    <col min="466" max="466" width="12.5" style="98" customWidth="1"/>
    <col min="467" max="467" width="25.5" style="98" bestFit="1" customWidth="1"/>
    <col min="468" max="468" width="24.125" style="98" bestFit="1" customWidth="1"/>
    <col min="469" max="469" width="19.625" style="98" bestFit="1" customWidth="1"/>
    <col min="470" max="470" width="18.375" style="98" bestFit="1" customWidth="1"/>
    <col min="471" max="471" width="23.5" style="98" bestFit="1" customWidth="1"/>
    <col min="472" max="472" width="13.375" style="98" bestFit="1" customWidth="1"/>
    <col min="473" max="473" width="19.875" style="98" bestFit="1" customWidth="1"/>
    <col min="474" max="474" width="22.75" style="98" bestFit="1" customWidth="1"/>
    <col min="475" max="475" width="19.125" style="98" bestFit="1" customWidth="1"/>
    <col min="476" max="476" width="11.875" style="98" customWidth="1"/>
    <col min="477" max="477" width="18.875" style="98" bestFit="1" customWidth="1"/>
    <col min="478" max="478" width="28.875" style="98" bestFit="1" customWidth="1"/>
    <col min="479" max="479" width="24.125" style="98" bestFit="1" customWidth="1"/>
    <col min="480" max="480" width="18.625" style="98" bestFit="1" customWidth="1"/>
    <col min="481" max="481" width="16.625" style="98" bestFit="1" customWidth="1"/>
    <col min="482" max="482" width="19.375" style="98" bestFit="1" customWidth="1"/>
    <col min="483" max="483" width="4.5" style="98" customWidth="1"/>
    <col min="484" max="484" width="11.25" style="98" bestFit="1" customWidth="1"/>
    <col min="485" max="485" width="13.625" style="98" bestFit="1" customWidth="1"/>
    <col min="486" max="486" width="13.375" style="98" bestFit="1" customWidth="1"/>
    <col min="487" max="487" width="14.125" style="98" bestFit="1" customWidth="1"/>
    <col min="488" max="488" width="13.625" style="98" bestFit="1" customWidth="1"/>
    <col min="489" max="489" width="16.75" style="98" bestFit="1" customWidth="1"/>
    <col min="490" max="490" width="15.5" style="98" bestFit="1" customWidth="1"/>
    <col min="491" max="491" width="19.625" style="98" bestFit="1" customWidth="1"/>
    <col min="492" max="492" width="18.375" style="98" bestFit="1" customWidth="1"/>
    <col min="493" max="493" width="19.375" style="98" bestFit="1" customWidth="1"/>
    <col min="494" max="494" width="18.125" style="98" bestFit="1" customWidth="1"/>
    <col min="495" max="495" width="16.375" style="98" bestFit="1" customWidth="1"/>
    <col min="496" max="496" width="12.5" style="98" customWidth="1"/>
    <col min="497" max="497" width="25.5" style="98" bestFit="1" customWidth="1"/>
    <col min="498" max="498" width="24.125" style="98" bestFit="1" customWidth="1"/>
    <col min="499" max="499" width="19.625" style="98" bestFit="1" customWidth="1"/>
    <col min="500" max="500" width="18.375" style="98" bestFit="1" customWidth="1"/>
    <col min="501" max="501" width="23.5" style="98" bestFit="1" customWidth="1"/>
    <col min="502" max="502" width="13.375" style="98" bestFit="1" customWidth="1"/>
    <col min="503" max="503" width="19.875" style="98" bestFit="1" customWidth="1"/>
    <col min="504" max="504" width="22.75" style="98" bestFit="1" customWidth="1"/>
    <col min="505" max="505" width="19.125" style="98" bestFit="1" customWidth="1"/>
    <col min="506" max="506" width="11.875" style="98" customWidth="1"/>
    <col min="507" max="507" width="18.875" style="98" bestFit="1" customWidth="1"/>
    <col min="508" max="508" width="28.875" style="98" bestFit="1" customWidth="1"/>
    <col min="509" max="509" width="24.125" style="98" bestFit="1" customWidth="1"/>
    <col min="510" max="510" width="18.625" style="98" bestFit="1" customWidth="1"/>
    <col min="511" max="511" width="16.625" style="98" bestFit="1" customWidth="1"/>
    <col min="512" max="512" width="19.375" style="98" bestFit="1" customWidth="1"/>
    <col min="513" max="513" width="4.5" style="98" customWidth="1"/>
    <col min="514" max="514" width="11.25" style="98" bestFit="1" customWidth="1"/>
    <col min="515" max="515" width="13.625" style="98" bestFit="1" customWidth="1"/>
    <col min="516" max="516" width="13.375" style="98" bestFit="1" customWidth="1"/>
    <col min="517" max="517" width="14.125" style="98" bestFit="1" customWidth="1"/>
    <col min="518" max="518" width="13.625" style="98" bestFit="1" customWidth="1"/>
    <col min="519" max="519" width="16.75" style="98" bestFit="1" customWidth="1"/>
    <col min="520" max="520" width="15.5" style="98" bestFit="1" customWidth="1"/>
    <col min="521" max="521" width="19.625" style="98" bestFit="1" customWidth="1"/>
    <col min="522" max="522" width="18.375" style="98" bestFit="1" customWidth="1"/>
    <col min="523" max="523" width="19.375" style="98" bestFit="1" customWidth="1"/>
    <col min="524" max="524" width="18.125" style="98" bestFit="1" customWidth="1"/>
    <col min="525" max="525" width="16.375" style="98" bestFit="1" customWidth="1"/>
    <col min="526" max="526" width="12.5" style="98" bestFit="1" customWidth="1"/>
    <col min="527" max="527" width="25.5" style="98" bestFit="1" customWidth="1"/>
    <col min="528" max="528" width="24.125" style="98" bestFit="1" customWidth="1"/>
    <col min="529" max="529" width="19.625" style="98" bestFit="1" customWidth="1"/>
    <col min="530" max="530" width="18.375" style="98" bestFit="1" customWidth="1"/>
    <col min="531" max="531" width="23.5" style="98" bestFit="1" customWidth="1"/>
    <col min="532" max="532" width="13.375" style="98" bestFit="1" customWidth="1"/>
    <col min="533" max="533" width="19.875" style="98" bestFit="1" customWidth="1"/>
    <col min="534" max="534" width="22.75" style="98" bestFit="1" customWidth="1"/>
    <col min="535" max="535" width="19.125" style="98" bestFit="1" customWidth="1"/>
    <col min="536" max="536" width="11.875" style="98" customWidth="1"/>
    <col min="537" max="537" width="18.875" style="98" bestFit="1" customWidth="1"/>
    <col min="538" max="538" width="28.875" style="98" bestFit="1" customWidth="1"/>
    <col min="539" max="539" width="24.125" style="98" bestFit="1" customWidth="1"/>
    <col min="540" max="540" width="18.625" style="98" bestFit="1" customWidth="1"/>
    <col min="541" max="541" width="16.625" style="98" bestFit="1" customWidth="1"/>
    <col min="542" max="542" width="19.375" style="98" bestFit="1" customWidth="1"/>
    <col min="543" max="543" width="4.5" style="98" customWidth="1"/>
    <col min="544" max="544" width="11.25" style="98" bestFit="1" customWidth="1"/>
    <col min="545" max="545" width="13.625" style="98" bestFit="1" customWidth="1"/>
    <col min="546" max="546" width="13.375" style="98" bestFit="1" customWidth="1"/>
    <col min="547" max="547" width="14.125" style="98" bestFit="1" customWidth="1"/>
    <col min="548" max="548" width="13.625" style="98" bestFit="1" customWidth="1"/>
    <col min="549" max="549" width="16.75" style="98" bestFit="1" customWidth="1"/>
    <col min="550" max="550" width="15.5" style="98" bestFit="1" customWidth="1"/>
    <col min="551" max="551" width="19.625" style="98" bestFit="1" customWidth="1"/>
    <col min="552" max="552" width="18.375" style="98" bestFit="1" customWidth="1"/>
    <col min="553" max="553" width="19.375" style="98" bestFit="1" customWidth="1"/>
    <col min="554" max="554" width="18.125" style="98" bestFit="1" customWidth="1"/>
    <col min="555" max="555" width="16.375" style="98" bestFit="1" customWidth="1"/>
    <col min="556" max="556" width="12.5" style="98" bestFit="1" customWidth="1"/>
    <col min="557" max="557" width="25.5" style="98" bestFit="1" customWidth="1"/>
    <col min="558" max="558" width="24.125" style="98" bestFit="1" customWidth="1"/>
    <col min="559" max="559" width="19.625" style="98" bestFit="1" customWidth="1"/>
    <col min="560" max="560" width="18.375" style="98" bestFit="1" customWidth="1"/>
    <col min="561" max="561" width="23.5" style="98" bestFit="1" customWidth="1"/>
    <col min="562" max="562" width="13.375" style="98" bestFit="1" customWidth="1"/>
    <col min="563" max="563" width="19.875" style="98" bestFit="1" customWidth="1"/>
    <col min="564" max="564" width="22.75" style="98" bestFit="1" customWidth="1"/>
    <col min="565" max="565" width="19.125" style="98" bestFit="1" customWidth="1"/>
    <col min="566" max="566" width="11.875" style="98" customWidth="1"/>
    <col min="567" max="567" width="18.875" style="98" bestFit="1" customWidth="1"/>
    <col min="568" max="568" width="28.875" style="98" bestFit="1" customWidth="1"/>
    <col min="569" max="569" width="24.125" style="98" bestFit="1" customWidth="1"/>
    <col min="570" max="570" width="18.625" style="98" bestFit="1" customWidth="1"/>
    <col min="571" max="571" width="16.625" style="98" bestFit="1" customWidth="1"/>
    <col min="572" max="572" width="19.375" style="98" bestFit="1" customWidth="1"/>
    <col min="573" max="573" width="4.5" style="98" customWidth="1"/>
    <col min="574" max="574" width="11.25" style="98" bestFit="1" customWidth="1"/>
    <col min="575" max="575" width="13.625" style="98" bestFit="1" customWidth="1"/>
    <col min="576" max="576" width="13.375" style="98" bestFit="1" customWidth="1"/>
    <col min="577" max="577" width="14.125" style="98" bestFit="1" customWidth="1"/>
    <col min="578" max="578" width="13.625" style="98" bestFit="1" customWidth="1"/>
    <col min="579" max="579" width="16.75" style="98" bestFit="1" customWidth="1"/>
    <col min="580" max="580" width="15.5" style="98" bestFit="1" customWidth="1"/>
    <col min="581" max="581" width="19.625" style="98" bestFit="1" customWidth="1"/>
    <col min="582" max="582" width="18.375" style="98" bestFit="1" customWidth="1"/>
    <col min="583" max="583" width="19.375" style="98" bestFit="1" customWidth="1"/>
    <col min="584" max="584" width="18.125" style="98" bestFit="1" customWidth="1"/>
    <col min="585" max="585" width="16.375" style="98" bestFit="1" customWidth="1"/>
    <col min="586" max="586" width="12.5" style="98" bestFit="1" customWidth="1"/>
    <col min="587" max="587" width="25.5" style="98" bestFit="1" customWidth="1"/>
    <col min="588" max="588" width="24.125" style="98" bestFit="1" customWidth="1"/>
    <col min="589" max="589" width="19.625" style="98" bestFit="1" customWidth="1"/>
    <col min="590" max="590" width="18.375" style="98" bestFit="1" customWidth="1"/>
    <col min="591" max="591" width="23.5" style="98" bestFit="1" customWidth="1"/>
    <col min="592" max="592" width="13.375" style="98" bestFit="1" customWidth="1"/>
    <col min="593" max="593" width="19.875" style="98" bestFit="1" customWidth="1"/>
    <col min="594" max="594" width="22.75" style="98" bestFit="1" customWidth="1"/>
    <col min="595" max="595" width="19.125" style="98" bestFit="1" customWidth="1"/>
    <col min="596" max="596" width="11.875" style="98" customWidth="1"/>
    <col min="597" max="597" width="18.875" style="98" bestFit="1" customWidth="1"/>
    <col min="598" max="598" width="28.875" style="98" bestFit="1" customWidth="1"/>
    <col min="599" max="599" width="24.125" style="98" bestFit="1" customWidth="1"/>
    <col min="600" max="600" width="18.625" style="98" bestFit="1" customWidth="1"/>
    <col min="601" max="601" width="16.625" style="98" bestFit="1" customWidth="1"/>
    <col min="602" max="602" width="19.375" style="98" bestFit="1" customWidth="1"/>
    <col min="603" max="603" width="4.5" style="98" customWidth="1"/>
    <col min="604" max="604" width="11.25" style="98" bestFit="1" customWidth="1"/>
    <col min="605" max="605" width="13.625" style="98" bestFit="1" customWidth="1"/>
    <col min="606" max="606" width="13.375" style="98" bestFit="1" customWidth="1"/>
    <col min="607" max="607" width="14.125" style="98" bestFit="1" customWidth="1"/>
    <col min="608" max="608" width="13.625" style="98" bestFit="1" customWidth="1"/>
    <col min="609" max="609" width="16.75" style="98" bestFit="1" customWidth="1"/>
    <col min="610" max="610" width="15.5" style="98" bestFit="1" customWidth="1"/>
    <col min="611" max="611" width="19.625" style="98" bestFit="1" customWidth="1"/>
    <col min="612" max="612" width="18.375" style="98" bestFit="1" customWidth="1"/>
    <col min="613" max="613" width="19.375" style="98" bestFit="1" customWidth="1"/>
    <col min="614" max="614" width="18.125" style="98" bestFit="1" customWidth="1"/>
    <col min="615" max="615" width="16.375" style="98" bestFit="1" customWidth="1"/>
    <col min="616" max="616" width="12.5" style="98" bestFit="1" customWidth="1"/>
    <col min="617" max="617" width="25.5" style="98" bestFit="1" customWidth="1"/>
    <col min="618" max="618" width="24.125" style="98" bestFit="1" customWidth="1"/>
    <col min="619" max="619" width="19.625" style="98" bestFit="1" customWidth="1"/>
    <col min="620" max="620" width="18.375" style="98" bestFit="1" customWidth="1"/>
    <col min="621" max="621" width="23.5" style="98" bestFit="1" customWidth="1"/>
    <col min="622" max="622" width="13.375" style="98" bestFit="1" customWidth="1"/>
    <col min="623" max="623" width="19.875" style="98" bestFit="1" customWidth="1"/>
    <col min="624" max="624" width="22.75" style="98" bestFit="1" customWidth="1"/>
    <col min="625" max="625" width="19.125" style="98" bestFit="1" customWidth="1"/>
    <col min="626" max="626" width="11.875" style="98" customWidth="1"/>
    <col min="627" max="627" width="18.875" style="98" bestFit="1" customWidth="1"/>
    <col min="628" max="628" width="28.875" style="98" bestFit="1" customWidth="1"/>
    <col min="629" max="629" width="24.125" style="98" bestFit="1" customWidth="1"/>
    <col min="630" max="630" width="18.625" style="98" bestFit="1" customWidth="1"/>
    <col min="631" max="631" width="16.625" style="98" bestFit="1" customWidth="1"/>
    <col min="632" max="632" width="19.375" style="98" bestFit="1" customWidth="1"/>
    <col min="633" max="633" width="4.5" style="98" customWidth="1"/>
    <col min="634" max="634" width="11.25" style="98" bestFit="1" customWidth="1"/>
    <col min="635" max="635" width="13.625" style="98" bestFit="1" customWidth="1"/>
    <col min="636" max="636" width="13.375" style="98" bestFit="1" customWidth="1"/>
    <col min="637" max="637" width="14.125" style="98" bestFit="1" customWidth="1"/>
    <col min="638" max="638" width="13.625" style="98" bestFit="1" customWidth="1"/>
    <col min="639" max="639" width="16.75" style="98" bestFit="1" customWidth="1"/>
    <col min="640" max="640" width="15.5" style="98" bestFit="1" customWidth="1"/>
    <col min="641" max="641" width="19.625" style="98" bestFit="1" customWidth="1"/>
    <col min="642" max="642" width="18.375" style="98" bestFit="1" customWidth="1"/>
    <col min="643" max="643" width="19.375" style="98" bestFit="1" customWidth="1"/>
    <col min="644" max="644" width="18.125" style="98" bestFit="1" customWidth="1"/>
    <col min="645" max="645" width="16.375" style="98" bestFit="1" customWidth="1"/>
    <col min="646" max="646" width="12.5" style="98" bestFit="1" customWidth="1"/>
    <col min="647" max="647" width="25.5" style="98" bestFit="1" customWidth="1"/>
    <col min="648" max="648" width="24.125" style="98" bestFit="1" customWidth="1"/>
    <col min="649" max="649" width="19.625" style="98" bestFit="1" customWidth="1"/>
    <col min="650" max="650" width="18.375" style="98" bestFit="1" customWidth="1"/>
    <col min="651" max="651" width="23.5" style="98" bestFit="1" customWidth="1"/>
    <col min="652" max="652" width="13.375" style="98" bestFit="1" customWidth="1"/>
    <col min="653" max="653" width="19.875" style="98" bestFit="1" customWidth="1"/>
    <col min="654" max="654" width="22.75" style="98" bestFit="1" customWidth="1"/>
    <col min="655" max="655" width="19.125" style="98" bestFit="1" customWidth="1"/>
    <col min="656" max="656" width="11.875" style="98" customWidth="1"/>
    <col min="657" max="657" width="18.875" style="98" bestFit="1" customWidth="1"/>
    <col min="658" max="658" width="28.875" style="98" bestFit="1" customWidth="1"/>
    <col min="659" max="659" width="24.125" style="98" bestFit="1" customWidth="1"/>
    <col min="660" max="660" width="18.625" style="98" bestFit="1" customWidth="1"/>
    <col min="661" max="661" width="16.625" style="98" bestFit="1" customWidth="1"/>
    <col min="662" max="662" width="19.375" style="98" bestFit="1" customWidth="1"/>
    <col min="663" max="663" width="4.5" style="98" customWidth="1"/>
    <col min="664" max="664" width="11.25" style="98" bestFit="1" customWidth="1"/>
    <col min="665" max="665" width="13.625" style="98" bestFit="1" customWidth="1"/>
    <col min="666" max="666" width="13.375" style="98" bestFit="1" customWidth="1"/>
    <col min="667" max="667" width="14.125" style="98" bestFit="1" customWidth="1"/>
    <col min="668" max="668" width="13.625" style="98" bestFit="1" customWidth="1"/>
    <col min="669" max="669" width="16.75" style="98" bestFit="1" customWidth="1"/>
    <col min="670" max="670" width="15.5" style="98" bestFit="1" customWidth="1"/>
    <col min="671" max="671" width="19.625" style="98" bestFit="1" customWidth="1"/>
    <col min="672" max="672" width="18.375" style="98" bestFit="1" customWidth="1"/>
    <col min="673" max="673" width="19.375" style="98" bestFit="1" customWidth="1"/>
    <col min="674" max="674" width="18.125" style="98" bestFit="1" customWidth="1"/>
    <col min="675" max="675" width="16.375" style="98" bestFit="1" customWidth="1"/>
    <col min="676" max="676" width="12.5" style="98" customWidth="1"/>
    <col min="677" max="677" width="25.5" style="98" bestFit="1" customWidth="1"/>
    <col min="678" max="678" width="24.125" style="98" bestFit="1" customWidth="1"/>
    <col min="679" max="679" width="19.625" style="98" bestFit="1" customWidth="1"/>
    <col min="680" max="680" width="18.375" style="98" bestFit="1" customWidth="1"/>
    <col min="681" max="681" width="23.5" style="98" bestFit="1" customWidth="1"/>
    <col min="682" max="682" width="13.375" style="98" bestFit="1" customWidth="1"/>
    <col min="683" max="683" width="19.875" style="98" bestFit="1" customWidth="1"/>
    <col min="684" max="684" width="22.75" style="98" bestFit="1" customWidth="1"/>
    <col min="685" max="685" width="19.125" style="98" bestFit="1" customWidth="1"/>
    <col min="686" max="686" width="11.875" style="98" customWidth="1"/>
    <col min="687" max="687" width="18.875" style="98" bestFit="1" customWidth="1"/>
    <col min="688" max="688" width="28.875" style="98" bestFit="1" customWidth="1"/>
    <col min="689" max="689" width="24.125" style="98" bestFit="1" customWidth="1"/>
    <col min="690" max="690" width="18.625" style="98" bestFit="1" customWidth="1"/>
    <col min="691" max="691" width="16.625" style="98" bestFit="1" customWidth="1"/>
    <col min="692" max="692" width="19.375" style="98" bestFit="1" customWidth="1"/>
    <col min="693" max="693" width="4.5" style="98" customWidth="1"/>
    <col min="694" max="694" width="11.25" style="98" bestFit="1" customWidth="1"/>
    <col min="695" max="695" width="13.625" style="98" bestFit="1" customWidth="1"/>
    <col min="696" max="696" width="13.375" style="98" bestFit="1" customWidth="1"/>
    <col min="697" max="697" width="14.125" style="98" bestFit="1" customWidth="1"/>
    <col min="698" max="698" width="13.625" style="98" bestFit="1" customWidth="1"/>
    <col min="699" max="699" width="16.75" style="98" bestFit="1" customWidth="1"/>
    <col min="700" max="700" width="15.5" style="98" bestFit="1" customWidth="1"/>
    <col min="701" max="701" width="19.625" style="98" bestFit="1" customWidth="1"/>
    <col min="702" max="702" width="18.375" style="98" bestFit="1" customWidth="1"/>
    <col min="703" max="703" width="19.375" style="98" bestFit="1" customWidth="1"/>
    <col min="704" max="704" width="18.125" style="98" bestFit="1" customWidth="1"/>
    <col min="705" max="705" width="16.375" style="98" bestFit="1" customWidth="1"/>
    <col min="706" max="706" width="12.5" style="98" bestFit="1" customWidth="1"/>
    <col min="707" max="707" width="25.5" style="98" bestFit="1" customWidth="1"/>
    <col min="708" max="708" width="24.125" style="98" bestFit="1" customWidth="1"/>
    <col min="709" max="709" width="19.625" style="98" bestFit="1" customWidth="1"/>
    <col min="710" max="710" width="18.375" style="98" bestFit="1" customWidth="1"/>
    <col min="711" max="711" width="23.5" style="98" bestFit="1" customWidth="1"/>
    <col min="712" max="712" width="13.375" style="98" bestFit="1" customWidth="1"/>
    <col min="713" max="713" width="19.875" style="98" bestFit="1" customWidth="1"/>
    <col min="714" max="714" width="22.75" style="98" bestFit="1" customWidth="1"/>
    <col min="715" max="715" width="19.125" style="98" bestFit="1" customWidth="1"/>
    <col min="716" max="716" width="11.875" style="98" customWidth="1"/>
    <col min="717" max="717" width="18.875" style="98" bestFit="1" customWidth="1"/>
    <col min="718" max="718" width="28.875" style="98" bestFit="1" customWidth="1"/>
    <col min="719" max="719" width="24.125" style="98" bestFit="1" customWidth="1"/>
    <col min="720" max="720" width="18.625" style="98" bestFit="1" customWidth="1"/>
    <col min="721" max="721" width="16.625" style="98" bestFit="1" customWidth="1"/>
    <col min="722" max="722" width="19.375" style="98" bestFit="1" customWidth="1"/>
    <col min="723" max="723" width="4.5" style="98" customWidth="1"/>
    <col min="724" max="724" width="11.25" style="98" bestFit="1" customWidth="1"/>
    <col min="725" max="725" width="13.625" style="98" bestFit="1" customWidth="1"/>
    <col min="726" max="726" width="13.375" style="98" bestFit="1" customWidth="1"/>
    <col min="727" max="727" width="14.125" style="98" bestFit="1" customWidth="1"/>
    <col min="728" max="728" width="13.625" style="98" bestFit="1" customWidth="1"/>
    <col min="729" max="729" width="16.75" style="98" bestFit="1" customWidth="1"/>
    <col min="730" max="730" width="15.5" style="98" bestFit="1" customWidth="1"/>
    <col min="731" max="731" width="19.625" style="98" bestFit="1" customWidth="1"/>
    <col min="732" max="732" width="18.375" style="98" bestFit="1" customWidth="1"/>
    <col min="733" max="733" width="19.375" style="98" bestFit="1" customWidth="1"/>
    <col min="734" max="734" width="18.125" style="98" bestFit="1" customWidth="1"/>
    <col min="735" max="735" width="16.375" style="98" bestFit="1" customWidth="1"/>
    <col min="736" max="736" width="12.5" style="98" bestFit="1" customWidth="1"/>
    <col min="737" max="737" width="25.5" style="98" bestFit="1" customWidth="1"/>
    <col min="738" max="738" width="24.125" style="98" bestFit="1" customWidth="1"/>
    <col min="739" max="739" width="19.625" style="98" bestFit="1" customWidth="1"/>
    <col min="740" max="740" width="18.375" style="98" bestFit="1" customWidth="1"/>
    <col min="741" max="741" width="23.5" style="98" bestFit="1" customWidth="1"/>
    <col min="742" max="742" width="13.375" style="98" bestFit="1" customWidth="1"/>
    <col min="743" max="743" width="19.875" style="98" bestFit="1" customWidth="1"/>
    <col min="744" max="744" width="22.75" style="98" bestFit="1" customWidth="1"/>
    <col min="745" max="745" width="19.125" style="98" bestFit="1" customWidth="1"/>
    <col min="746" max="746" width="11.875" style="98" customWidth="1"/>
    <col min="747" max="747" width="18.875" style="98" bestFit="1" customWidth="1"/>
    <col min="748" max="748" width="28.875" style="98" bestFit="1" customWidth="1"/>
    <col min="749" max="749" width="24.125" style="98" bestFit="1" customWidth="1"/>
    <col min="750" max="750" width="18.625" style="98" bestFit="1" customWidth="1"/>
    <col min="751" max="751" width="16.625" style="98" bestFit="1" customWidth="1"/>
    <col min="752" max="752" width="19.375" style="98" bestFit="1" customWidth="1"/>
    <col min="753" max="753" width="4.5" style="98" customWidth="1"/>
    <col min="754" max="754" width="11.25" style="98" bestFit="1" customWidth="1"/>
    <col min="755" max="755" width="13.625" style="98" bestFit="1" customWidth="1"/>
    <col min="756" max="756" width="13.375" style="98" bestFit="1" customWidth="1"/>
    <col min="757" max="757" width="14.125" style="98" bestFit="1" customWidth="1"/>
    <col min="758" max="758" width="13.625" style="98" bestFit="1" customWidth="1"/>
    <col min="759" max="759" width="16.75" style="98" bestFit="1" customWidth="1"/>
    <col min="760" max="760" width="15.5" style="98" bestFit="1" customWidth="1"/>
    <col min="761" max="761" width="19.625" style="98" bestFit="1" customWidth="1"/>
    <col min="762" max="762" width="18.375" style="98" bestFit="1" customWidth="1"/>
    <col min="763" max="763" width="19.375" style="98" bestFit="1" customWidth="1"/>
    <col min="764" max="764" width="18.125" style="98" bestFit="1" customWidth="1"/>
    <col min="765" max="765" width="16.375" style="98" bestFit="1" customWidth="1"/>
    <col min="766" max="766" width="12.5" style="98" customWidth="1"/>
    <col min="767" max="767" width="25.5" style="98" bestFit="1" customWidth="1"/>
    <col min="768" max="768" width="24.125" style="98" bestFit="1" customWidth="1"/>
    <col min="769" max="769" width="19.625" style="98" bestFit="1" customWidth="1"/>
    <col min="770" max="770" width="18.375" style="98" bestFit="1" customWidth="1"/>
    <col min="771" max="771" width="23.5" style="98" bestFit="1" customWidth="1"/>
    <col min="772" max="772" width="13.375" style="98" bestFit="1" customWidth="1"/>
    <col min="773" max="773" width="19.875" style="98" bestFit="1" customWidth="1"/>
    <col min="774" max="774" width="22.75" style="98" bestFit="1" customWidth="1"/>
    <col min="775" max="775" width="19.125" style="98" bestFit="1" customWidth="1"/>
    <col min="776" max="776" width="10.875" style="98" customWidth="1"/>
    <col min="777" max="777" width="18.875" style="98" bestFit="1" customWidth="1"/>
    <col min="778" max="778" width="28.875" style="98" bestFit="1" customWidth="1"/>
    <col min="779" max="779" width="24.125" style="98" bestFit="1" customWidth="1"/>
    <col min="780" max="780" width="18.625" style="98" bestFit="1" customWidth="1"/>
    <col min="781" max="781" width="16.625" style="98" bestFit="1" customWidth="1"/>
    <col min="782" max="782" width="19.375" style="98" bestFit="1" customWidth="1"/>
    <col min="783" max="783" width="4.5" style="98" customWidth="1"/>
    <col min="784" max="784" width="11.25" style="98" bestFit="1" customWidth="1"/>
    <col min="785" max="785" width="13.625" style="98" bestFit="1" customWidth="1"/>
    <col min="786" max="786" width="13.375" style="98" bestFit="1" customWidth="1"/>
    <col min="787" max="787" width="14.125" style="98" bestFit="1" customWidth="1"/>
    <col min="788" max="788" width="13.625" style="98" bestFit="1" customWidth="1"/>
    <col min="789" max="789" width="16.75" style="98" bestFit="1" customWidth="1"/>
    <col min="790" max="790" width="15.5" style="98" bestFit="1" customWidth="1"/>
    <col min="791" max="791" width="19.625" style="98" bestFit="1" customWidth="1"/>
    <col min="792" max="792" width="18.375" style="98" bestFit="1" customWidth="1"/>
    <col min="793" max="793" width="19.375" style="98" bestFit="1" customWidth="1"/>
    <col min="794" max="794" width="18.125" style="98" bestFit="1" customWidth="1"/>
    <col min="795" max="795" width="16.375" style="98" bestFit="1" customWidth="1"/>
    <col min="796" max="796" width="12.5" style="98" bestFit="1" customWidth="1"/>
    <col min="797" max="797" width="25.5" style="98" bestFit="1" customWidth="1"/>
    <col min="798" max="798" width="24.125" style="98" bestFit="1" customWidth="1"/>
    <col min="799" max="799" width="19.625" style="98" bestFit="1" customWidth="1"/>
    <col min="800" max="800" width="18.375" style="98" bestFit="1" customWidth="1"/>
    <col min="801" max="801" width="23.5" style="98" bestFit="1" customWidth="1"/>
    <col min="802" max="802" width="13.375" style="98" bestFit="1" customWidth="1"/>
    <col min="803" max="803" width="19.875" style="98" bestFit="1" customWidth="1"/>
    <col min="804" max="804" width="22.75" style="98" bestFit="1" customWidth="1"/>
    <col min="805" max="805" width="19.125" style="98" bestFit="1" customWidth="1"/>
    <col min="806" max="806" width="10.875" style="98" customWidth="1"/>
    <col min="807" max="807" width="18.875" style="98" bestFit="1" customWidth="1"/>
    <col min="808" max="808" width="28.875" style="98" bestFit="1" customWidth="1"/>
    <col min="809" max="809" width="24.125" style="98" bestFit="1" customWidth="1"/>
    <col min="810" max="810" width="18.625" style="98" bestFit="1" customWidth="1"/>
    <col min="811" max="811" width="16.25" style="98" bestFit="1" customWidth="1"/>
    <col min="812" max="812" width="19.125" style="98" bestFit="1" customWidth="1"/>
    <col min="813" max="813" width="4.375" style="98" customWidth="1"/>
    <col min="814" max="814" width="11.375" style="98" bestFit="1" customWidth="1"/>
    <col min="815" max="815" width="13.5" style="98" bestFit="1" customWidth="1"/>
    <col min="816" max="816" width="13.125" style="98" bestFit="1" customWidth="1"/>
    <col min="817" max="817" width="14.25" style="98" bestFit="1" customWidth="1"/>
    <col min="818" max="818" width="13.625" style="98" bestFit="1" customWidth="1"/>
    <col min="819" max="819" width="16.875" style="98" bestFit="1" customWidth="1"/>
    <col min="820" max="820" width="15.5" style="98" bestFit="1" customWidth="1"/>
    <col min="821" max="821" width="19.75" style="98" bestFit="1" customWidth="1"/>
    <col min="822" max="822" width="18.375" style="98" bestFit="1" customWidth="1"/>
    <col min="823" max="823" width="19.5" style="98" bestFit="1" customWidth="1"/>
    <col min="824" max="824" width="18.125" style="98" bestFit="1" customWidth="1"/>
    <col min="825" max="825" width="16.25" style="98" bestFit="1" customWidth="1"/>
    <col min="826" max="826" width="12.375" style="98" bestFit="1" customWidth="1"/>
    <col min="827" max="827" width="25.125" style="98" bestFit="1" customWidth="1"/>
    <col min="828" max="828" width="23.625" style="98" bestFit="1" customWidth="1"/>
    <col min="829" max="829" width="19.5" style="98" bestFit="1" customWidth="1"/>
    <col min="830" max="830" width="18.125" style="98" bestFit="1" customWidth="1"/>
    <col min="831" max="831" width="23.125" style="98" bestFit="1" customWidth="1"/>
    <col min="832" max="832" width="13.25" style="98" bestFit="1" customWidth="1"/>
    <col min="833" max="833" width="19.75" style="98" bestFit="1" customWidth="1"/>
    <col min="834" max="834" width="22.375" style="98" bestFit="1" customWidth="1"/>
    <col min="835" max="835" width="18.875" style="98" bestFit="1" customWidth="1"/>
    <col min="836" max="836" width="10.875" style="98" customWidth="1"/>
    <col min="837" max="837" width="18.375" style="98" bestFit="1" customWidth="1"/>
    <col min="838" max="838" width="28.375" style="98" bestFit="1" customWidth="1"/>
    <col min="839" max="839" width="23.875" style="98" bestFit="1" customWidth="1"/>
    <col min="840" max="840" width="18.25" style="98" bestFit="1" customWidth="1"/>
    <col min="841" max="841" width="16.625" style="98" bestFit="1" customWidth="1"/>
    <col min="842" max="842" width="19.375" style="98" bestFit="1" customWidth="1"/>
    <col min="843" max="843" width="4.5" style="98" customWidth="1"/>
    <col min="844" max="844" width="11.25" style="98" bestFit="1" customWidth="1"/>
    <col min="845" max="845" width="13.625" style="98" bestFit="1" customWidth="1"/>
    <col min="846" max="846" width="13.375" style="98" bestFit="1" customWidth="1"/>
    <col min="847" max="847" width="14.125" style="98" bestFit="1" customWidth="1"/>
    <col min="848" max="848" width="13.625" style="98" bestFit="1" customWidth="1"/>
    <col min="849" max="849" width="16.75" style="98" bestFit="1" customWidth="1"/>
    <col min="850" max="850" width="15.5" style="98" bestFit="1" customWidth="1"/>
    <col min="851" max="851" width="19.625" style="98" bestFit="1" customWidth="1"/>
    <col min="852" max="852" width="18.375" style="98" bestFit="1" customWidth="1"/>
    <col min="853" max="853" width="19.375" style="98" bestFit="1" customWidth="1"/>
    <col min="854" max="854" width="18.125" style="98" bestFit="1" customWidth="1"/>
    <col min="855" max="855" width="16.375" style="98" bestFit="1" customWidth="1"/>
    <col min="856" max="856" width="12.5" style="98" customWidth="1"/>
    <col min="857" max="857" width="25.5" style="98" bestFit="1" customWidth="1"/>
    <col min="858" max="858" width="24.125" style="98" bestFit="1" customWidth="1"/>
    <col min="859" max="859" width="19.625" style="98" bestFit="1" customWidth="1"/>
    <col min="860" max="860" width="18.375" style="98" bestFit="1" customWidth="1"/>
    <col min="861" max="861" width="23.5" style="98" bestFit="1" customWidth="1"/>
    <col min="862" max="862" width="13.375" style="98" bestFit="1" customWidth="1"/>
    <col min="863" max="863" width="19.875" style="98" bestFit="1" customWidth="1"/>
    <col min="864" max="864" width="22.75" style="98" bestFit="1" customWidth="1"/>
    <col min="865" max="865" width="19.125" style="98" bestFit="1" customWidth="1"/>
    <col min="866" max="866" width="10.875" style="98" customWidth="1"/>
    <col min="867" max="867" width="18.875" style="98" bestFit="1" customWidth="1"/>
    <col min="868" max="868" width="28.875" style="98" bestFit="1" customWidth="1"/>
    <col min="869" max="869" width="24.125" style="98" bestFit="1" customWidth="1"/>
    <col min="870" max="870" width="18.625" style="98" bestFit="1" customWidth="1"/>
    <col min="871" max="871" width="16.625" style="98" bestFit="1" customWidth="1"/>
    <col min="872" max="872" width="19.375" style="98" bestFit="1" customWidth="1"/>
    <col min="873" max="873" width="4.5" style="98" customWidth="1"/>
    <col min="874" max="874" width="11.25" style="98" bestFit="1" customWidth="1"/>
    <col min="875" max="875" width="13.625" style="98" bestFit="1" customWidth="1"/>
    <col min="876" max="876" width="13.375" style="98" bestFit="1" customWidth="1"/>
    <col min="877" max="877" width="14.125" style="98" bestFit="1" customWidth="1"/>
    <col min="878" max="878" width="13.625" style="98" bestFit="1" customWidth="1"/>
    <col min="879" max="879" width="16.75" style="98" bestFit="1" customWidth="1"/>
    <col min="880" max="880" width="15.5" style="98" bestFit="1" customWidth="1"/>
    <col min="881" max="881" width="19.625" style="98" bestFit="1" customWidth="1"/>
    <col min="882" max="882" width="18.375" style="98" bestFit="1" customWidth="1"/>
    <col min="883" max="883" width="19.375" style="98" bestFit="1" customWidth="1"/>
    <col min="884" max="884" width="18.125" style="98" bestFit="1" customWidth="1"/>
    <col min="885" max="885" width="16.375" style="98" bestFit="1" customWidth="1"/>
    <col min="886" max="886" width="12.5" style="98" customWidth="1"/>
    <col min="887" max="887" width="25.5" style="98" bestFit="1" customWidth="1"/>
    <col min="888" max="888" width="24.125" style="98" bestFit="1" customWidth="1"/>
    <col min="889" max="889" width="19.625" style="98" bestFit="1" customWidth="1"/>
    <col min="890" max="890" width="18.375" style="98" bestFit="1" customWidth="1"/>
    <col min="891" max="891" width="23.5" style="98" bestFit="1" customWidth="1"/>
    <col min="892" max="892" width="13.375" style="98" bestFit="1" customWidth="1"/>
    <col min="893" max="893" width="19.875" style="98" bestFit="1" customWidth="1"/>
    <col min="894" max="894" width="22.75" style="98" bestFit="1" customWidth="1"/>
    <col min="895" max="895" width="19.125" style="98" bestFit="1" customWidth="1"/>
    <col min="896" max="896" width="10.875" style="98" customWidth="1"/>
    <col min="897" max="897" width="18.875" style="98" bestFit="1" customWidth="1"/>
    <col min="898" max="898" width="28.875" style="98" bestFit="1" customWidth="1"/>
    <col min="899" max="899" width="24.125" style="98" bestFit="1" customWidth="1"/>
    <col min="900" max="900" width="18.625" style="98" bestFit="1" customWidth="1"/>
    <col min="901" max="901" width="16.625" style="98" bestFit="1" customWidth="1"/>
    <col min="902" max="902" width="19.375" style="98" bestFit="1" customWidth="1"/>
    <col min="903" max="903" width="4.5" style="98" customWidth="1"/>
    <col min="904" max="904" width="11.25" style="98" bestFit="1" customWidth="1"/>
    <col min="905" max="905" width="13.625" style="98" bestFit="1" customWidth="1"/>
    <col min="906" max="906" width="13.375" style="98" bestFit="1" customWidth="1"/>
    <col min="907" max="907" width="14.125" style="98" bestFit="1" customWidth="1"/>
    <col min="908" max="908" width="13.625" style="98" bestFit="1" customWidth="1"/>
    <col min="909" max="909" width="16.75" style="98" bestFit="1" customWidth="1"/>
    <col min="910" max="910" width="15.5" style="98" bestFit="1" customWidth="1"/>
    <col min="911" max="911" width="19.625" style="98" bestFit="1" customWidth="1"/>
    <col min="912" max="912" width="18.375" style="98" bestFit="1" customWidth="1"/>
    <col min="913" max="913" width="19.375" style="98" bestFit="1" customWidth="1"/>
    <col min="914" max="914" width="18.125" style="98" bestFit="1" customWidth="1"/>
    <col min="915" max="915" width="16.375" style="98" bestFit="1" customWidth="1"/>
    <col min="916" max="916" width="12.5" style="98" bestFit="1" customWidth="1"/>
    <col min="917" max="917" width="25.5" style="98" bestFit="1" customWidth="1"/>
    <col min="918" max="918" width="24.125" style="98" bestFit="1" customWidth="1"/>
    <col min="919" max="919" width="19.625" style="98" bestFit="1" customWidth="1"/>
    <col min="920" max="920" width="18.375" style="98" bestFit="1" customWidth="1"/>
    <col min="921" max="921" width="23.5" style="98" bestFit="1" customWidth="1"/>
    <col min="922" max="922" width="13.375" style="98" bestFit="1" customWidth="1"/>
    <col min="923" max="923" width="19.875" style="98" bestFit="1" customWidth="1"/>
    <col min="924" max="924" width="22.75" style="98" bestFit="1" customWidth="1"/>
    <col min="925" max="925" width="19.125" style="98" bestFit="1" customWidth="1"/>
    <col min="926" max="926" width="10.875" style="98" customWidth="1"/>
    <col min="927" max="927" width="18.875" style="98" bestFit="1" customWidth="1"/>
    <col min="928" max="928" width="28.875" style="98" bestFit="1" customWidth="1"/>
    <col min="929" max="929" width="24.125" style="98" bestFit="1" customWidth="1"/>
    <col min="930" max="930" width="18.625" style="98" bestFit="1" customWidth="1"/>
    <col min="931" max="931" width="16.625" style="98" bestFit="1" customWidth="1"/>
    <col min="932" max="932" width="19.375" style="98" bestFit="1" customWidth="1"/>
    <col min="933" max="933" width="4.5" style="98" customWidth="1"/>
    <col min="934" max="934" width="11.25" style="98" bestFit="1" customWidth="1"/>
    <col min="935" max="935" width="13.625" style="98" bestFit="1" customWidth="1"/>
    <col min="936" max="936" width="13.375" style="98" bestFit="1" customWidth="1"/>
    <col min="937" max="937" width="14.125" style="98" bestFit="1" customWidth="1"/>
    <col min="938" max="938" width="13.625" style="98" bestFit="1" customWidth="1"/>
    <col min="939" max="939" width="16.75" style="98" bestFit="1" customWidth="1"/>
    <col min="940" max="940" width="15.5" style="98" bestFit="1" customWidth="1"/>
    <col min="941" max="941" width="19.625" style="98" bestFit="1" customWidth="1"/>
    <col min="942" max="942" width="18.375" style="98" bestFit="1" customWidth="1"/>
    <col min="943" max="943" width="19.375" style="98" bestFit="1" customWidth="1"/>
    <col min="944" max="944" width="18.125" style="98" bestFit="1" customWidth="1"/>
    <col min="945" max="945" width="16.375" style="98" bestFit="1" customWidth="1"/>
    <col min="946" max="946" width="12.5" style="98" bestFit="1" customWidth="1"/>
    <col min="947" max="947" width="25.5" style="98" bestFit="1" customWidth="1"/>
    <col min="948" max="948" width="24.125" style="98" bestFit="1" customWidth="1"/>
    <col min="949" max="949" width="19.625" style="98" bestFit="1" customWidth="1"/>
    <col min="950" max="950" width="18.375" style="98" bestFit="1" customWidth="1"/>
    <col min="951" max="951" width="23.5" style="98" bestFit="1" customWidth="1"/>
    <col min="952" max="952" width="13.375" style="98" bestFit="1" customWidth="1"/>
    <col min="953" max="953" width="19.875" style="98" bestFit="1" customWidth="1"/>
    <col min="954" max="954" width="22.75" style="98" bestFit="1" customWidth="1"/>
    <col min="955" max="955" width="19.125" style="98" bestFit="1" customWidth="1"/>
    <col min="956" max="956" width="10.875" style="98" customWidth="1"/>
    <col min="957" max="957" width="18.875" style="98" bestFit="1" customWidth="1"/>
    <col min="958" max="958" width="28.875" style="98" bestFit="1" customWidth="1"/>
    <col min="959" max="959" width="24.125" style="98" bestFit="1" customWidth="1"/>
    <col min="960" max="960" width="18.625" style="98" bestFit="1" customWidth="1"/>
    <col min="961" max="961" width="16.625" style="98" bestFit="1" customWidth="1"/>
    <col min="962" max="962" width="19.375" style="98" bestFit="1" customWidth="1"/>
    <col min="963" max="963" width="4.5" style="98" customWidth="1"/>
    <col min="964" max="964" width="11.25" style="98" bestFit="1" customWidth="1"/>
    <col min="965" max="965" width="13.625" style="98" bestFit="1" customWidth="1"/>
    <col min="966" max="966" width="13.375" style="98" bestFit="1" customWidth="1"/>
    <col min="967" max="967" width="14.125" style="98" bestFit="1" customWidth="1"/>
    <col min="968" max="968" width="13.625" style="98" bestFit="1" customWidth="1"/>
    <col min="969" max="969" width="16.75" style="98" bestFit="1" customWidth="1"/>
    <col min="970" max="970" width="15.5" style="98" bestFit="1" customWidth="1"/>
    <col min="971" max="971" width="19.625" style="98" bestFit="1" customWidth="1"/>
    <col min="972" max="972" width="18.375" style="98" bestFit="1" customWidth="1"/>
    <col min="973" max="973" width="19.375" style="98" bestFit="1" customWidth="1"/>
    <col min="974" max="974" width="18.125" style="98" bestFit="1" customWidth="1"/>
    <col min="975" max="975" width="16.375" style="98" bestFit="1" customWidth="1"/>
    <col min="976" max="976" width="12.5" style="98" bestFit="1" customWidth="1"/>
    <col min="977" max="977" width="25.5" style="98" bestFit="1" customWidth="1"/>
    <col min="978" max="978" width="24.125" style="98" bestFit="1" customWidth="1"/>
    <col min="979" max="979" width="19.625" style="98" bestFit="1" customWidth="1"/>
    <col min="980" max="980" width="18.375" style="98" bestFit="1" customWidth="1"/>
    <col min="981" max="981" width="23.5" style="98" bestFit="1" customWidth="1"/>
    <col min="982" max="982" width="13.375" style="98" bestFit="1" customWidth="1"/>
    <col min="983" max="983" width="19.875" style="98" bestFit="1" customWidth="1"/>
    <col min="984" max="984" width="22.75" style="98" bestFit="1" customWidth="1"/>
    <col min="985" max="985" width="19.125" style="98" bestFit="1" customWidth="1"/>
    <col min="986" max="986" width="10.875" style="98" customWidth="1"/>
    <col min="987" max="987" width="18.875" style="98" bestFit="1" customWidth="1"/>
    <col min="988" max="988" width="28.875" style="98" bestFit="1" customWidth="1"/>
    <col min="989" max="989" width="24.125" style="98" bestFit="1" customWidth="1"/>
    <col min="990" max="990" width="18.625" style="98" bestFit="1" customWidth="1"/>
    <col min="991" max="991" width="16.625" style="98" bestFit="1" customWidth="1"/>
    <col min="992" max="992" width="19.375" style="98" bestFit="1" customWidth="1"/>
    <col min="993" max="993" width="4.5" style="98" customWidth="1"/>
    <col min="994" max="994" width="11.25" style="98" bestFit="1" customWidth="1"/>
    <col min="995" max="995" width="13.625" style="98" bestFit="1" customWidth="1"/>
    <col min="996" max="996" width="13.375" style="98" bestFit="1" customWidth="1"/>
    <col min="997" max="997" width="14.125" style="98" bestFit="1" customWidth="1"/>
    <col min="998" max="998" width="13.625" style="98" bestFit="1" customWidth="1"/>
    <col min="999" max="999" width="16.75" style="98" bestFit="1" customWidth="1"/>
    <col min="1000" max="1000" width="15.5" style="98" bestFit="1" customWidth="1"/>
    <col min="1001" max="1001" width="19.625" style="98" bestFit="1" customWidth="1"/>
    <col min="1002" max="1002" width="18.375" style="98" bestFit="1" customWidth="1"/>
    <col min="1003" max="1003" width="19.375" style="98" bestFit="1" customWidth="1"/>
    <col min="1004" max="1004" width="18.125" style="98" bestFit="1" customWidth="1"/>
    <col min="1005" max="1005" width="16.375" style="98" bestFit="1" customWidth="1"/>
    <col min="1006" max="1006" width="12.5" style="98" bestFit="1" customWidth="1"/>
    <col min="1007" max="1007" width="25.5" style="98" bestFit="1" customWidth="1"/>
    <col min="1008" max="1008" width="24.125" style="98" bestFit="1" customWidth="1"/>
    <col min="1009" max="1009" width="19.625" style="98" bestFit="1" customWidth="1"/>
    <col min="1010" max="1010" width="18.375" style="98" bestFit="1" customWidth="1"/>
    <col min="1011" max="1011" width="23.5" style="98" bestFit="1" customWidth="1"/>
    <col min="1012" max="1012" width="13.375" style="98" bestFit="1" customWidth="1"/>
    <col min="1013" max="1013" width="19.875" style="98" bestFit="1" customWidth="1"/>
    <col min="1014" max="1014" width="22.75" style="98" bestFit="1" customWidth="1"/>
    <col min="1015" max="1015" width="19.125" style="98" bestFit="1" customWidth="1"/>
    <col min="1016" max="1016" width="10.875" style="98" customWidth="1"/>
    <col min="1017" max="1017" width="18.875" style="98" bestFit="1" customWidth="1"/>
    <col min="1018" max="1018" width="28.875" style="98" bestFit="1" customWidth="1"/>
    <col min="1019" max="1019" width="24.125" style="98" bestFit="1" customWidth="1"/>
    <col min="1020" max="1020" width="18.625" style="98" bestFit="1" customWidth="1"/>
    <col min="1021" max="1021" width="16.625" style="98" bestFit="1" customWidth="1"/>
    <col min="1022" max="1022" width="19.375" style="98" bestFit="1" customWidth="1"/>
    <col min="1023" max="1023" width="4.5" style="98" customWidth="1"/>
    <col min="1024" max="1024" width="11.25" style="98" bestFit="1" customWidth="1"/>
    <col min="1025" max="1025" width="13.625" style="98" bestFit="1" customWidth="1"/>
    <col min="1026" max="1026" width="13.375" style="98" bestFit="1" customWidth="1"/>
    <col min="1027" max="1027" width="14.125" style="98" bestFit="1" customWidth="1"/>
    <col min="1028" max="1028" width="13.625" style="98" bestFit="1" customWidth="1"/>
    <col min="1029" max="1029" width="16.75" style="98" bestFit="1" customWidth="1"/>
    <col min="1030" max="1030" width="15.5" style="98" bestFit="1" customWidth="1"/>
    <col min="1031" max="1031" width="19.625" style="98" bestFit="1" customWidth="1"/>
    <col min="1032" max="1032" width="18.375" style="98" bestFit="1" customWidth="1"/>
    <col min="1033" max="1033" width="19.375" style="98" bestFit="1" customWidth="1"/>
    <col min="1034" max="1034" width="18.125" style="98" bestFit="1" customWidth="1"/>
    <col min="1035" max="1035" width="16.375" style="98" bestFit="1" customWidth="1"/>
    <col min="1036" max="1036" width="12.5" style="98" bestFit="1" customWidth="1"/>
    <col min="1037" max="1037" width="25.5" style="98" bestFit="1" customWidth="1"/>
    <col min="1038" max="1038" width="24.125" style="98" bestFit="1" customWidth="1"/>
    <col min="1039" max="1039" width="19.625" style="98" bestFit="1" customWidth="1"/>
    <col min="1040" max="1040" width="18.375" style="98" bestFit="1" customWidth="1"/>
    <col min="1041" max="1041" width="23.5" style="98" bestFit="1" customWidth="1"/>
    <col min="1042" max="1042" width="13.375" style="98" bestFit="1" customWidth="1"/>
    <col min="1043" max="1043" width="19.875" style="98" bestFit="1" customWidth="1"/>
    <col min="1044" max="1044" width="22.75" style="98" bestFit="1" customWidth="1"/>
    <col min="1045" max="1045" width="19.125" style="98" bestFit="1" customWidth="1"/>
    <col min="1046" max="1046" width="10.875" style="98" customWidth="1"/>
    <col min="1047" max="1047" width="18.875" style="98" bestFit="1" customWidth="1"/>
    <col min="1048" max="1048" width="28.875" style="98" bestFit="1" customWidth="1"/>
    <col min="1049" max="1049" width="24.125" style="98" bestFit="1" customWidth="1"/>
    <col min="1050" max="1050" width="18.625" style="98" bestFit="1" customWidth="1"/>
    <col min="1051" max="1051" width="16.625" style="98" bestFit="1" customWidth="1"/>
    <col min="1052" max="1052" width="19.375" style="98" bestFit="1" customWidth="1"/>
    <col min="1053" max="1053" width="4.5" style="98" customWidth="1"/>
    <col min="1054" max="1054" width="11.25" style="98" bestFit="1" customWidth="1"/>
    <col min="1055" max="1055" width="13.625" style="98" bestFit="1" customWidth="1"/>
    <col min="1056" max="1056" width="13.375" style="98" bestFit="1" customWidth="1"/>
    <col min="1057" max="1057" width="14.125" style="98" bestFit="1" customWidth="1"/>
    <col min="1058" max="1058" width="13.625" style="98" bestFit="1" customWidth="1"/>
    <col min="1059" max="1059" width="16.75" style="98" bestFit="1" customWidth="1"/>
    <col min="1060" max="1060" width="15.5" style="98" bestFit="1" customWidth="1"/>
    <col min="1061" max="1061" width="19.625" style="98" bestFit="1" customWidth="1"/>
    <col min="1062" max="1062" width="18.375" style="98" bestFit="1" customWidth="1"/>
    <col min="1063" max="1063" width="19.375" style="98" bestFit="1" customWidth="1"/>
    <col min="1064" max="1064" width="18.125" style="98" bestFit="1" customWidth="1"/>
    <col min="1065" max="1065" width="16.375" style="98" bestFit="1" customWidth="1"/>
    <col min="1066" max="1066" width="12.5" style="98" bestFit="1" customWidth="1"/>
    <col min="1067" max="1067" width="25.5" style="98" bestFit="1" customWidth="1"/>
    <col min="1068" max="1068" width="24.125" style="98" bestFit="1" customWidth="1"/>
    <col min="1069" max="1069" width="19.625" style="98" bestFit="1" customWidth="1"/>
    <col min="1070" max="1070" width="18.375" style="98" bestFit="1" customWidth="1"/>
    <col min="1071" max="1071" width="23.5" style="98" bestFit="1" customWidth="1"/>
    <col min="1072" max="1072" width="13.375" style="98" bestFit="1" customWidth="1"/>
    <col min="1073" max="1073" width="19.875" style="98" bestFit="1" customWidth="1"/>
    <col min="1074" max="1074" width="22.75" style="98" bestFit="1" customWidth="1"/>
    <col min="1075" max="1075" width="19.125" style="98" bestFit="1" customWidth="1"/>
    <col min="1076" max="1076" width="10.875" style="98" customWidth="1"/>
    <col min="1077" max="1077" width="18.875" style="98" bestFit="1" customWidth="1"/>
    <col min="1078" max="1078" width="28.875" style="98" bestFit="1" customWidth="1"/>
    <col min="1079" max="1079" width="24.125" style="98" bestFit="1" customWidth="1"/>
    <col min="1080" max="1080" width="18.625" style="98" bestFit="1" customWidth="1"/>
    <col min="1081" max="1081" width="16.625" style="98" bestFit="1" customWidth="1"/>
    <col min="1082" max="1082" width="19.375" style="98" bestFit="1" customWidth="1"/>
    <col min="1083" max="1083" width="4.5" style="98" customWidth="1"/>
    <col min="1084" max="1084" width="11.25" style="98" bestFit="1" customWidth="1"/>
    <col min="1085" max="1085" width="13.625" style="98" bestFit="1" customWidth="1"/>
    <col min="1086" max="1086" width="13.375" style="98" bestFit="1" customWidth="1"/>
    <col min="1087" max="1087" width="14.125" style="98" bestFit="1" customWidth="1"/>
    <col min="1088" max="1088" width="13.625" style="98" bestFit="1" customWidth="1"/>
    <col min="1089" max="1089" width="16.75" style="98" bestFit="1" customWidth="1"/>
    <col min="1090" max="1090" width="15.5" style="98" bestFit="1" customWidth="1"/>
    <col min="1091" max="1091" width="19.625" style="98" bestFit="1" customWidth="1"/>
    <col min="1092" max="1092" width="18.375" style="98" bestFit="1" customWidth="1"/>
    <col min="1093" max="1093" width="19.375" style="98" bestFit="1" customWidth="1"/>
    <col min="1094" max="1094" width="18.125" style="98" bestFit="1" customWidth="1"/>
    <col min="1095" max="1095" width="16.375" style="98" bestFit="1" customWidth="1"/>
    <col min="1096" max="1096" width="12.5" style="98" bestFit="1" customWidth="1"/>
    <col min="1097" max="1097" width="25.5" style="98" bestFit="1" customWidth="1"/>
    <col min="1098" max="1098" width="24.125" style="98" bestFit="1" customWidth="1"/>
    <col min="1099" max="1099" width="19.625" style="98" bestFit="1" customWidth="1"/>
    <col min="1100" max="1100" width="18.375" style="98" bestFit="1" customWidth="1"/>
    <col min="1101" max="1101" width="23.5" style="98" bestFit="1" customWidth="1"/>
    <col min="1102" max="1102" width="13.375" style="98" bestFit="1" customWidth="1"/>
    <col min="1103" max="1103" width="19.875" style="98" bestFit="1" customWidth="1"/>
    <col min="1104" max="1104" width="22.75" style="98" bestFit="1" customWidth="1"/>
    <col min="1105" max="1105" width="19.125" style="98" bestFit="1" customWidth="1"/>
    <col min="1106" max="1106" width="10.875" style="98" customWidth="1"/>
    <col min="1107" max="1107" width="18.875" style="98" bestFit="1" customWidth="1"/>
    <col min="1108" max="1108" width="28.875" style="98" bestFit="1" customWidth="1"/>
    <col min="1109" max="1109" width="24.125" style="98" bestFit="1" customWidth="1"/>
    <col min="1110" max="1110" width="18.625" style="98" bestFit="1" customWidth="1"/>
    <col min="1111" max="1111" width="16.625" style="98" bestFit="1" customWidth="1"/>
    <col min="1112" max="1112" width="19.375" style="98" bestFit="1" customWidth="1"/>
    <col min="1113" max="1113" width="4.5" style="98" customWidth="1"/>
    <col min="1114" max="1114" width="11.25" style="98" bestFit="1" customWidth="1"/>
    <col min="1115" max="1115" width="13.625" style="98" bestFit="1" customWidth="1"/>
    <col min="1116" max="1116" width="13.375" style="98" bestFit="1" customWidth="1"/>
    <col min="1117" max="1117" width="14.125" style="98" bestFit="1" customWidth="1"/>
    <col min="1118" max="1118" width="13.625" style="98" bestFit="1" customWidth="1"/>
    <col min="1119" max="1119" width="16.75" style="98" bestFit="1" customWidth="1"/>
    <col min="1120" max="1120" width="15.5" style="98" bestFit="1" customWidth="1"/>
    <col min="1121" max="1121" width="19.625" style="98" bestFit="1" customWidth="1"/>
    <col min="1122" max="1122" width="18.375" style="98" bestFit="1" customWidth="1"/>
    <col min="1123" max="1123" width="19.375" style="98" bestFit="1" customWidth="1"/>
    <col min="1124" max="1124" width="18.125" style="98" bestFit="1" customWidth="1"/>
    <col min="1125" max="1125" width="16.375" style="98" bestFit="1" customWidth="1"/>
    <col min="1126" max="1126" width="12.5" style="98" bestFit="1" customWidth="1"/>
    <col min="1127" max="1127" width="25.5" style="98" bestFit="1" customWidth="1"/>
    <col min="1128" max="1128" width="24.125" style="98" bestFit="1" customWidth="1"/>
    <col min="1129" max="1129" width="19.625" style="98" bestFit="1" customWidth="1"/>
    <col min="1130" max="1130" width="18.375" style="98" bestFit="1" customWidth="1"/>
    <col min="1131" max="1131" width="23.5" style="98" bestFit="1" customWidth="1"/>
    <col min="1132" max="1132" width="13.375" style="98" bestFit="1" customWidth="1"/>
    <col min="1133" max="1133" width="19.875" style="98" bestFit="1" customWidth="1"/>
    <col min="1134" max="1134" width="22.75" style="98" bestFit="1" customWidth="1"/>
    <col min="1135" max="1135" width="19.125" style="98" bestFit="1" customWidth="1"/>
    <col min="1136" max="1136" width="10.875" style="98" customWidth="1"/>
    <col min="1137" max="1137" width="18.875" style="98" bestFit="1" customWidth="1"/>
    <col min="1138" max="1138" width="28.875" style="98" bestFit="1" customWidth="1"/>
    <col min="1139" max="1139" width="24.125" style="98" bestFit="1" customWidth="1"/>
    <col min="1140" max="1140" width="18.625" style="98" bestFit="1" customWidth="1"/>
    <col min="1141" max="1141" width="16.625" style="98" bestFit="1" customWidth="1"/>
    <col min="1142" max="1142" width="19.375" style="98" bestFit="1" customWidth="1"/>
    <col min="1143" max="1143" width="4.5" style="98" customWidth="1"/>
    <col min="1144" max="1144" width="11.25" style="98" bestFit="1" customWidth="1"/>
    <col min="1145" max="1145" width="13.625" style="98" bestFit="1" customWidth="1"/>
    <col min="1146" max="1146" width="13.375" style="98" bestFit="1" customWidth="1"/>
    <col min="1147" max="1147" width="14.125" style="98" bestFit="1" customWidth="1"/>
    <col min="1148" max="1148" width="13.625" style="98" bestFit="1" customWidth="1"/>
    <col min="1149" max="1149" width="16.75" style="98" bestFit="1" customWidth="1"/>
    <col min="1150" max="1150" width="15.5" style="98" bestFit="1" customWidth="1"/>
    <col min="1151" max="1151" width="19.625" style="98" bestFit="1" customWidth="1"/>
    <col min="1152" max="1152" width="18.375" style="98" bestFit="1" customWidth="1"/>
    <col min="1153" max="1153" width="19.375" style="98" bestFit="1" customWidth="1"/>
    <col min="1154" max="1154" width="18.125" style="98" bestFit="1" customWidth="1"/>
    <col min="1155" max="1155" width="16.375" style="98" bestFit="1" customWidth="1"/>
    <col min="1156" max="1156" width="12.5" style="98" bestFit="1" customWidth="1"/>
    <col min="1157" max="1157" width="25.5" style="98" bestFit="1" customWidth="1"/>
    <col min="1158" max="1158" width="24.125" style="98" bestFit="1" customWidth="1"/>
    <col min="1159" max="1159" width="19.625" style="98" bestFit="1" customWidth="1"/>
    <col min="1160" max="1160" width="18.375" style="98" bestFit="1" customWidth="1"/>
    <col min="1161" max="1161" width="23.5" style="98" bestFit="1" customWidth="1"/>
    <col min="1162" max="1162" width="13.375" style="98" bestFit="1" customWidth="1"/>
    <col min="1163" max="1163" width="19.875" style="98" bestFit="1" customWidth="1"/>
    <col min="1164" max="1164" width="22.75" style="98" bestFit="1" customWidth="1"/>
    <col min="1165" max="1165" width="19.125" style="98" bestFit="1" customWidth="1"/>
    <col min="1166" max="1166" width="10.875" style="98" customWidth="1"/>
    <col min="1167" max="1167" width="18.875" style="98" bestFit="1" customWidth="1"/>
    <col min="1168" max="1168" width="28.875" style="98" bestFit="1" customWidth="1"/>
    <col min="1169" max="1169" width="24.125" style="98" bestFit="1" customWidth="1"/>
    <col min="1170" max="1170" width="18.625" style="98" bestFit="1" customWidth="1"/>
    <col min="1171" max="1171" width="16.625" style="98" bestFit="1" customWidth="1"/>
    <col min="1172" max="1172" width="19.375" style="98" bestFit="1" customWidth="1"/>
    <col min="1173" max="1173" width="4.5" style="98" customWidth="1"/>
    <col min="1174" max="1174" width="11.25" style="98" bestFit="1" customWidth="1"/>
    <col min="1175" max="1175" width="13.625" style="98" bestFit="1" customWidth="1"/>
    <col min="1176" max="1176" width="13.375" style="98" bestFit="1" customWidth="1"/>
    <col min="1177" max="1177" width="14.125" style="98" bestFit="1" customWidth="1"/>
    <col min="1178" max="1178" width="13.625" style="98" bestFit="1" customWidth="1"/>
    <col min="1179" max="1179" width="16.75" style="98" bestFit="1" customWidth="1"/>
    <col min="1180" max="1180" width="15.5" style="98" bestFit="1" customWidth="1"/>
    <col min="1181" max="1181" width="19.625" style="98" bestFit="1" customWidth="1"/>
    <col min="1182" max="1182" width="18.375" style="98" bestFit="1" customWidth="1"/>
    <col min="1183" max="1183" width="19.375" style="98" bestFit="1" customWidth="1"/>
    <col min="1184" max="1184" width="18.125" style="98" bestFit="1" customWidth="1"/>
    <col min="1185" max="1185" width="16.375" style="98" bestFit="1" customWidth="1"/>
    <col min="1186" max="1186" width="12.5" style="98" bestFit="1" customWidth="1"/>
    <col min="1187" max="1187" width="25.5" style="98" bestFit="1" customWidth="1"/>
    <col min="1188" max="1188" width="24.125" style="98" bestFit="1" customWidth="1"/>
    <col min="1189" max="1189" width="19.625" style="98" bestFit="1" customWidth="1"/>
    <col min="1190" max="1190" width="18.375" style="98" bestFit="1" customWidth="1"/>
    <col min="1191" max="1191" width="23.5" style="98" bestFit="1" customWidth="1"/>
    <col min="1192" max="1192" width="13.375" style="98" bestFit="1" customWidth="1"/>
    <col min="1193" max="1193" width="19.875" style="98" bestFit="1" customWidth="1"/>
    <col min="1194" max="1194" width="22.75" style="98" bestFit="1" customWidth="1"/>
    <col min="1195" max="1195" width="19.125" style="98" bestFit="1" customWidth="1"/>
    <col min="1196" max="1196" width="10.875" style="98" customWidth="1"/>
    <col min="1197" max="1197" width="18.875" style="98" bestFit="1" customWidth="1"/>
    <col min="1198" max="1198" width="28.875" style="98" bestFit="1" customWidth="1"/>
    <col min="1199" max="1199" width="24.125" style="98" bestFit="1" customWidth="1"/>
    <col min="1200" max="1200" width="18.625" style="98" bestFit="1" customWidth="1"/>
    <col min="1201" max="1201" width="16.625" style="98" bestFit="1" customWidth="1"/>
    <col min="1202" max="1202" width="19.375" style="98" bestFit="1" customWidth="1"/>
    <col min="1203" max="1203" width="4.5" style="98" customWidth="1"/>
    <col min="1204" max="1204" width="11.25" style="98" bestFit="1" customWidth="1"/>
    <col min="1205" max="1205" width="13.625" style="98" bestFit="1" customWidth="1"/>
    <col min="1206" max="1206" width="13.375" style="98" bestFit="1" customWidth="1"/>
    <col min="1207" max="1207" width="14.125" style="98" bestFit="1" customWidth="1"/>
    <col min="1208" max="1208" width="13.625" style="98" bestFit="1" customWidth="1"/>
    <col min="1209" max="1209" width="16.75" style="98" bestFit="1" customWidth="1"/>
    <col min="1210" max="1210" width="15.5" style="98" bestFit="1" customWidth="1"/>
    <col min="1211" max="1211" width="19.625" style="98" bestFit="1" customWidth="1"/>
    <col min="1212" max="1212" width="18.375" style="98" bestFit="1" customWidth="1"/>
    <col min="1213" max="1213" width="19.375" style="98" bestFit="1" customWidth="1"/>
    <col min="1214" max="1214" width="18.125" style="98" bestFit="1" customWidth="1"/>
    <col min="1215" max="1215" width="16.375" style="98" bestFit="1" customWidth="1"/>
    <col min="1216" max="1216" width="12.5" style="98" bestFit="1" customWidth="1"/>
    <col min="1217" max="1217" width="25.5" style="98" bestFit="1" customWidth="1"/>
    <col min="1218" max="1218" width="24.125" style="98" bestFit="1" customWidth="1"/>
    <col min="1219" max="1219" width="19.625" style="98" bestFit="1" customWidth="1"/>
    <col min="1220" max="1220" width="18.375" style="98" bestFit="1" customWidth="1"/>
    <col min="1221" max="1221" width="23.5" style="98" bestFit="1" customWidth="1"/>
    <col min="1222" max="1222" width="13.375" style="98" bestFit="1" customWidth="1"/>
    <col min="1223" max="1223" width="19.875" style="98" bestFit="1" customWidth="1"/>
    <col min="1224" max="1224" width="22.75" style="98" bestFit="1" customWidth="1"/>
    <col min="1225" max="1225" width="19.125" style="98" bestFit="1" customWidth="1"/>
    <col min="1226" max="1226" width="10.875" style="98" customWidth="1"/>
    <col min="1227" max="1227" width="18.875" style="98" bestFit="1" customWidth="1"/>
    <col min="1228" max="1228" width="28.875" style="98" bestFit="1" customWidth="1"/>
    <col min="1229" max="1229" width="24.125" style="98" bestFit="1" customWidth="1"/>
    <col min="1230" max="1230" width="18.625" style="98" bestFit="1" customWidth="1"/>
    <col min="1231" max="1231" width="16.625" style="98" bestFit="1" customWidth="1"/>
    <col min="1232" max="1232" width="19.375" style="98" bestFit="1" customWidth="1"/>
    <col min="1233" max="1233" width="4.5" style="98" customWidth="1"/>
    <col min="1234" max="1234" width="11.25" style="98" bestFit="1" customWidth="1"/>
    <col min="1235" max="1235" width="13.625" style="98" bestFit="1" customWidth="1"/>
    <col min="1236" max="1236" width="13.375" style="98" bestFit="1" customWidth="1"/>
    <col min="1237" max="1237" width="14.125" style="98" bestFit="1" customWidth="1"/>
    <col min="1238" max="1238" width="13.625" style="98" bestFit="1" customWidth="1"/>
    <col min="1239" max="1239" width="16.75" style="98" bestFit="1" customWidth="1"/>
    <col min="1240" max="1240" width="15.5" style="98" bestFit="1" customWidth="1"/>
    <col min="1241" max="1241" width="19.625" style="98" bestFit="1" customWidth="1"/>
    <col min="1242" max="1242" width="18.375" style="98" bestFit="1" customWidth="1"/>
    <col min="1243" max="1243" width="19.375" style="98" bestFit="1" customWidth="1"/>
    <col min="1244" max="1244" width="18.125" style="98" bestFit="1" customWidth="1"/>
    <col min="1245" max="1245" width="16.375" style="98" bestFit="1" customWidth="1"/>
    <col min="1246" max="1246" width="12.5" style="98" bestFit="1" customWidth="1"/>
    <col min="1247" max="1247" width="25.5" style="98" bestFit="1" customWidth="1"/>
    <col min="1248" max="1248" width="24.125" style="98" bestFit="1" customWidth="1"/>
    <col min="1249" max="1249" width="19.625" style="98" bestFit="1" customWidth="1"/>
    <col min="1250" max="1250" width="18.375" style="98" bestFit="1" customWidth="1"/>
    <col min="1251" max="1251" width="23.5" style="98" bestFit="1" customWidth="1"/>
    <col min="1252" max="1252" width="13.375" style="98" bestFit="1" customWidth="1"/>
    <col min="1253" max="1253" width="19.875" style="98" bestFit="1" customWidth="1"/>
    <col min="1254" max="1254" width="22.75" style="98" bestFit="1" customWidth="1"/>
    <col min="1255" max="1255" width="19.125" style="98" bestFit="1" customWidth="1"/>
    <col min="1256" max="1256" width="10.875" style="98" customWidth="1"/>
    <col min="1257" max="1257" width="18.875" style="98" bestFit="1" customWidth="1"/>
    <col min="1258" max="1258" width="28.875" style="98" bestFit="1" customWidth="1"/>
    <col min="1259" max="1259" width="24.125" style="98" bestFit="1" customWidth="1"/>
    <col min="1260" max="1260" width="18.625" style="98" bestFit="1" customWidth="1"/>
    <col min="1261" max="1261" width="16.625" style="98" bestFit="1" customWidth="1"/>
    <col min="1262" max="1262" width="19.375" style="98" bestFit="1" customWidth="1"/>
    <col min="1263" max="1263" width="4.5" style="98" customWidth="1"/>
    <col min="1264" max="1264" width="11.25" style="98" bestFit="1" customWidth="1"/>
    <col min="1265" max="1265" width="13.625" style="98" bestFit="1" customWidth="1"/>
    <col min="1266" max="1266" width="13.375" style="98" bestFit="1" customWidth="1"/>
    <col min="1267" max="1267" width="14.125" style="98" bestFit="1" customWidth="1"/>
    <col min="1268" max="1268" width="13.625" style="98" bestFit="1" customWidth="1"/>
    <col min="1269" max="1269" width="16.75" style="98" bestFit="1" customWidth="1"/>
    <col min="1270" max="1270" width="15.5" style="98" bestFit="1" customWidth="1"/>
    <col min="1271" max="1271" width="19.625" style="98" bestFit="1" customWidth="1"/>
    <col min="1272" max="1272" width="18.375" style="98" bestFit="1" customWidth="1"/>
    <col min="1273" max="1273" width="19.375" style="98" bestFit="1" customWidth="1"/>
    <col min="1274" max="1274" width="18.125" style="98" bestFit="1" customWidth="1"/>
    <col min="1275" max="1275" width="16.375" style="98" bestFit="1" customWidth="1"/>
    <col min="1276" max="1276" width="12.5" style="98" bestFit="1" customWidth="1"/>
    <col min="1277" max="1277" width="25.5" style="98" bestFit="1" customWidth="1"/>
    <col min="1278" max="1278" width="24.125" style="98" bestFit="1" customWidth="1"/>
    <col min="1279" max="1279" width="19.625" style="98" bestFit="1" customWidth="1"/>
    <col min="1280" max="1280" width="18.375" style="98" bestFit="1" customWidth="1"/>
    <col min="1281" max="1281" width="23.5" style="98" bestFit="1" customWidth="1"/>
    <col min="1282" max="1282" width="13.375" style="98" bestFit="1" customWidth="1"/>
    <col min="1283" max="1283" width="19.875" style="98" bestFit="1" customWidth="1"/>
    <col min="1284" max="1284" width="22.75" style="98" bestFit="1" customWidth="1"/>
    <col min="1285" max="1285" width="19.125" style="98" bestFit="1" customWidth="1"/>
    <col min="1286" max="1286" width="10.875" style="98" customWidth="1"/>
    <col min="1287" max="1287" width="18.875" style="98" bestFit="1" customWidth="1"/>
    <col min="1288" max="1288" width="28.875" style="98" bestFit="1" customWidth="1"/>
    <col min="1289" max="1289" width="24.125" style="98" bestFit="1" customWidth="1"/>
    <col min="1290" max="1290" width="18.625" style="98" bestFit="1" customWidth="1"/>
    <col min="1291" max="1291" width="16.625" style="98" bestFit="1" customWidth="1"/>
    <col min="1292" max="1292" width="19.375" style="98" bestFit="1" customWidth="1"/>
    <col min="1293" max="1293" width="4.5" style="98" customWidth="1"/>
    <col min="1294" max="1294" width="11.25" style="98" bestFit="1" customWidth="1"/>
    <col min="1295" max="1295" width="13.625" style="98" bestFit="1" customWidth="1"/>
    <col min="1296" max="1296" width="13.375" style="98" bestFit="1" customWidth="1"/>
    <col min="1297" max="1297" width="14.125" style="98" bestFit="1" customWidth="1"/>
    <col min="1298" max="1298" width="13.625" style="98" bestFit="1" customWidth="1"/>
    <col min="1299" max="1299" width="16.75" style="98" bestFit="1" customWidth="1"/>
    <col min="1300" max="1300" width="15.5" style="98" bestFit="1" customWidth="1"/>
    <col min="1301" max="1301" width="19.625" style="98" bestFit="1" customWidth="1"/>
    <col min="1302" max="1302" width="18.375" style="98" bestFit="1" customWidth="1"/>
    <col min="1303" max="1303" width="19.375" style="98" bestFit="1" customWidth="1"/>
    <col min="1304" max="1304" width="18.125" style="98" bestFit="1" customWidth="1"/>
    <col min="1305" max="1305" width="16.375" style="98" bestFit="1" customWidth="1"/>
    <col min="1306" max="1306" width="12.5" style="98" bestFit="1" customWidth="1"/>
    <col min="1307" max="1307" width="25.5" style="98" bestFit="1" customWidth="1"/>
    <col min="1308" max="1308" width="24.125" style="98" bestFit="1" customWidth="1"/>
    <col min="1309" max="1309" width="19.625" style="98" bestFit="1" customWidth="1"/>
    <col min="1310" max="1310" width="18.375" style="98" bestFit="1" customWidth="1"/>
    <col min="1311" max="1311" width="23.5" style="98" bestFit="1" customWidth="1"/>
    <col min="1312" max="1312" width="13.375" style="98" bestFit="1" customWidth="1"/>
    <col min="1313" max="1313" width="19.875" style="98" bestFit="1" customWidth="1"/>
    <col min="1314" max="1314" width="22.75" style="98" bestFit="1" customWidth="1"/>
    <col min="1315" max="1315" width="19.125" style="98" bestFit="1" customWidth="1"/>
    <col min="1316" max="1316" width="10.875" style="98" customWidth="1"/>
    <col min="1317" max="1317" width="18.875" style="98" bestFit="1" customWidth="1"/>
    <col min="1318" max="1318" width="28.875" style="98" bestFit="1" customWidth="1"/>
    <col min="1319" max="1319" width="24.125" style="98" bestFit="1" customWidth="1"/>
    <col min="1320" max="1320" width="18.625" style="98" bestFit="1" customWidth="1"/>
    <col min="1321" max="1321" width="16.625" style="98" bestFit="1" customWidth="1"/>
    <col min="1322" max="1322" width="19.375" style="98" bestFit="1" customWidth="1"/>
    <col min="1323" max="1323" width="4.5" style="98" customWidth="1"/>
    <col min="1324" max="1324" width="11.25" style="98" bestFit="1" customWidth="1"/>
    <col min="1325" max="1325" width="13.625" style="98" bestFit="1" customWidth="1"/>
    <col min="1326" max="1326" width="13.375" style="98" bestFit="1" customWidth="1"/>
    <col min="1327" max="1327" width="14.125" style="98" bestFit="1" customWidth="1"/>
    <col min="1328" max="1328" width="13.625" style="98" bestFit="1" customWidth="1"/>
    <col min="1329" max="1329" width="16.75" style="98" bestFit="1" customWidth="1"/>
    <col min="1330" max="1330" width="15.5" style="98" bestFit="1" customWidth="1"/>
    <col min="1331" max="1331" width="19.625" style="98" bestFit="1" customWidth="1"/>
    <col min="1332" max="1332" width="18.375" style="98" bestFit="1" customWidth="1"/>
    <col min="1333" max="1333" width="19.375" style="98" bestFit="1" customWidth="1"/>
    <col min="1334" max="1334" width="18.125" style="98" bestFit="1" customWidth="1"/>
    <col min="1335" max="1335" width="16.375" style="98" bestFit="1" customWidth="1"/>
    <col min="1336" max="1336" width="12.5" style="98" bestFit="1" customWidth="1"/>
    <col min="1337" max="1337" width="25.5" style="98" bestFit="1" customWidth="1"/>
    <col min="1338" max="1338" width="24.125" style="98" bestFit="1" customWidth="1"/>
    <col min="1339" max="1339" width="19.625" style="98" bestFit="1" customWidth="1"/>
    <col min="1340" max="1340" width="18.375" style="98" bestFit="1" customWidth="1"/>
    <col min="1341" max="1341" width="23.5" style="98" bestFit="1" customWidth="1"/>
    <col min="1342" max="1342" width="13.375" style="98" bestFit="1" customWidth="1"/>
    <col min="1343" max="1343" width="19.875" style="98" bestFit="1" customWidth="1"/>
    <col min="1344" max="1344" width="22.75" style="98" bestFit="1" customWidth="1"/>
    <col min="1345" max="1345" width="19.125" style="98" bestFit="1" customWidth="1"/>
    <col min="1346" max="1346" width="10.875" style="98" customWidth="1"/>
    <col min="1347" max="1347" width="18.875" style="98" bestFit="1" customWidth="1"/>
    <col min="1348" max="1348" width="28.875" style="98" bestFit="1" customWidth="1"/>
    <col min="1349" max="1349" width="24.125" style="98" bestFit="1" customWidth="1"/>
    <col min="1350" max="1350" width="18.625" style="98" bestFit="1" customWidth="1"/>
    <col min="1351" max="1351" width="16.625" style="98" bestFit="1" customWidth="1"/>
    <col min="1352" max="1352" width="19.375" style="98" bestFit="1" customWidth="1"/>
    <col min="1353" max="1353" width="4.5" style="98" customWidth="1"/>
    <col min="1354" max="1354" width="11.25" style="98" bestFit="1" customWidth="1"/>
    <col min="1355" max="1355" width="13.625" style="98" bestFit="1" customWidth="1"/>
    <col min="1356" max="1356" width="13.375" style="98" bestFit="1" customWidth="1"/>
    <col min="1357" max="1357" width="14.125" style="98" bestFit="1" customWidth="1"/>
    <col min="1358" max="1358" width="13.625" style="98" bestFit="1" customWidth="1"/>
    <col min="1359" max="1359" width="16.75" style="98" bestFit="1" customWidth="1"/>
    <col min="1360" max="1360" width="15.5" style="98" bestFit="1" customWidth="1"/>
    <col min="1361" max="1361" width="19.625" style="98" bestFit="1" customWidth="1"/>
    <col min="1362" max="1362" width="18.375" style="98" bestFit="1" customWidth="1"/>
    <col min="1363" max="1363" width="19.375" style="98" bestFit="1" customWidth="1"/>
    <col min="1364" max="1364" width="18.125" style="98" bestFit="1" customWidth="1"/>
    <col min="1365" max="1365" width="16.375" style="98" bestFit="1" customWidth="1"/>
    <col min="1366" max="1366" width="12.5" style="98" bestFit="1" customWidth="1"/>
    <col min="1367" max="1367" width="25.5" style="98" bestFit="1" customWidth="1"/>
    <col min="1368" max="1368" width="24.125" style="98" bestFit="1" customWidth="1"/>
    <col min="1369" max="1369" width="19.625" style="98" bestFit="1" customWidth="1"/>
    <col min="1370" max="1370" width="18.375" style="98" bestFit="1" customWidth="1"/>
    <col min="1371" max="1371" width="23.5" style="98" bestFit="1" customWidth="1"/>
    <col min="1372" max="1372" width="13.375" style="98" bestFit="1" customWidth="1"/>
    <col min="1373" max="1373" width="19.875" style="98" bestFit="1" customWidth="1"/>
    <col min="1374" max="1374" width="22.75" style="98" bestFit="1" customWidth="1"/>
    <col min="1375" max="1375" width="19.125" style="98" bestFit="1" customWidth="1"/>
    <col min="1376" max="1376" width="10.875" style="98" customWidth="1"/>
    <col min="1377" max="1377" width="18.875" style="98" bestFit="1" customWidth="1"/>
    <col min="1378" max="1378" width="28.875" style="98" bestFit="1" customWidth="1"/>
    <col min="1379" max="1379" width="24.125" style="98" bestFit="1" customWidth="1"/>
    <col min="1380" max="1380" width="18.625" style="98" bestFit="1" customWidth="1"/>
    <col min="1381" max="1381" width="16.625" style="98" bestFit="1" customWidth="1"/>
    <col min="1382" max="1382" width="19.375" style="98" bestFit="1" customWidth="1"/>
    <col min="1383" max="1383" width="4.5" style="98" customWidth="1"/>
    <col min="1384" max="1384" width="11.25" style="98" bestFit="1" customWidth="1"/>
    <col min="1385" max="1385" width="13.625" style="98" bestFit="1" customWidth="1"/>
    <col min="1386" max="1386" width="13.375" style="98" bestFit="1" customWidth="1"/>
    <col min="1387" max="1387" width="14.125" style="98" bestFit="1" customWidth="1"/>
    <col min="1388" max="1388" width="13.625" style="98" bestFit="1" customWidth="1"/>
    <col min="1389" max="1389" width="16.75" style="98" bestFit="1" customWidth="1"/>
    <col min="1390" max="1390" width="15.5" style="98" bestFit="1" customWidth="1"/>
    <col min="1391" max="1391" width="19.625" style="98" bestFit="1" customWidth="1"/>
    <col min="1392" max="1392" width="18.375" style="98" bestFit="1" customWidth="1"/>
    <col min="1393" max="1393" width="19.375" style="98" bestFit="1" customWidth="1"/>
    <col min="1394" max="1394" width="18.125" style="98" bestFit="1" customWidth="1"/>
    <col min="1395" max="1395" width="16.375" style="98" bestFit="1" customWidth="1"/>
    <col min="1396" max="1396" width="12.5" style="98" bestFit="1" customWidth="1"/>
    <col min="1397" max="1397" width="25.5" style="98" bestFit="1" customWidth="1"/>
    <col min="1398" max="1398" width="24.125" style="98" bestFit="1" customWidth="1"/>
    <col min="1399" max="1399" width="19.625" style="98" bestFit="1" customWidth="1"/>
    <col min="1400" max="1400" width="18.375" style="98" bestFit="1" customWidth="1"/>
    <col min="1401" max="1401" width="23.5" style="98" bestFit="1" customWidth="1"/>
    <col min="1402" max="1402" width="13.375" style="98" bestFit="1" customWidth="1"/>
    <col min="1403" max="1403" width="19.875" style="98" bestFit="1" customWidth="1"/>
    <col min="1404" max="1404" width="22.75" style="98" bestFit="1" customWidth="1"/>
    <col min="1405" max="1405" width="19.125" style="98" bestFit="1" customWidth="1"/>
    <col min="1406" max="1406" width="10.875" style="98" customWidth="1"/>
    <col min="1407" max="1407" width="18.875" style="98" bestFit="1" customWidth="1"/>
    <col min="1408" max="1408" width="28.875" style="98" bestFit="1" customWidth="1"/>
    <col min="1409" max="1409" width="24.125" style="98" bestFit="1" customWidth="1"/>
    <col min="1410" max="1410" width="18.625" style="98" bestFit="1" customWidth="1"/>
    <col min="1411" max="1411" width="16.625" style="98" bestFit="1" customWidth="1"/>
    <col min="1412" max="1412" width="19.375" style="98" bestFit="1" customWidth="1"/>
    <col min="1413" max="1413" width="4.5" style="98" customWidth="1"/>
    <col min="1414" max="1414" width="11.25" style="98" bestFit="1" customWidth="1"/>
    <col min="1415" max="1415" width="13.625" style="98" bestFit="1" customWidth="1"/>
    <col min="1416" max="1416" width="13.375" style="98" bestFit="1" customWidth="1"/>
    <col min="1417" max="1417" width="14.125" style="98" bestFit="1" customWidth="1"/>
    <col min="1418" max="1418" width="13.625" style="98" bestFit="1" customWidth="1"/>
    <col min="1419" max="1419" width="16.75" style="98" bestFit="1" customWidth="1"/>
    <col min="1420" max="1420" width="15.5" style="98" bestFit="1" customWidth="1"/>
    <col min="1421" max="1421" width="19.625" style="98" bestFit="1" customWidth="1"/>
    <col min="1422" max="1422" width="18.375" style="98" bestFit="1" customWidth="1"/>
    <col min="1423" max="1423" width="19.375" style="98" bestFit="1" customWidth="1"/>
    <col min="1424" max="1424" width="18.125" style="98" bestFit="1" customWidth="1"/>
    <col min="1425" max="1425" width="16.375" style="98" bestFit="1" customWidth="1"/>
    <col min="1426" max="1426" width="12.5" style="98" bestFit="1" customWidth="1"/>
    <col min="1427" max="1427" width="25.5" style="98" bestFit="1" customWidth="1"/>
    <col min="1428" max="1428" width="24.125" style="98" bestFit="1" customWidth="1"/>
    <col min="1429" max="1429" width="19.625" style="98" bestFit="1" customWidth="1"/>
    <col min="1430" max="1430" width="18.375" style="98" bestFit="1" customWidth="1"/>
    <col min="1431" max="1431" width="23.5" style="98" bestFit="1" customWidth="1"/>
    <col min="1432" max="1432" width="13.375" style="98" bestFit="1" customWidth="1"/>
    <col min="1433" max="1433" width="19.875" style="98" bestFit="1" customWidth="1"/>
    <col min="1434" max="1434" width="22.75" style="98" bestFit="1" customWidth="1"/>
    <col min="1435" max="1435" width="19.125" style="98" bestFit="1" customWidth="1"/>
    <col min="1436" max="1436" width="10.875" style="98" customWidth="1"/>
    <col min="1437" max="1437" width="18.875" style="98" bestFit="1" customWidth="1"/>
    <col min="1438" max="1438" width="28.875" style="98" bestFit="1" customWidth="1"/>
    <col min="1439" max="1439" width="24.125" style="98" bestFit="1" customWidth="1"/>
    <col min="1440" max="1440" width="18.625" style="98" bestFit="1" customWidth="1"/>
    <col min="1441" max="1441" width="16.625" style="98" bestFit="1" customWidth="1"/>
    <col min="1442" max="1442" width="19.375" style="98" bestFit="1" customWidth="1"/>
    <col min="1443" max="1443" width="4.5" style="98" customWidth="1"/>
    <col min="1444" max="1444" width="11.25" style="98" bestFit="1" customWidth="1"/>
    <col min="1445" max="1445" width="13.625" style="98" bestFit="1" customWidth="1"/>
    <col min="1446" max="1446" width="13.375" style="98" bestFit="1" customWidth="1"/>
    <col min="1447" max="1447" width="14.125" style="98" bestFit="1" customWidth="1"/>
    <col min="1448" max="1448" width="13.625" style="98" bestFit="1" customWidth="1"/>
    <col min="1449" max="1449" width="16.75" style="98" bestFit="1" customWidth="1"/>
    <col min="1450" max="1450" width="15.5" style="98" bestFit="1" customWidth="1"/>
    <col min="1451" max="1451" width="19.625" style="98" bestFit="1" customWidth="1"/>
    <col min="1452" max="1452" width="18.375" style="98" bestFit="1" customWidth="1"/>
    <col min="1453" max="1453" width="19.375" style="98" bestFit="1" customWidth="1"/>
    <col min="1454" max="1454" width="18.125" style="98" bestFit="1" customWidth="1"/>
    <col min="1455" max="1455" width="16.375" style="98" bestFit="1" customWidth="1"/>
    <col min="1456" max="1456" width="12.5" style="98" bestFit="1" customWidth="1"/>
    <col min="1457" max="1457" width="25.5" style="98" bestFit="1" customWidth="1"/>
    <col min="1458" max="1458" width="24.125" style="98" bestFit="1" customWidth="1"/>
    <col min="1459" max="1459" width="19.625" style="98" bestFit="1" customWidth="1"/>
    <col min="1460" max="1460" width="18.375" style="98" bestFit="1" customWidth="1"/>
    <col min="1461" max="1461" width="23.5" style="98" bestFit="1" customWidth="1"/>
    <col min="1462" max="1462" width="13.375" style="98" bestFit="1" customWidth="1"/>
    <col min="1463" max="1463" width="19.875" style="98" bestFit="1" customWidth="1"/>
    <col min="1464" max="1464" width="22.75" style="98" bestFit="1" customWidth="1"/>
    <col min="1465" max="1465" width="19.125" style="98" bestFit="1" customWidth="1"/>
    <col min="1466" max="1466" width="10.875" style="98" customWidth="1"/>
    <col min="1467" max="1467" width="18.875" style="98" bestFit="1" customWidth="1"/>
    <col min="1468" max="1468" width="28.875" style="98" bestFit="1" customWidth="1"/>
    <col min="1469" max="1469" width="24.125" style="98" bestFit="1" customWidth="1"/>
    <col min="1470" max="1470" width="18.625" style="98" bestFit="1" customWidth="1"/>
    <col min="1471" max="1471" width="16.625" style="98" bestFit="1" customWidth="1"/>
    <col min="1472" max="1472" width="19.375" style="98" bestFit="1" customWidth="1"/>
    <col min="1473" max="1473" width="4.5" style="98" customWidth="1"/>
    <col min="1474" max="1474" width="11.25" style="98" bestFit="1" customWidth="1"/>
    <col min="1475" max="1475" width="13.625" style="98" bestFit="1" customWidth="1"/>
    <col min="1476" max="1476" width="13.375" style="98" bestFit="1" customWidth="1"/>
    <col min="1477" max="1477" width="14.125" style="98" bestFit="1" customWidth="1"/>
    <col min="1478" max="1478" width="13.625" style="98" bestFit="1" customWidth="1"/>
    <col min="1479" max="1479" width="16.75" style="98" bestFit="1" customWidth="1"/>
    <col min="1480" max="1480" width="15.5" style="98" bestFit="1" customWidth="1"/>
    <col min="1481" max="1481" width="19.625" style="98" bestFit="1" customWidth="1"/>
    <col min="1482" max="1482" width="18.375" style="98" bestFit="1" customWidth="1"/>
    <col min="1483" max="1483" width="19.375" style="98" bestFit="1" customWidth="1"/>
    <col min="1484" max="1484" width="18.125" style="98" bestFit="1" customWidth="1"/>
    <col min="1485" max="1485" width="16.375" style="98" bestFit="1" customWidth="1"/>
    <col min="1486" max="1486" width="12.5" style="98" bestFit="1" customWidth="1"/>
    <col min="1487" max="1487" width="25.5" style="98" bestFit="1" customWidth="1"/>
    <col min="1488" max="1488" width="24.125" style="98" bestFit="1" customWidth="1"/>
    <col min="1489" max="1489" width="19.625" style="98" bestFit="1" customWidth="1"/>
    <col min="1490" max="1490" width="18.375" style="98" bestFit="1" customWidth="1"/>
    <col min="1491" max="1491" width="23.5" style="98" bestFit="1" customWidth="1"/>
    <col min="1492" max="1492" width="13.375" style="98" bestFit="1" customWidth="1"/>
    <col min="1493" max="1493" width="19.875" style="98" bestFit="1" customWidth="1"/>
    <col min="1494" max="1494" width="22.75" style="98" bestFit="1" customWidth="1"/>
    <col min="1495" max="1495" width="19.125" style="98" bestFit="1" customWidth="1"/>
    <col min="1496" max="1496" width="10.875" style="98" customWidth="1"/>
    <col min="1497" max="1497" width="18.875" style="98" bestFit="1" customWidth="1"/>
    <col min="1498" max="1498" width="28.875" style="98" bestFit="1" customWidth="1"/>
    <col min="1499" max="1499" width="24.125" style="98" bestFit="1" customWidth="1"/>
    <col min="1500" max="1500" width="18.625" style="98" bestFit="1" customWidth="1"/>
    <col min="1501" max="1501" width="16.625" style="98" bestFit="1" customWidth="1"/>
    <col min="1502" max="1502" width="19.375" style="98" bestFit="1" customWidth="1"/>
    <col min="1503" max="1503" width="4.5" style="98" customWidth="1"/>
    <col min="1504" max="1504" width="11.25" style="98" bestFit="1" customWidth="1"/>
    <col min="1505" max="1505" width="13.625" style="98" bestFit="1" customWidth="1"/>
    <col min="1506" max="1506" width="13.375" style="98" bestFit="1" customWidth="1"/>
    <col min="1507" max="1507" width="14.125" style="98" bestFit="1" customWidth="1"/>
    <col min="1508" max="1508" width="13.625" style="98" bestFit="1" customWidth="1"/>
    <col min="1509" max="1509" width="16.75" style="98" bestFit="1" customWidth="1"/>
    <col min="1510" max="1510" width="15.5" style="98" bestFit="1" customWidth="1"/>
    <col min="1511" max="1511" width="19.625" style="98" bestFit="1" customWidth="1"/>
    <col min="1512" max="1512" width="18.375" style="98" bestFit="1" customWidth="1"/>
    <col min="1513" max="1513" width="19.375" style="98" bestFit="1" customWidth="1"/>
    <col min="1514" max="1514" width="18.125" style="98" bestFit="1" customWidth="1"/>
    <col min="1515" max="1515" width="16.375" style="98" bestFit="1" customWidth="1"/>
    <col min="1516" max="1516" width="12.5" style="98" bestFit="1" customWidth="1"/>
    <col min="1517" max="1517" width="25.5" style="98" bestFit="1" customWidth="1"/>
    <col min="1518" max="1518" width="24.125" style="98" bestFit="1" customWidth="1"/>
    <col min="1519" max="1519" width="19.625" style="98" bestFit="1" customWidth="1"/>
    <col min="1520" max="1520" width="18.375" style="98" bestFit="1" customWidth="1"/>
    <col min="1521" max="1521" width="23.5" style="98" bestFit="1" customWidth="1"/>
    <col min="1522" max="1522" width="13.375" style="98" bestFit="1" customWidth="1"/>
    <col min="1523" max="1523" width="19.875" style="98" bestFit="1" customWidth="1"/>
    <col min="1524" max="1524" width="22.75" style="98" bestFit="1" customWidth="1"/>
    <col min="1525" max="1525" width="19.125" style="98" bestFit="1" customWidth="1"/>
    <col min="1526" max="1526" width="10.875" style="98" customWidth="1"/>
    <col min="1527" max="1527" width="18.875" style="98" bestFit="1" customWidth="1"/>
    <col min="1528" max="1528" width="28.875" style="98" bestFit="1" customWidth="1"/>
    <col min="1529" max="1529" width="24.125" style="98" bestFit="1" customWidth="1"/>
    <col min="1530" max="1530" width="18.625" style="98" bestFit="1" customWidth="1"/>
    <col min="1531" max="1531" width="16.625" style="98" bestFit="1" customWidth="1"/>
    <col min="1532" max="1532" width="19.375" style="98" bestFit="1" customWidth="1"/>
    <col min="1533" max="1533" width="4.5" style="98" customWidth="1"/>
    <col min="1534" max="1534" width="11.25" style="98" bestFit="1" customWidth="1"/>
    <col min="1535" max="1535" width="13.625" style="98" bestFit="1" customWidth="1"/>
    <col min="1536" max="1536" width="13.375" style="98" bestFit="1" customWidth="1"/>
    <col min="1537" max="1537" width="14.125" style="98" bestFit="1" customWidth="1"/>
    <col min="1538" max="1538" width="13.625" style="98" bestFit="1" customWidth="1"/>
    <col min="1539" max="1539" width="16.75" style="98" bestFit="1" customWidth="1"/>
    <col min="1540" max="1540" width="15.5" style="98" bestFit="1" customWidth="1"/>
    <col min="1541" max="1541" width="19.625" style="98" bestFit="1" customWidth="1"/>
    <col min="1542" max="1542" width="18.375" style="98" bestFit="1" customWidth="1"/>
    <col min="1543" max="1543" width="19.375" style="98" bestFit="1" customWidth="1"/>
    <col min="1544" max="1544" width="18.125" style="98" bestFit="1" customWidth="1"/>
    <col min="1545" max="1545" width="16.375" style="98" bestFit="1" customWidth="1"/>
    <col min="1546" max="1546" width="12.5" style="98" bestFit="1" customWidth="1"/>
    <col min="1547" max="1547" width="25.5" style="98" bestFit="1" customWidth="1"/>
    <col min="1548" max="1548" width="24.125" style="98" bestFit="1" customWidth="1"/>
    <col min="1549" max="1549" width="19.625" style="98" bestFit="1" customWidth="1"/>
    <col min="1550" max="1550" width="18.375" style="98" bestFit="1" customWidth="1"/>
    <col min="1551" max="1551" width="23.5" style="98" bestFit="1" customWidth="1"/>
    <col min="1552" max="1552" width="13.375" style="98" bestFit="1" customWidth="1"/>
    <col min="1553" max="1553" width="19.875" style="98" bestFit="1" customWidth="1"/>
    <col min="1554" max="1554" width="22.75" style="98" bestFit="1" customWidth="1"/>
    <col min="1555" max="1555" width="19.125" style="98" bestFit="1" customWidth="1"/>
    <col min="1556" max="1556" width="10.875" style="98" customWidth="1"/>
    <col min="1557" max="1557" width="18.875" style="98" bestFit="1" customWidth="1"/>
    <col min="1558" max="1558" width="28.875" style="98" bestFit="1" customWidth="1"/>
    <col min="1559" max="1559" width="24.125" style="98" bestFit="1" customWidth="1"/>
    <col min="1560" max="1560" width="18.625" style="98" bestFit="1" customWidth="1"/>
    <col min="1561" max="1561" width="16.625" style="98" bestFit="1" customWidth="1"/>
    <col min="1562" max="1562" width="19.375" style="98" bestFit="1" customWidth="1"/>
    <col min="1563" max="1563" width="4.5" style="98" customWidth="1"/>
    <col min="1564" max="1564" width="11.25" style="98" bestFit="1" customWidth="1"/>
    <col min="1565" max="1565" width="13.625" style="98" bestFit="1" customWidth="1"/>
    <col min="1566" max="1566" width="13.375" style="98" bestFit="1" customWidth="1"/>
    <col min="1567" max="1567" width="14.125" style="98" bestFit="1" customWidth="1"/>
    <col min="1568" max="1568" width="13.625" style="98" bestFit="1" customWidth="1"/>
    <col min="1569" max="1569" width="16.75" style="98" bestFit="1" customWidth="1"/>
    <col min="1570" max="1570" width="15.5" style="98" bestFit="1" customWidth="1"/>
    <col min="1571" max="1571" width="19.625" style="98" bestFit="1" customWidth="1"/>
    <col min="1572" max="1572" width="18.375" style="98" bestFit="1" customWidth="1"/>
    <col min="1573" max="1573" width="19.375" style="98" bestFit="1" customWidth="1"/>
    <col min="1574" max="1574" width="18.125" style="98" bestFit="1" customWidth="1"/>
    <col min="1575" max="1575" width="16.375" style="98" bestFit="1" customWidth="1"/>
    <col min="1576" max="1576" width="12.5" style="98" bestFit="1" customWidth="1"/>
    <col min="1577" max="1577" width="25.5" style="98" bestFit="1" customWidth="1"/>
    <col min="1578" max="1578" width="24.125" style="98" bestFit="1" customWidth="1"/>
    <col min="1579" max="1579" width="19.625" style="98" bestFit="1" customWidth="1"/>
    <col min="1580" max="1580" width="18.375" style="98" bestFit="1" customWidth="1"/>
    <col min="1581" max="1581" width="23.5" style="98" bestFit="1" customWidth="1"/>
    <col min="1582" max="1582" width="13.375" style="98" bestFit="1" customWidth="1"/>
    <col min="1583" max="1583" width="19.875" style="98" bestFit="1" customWidth="1"/>
    <col min="1584" max="1584" width="22.75" style="98" bestFit="1" customWidth="1"/>
    <col min="1585" max="1585" width="19.125" style="98" bestFit="1" customWidth="1"/>
    <col min="1586" max="1586" width="10.875" style="98" customWidth="1"/>
    <col min="1587" max="1587" width="18.875" style="98" bestFit="1" customWidth="1"/>
    <col min="1588" max="1588" width="28.875" style="98" bestFit="1" customWidth="1"/>
    <col min="1589" max="1589" width="24.125" style="98" bestFit="1" customWidth="1"/>
    <col min="1590" max="1590" width="18.625" style="98" bestFit="1" customWidth="1"/>
    <col min="1591" max="1591" width="16.625" style="98" bestFit="1" customWidth="1"/>
    <col min="1592" max="1592" width="19.375" style="98" bestFit="1" customWidth="1"/>
    <col min="1593" max="1593" width="4.5" style="98" customWidth="1"/>
    <col min="1594" max="1594" width="11.25" style="98" bestFit="1" customWidth="1"/>
    <col min="1595" max="1595" width="13.625" style="98" bestFit="1" customWidth="1"/>
    <col min="1596" max="1596" width="13.375" style="98" bestFit="1" customWidth="1"/>
    <col min="1597" max="1597" width="14.125" style="98" bestFit="1" customWidth="1"/>
    <col min="1598" max="1598" width="13.625" style="98" bestFit="1" customWidth="1"/>
    <col min="1599" max="1599" width="16.75" style="98" bestFit="1" customWidth="1"/>
    <col min="1600" max="1600" width="15.5" style="98" bestFit="1" customWidth="1"/>
    <col min="1601" max="1601" width="19.625" style="98" bestFit="1" customWidth="1"/>
    <col min="1602" max="1602" width="18.375" style="98" bestFit="1" customWidth="1"/>
    <col min="1603" max="1603" width="19.375" style="98" bestFit="1" customWidth="1"/>
    <col min="1604" max="1604" width="18.125" style="98" bestFit="1" customWidth="1"/>
    <col min="1605" max="1605" width="16.375" style="98" bestFit="1" customWidth="1"/>
    <col min="1606" max="1606" width="12.5" style="98" bestFit="1" customWidth="1"/>
    <col min="1607" max="1607" width="25.5" style="98" bestFit="1" customWidth="1"/>
    <col min="1608" max="1608" width="24.125" style="98" bestFit="1" customWidth="1"/>
    <col min="1609" max="1609" width="19.625" style="98" bestFit="1" customWidth="1"/>
    <col min="1610" max="1610" width="18.375" style="98" bestFit="1" customWidth="1"/>
    <col min="1611" max="1611" width="23.5" style="98" bestFit="1" customWidth="1"/>
    <col min="1612" max="1612" width="13.375" style="98" bestFit="1" customWidth="1"/>
    <col min="1613" max="1613" width="19.875" style="98" bestFit="1" customWidth="1"/>
    <col min="1614" max="1614" width="22.75" style="98" bestFit="1" customWidth="1"/>
    <col min="1615" max="1615" width="19.125" style="98" bestFit="1" customWidth="1"/>
    <col min="1616" max="1616" width="10.875" style="98" customWidth="1"/>
    <col min="1617" max="1617" width="18.875" style="98" bestFit="1" customWidth="1"/>
    <col min="1618" max="1618" width="28.875" style="98" bestFit="1" customWidth="1"/>
    <col min="1619" max="1619" width="24.125" style="98" bestFit="1" customWidth="1"/>
    <col min="1620" max="1620" width="18.625" style="98" bestFit="1" customWidth="1"/>
    <col min="1621" max="1621" width="16.625" style="98" bestFit="1" customWidth="1"/>
    <col min="1622" max="1622" width="19.375" style="98" bestFit="1" customWidth="1"/>
    <col min="1623" max="1623" width="4.5" style="98" customWidth="1"/>
    <col min="1624" max="1624" width="11.25" style="98" bestFit="1" customWidth="1"/>
    <col min="1625" max="1625" width="13.625" style="98" bestFit="1" customWidth="1"/>
    <col min="1626" max="1626" width="13.375" style="98" bestFit="1" customWidth="1"/>
    <col min="1627" max="1627" width="14.125" style="98" bestFit="1" customWidth="1"/>
    <col min="1628" max="1628" width="13.625" style="98" bestFit="1" customWidth="1"/>
    <col min="1629" max="1629" width="16.75" style="98" bestFit="1" customWidth="1"/>
    <col min="1630" max="1630" width="15.5" style="98" bestFit="1" customWidth="1"/>
    <col min="1631" max="1631" width="19.625" style="98" bestFit="1" customWidth="1"/>
    <col min="1632" max="1632" width="18.375" style="98" bestFit="1" customWidth="1"/>
    <col min="1633" max="1633" width="19.375" style="98" bestFit="1" customWidth="1"/>
    <col min="1634" max="1634" width="18.125" style="98" bestFit="1" customWidth="1"/>
    <col min="1635" max="1635" width="16.375" style="98" bestFit="1" customWidth="1"/>
    <col min="1636" max="1636" width="12.5" style="98" bestFit="1" customWidth="1"/>
    <col min="1637" max="1637" width="25.5" style="98" bestFit="1" customWidth="1"/>
    <col min="1638" max="1638" width="24.125" style="98" bestFit="1" customWidth="1"/>
    <col min="1639" max="1639" width="19.625" style="98" bestFit="1" customWidth="1"/>
    <col min="1640" max="1640" width="18.375" style="98" bestFit="1" customWidth="1"/>
    <col min="1641" max="1641" width="23.5" style="98" bestFit="1" customWidth="1"/>
    <col min="1642" max="1642" width="13.375" style="98" bestFit="1" customWidth="1"/>
    <col min="1643" max="1643" width="19.875" style="98" bestFit="1" customWidth="1"/>
    <col min="1644" max="1644" width="22.75" style="98" bestFit="1" customWidth="1"/>
    <col min="1645" max="1645" width="19.125" style="98" bestFit="1" customWidth="1"/>
    <col min="1646" max="1646" width="10.875" style="98" customWidth="1"/>
    <col min="1647" max="1647" width="18.875" style="98" bestFit="1" customWidth="1"/>
    <col min="1648" max="1648" width="28.875" style="98" bestFit="1" customWidth="1"/>
    <col min="1649" max="1649" width="24.125" style="98" bestFit="1" customWidth="1"/>
    <col min="1650" max="1650" width="18.625" style="98" bestFit="1" customWidth="1"/>
    <col min="1651" max="1651" width="16.625" style="98" bestFit="1" customWidth="1"/>
    <col min="1652" max="1652" width="19.375" style="98" bestFit="1" customWidth="1"/>
    <col min="1653" max="1653" width="4.5" style="98" customWidth="1"/>
    <col min="1654" max="1654" width="11.25" style="98" bestFit="1" customWidth="1"/>
    <col min="1655" max="1655" width="13.625" style="98" bestFit="1" customWidth="1"/>
    <col min="1656" max="1656" width="13.375" style="98" bestFit="1" customWidth="1"/>
    <col min="1657" max="1657" width="14.125" style="98" bestFit="1" customWidth="1"/>
    <col min="1658" max="1658" width="13.625" style="98" bestFit="1" customWidth="1"/>
    <col min="1659" max="1659" width="16.75" style="98" bestFit="1" customWidth="1"/>
    <col min="1660" max="1660" width="15.5" style="98" bestFit="1" customWidth="1"/>
    <col min="1661" max="1661" width="19.625" style="98" bestFit="1" customWidth="1"/>
    <col min="1662" max="1662" width="18.375" style="98" bestFit="1" customWidth="1"/>
    <col min="1663" max="1663" width="19.375" style="98" bestFit="1" customWidth="1"/>
    <col min="1664" max="1664" width="18.125" style="98" bestFit="1" customWidth="1"/>
    <col min="1665" max="1665" width="16.375" style="98" bestFit="1" customWidth="1"/>
    <col min="1666" max="1666" width="12.5" style="98" customWidth="1"/>
    <col min="1667" max="1667" width="25.5" style="98" bestFit="1" customWidth="1"/>
    <col min="1668" max="1668" width="24.125" style="98" bestFit="1" customWidth="1"/>
    <col min="1669" max="1669" width="19.625" style="98" bestFit="1" customWidth="1"/>
    <col min="1670" max="1670" width="18.375" style="98" bestFit="1" customWidth="1"/>
    <col min="1671" max="1671" width="23.5" style="98" bestFit="1" customWidth="1"/>
    <col min="1672" max="1672" width="13.375" style="98" bestFit="1" customWidth="1"/>
    <col min="1673" max="1673" width="19.875" style="98" bestFit="1" customWidth="1"/>
    <col min="1674" max="1674" width="22.75" style="98" bestFit="1" customWidth="1"/>
    <col min="1675" max="1675" width="19.125" style="98" bestFit="1" customWidth="1"/>
    <col min="1676" max="1676" width="10.875" style="98" customWidth="1"/>
    <col min="1677" max="1677" width="18.875" style="98" bestFit="1" customWidth="1"/>
    <col min="1678" max="1678" width="28.875" style="98" bestFit="1" customWidth="1"/>
    <col min="1679" max="1679" width="24.125" style="98" bestFit="1" customWidth="1"/>
    <col min="1680" max="1680" width="18.625" style="98" bestFit="1" customWidth="1"/>
    <col min="1681" max="1681" width="16.625" style="98" bestFit="1" customWidth="1"/>
    <col min="1682" max="1682" width="19.375" style="98" bestFit="1" customWidth="1"/>
    <col min="1683" max="1683" width="4.5" style="98" customWidth="1"/>
    <col min="1684" max="1684" width="11.25" style="98" bestFit="1" customWidth="1"/>
    <col min="1685" max="1685" width="13.625" style="98" bestFit="1" customWidth="1"/>
    <col min="1686" max="1686" width="13.375" style="98" bestFit="1" customWidth="1"/>
    <col min="1687" max="1687" width="14.125" style="98" bestFit="1" customWidth="1"/>
    <col min="1688" max="1688" width="13.625" style="98" bestFit="1" customWidth="1"/>
    <col min="1689" max="1689" width="16.75" style="98" bestFit="1" customWidth="1"/>
    <col min="1690" max="1690" width="15.5" style="98" bestFit="1" customWidth="1"/>
    <col min="1691" max="1691" width="19.625" style="98" bestFit="1" customWidth="1"/>
    <col min="1692" max="1692" width="18.375" style="98" bestFit="1" customWidth="1"/>
    <col min="1693" max="1693" width="19.375" style="98" bestFit="1" customWidth="1"/>
    <col min="1694" max="1694" width="18.125" style="98" bestFit="1" customWidth="1"/>
    <col min="1695" max="1695" width="16.375" style="98" bestFit="1" customWidth="1"/>
    <col min="1696" max="1696" width="12.5" style="98" bestFit="1" customWidth="1"/>
    <col min="1697" max="1697" width="25.5" style="98" bestFit="1" customWidth="1"/>
    <col min="1698" max="1698" width="24.125" style="98" bestFit="1" customWidth="1"/>
    <col min="1699" max="1699" width="19.625" style="98" bestFit="1" customWidth="1"/>
    <col min="1700" max="1700" width="18.375" style="98" bestFit="1" customWidth="1"/>
    <col min="1701" max="1701" width="23.5" style="98" bestFit="1" customWidth="1"/>
    <col min="1702" max="1702" width="13.375" style="98" bestFit="1" customWidth="1"/>
    <col min="1703" max="1703" width="19.875" style="98" bestFit="1" customWidth="1"/>
    <col min="1704" max="1704" width="22.75" style="98" bestFit="1" customWidth="1"/>
    <col min="1705" max="1705" width="19.125" style="98" bestFit="1" customWidth="1"/>
    <col min="1706" max="1706" width="10.875" style="98" customWidth="1"/>
    <col min="1707" max="1707" width="18.875" style="98" bestFit="1" customWidth="1"/>
    <col min="1708" max="1708" width="28.875" style="98" bestFit="1" customWidth="1"/>
    <col min="1709" max="1709" width="24.125" style="98" bestFit="1" customWidth="1"/>
    <col min="1710" max="1710" width="18.625" style="98" bestFit="1" customWidth="1"/>
    <col min="1711" max="1711" width="16.625" style="98" bestFit="1" customWidth="1"/>
    <col min="1712" max="1712" width="19.375" style="98" bestFit="1" customWidth="1"/>
    <col min="1713" max="1713" width="4.5" style="98" customWidth="1"/>
    <col min="1714" max="1714" width="11.25" style="98" bestFit="1" customWidth="1"/>
    <col min="1715" max="1715" width="13.625" style="98" bestFit="1" customWidth="1"/>
    <col min="1716" max="1716" width="13.375" style="98" bestFit="1" customWidth="1"/>
    <col min="1717" max="1717" width="14.125" style="98" bestFit="1" customWidth="1"/>
    <col min="1718" max="1718" width="13.625" style="98" bestFit="1" customWidth="1"/>
    <col min="1719" max="1719" width="16.75" style="98" bestFit="1" customWidth="1"/>
    <col min="1720" max="1720" width="15.5" style="98" bestFit="1" customWidth="1"/>
    <col min="1721" max="1721" width="19.625" style="98" bestFit="1" customWidth="1"/>
    <col min="1722" max="1722" width="18.375" style="98" bestFit="1" customWidth="1"/>
    <col min="1723" max="1723" width="19.375" style="98" bestFit="1" customWidth="1"/>
    <col min="1724" max="1724" width="18.125" style="98" bestFit="1" customWidth="1"/>
    <col min="1725" max="1725" width="16.375" style="98" bestFit="1" customWidth="1"/>
    <col min="1726" max="1726" width="12.5" style="98" bestFit="1" customWidth="1"/>
    <col min="1727" max="1727" width="25.5" style="98" bestFit="1" customWidth="1"/>
    <col min="1728" max="1728" width="24.125" style="98" bestFit="1" customWidth="1"/>
    <col min="1729" max="1729" width="19.625" style="98" bestFit="1" customWidth="1"/>
    <col min="1730" max="1730" width="18.375" style="98" bestFit="1" customWidth="1"/>
    <col min="1731" max="1731" width="23.5" style="98" bestFit="1" customWidth="1"/>
    <col min="1732" max="1732" width="13.375" style="98" bestFit="1" customWidth="1"/>
    <col min="1733" max="1733" width="19.875" style="98" bestFit="1" customWidth="1"/>
    <col min="1734" max="1734" width="22.75" style="98" bestFit="1" customWidth="1"/>
    <col min="1735" max="1735" width="19.125" style="98" bestFit="1" customWidth="1"/>
    <col min="1736" max="1736" width="10.875" style="98" customWidth="1"/>
    <col min="1737" max="1737" width="18.875" style="98" bestFit="1" customWidth="1"/>
    <col min="1738" max="1738" width="28.875" style="98" bestFit="1" customWidth="1"/>
    <col min="1739" max="1739" width="24.125" style="98" bestFit="1" customWidth="1"/>
    <col min="1740" max="1740" width="18.625" style="98" bestFit="1" customWidth="1"/>
    <col min="1741" max="1741" width="16.625" style="98" bestFit="1" customWidth="1"/>
    <col min="1742" max="1742" width="19.375" style="98" bestFit="1" customWidth="1"/>
    <col min="1743" max="1743" width="4.5" style="98" customWidth="1"/>
    <col min="1744" max="1744" width="11.25" style="98" bestFit="1" customWidth="1"/>
    <col min="1745" max="1745" width="13.625" style="98" bestFit="1" customWidth="1"/>
    <col min="1746" max="1746" width="13.375" style="98" bestFit="1" customWidth="1"/>
    <col min="1747" max="1747" width="14.125" style="98" bestFit="1" customWidth="1"/>
    <col min="1748" max="1748" width="13.625" style="98" bestFit="1" customWidth="1"/>
    <col min="1749" max="1749" width="16.75" style="98" bestFit="1" customWidth="1"/>
    <col min="1750" max="1750" width="15.5" style="98" bestFit="1" customWidth="1"/>
    <col min="1751" max="1751" width="19.625" style="98" bestFit="1" customWidth="1"/>
    <col min="1752" max="1752" width="18.375" style="98" bestFit="1" customWidth="1"/>
    <col min="1753" max="1753" width="19.375" style="98" bestFit="1" customWidth="1"/>
    <col min="1754" max="1754" width="18.125" style="98" bestFit="1" customWidth="1"/>
    <col min="1755" max="1755" width="16.375" style="98" bestFit="1" customWidth="1"/>
    <col min="1756" max="1756" width="12.5" style="98" bestFit="1" customWidth="1"/>
    <col min="1757" max="1757" width="25.5" style="98" bestFit="1" customWidth="1"/>
    <col min="1758" max="1758" width="24.125" style="98" bestFit="1" customWidth="1"/>
    <col min="1759" max="1759" width="19.625" style="98" bestFit="1" customWidth="1"/>
    <col min="1760" max="1760" width="18.375" style="98" bestFit="1" customWidth="1"/>
    <col min="1761" max="1761" width="23.5" style="98" bestFit="1" customWidth="1"/>
    <col min="1762" max="1762" width="13.375" style="98" bestFit="1" customWidth="1"/>
    <col min="1763" max="1763" width="19.875" style="98" bestFit="1" customWidth="1"/>
    <col min="1764" max="1764" width="22.75" style="98" bestFit="1" customWidth="1"/>
    <col min="1765" max="1765" width="19.125" style="98" bestFit="1" customWidth="1"/>
    <col min="1766" max="1766" width="10.875" style="98" customWidth="1"/>
    <col min="1767" max="1767" width="18.875" style="98" bestFit="1" customWidth="1"/>
    <col min="1768" max="1768" width="28.875" style="98" bestFit="1" customWidth="1"/>
    <col min="1769" max="1769" width="24.125" style="98" bestFit="1" customWidth="1"/>
    <col min="1770" max="1770" width="18.625" style="98" bestFit="1" customWidth="1"/>
    <col min="1771" max="1771" width="16.625" style="98" bestFit="1" customWidth="1"/>
    <col min="1772" max="1772" width="19.375" style="98" bestFit="1" customWidth="1"/>
    <col min="1773" max="1773" width="4.5" style="98" customWidth="1"/>
    <col min="1774" max="1774" width="11.25" style="98" bestFit="1" customWidth="1"/>
    <col min="1775" max="1775" width="13.625" style="98" bestFit="1" customWidth="1"/>
    <col min="1776" max="1776" width="13.375" style="98" bestFit="1" customWidth="1"/>
    <col min="1777" max="1777" width="14.125" style="98" bestFit="1" customWidth="1"/>
    <col min="1778" max="1778" width="13.625" style="98" bestFit="1" customWidth="1"/>
    <col min="1779" max="1779" width="16.75" style="98" bestFit="1" customWidth="1"/>
    <col min="1780" max="1780" width="15.5" style="98" bestFit="1" customWidth="1"/>
    <col min="1781" max="1781" width="19.625" style="98" bestFit="1" customWidth="1"/>
    <col min="1782" max="1782" width="18.375" style="98" bestFit="1" customWidth="1"/>
    <col min="1783" max="1783" width="19.375" style="98" bestFit="1" customWidth="1"/>
    <col min="1784" max="1784" width="18.125" style="98" bestFit="1" customWidth="1"/>
    <col min="1785" max="1785" width="16.375" style="98" bestFit="1" customWidth="1"/>
    <col min="1786" max="1786" width="12.5" style="98" bestFit="1" customWidth="1"/>
    <col min="1787" max="1787" width="25.5" style="98" bestFit="1" customWidth="1"/>
    <col min="1788" max="1788" width="24.125" style="98" bestFit="1" customWidth="1"/>
    <col min="1789" max="1789" width="19.625" style="98" bestFit="1" customWidth="1"/>
    <col min="1790" max="1790" width="18.375" style="98" bestFit="1" customWidth="1"/>
    <col min="1791" max="1791" width="23.5" style="98" bestFit="1" customWidth="1"/>
    <col min="1792" max="1792" width="13.375" style="98" bestFit="1" customWidth="1"/>
    <col min="1793" max="1793" width="19.875" style="98" bestFit="1" customWidth="1"/>
    <col min="1794" max="1794" width="22.75" style="98" bestFit="1" customWidth="1"/>
    <col min="1795" max="1795" width="19.125" style="98" bestFit="1" customWidth="1"/>
    <col min="1796" max="1796" width="10.875" style="98" customWidth="1"/>
    <col min="1797" max="1797" width="18.875" style="98" bestFit="1" customWidth="1"/>
    <col min="1798" max="1798" width="28.875" style="98" bestFit="1" customWidth="1"/>
    <col min="1799" max="1799" width="24.125" style="98" bestFit="1" customWidth="1"/>
    <col min="1800" max="1800" width="18.625" style="98" bestFit="1" customWidth="1"/>
    <col min="1801" max="1801" width="16.25" style="98" bestFit="1" customWidth="1"/>
    <col min="1802" max="1802" width="19.125" style="98" bestFit="1" customWidth="1"/>
    <col min="1803" max="1803" width="4.375" style="98" customWidth="1"/>
    <col min="1804" max="1804" width="11.375" style="98" bestFit="1" customWidth="1"/>
    <col min="1805" max="1805" width="13.5" style="98" bestFit="1" customWidth="1"/>
    <col min="1806" max="1806" width="13.125" style="98" bestFit="1" customWidth="1"/>
    <col min="1807" max="1807" width="14.25" style="98" bestFit="1" customWidth="1"/>
    <col min="1808" max="1808" width="13.625" style="98" bestFit="1" customWidth="1"/>
    <col min="1809" max="1809" width="16.875" style="98" bestFit="1" customWidth="1"/>
    <col min="1810" max="1810" width="15.5" style="98" bestFit="1" customWidth="1"/>
    <col min="1811" max="1811" width="19.75" style="98" bestFit="1" customWidth="1"/>
    <col min="1812" max="1812" width="18.375" style="98" bestFit="1" customWidth="1"/>
    <col min="1813" max="1813" width="19.5" style="98" bestFit="1" customWidth="1"/>
    <col min="1814" max="1814" width="18.125" style="98" bestFit="1" customWidth="1"/>
    <col min="1815" max="1815" width="16.25" style="98" bestFit="1" customWidth="1"/>
    <col min="1816" max="1816" width="12.375" style="98" customWidth="1"/>
    <col min="1817" max="1817" width="25.125" style="98" bestFit="1" customWidth="1"/>
    <col min="1818" max="1818" width="23.625" style="98" bestFit="1" customWidth="1"/>
    <col min="1819" max="1819" width="19.5" style="98" bestFit="1" customWidth="1"/>
    <col min="1820" max="1820" width="18.125" style="98" bestFit="1" customWidth="1"/>
    <col min="1821" max="1821" width="23.125" style="98" bestFit="1" customWidth="1"/>
    <col min="1822" max="1822" width="13.25" style="98" bestFit="1" customWidth="1"/>
    <col min="1823" max="1823" width="19.75" style="98" bestFit="1" customWidth="1"/>
    <col min="1824" max="1824" width="22.375" style="98" bestFit="1" customWidth="1"/>
    <col min="1825" max="1825" width="18.875" style="98" bestFit="1" customWidth="1"/>
    <col min="1826" max="1826" width="10.875" style="98" customWidth="1"/>
    <col min="1827" max="1827" width="18.375" style="98" bestFit="1" customWidth="1"/>
    <col min="1828" max="1828" width="28.375" style="98" bestFit="1" customWidth="1"/>
    <col min="1829" max="1829" width="23.875" style="98" bestFit="1" customWidth="1"/>
    <col min="1830" max="1830" width="18.25" style="98" bestFit="1" customWidth="1"/>
    <col min="1831" max="1831" width="16.625" style="98" bestFit="1" customWidth="1"/>
    <col min="1832" max="1832" width="19.375" style="98" bestFit="1" customWidth="1"/>
    <col min="1833" max="1833" width="4.5" style="98" customWidth="1"/>
    <col min="1834" max="1834" width="11.25" style="98" bestFit="1" customWidth="1"/>
    <col min="1835" max="1835" width="13.625" style="98" bestFit="1" customWidth="1"/>
    <col min="1836" max="1836" width="13.375" style="98" bestFit="1" customWidth="1"/>
    <col min="1837" max="1837" width="14.125" style="98" bestFit="1" customWidth="1"/>
    <col min="1838" max="1838" width="13.625" style="98" bestFit="1" customWidth="1"/>
    <col min="1839" max="1839" width="16.75" style="98" bestFit="1" customWidth="1"/>
    <col min="1840" max="1840" width="15.5" style="98" bestFit="1" customWidth="1"/>
    <col min="1841" max="1841" width="19.625" style="98" bestFit="1" customWidth="1"/>
    <col min="1842" max="1842" width="18.375" style="98" bestFit="1" customWidth="1"/>
    <col min="1843" max="1843" width="19.375" style="98" bestFit="1" customWidth="1"/>
    <col min="1844" max="1844" width="18.125" style="98" bestFit="1" customWidth="1"/>
    <col min="1845" max="1845" width="16.375" style="98" bestFit="1" customWidth="1"/>
    <col min="1846" max="1846" width="12.5" style="98" customWidth="1"/>
    <col min="1847" max="1847" width="25.5" style="98" bestFit="1" customWidth="1"/>
    <col min="1848" max="1848" width="24.125" style="98" bestFit="1" customWidth="1"/>
    <col min="1849" max="1849" width="19.625" style="98" bestFit="1" customWidth="1"/>
    <col min="1850" max="1850" width="18.375" style="98" bestFit="1" customWidth="1"/>
    <col min="1851" max="1851" width="23.5" style="98" bestFit="1" customWidth="1"/>
    <col min="1852" max="1852" width="13.375" style="98" bestFit="1" customWidth="1"/>
    <col min="1853" max="1853" width="19.875" style="98" bestFit="1" customWidth="1"/>
    <col min="1854" max="1854" width="22.75" style="98" bestFit="1" customWidth="1"/>
    <col min="1855" max="1855" width="19.125" style="98" bestFit="1" customWidth="1"/>
    <col min="1856" max="1856" width="10.875" style="98" customWidth="1"/>
    <col min="1857" max="1857" width="18.875" style="98" bestFit="1" customWidth="1"/>
    <col min="1858" max="1858" width="28.875" style="98" bestFit="1" customWidth="1"/>
    <col min="1859" max="1859" width="24.125" style="98" bestFit="1" customWidth="1"/>
    <col min="1860" max="1860" width="18.625" style="98" bestFit="1" customWidth="1"/>
    <col min="1861" max="1861" width="16.625" style="98" bestFit="1" customWidth="1"/>
    <col min="1862" max="1862" width="19.375" style="98" bestFit="1" customWidth="1"/>
    <col min="1863" max="1863" width="4.5" style="98" customWidth="1"/>
    <col min="1864" max="1864" width="11.25" style="98" bestFit="1" customWidth="1"/>
    <col min="1865" max="1865" width="13.625" style="98" bestFit="1" customWidth="1"/>
    <col min="1866" max="1866" width="13.375" style="98" bestFit="1" customWidth="1"/>
    <col min="1867" max="1867" width="14.125" style="98" bestFit="1" customWidth="1"/>
    <col min="1868" max="1868" width="13.625" style="98" bestFit="1" customWidth="1"/>
    <col min="1869" max="1869" width="16.75" style="98" bestFit="1" customWidth="1"/>
    <col min="1870" max="1870" width="15.5" style="98" bestFit="1" customWidth="1"/>
    <col min="1871" max="1871" width="19.625" style="98" bestFit="1" customWidth="1"/>
    <col min="1872" max="1872" width="18.375" style="98" bestFit="1" customWidth="1"/>
    <col min="1873" max="1873" width="19.375" style="98" bestFit="1" customWidth="1"/>
    <col min="1874" max="1874" width="18.125" style="98" bestFit="1" customWidth="1"/>
    <col min="1875" max="1875" width="16.375" style="98" bestFit="1" customWidth="1"/>
    <col min="1876" max="1876" width="12.5" style="98" customWidth="1"/>
    <col min="1877" max="1877" width="25.5" style="98" bestFit="1" customWidth="1"/>
    <col min="1878" max="1878" width="24.125" style="98" bestFit="1" customWidth="1"/>
    <col min="1879" max="1879" width="19.625" style="98" bestFit="1" customWidth="1"/>
    <col min="1880" max="1880" width="18.375" style="98" bestFit="1" customWidth="1"/>
    <col min="1881" max="1881" width="23.5" style="98" bestFit="1" customWidth="1"/>
    <col min="1882" max="1882" width="13.375" style="98" bestFit="1" customWidth="1"/>
    <col min="1883" max="1883" width="19.875" style="98" bestFit="1" customWidth="1"/>
    <col min="1884" max="1884" width="22.75" style="98" bestFit="1" customWidth="1"/>
    <col min="1885" max="1885" width="19.125" style="98" bestFit="1" customWidth="1"/>
    <col min="1886" max="1886" width="10.875" style="98" customWidth="1"/>
    <col min="1887" max="1887" width="18.875" style="98" bestFit="1" customWidth="1"/>
    <col min="1888" max="1888" width="28.875" style="98" bestFit="1" customWidth="1"/>
    <col min="1889" max="1889" width="24.125" style="98" bestFit="1" customWidth="1"/>
    <col min="1890" max="1890" width="18.625" style="98" bestFit="1" customWidth="1"/>
    <col min="1891" max="1891" width="16.625" style="98" bestFit="1" customWidth="1"/>
    <col min="1892" max="1892" width="19.375" style="98" bestFit="1" customWidth="1"/>
    <col min="1893" max="1893" width="4.5" style="98" customWidth="1"/>
    <col min="1894" max="1894" width="11.25" style="98" bestFit="1" customWidth="1"/>
    <col min="1895" max="1895" width="13.625" style="98" bestFit="1" customWidth="1"/>
    <col min="1896" max="1896" width="13.375" style="98" bestFit="1" customWidth="1"/>
    <col min="1897" max="1897" width="14.125" style="98" bestFit="1" customWidth="1"/>
    <col min="1898" max="1898" width="13.625" style="98" bestFit="1" customWidth="1"/>
    <col min="1899" max="1899" width="16.75" style="98" bestFit="1" customWidth="1"/>
    <col min="1900" max="1900" width="15.5" style="98" bestFit="1" customWidth="1"/>
    <col min="1901" max="1901" width="19.625" style="98" bestFit="1" customWidth="1"/>
    <col min="1902" max="1902" width="18.375" style="98" bestFit="1" customWidth="1"/>
    <col min="1903" max="1903" width="19.375" style="98" bestFit="1" customWidth="1"/>
    <col min="1904" max="1904" width="18.125" style="98" bestFit="1" customWidth="1"/>
    <col min="1905" max="1905" width="16.375" style="98" bestFit="1" customWidth="1"/>
    <col min="1906" max="1906" width="12.5" style="98" customWidth="1"/>
    <col min="1907" max="1907" width="25.5" style="98" bestFit="1" customWidth="1"/>
    <col min="1908" max="1908" width="24.125" style="98" bestFit="1" customWidth="1"/>
    <col min="1909" max="1909" width="19.625" style="98" bestFit="1" customWidth="1"/>
    <col min="1910" max="1910" width="18.375" style="98" bestFit="1" customWidth="1"/>
    <col min="1911" max="1911" width="23.5" style="98" bestFit="1" customWidth="1"/>
    <col min="1912" max="1912" width="13.375" style="98" bestFit="1" customWidth="1"/>
    <col min="1913" max="1913" width="19.875" style="98" bestFit="1" customWidth="1"/>
    <col min="1914" max="1914" width="22.75" style="98" bestFit="1" customWidth="1"/>
    <col min="1915" max="1915" width="19.125" style="98" bestFit="1" customWidth="1"/>
    <col min="1916" max="1916" width="11.875" style="98" customWidth="1"/>
    <col min="1917" max="1917" width="18.875" style="98" bestFit="1" customWidth="1"/>
    <col min="1918" max="1918" width="28.875" style="98" bestFit="1" customWidth="1"/>
    <col min="1919" max="1919" width="24.125" style="98" bestFit="1" customWidth="1"/>
    <col min="1920" max="1920" width="18.625" style="98" bestFit="1" customWidth="1"/>
    <col min="1921" max="1921" width="16.625" style="98" bestFit="1" customWidth="1"/>
    <col min="1922" max="1922" width="19.375" style="98" bestFit="1" customWidth="1"/>
    <col min="1923" max="1923" width="4.5" style="98" customWidth="1"/>
    <col min="1924" max="1924" width="11.25" style="98" bestFit="1" customWidth="1"/>
    <col min="1925" max="1925" width="13.625" style="98" bestFit="1" customWidth="1"/>
    <col min="1926" max="1926" width="13.375" style="98" bestFit="1" customWidth="1"/>
    <col min="1927" max="1927" width="14.125" style="98" bestFit="1" customWidth="1"/>
    <col min="1928" max="1928" width="13.625" style="98" bestFit="1" customWidth="1"/>
    <col min="1929" max="1929" width="16.75" style="98" bestFit="1" customWidth="1"/>
    <col min="1930" max="1930" width="15.5" style="98" bestFit="1" customWidth="1"/>
    <col min="1931" max="1931" width="19.625" style="98" bestFit="1" customWidth="1"/>
    <col min="1932" max="1932" width="18.375" style="98" bestFit="1" customWidth="1"/>
    <col min="1933" max="1933" width="19.375" style="98" bestFit="1" customWidth="1"/>
    <col min="1934" max="1934" width="18.125" style="98" bestFit="1" customWidth="1"/>
    <col min="1935" max="1935" width="16.375" style="98" bestFit="1" customWidth="1"/>
    <col min="1936" max="1936" width="12.5" style="98" bestFit="1" customWidth="1"/>
    <col min="1937" max="1937" width="25.5" style="98" bestFit="1" customWidth="1"/>
    <col min="1938" max="1938" width="24.125" style="98" bestFit="1" customWidth="1"/>
    <col min="1939" max="1939" width="19.625" style="98" bestFit="1" customWidth="1"/>
    <col min="1940" max="1940" width="18.375" style="98" bestFit="1" customWidth="1"/>
    <col min="1941" max="1941" width="23.5" style="98" bestFit="1" customWidth="1"/>
    <col min="1942" max="1942" width="13.375" style="98" bestFit="1" customWidth="1"/>
    <col min="1943" max="1943" width="19.875" style="98" bestFit="1" customWidth="1"/>
    <col min="1944" max="1944" width="22.75" style="98" bestFit="1" customWidth="1"/>
    <col min="1945" max="1945" width="19.125" style="98" bestFit="1" customWidth="1"/>
    <col min="1946" max="1946" width="11.875" style="98" customWidth="1"/>
    <col min="1947" max="1947" width="18.875" style="98" bestFit="1" customWidth="1"/>
    <col min="1948" max="1948" width="28.875" style="98" bestFit="1" customWidth="1"/>
    <col min="1949" max="1949" width="24.125" style="98" bestFit="1" customWidth="1"/>
    <col min="1950" max="1950" width="18.625" style="98" bestFit="1" customWidth="1"/>
    <col min="1951" max="1951" width="16.625" style="98" bestFit="1" customWidth="1"/>
    <col min="1952" max="1952" width="19.375" style="98" bestFit="1" customWidth="1"/>
    <col min="1953" max="1953" width="4.5" style="98" customWidth="1"/>
    <col min="1954" max="1954" width="11.25" style="98" bestFit="1" customWidth="1"/>
    <col min="1955" max="1955" width="13.625" style="98" bestFit="1" customWidth="1"/>
    <col min="1956" max="1956" width="13.375" style="98" bestFit="1" customWidth="1"/>
    <col min="1957" max="1957" width="14.125" style="98" bestFit="1" customWidth="1"/>
    <col min="1958" max="1958" width="13.625" style="98" bestFit="1" customWidth="1"/>
    <col min="1959" max="1959" width="16.75" style="98" bestFit="1" customWidth="1"/>
    <col min="1960" max="1960" width="15.5" style="98" bestFit="1" customWidth="1"/>
    <col min="1961" max="1961" width="19.625" style="98" bestFit="1" customWidth="1"/>
    <col min="1962" max="1962" width="18.375" style="98" bestFit="1" customWidth="1"/>
    <col min="1963" max="1963" width="19.375" style="98" bestFit="1" customWidth="1"/>
    <col min="1964" max="1964" width="18.125" style="98" bestFit="1" customWidth="1"/>
    <col min="1965" max="1965" width="16.375" style="98" bestFit="1" customWidth="1"/>
    <col min="1966" max="1966" width="12.5" style="98" bestFit="1" customWidth="1"/>
    <col min="1967" max="1967" width="25.5" style="98" bestFit="1" customWidth="1"/>
    <col min="1968" max="1968" width="24.125" style="98" bestFit="1" customWidth="1"/>
    <col min="1969" max="1969" width="19.625" style="98" bestFit="1" customWidth="1"/>
    <col min="1970" max="1970" width="18.375" style="98" bestFit="1" customWidth="1"/>
    <col min="1971" max="1971" width="23.5" style="98" bestFit="1" customWidth="1"/>
    <col min="1972" max="1972" width="13.375" style="98" bestFit="1" customWidth="1"/>
    <col min="1973" max="1973" width="19.875" style="98" bestFit="1" customWidth="1"/>
    <col min="1974" max="1974" width="22.75" style="98" bestFit="1" customWidth="1"/>
    <col min="1975" max="1975" width="19.125" style="98" bestFit="1" customWidth="1"/>
    <col min="1976" max="1976" width="11.875" style="98" customWidth="1"/>
    <col min="1977" max="1977" width="18.875" style="98" bestFit="1" customWidth="1"/>
    <col min="1978" max="1978" width="28.875" style="98" bestFit="1" customWidth="1"/>
    <col min="1979" max="1979" width="24.125" style="98" bestFit="1" customWidth="1"/>
    <col min="1980" max="1980" width="18.625" style="98" bestFit="1" customWidth="1"/>
    <col min="1981" max="1981" width="16.625" style="98" bestFit="1" customWidth="1"/>
    <col min="1982" max="1982" width="19.375" style="98" bestFit="1" customWidth="1"/>
    <col min="1983" max="1983" width="4.5" style="98" customWidth="1"/>
    <col min="1984" max="1984" width="11.25" style="98" bestFit="1" customWidth="1"/>
    <col min="1985" max="1985" width="13.625" style="98" bestFit="1" customWidth="1"/>
    <col min="1986" max="1986" width="13.375" style="98" bestFit="1" customWidth="1"/>
    <col min="1987" max="1987" width="14.125" style="98" bestFit="1" customWidth="1"/>
    <col min="1988" max="1988" width="13.625" style="98" bestFit="1" customWidth="1"/>
    <col min="1989" max="1989" width="16.75" style="98" bestFit="1" customWidth="1"/>
    <col min="1990" max="1990" width="15.5" style="98" bestFit="1" customWidth="1"/>
    <col min="1991" max="1991" width="19.625" style="98" bestFit="1" customWidth="1"/>
    <col min="1992" max="1992" width="18.375" style="98" bestFit="1" customWidth="1"/>
    <col min="1993" max="1993" width="19.375" style="98" bestFit="1" customWidth="1"/>
    <col min="1994" max="1994" width="18.125" style="98" bestFit="1" customWidth="1"/>
    <col min="1995" max="1995" width="16.375" style="98" bestFit="1" customWidth="1"/>
    <col min="1996" max="1996" width="12.5" style="98" bestFit="1" customWidth="1"/>
    <col min="1997" max="1997" width="25.5" style="98" bestFit="1" customWidth="1"/>
    <col min="1998" max="1998" width="24.125" style="98" bestFit="1" customWidth="1"/>
    <col min="1999" max="1999" width="19.625" style="98" bestFit="1" customWidth="1"/>
    <col min="2000" max="2000" width="18.375" style="98" bestFit="1" customWidth="1"/>
    <col min="2001" max="2001" width="23.5" style="98" bestFit="1" customWidth="1"/>
    <col min="2002" max="2002" width="13.375" style="98" bestFit="1" customWidth="1"/>
    <col min="2003" max="2003" width="19.875" style="98" bestFit="1" customWidth="1"/>
    <col min="2004" max="2004" width="22.75" style="98" bestFit="1" customWidth="1"/>
    <col min="2005" max="2005" width="19.125" style="98" bestFit="1" customWidth="1"/>
    <col min="2006" max="2006" width="11.875" style="98" customWidth="1"/>
    <col min="2007" max="2007" width="18.875" style="98" bestFit="1" customWidth="1"/>
    <col min="2008" max="2008" width="28.875" style="98" bestFit="1" customWidth="1"/>
    <col min="2009" max="2009" width="24.125" style="98" bestFit="1" customWidth="1"/>
    <col min="2010" max="2010" width="18.625" style="98" bestFit="1" customWidth="1"/>
    <col min="2011" max="2011" width="16.625" style="98" bestFit="1" customWidth="1"/>
    <col min="2012" max="2012" width="19.375" style="98" bestFit="1" customWidth="1"/>
    <col min="2013" max="2013" width="4.5" style="98" customWidth="1"/>
    <col min="2014" max="2014" width="11.25" style="98" bestFit="1" customWidth="1"/>
    <col min="2015" max="2015" width="13.625" style="98" bestFit="1" customWidth="1"/>
    <col min="2016" max="2016" width="13.375" style="98" bestFit="1" customWidth="1"/>
    <col min="2017" max="2017" width="14.125" style="98" bestFit="1" customWidth="1"/>
    <col min="2018" max="2018" width="13.625" style="98" bestFit="1" customWidth="1"/>
    <col min="2019" max="2019" width="16.75" style="98" bestFit="1" customWidth="1"/>
    <col min="2020" max="2020" width="15.5" style="98" bestFit="1" customWidth="1"/>
    <col min="2021" max="2021" width="19.625" style="98" bestFit="1" customWidth="1"/>
    <col min="2022" max="2022" width="18.375" style="98" bestFit="1" customWidth="1"/>
    <col min="2023" max="2023" width="19.375" style="98" bestFit="1" customWidth="1"/>
    <col min="2024" max="2024" width="18.125" style="98" bestFit="1" customWidth="1"/>
    <col min="2025" max="2025" width="16.375" style="98" bestFit="1" customWidth="1"/>
    <col min="2026" max="2026" width="12.5" style="98" bestFit="1" customWidth="1"/>
    <col min="2027" max="2027" width="25.5" style="98" bestFit="1" customWidth="1"/>
    <col min="2028" max="2028" width="24.125" style="98" bestFit="1" customWidth="1"/>
    <col min="2029" max="2029" width="19.625" style="98" bestFit="1" customWidth="1"/>
    <col min="2030" max="2030" width="18.375" style="98" bestFit="1" customWidth="1"/>
    <col min="2031" max="2031" width="23.5" style="98" bestFit="1" customWidth="1"/>
    <col min="2032" max="2032" width="13.375" style="98" bestFit="1" customWidth="1"/>
    <col min="2033" max="2033" width="19.875" style="98" bestFit="1" customWidth="1"/>
    <col min="2034" max="2034" width="22.75" style="98" bestFit="1" customWidth="1"/>
    <col min="2035" max="2035" width="19.125" style="98" bestFit="1" customWidth="1"/>
    <col min="2036" max="2036" width="11.875" style="98" customWidth="1"/>
    <col min="2037" max="2037" width="18.875" style="98" bestFit="1" customWidth="1"/>
    <col min="2038" max="2038" width="28.875" style="98" bestFit="1" customWidth="1"/>
    <col min="2039" max="2039" width="24.125" style="98" bestFit="1" customWidth="1"/>
    <col min="2040" max="2040" width="18.625" style="98" bestFit="1" customWidth="1"/>
    <col min="2041" max="2041" width="16.625" style="98" bestFit="1" customWidth="1"/>
    <col min="2042" max="2042" width="19.375" style="98" bestFit="1" customWidth="1"/>
    <col min="2043" max="2043" width="4.5" style="98" customWidth="1"/>
    <col min="2044" max="2044" width="11.25" style="98" bestFit="1" customWidth="1"/>
    <col min="2045" max="2045" width="13.625" style="98" bestFit="1" customWidth="1"/>
    <col min="2046" max="2046" width="13.375" style="98" bestFit="1" customWidth="1"/>
    <col min="2047" max="2047" width="14.125" style="98" bestFit="1" customWidth="1"/>
    <col min="2048" max="2048" width="13.625" style="98" bestFit="1" customWidth="1"/>
    <col min="2049" max="2049" width="16.75" style="98" bestFit="1" customWidth="1"/>
    <col min="2050" max="2050" width="15.5" style="98" bestFit="1" customWidth="1"/>
    <col min="2051" max="2051" width="19.625" style="98" bestFit="1" customWidth="1"/>
    <col min="2052" max="2052" width="18.375" style="98" bestFit="1" customWidth="1"/>
    <col min="2053" max="2053" width="19.375" style="98" bestFit="1" customWidth="1"/>
    <col min="2054" max="2054" width="18.125" style="98" bestFit="1" customWidth="1"/>
    <col min="2055" max="2055" width="16.375" style="98" bestFit="1" customWidth="1"/>
    <col min="2056" max="2056" width="12.5" style="98" bestFit="1" customWidth="1"/>
    <col min="2057" max="2057" width="25.5" style="98" bestFit="1" customWidth="1"/>
    <col min="2058" max="2058" width="24.125" style="98" bestFit="1" customWidth="1"/>
    <col min="2059" max="2059" width="19.625" style="98" bestFit="1" customWidth="1"/>
    <col min="2060" max="2060" width="18.375" style="98" bestFit="1" customWidth="1"/>
    <col min="2061" max="2061" width="23.5" style="98" bestFit="1" customWidth="1"/>
    <col min="2062" max="2062" width="13.375" style="98" bestFit="1" customWidth="1"/>
    <col min="2063" max="2063" width="19.875" style="98" bestFit="1" customWidth="1"/>
    <col min="2064" max="2064" width="22.75" style="98" bestFit="1" customWidth="1"/>
    <col min="2065" max="2065" width="19.125" style="98" bestFit="1" customWidth="1"/>
    <col min="2066" max="2066" width="11.875" style="98" customWidth="1"/>
    <col min="2067" max="2067" width="18.875" style="98" bestFit="1" customWidth="1"/>
    <col min="2068" max="2068" width="28.875" style="98" bestFit="1" customWidth="1"/>
    <col min="2069" max="2069" width="24.125" style="98" bestFit="1" customWidth="1"/>
    <col min="2070" max="2070" width="18.625" style="98" bestFit="1" customWidth="1"/>
    <col min="2071" max="2071" width="16.625" style="98" bestFit="1" customWidth="1"/>
    <col min="2072" max="2072" width="19.375" style="98" bestFit="1" customWidth="1"/>
    <col min="2073" max="2073" width="4.5" style="98" customWidth="1"/>
    <col min="2074" max="2074" width="11.25" style="98" bestFit="1" customWidth="1"/>
    <col min="2075" max="2075" width="13.625" style="98" bestFit="1" customWidth="1"/>
    <col min="2076" max="2076" width="13.375" style="98" bestFit="1" customWidth="1"/>
    <col min="2077" max="2077" width="14.125" style="98" bestFit="1" customWidth="1"/>
    <col min="2078" max="2078" width="13.625" style="98" bestFit="1" customWidth="1"/>
    <col min="2079" max="2079" width="16.75" style="98" bestFit="1" customWidth="1"/>
    <col min="2080" max="2080" width="15.5" style="98" bestFit="1" customWidth="1"/>
    <col min="2081" max="2081" width="19.625" style="98" bestFit="1" customWidth="1"/>
    <col min="2082" max="2082" width="18.375" style="98" bestFit="1" customWidth="1"/>
    <col min="2083" max="2083" width="19.375" style="98" bestFit="1" customWidth="1"/>
    <col min="2084" max="2084" width="18.125" style="98" bestFit="1" customWidth="1"/>
    <col min="2085" max="2085" width="16.375" style="98" bestFit="1" customWidth="1"/>
    <col min="2086" max="2086" width="12.5" style="98" bestFit="1" customWidth="1"/>
    <col min="2087" max="2087" width="25.5" style="98" bestFit="1" customWidth="1"/>
    <col min="2088" max="2088" width="24.125" style="98" bestFit="1" customWidth="1"/>
    <col min="2089" max="2089" width="19.625" style="98" bestFit="1" customWidth="1"/>
    <col min="2090" max="2090" width="18.375" style="98" bestFit="1" customWidth="1"/>
    <col min="2091" max="2091" width="23.5" style="98" bestFit="1" customWidth="1"/>
    <col min="2092" max="2092" width="13.375" style="98" bestFit="1" customWidth="1"/>
    <col min="2093" max="2093" width="19.875" style="98" bestFit="1" customWidth="1"/>
    <col min="2094" max="2094" width="22.75" style="98" bestFit="1" customWidth="1"/>
    <col min="2095" max="2095" width="19.125" style="98" bestFit="1" customWidth="1"/>
    <col min="2096" max="2096" width="11.875" style="98" customWidth="1"/>
    <col min="2097" max="2097" width="18.875" style="98" bestFit="1" customWidth="1"/>
    <col min="2098" max="2098" width="28.875" style="98" bestFit="1" customWidth="1"/>
    <col min="2099" max="2099" width="24.125" style="98" bestFit="1" customWidth="1"/>
    <col min="2100" max="2100" width="18.625" style="98" bestFit="1" customWidth="1"/>
    <col min="2101" max="2101" width="16.625" style="98" bestFit="1" customWidth="1"/>
    <col min="2102" max="2102" width="19.375" style="98" bestFit="1" customWidth="1"/>
    <col min="2103" max="2103" width="4.5" style="98" customWidth="1"/>
    <col min="2104" max="2104" width="11.25" style="98" bestFit="1" customWidth="1"/>
    <col min="2105" max="2105" width="13.625" style="98" bestFit="1" customWidth="1"/>
    <col min="2106" max="2106" width="13.375" style="98" bestFit="1" customWidth="1"/>
    <col min="2107" max="2107" width="14.125" style="98" bestFit="1" customWidth="1"/>
    <col min="2108" max="2108" width="13.625" style="98" bestFit="1" customWidth="1"/>
    <col min="2109" max="2109" width="16.75" style="98" bestFit="1" customWidth="1"/>
    <col min="2110" max="2110" width="15.5" style="98" bestFit="1" customWidth="1"/>
    <col min="2111" max="2111" width="19.625" style="98" bestFit="1" customWidth="1"/>
    <col min="2112" max="2112" width="18.375" style="98" bestFit="1" customWidth="1"/>
    <col min="2113" max="2113" width="19.375" style="98" bestFit="1" customWidth="1"/>
    <col min="2114" max="2114" width="18.125" style="98" bestFit="1" customWidth="1"/>
    <col min="2115" max="2115" width="16.375" style="98" bestFit="1" customWidth="1"/>
    <col min="2116" max="2116" width="12.5" style="98" customWidth="1"/>
    <col min="2117" max="2117" width="25.5" style="98" bestFit="1" customWidth="1"/>
    <col min="2118" max="2118" width="24.125" style="98" bestFit="1" customWidth="1"/>
    <col min="2119" max="2119" width="19.625" style="98" bestFit="1" customWidth="1"/>
    <col min="2120" max="2120" width="18.375" style="98" bestFit="1" customWidth="1"/>
    <col min="2121" max="2121" width="23.5" style="98" bestFit="1" customWidth="1"/>
    <col min="2122" max="2122" width="13.375" style="98" bestFit="1" customWidth="1"/>
    <col min="2123" max="2123" width="19.875" style="98" bestFit="1" customWidth="1"/>
    <col min="2124" max="2124" width="22.75" style="98" bestFit="1" customWidth="1"/>
    <col min="2125" max="2125" width="19.125" style="98" bestFit="1" customWidth="1"/>
    <col min="2126" max="2126" width="11.875" style="98" bestFit="1" customWidth="1"/>
    <col min="2127" max="2127" width="18.875" style="98" bestFit="1" customWidth="1"/>
    <col min="2128" max="2128" width="28.875" style="98" bestFit="1" customWidth="1"/>
    <col min="2129" max="2129" width="24.125" style="98" bestFit="1" customWidth="1"/>
    <col min="2130" max="2130" width="18.625" style="98" bestFit="1" customWidth="1"/>
    <col min="2131" max="2131" width="16.625" style="98" bestFit="1" customWidth="1"/>
    <col min="2132" max="2132" width="19.375" style="98" bestFit="1" customWidth="1"/>
    <col min="2133" max="2133" width="4.5" style="98" customWidth="1"/>
    <col min="2134" max="2134" width="11.25" style="98" bestFit="1" customWidth="1"/>
    <col min="2135" max="2135" width="13.625" style="98" bestFit="1" customWidth="1"/>
    <col min="2136" max="2136" width="13.375" style="98" bestFit="1" customWidth="1"/>
    <col min="2137" max="2137" width="14.125" style="98" bestFit="1" customWidth="1"/>
    <col min="2138" max="2138" width="13.625" style="98" bestFit="1" customWidth="1"/>
    <col min="2139" max="2139" width="16.75" style="98" bestFit="1" customWidth="1"/>
    <col min="2140" max="2140" width="15.5" style="98" bestFit="1" customWidth="1"/>
    <col min="2141" max="2141" width="19.625" style="98" bestFit="1" customWidth="1"/>
    <col min="2142" max="2142" width="18.375" style="98" bestFit="1" customWidth="1"/>
    <col min="2143" max="2143" width="19.375" style="98" bestFit="1" customWidth="1"/>
    <col min="2144" max="2144" width="18.125" style="98" bestFit="1" customWidth="1"/>
    <col min="2145" max="2145" width="16.375" style="98" bestFit="1" customWidth="1"/>
    <col min="2146" max="2146" width="12.5" style="98" bestFit="1" customWidth="1"/>
    <col min="2147" max="2147" width="25.5" style="98" bestFit="1" customWidth="1"/>
    <col min="2148" max="2148" width="24.125" style="98" bestFit="1" customWidth="1"/>
    <col min="2149" max="2149" width="19.625" style="98" bestFit="1" customWidth="1"/>
    <col min="2150" max="2150" width="18.375" style="98" bestFit="1" customWidth="1"/>
    <col min="2151" max="2151" width="23.5" style="98" bestFit="1" customWidth="1"/>
    <col min="2152" max="2152" width="13.375" style="98" bestFit="1" customWidth="1"/>
    <col min="2153" max="2153" width="19.875" style="98" bestFit="1" customWidth="1"/>
    <col min="2154" max="2154" width="22.75" style="98" bestFit="1" customWidth="1"/>
    <col min="2155" max="2155" width="19.125" style="98" bestFit="1" customWidth="1"/>
    <col min="2156" max="2156" width="11.875" style="98" customWidth="1"/>
    <col min="2157" max="2157" width="18.875" style="98" bestFit="1" customWidth="1"/>
    <col min="2158" max="2158" width="28.875" style="98" bestFit="1" customWidth="1"/>
    <col min="2159" max="2159" width="24.125" style="98" bestFit="1" customWidth="1"/>
    <col min="2160" max="2160" width="18.625" style="98" bestFit="1" customWidth="1"/>
    <col min="2161" max="2161" width="16.625" style="98" bestFit="1" customWidth="1"/>
    <col min="2162" max="2162" width="19.375" style="98" bestFit="1" customWidth="1"/>
    <col min="2163" max="2163" width="4.5" style="98" customWidth="1"/>
    <col min="2164" max="2164" width="11.25" style="98" bestFit="1" customWidth="1"/>
    <col min="2165" max="2165" width="13.625" style="98" bestFit="1" customWidth="1"/>
    <col min="2166" max="2166" width="13.375" style="98" bestFit="1" customWidth="1"/>
    <col min="2167" max="2167" width="14.125" style="98" bestFit="1" customWidth="1"/>
    <col min="2168" max="2168" width="13.625" style="98" bestFit="1" customWidth="1"/>
    <col min="2169" max="2169" width="16.75" style="98" bestFit="1" customWidth="1"/>
    <col min="2170" max="2170" width="15.5" style="98" bestFit="1" customWidth="1"/>
    <col min="2171" max="2171" width="19.625" style="98" bestFit="1" customWidth="1"/>
    <col min="2172" max="2172" width="18.375" style="98" bestFit="1" customWidth="1"/>
    <col min="2173" max="2173" width="19.375" style="98" bestFit="1" customWidth="1"/>
    <col min="2174" max="2174" width="18.125" style="98" bestFit="1" customWidth="1"/>
    <col min="2175" max="2175" width="16.375" style="98" bestFit="1" customWidth="1"/>
    <col min="2176" max="2176" width="12.5" style="98" bestFit="1" customWidth="1"/>
    <col min="2177" max="2177" width="25.5" style="98" bestFit="1" customWidth="1"/>
    <col min="2178" max="2178" width="24.125" style="98" bestFit="1" customWidth="1"/>
    <col min="2179" max="2179" width="19.625" style="98" bestFit="1" customWidth="1"/>
    <col min="2180" max="2180" width="18.375" style="98" bestFit="1" customWidth="1"/>
    <col min="2181" max="2181" width="23.5" style="98" bestFit="1" customWidth="1"/>
    <col min="2182" max="2182" width="13.375" style="98" bestFit="1" customWidth="1"/>
    <col min="2183" max="2183" width="19.875" style="98" bestFit="1" customWidth="1"/>
    <col min="2184" max="2184" width="22.75" style="98" bestFit="1" customWidth="1"/>
    <col min="2185" max="2185" width="19.125" style="98" bestFit="1" customWidth="1"/>
    <col min="2186" max="2186" width="11.875" style="98" customWidth="1"/>
    <col min="2187" max="2187" width="18.875" style="98" bestFit="1" customWidth="1"/>
    <col min="2188" max="2188" width="28.875" style="98" bestFit="1" customWidth="1"/>
    <col min="2189" max="2189" width="24.125" style="98" bestFit="1" customWidth="1"/>
    <col min="2190" max="2190" width="18.625" style="98" bestFit="1" customWidth="1"/>
    <col min="2191" max="2191" width="16.625" style="98" bestFit="1" customWidth="1"/>
    <col min="2192" max="2192" width="19.375" style="98" bestFit="1" customWidth="1"/>
    <col min="2193" max="2193" width="4.5" style="98" customWidth="1"/>
    <col min="2194" max="2194" width="11.25" style="98" bestFit="1" customWidth="1"/>
    <col min="2195" max="2195" width="13.625" style="98" bestFit="1" customWidth="1"/>
    <col min="2196" max="2196" width="13.375" style="98" bestFit="1" customWidth="1"/>
    <col min="2197" max="2197" width="14.125" style="98" bestFit="1" customWidth="1"/>
    <col min="2198" max="2198" width="13.625" style="98" bestFit="1" customWidth="1"/>
    <col min="2199" max="2199" width="16.75" style="98" bestFit="1" customWidth="1"/>
    <col min="2200" max="2200" width="15.5" style="98" bestFit="1" customWidth="1"/>
    <col min="2201" max="2201" width="19.625" style="98" bestFit="1" customWidth="1"/>
    <col min="2202" max="2202" width="18.375" style="98" bestFit="1" customWidth="1"/>
    <col min="2203" max="2203" width="19.375" style="98" bestFit="1" customWidth="1"/>
    <col min="2204" max="2204" width="18.125" style="98" bestFit="1" customWidth="1"/>
    <col min="2205" max="2205" width="16.375" style="98" bestFit="1" customWidth="1"/>
    <col min="2206" max="2206" width="12.5" style="98" customWidth="1"/>
    <col min="2207" max="2207" width="25.5" style="98" bestFit="1" customWidth="1"/>
    <col min="2208" max="2208" width="24.125" style="98" bestFit="1" customWidth="1"/>
    <col min="2209" max="2209" width="19.625" style="98" bestFit="1" customWidth="1"/>
    <col min="2210" max="2210" width="18.375" style="98" bestFit="1" customWidth="1"/>
    <col min="2211" max="2211" width="23.5" style="98" bestFit="1" customWidth="1"/>
    <col min="2212" max="2212" width="13.375" style="98" bestFit="1" customWidth="1"/>
    <col min="2213" max="2213" width="19.875" style="98" bestFit="1" customWidth="1"/>
    <col min="2214" max="2214" width="22.75" style="98" bestFit="1" customWidth="1"/>
    <col min="2215" max="2215" width="19.125" style="98" bestFit="1" customWidth="1"/>
    <col min="2216" max="2216" width="11.875" style="98" customWidth="1"/>
    <col min="2217" max="2217" width="18.875" style="98" bestFit="1" customWidth="1"/>
    <col min="2218" max="2218" width="28.875" style="98" bestFit="1" customWidth="1"/>
    <col min="2219" max="2219" width="24.125" style="98" bestFit="1" customWidth="1"/>
    <col min="2220" max="2220" width="18.625" style="98" bestFit="1" customWidth="1"/>
    <col min="2221" max="2221" width="16.625" style="98" bestFit="1" customWidth="1"/>
    <col min="2222" max="2222" width="19.375" style="98" bestFit="1" customWidth="1"/>
    <col min="2223" max="2223" width="4.5" style="98" customWidth="1"/>
    <col min="2224" max="2224" width="11.25" style="98" bestFit="1" customWidth="1"/>
    <col min="2225" max="2225" width="13.625" style="98" bestFit="1" customWidth="1"/>
    <col min="2226" max="2226" width="13.375" style="98" bestFit="1" customWidth="1"/>
    <col min="2227" max="2227" width="14.125" style="98" bestFit="1" customWidth="1"/>
    <col min="2228" max="2228" width="13.625" style="98" bestFit="1" customWidth="1"/>
    <col min="2229" max="2229" width="16.75" style="98" bestFit="1" customWidth="1"/>
    <col min="2230" max="2230" width="15.5" style="98" bestFit="1" customWidth="1"/>
    <col min="2231" max="2231" width="19.625" style="98" bestFit="1" customWidth="1"/>
    <col min="2232" max="2232" width="18.375" style="98" bestFit="1" customWidth="1"/>
    <col min="2233" max="2233" width="19.375" style="98" bestFit="1" customWidth="1"/>
    <col min="2234" max="2234" width="18.125" style="98" bestFit="1" customWidth="1"/>
    <col min="2235" max="2235" width="16.375" style="98" bestFit="1" customWidth="1"/>
    <col min="2236" max="2236" width="12.5" style="98" bestFit="1" customWidth="1"/>
    <col min="2237" max="2237" width="25.5" style="98" bestFit="1" customWidth="1"/>
    <col min="2238" max="2238" width="24.125" style="98" bestFit="1" customWidth="1"/>
    <col min="2239" max="2239" width="19.625" style="98" bestFit="1" customWidth="1"/>
    <col min="2240" max="2240" width="18.375" style="98" bestFit="1" customWidth="1"/>
    <col min="2241" max="2241" width="23.5" style="98" bestFit="1" customWidth="1"/>
    <col min="2242" max="2242" width="13.375" style="98" bestFit="1" customWidth="1"/>
    <col min="2243" max="2243" width="19.875" style="98" bestFit="1" customWidth="1"/>
    <col min="2244" max="2244" width="22.75" style="98" bestFit="1" customWidth="1"/>
    <col min="2245" max="2245" width="19.125" style="98" bestFit="1" customWidth="1"/>
    <col min="2246" max="2246" width="11.875" style="98" customWidth="1"/>
    <col min="2247" max="2247" width="18.875" style="98" bestFit="1" customWidth="1"/>
    <col min="2248" max="2248" width="28.875" style="98" bestFit="1" customWidth="1"/>
    <col min="2249" max="2249" width="24.125" style="98" bestFit="1" customWidth="1"/>
    <col min="2250" max="2250" width="18.625" style="98" bestFit="1" customWidth="1"/>
    <col min="2251" max="2251" width="16.625" style="98" bestFit="1" customWidth="1"/>
    <col min="2252" max="2252" width="19.375" style="98" bestFit="1" customWidth="1"/>
    <col min="2253" max="2253" width="4.5" style="98" customWidth="1"/>
    <col min="2254" max="2254" width="11.25" style="98" bestFit="1" customWidth="1"/>
    <col min="2255" max="2255" width="13.625" style="98" bestFit="1" customWidth="1"/>
    <col min="2256" max="2256" width="13.375" style="98" bestFit="1" customWidth="1"/>
    <col min="2257" max="2257" width="14.125" style="98" bestFit="1" customWidth="1"/>
    <col min="2258" max="2258" width="13.625" style="98" bestFit="1" customWidth="1"/>
    <col min="2259" max="2259" width="16.75" style="98" bestFit="1" customWidth="1"/>
    <col min="2260" max="2260" width="15.5" style="98" bestFit="1" customWidth="1"/>
    <col min="2261" max="2261" width="19.625" style="98" bestFit="1" customWidth="1"/>
    <col min="2262" max="2262" width="18.375" style="98" bestFit="1" customWidth="1"/>
    <col min="2263" max="2263" width="19.375" style="98" bestFit="1" customWidth="1"/>
    <col min="2264" max="2264" width="18.125" style="98" bestFit="1" customWidth="1"/>
    <col min="2265" max="2265" width="16.375" style="98" bestFit="1" customWidth="1"/>
    <col min="2266" max="2266" width="12" style="98" bestFit="1" customWidth="1"/>
    <col min="2267" max="2267" width="25.5" style="98" bestFit="1" customWidth="1"/>
    <col min="2268" max="2268" width="24.125" style="98" bestFit="1" customWidth="1"/>
    <col min="2269" max="2269" width="19.625" style="98" bestFit="1" customWidth="1"/>
    <col min="2270" max="2270" width="18.375" style="98" bestFit="1" customWidth="1"/>
    <col min="2271" max="2271" width="23.5" style="98" bestFit="1" customWidth="1"/>
    <col min="2272" max="2272" width="13.375" style="98" bestFit="1" customWidth="1"/>
    <col min="2273" max="2273" width="19.875" style="98" bestFit="1" customWidth="1"/>
    <col min="2274" max="2274" width="22.75" style="98" bestFit="1" customWidth="1"/>
    <col min="2275" max="2275" width="19.125" style="98" bestFit="1" customWidth="1"/>
    <col min="2276" max="2276" width="10.875" style="98" customWidth="1"/>
    <col min="2277" max="2277" width="18.875" style="98" bestFit="1" customWidth="1"/>
    <col min="2278" max="2278" width="28.875" style="98" bestFit="1" customWidth="1"/>
    <col min="2279" max="2279" width="24.125" style="98" bestFit="1" customWidth="1"/>
    <col min="2280" max="2280" width="18.625" style="98" bestFit="1" customWidth="1"/>
    <col min="2281" max="2281" width="16.625" style="98" bestFit="1" customWidth="1"/>
    <col min="2282" max="2282" width="19.375" style="98" bestFit="1" customWidth="1"/>
    <col min="2283" max="2283" width="4.5" style="98" customWidth="1"/>
    <col min="2284" max="2284" width="11.25" style="98" bestFit="1" customWidth="1"/>
    <col min="2285" max="2285" width="13.625" style="98" bestFit="1" customWidth="1"/>
    <col min="2286" max="2286" width="13.375" style="98" bestFit="1" customWidth="1"/>
    <col min="2287" max="2287" width="14.125" style="98" bestFit="1" customWidth="1"/>
    <col min="2288" max="2288" width="13.625" style="98" bestFit="1" customWidth="1"/>
    <col min="2289" max="2289" width="16.75" style="98" bestFit="1" customWidth="1"/>
    <col min="2290" max="2290" width="15.5" style="98" bestFit="1" customWidth="1"/>
    <col min="2291" max="2291" width="19.625" style="98" bestFit="1" customWidth="1"/>
    <col min="2292" max="2292" width="18.375" style="98" bestFit="1" customWidth="1"/>
    <col min="2293" max="2293" width="19.375" style="98" bestFit="1" customWidth="1"/>
    <col min="2294" max="2294" width="18.125" style="98" bestFit="1" customWidth="1"/>
    <col min="2295" max="2295" width="16.375" style="98" bestFit="1" customWidth="1"/>
    <col min="2296" max="2296" width="12" style="98" customWidth="1"/>
    <col min="2297" max="2297" width="25.5" style="98" bestFit="1" customWidth="1"/>
    <col min="2298" max="2298" width="24.125" style="98" bestFit="1" customWidth="1"/>
    <col min="2299" max="2299" width="19.625" style="98" bestFit="1" customWidth="1"/>
    <col min="2300" max="2300" width="18.375" style="98" bestFit="1" customWidth="1"/>
    <col min="2301" max="2301" width="23.5" style="98" bestFit="1" customWidth="1"/>
    <col min="2302" max="2302" width="13.375" style="98" bestFit="1" customWidth="1"/>
    <col min="2303" max="2303" width="19.875" style="98" bestFit="1" customWidth="1"/>
    <col min="2304" max="2304" width="22.75" style="98" bestFit="1" customWidth="1"/>
    <col min="2305" max="2305" width="19.125" style="98" bestFit="1" customWidth="1"/>
    <col min="2306" max="2306" width="10.875" style="98" customWidth="1"/>
    <col min="2307" max="2307" width="18.875" style="98" bestFit="1" customWidth="1"/>
    <col min="2308" max="2308" width="28.875" style="98" bestFit="1" customWidth="1"/>
    <col min="2309" max="2309" width="24.125" style="98" bestFit="1" customWidth="1"/>
    <col min="2310" max="2310" width="18.625" style="98" bestFit="1" customWidth="1"/>
    <col min="2311" max="2311" width="16.625" style="98" bestFit="1" customWidth="1"/>
    <col min="2312" max="2312" width="19.375" style="98" bestFit="1" customWidth="1"/>
    <col min="2313" max="2313" width="4.5" style="98" customWidth="1"/>
    <col min="2314" max="2314" width="11.25" style="98" bestFit="1" customWidth="1"/>
    <col min="2315" max="2315" width="13.625" style="98" bestFit="1" customWidth="1"/>
    <col min="2316" max="2316" width="13.375" style="98" bestFit="1" customWidth="1"/>
    <col min="2317" max="2317" width="14.125" style="98" bestFit="1" customWidth="1"/>
    <col min="2318" max="2318" width="13.625" style="98" bestFit="1" customWidth="1"/>
    <col min="2319" max="2319" width="16.75" style="98" bestFit="1" customWidth="1"/>
    <col min="2320" max="2320" width="15.5" style="98" bestFit="1" customWidth="1"/>
    <col min="2321" max="2321" width="19.625" style="98" bestFit="1" customWidth="1"/>
    <col min="2322" max="2322" width="18.375" style="98" bestFit="1" customWidth="1"/>
    <col min="2323" max="2323" width="19.375" style="98" bestFit="1" customWidth="1"/>
    <col min="2324" max="2324" width="18.125" style="98" bestFit="1" customWidth="1"/>
    <col min="2325" max="2325" width="16.375" style="98" bestFit="1" customWidth="1"/>
    <col min="2326" max="2326" width="12" style="98" customWidth="1"/>
    <col min="2327" max="2327" width="25.5" style="98" bestFit="1" customWidth="1"/>
    <col min="2328" max="2328" width="24.125" style="98" bestFit="1" customWidth="1"/>
    <col min="2329" max="2329" width="19.625" style="98" bestFit="1" customWidth="1"/>
    <col min="2330" max="2330" width="18.375" style="98" bestFit="1" customWidth="1"/>
    <col min="2331" max="2331" width="23.5" style="98" bestFit="1" customWidth="1"/>
    <col min="2332" max="2332" width="13.375" style="98" bestFit="1" customWidth="1"/>
    <col min="2333" max="2333" width="19.875" style="98" bestFit="1" customWidth="1"/>
    <col min="2334" max="2334" width="22.75" style="98" bestFit="1" customWidth="1"/>
    <col min="2335" max="2335" width="19.125" style="98" bestFit="1" customWidth="1"/>
    <col min="2336" max="2336" width="10.875" style="98" customWidth="1"/>
    <col min="2337" max="2337" width="18.875" style="98" bestFit="1" customWidth="1"/>
    <col min="2338" max="2338" width="28.875" style="98" bestFit="1" customWidth="1"/>
    <col min="2339" max="2339" width="24.125" style="98" bestFit="1" customWidth="1"/>
    <col min="2340" max="2340" width="18.625" style="98" bestFit="1" customWidth="1"/>
    <col min="2341" max="2341" width="16.25" style="98" bestFit="1" customWidth="1"/>
    <col min="2342" max="2342" width="19.125" style="98" bestFit="1" customWidth="1"/>
    <col min="2343" max="2343" width="4.375" style="98" customWidth="1"/>
    <col min="2344" max="2344" width="11.375" style="98" bestFit="1" customWidth="1"/>
    <col min="2345" max="2345" width="13.5" style="98" bestFit="1" customWidth="1"/>
    <col min="2346" max="2346" width="13.125" style="98" bestFit="1" customWidth="1"/>
    <col min="2347" max="2347" width="14.25" style="98" bestFit="1" customWidth="1"/>
    <col min="2348" max="2348" width="13.625" style="98" bestFit="1" customWidth="1"/>
    <col min="2349" max="2349" width="16.875" style="98" bestFit="1" customWidth="1"/>
    <col min="2350" max="2350" width="15.5" style="98" bestFit="1" customWidth="1"/>
    <col min="2351" max="2351" width="19.75" style="98" bestFit="1" customWidth="1"/>
    <col min="2352" max="2352" width="18.375" style="98" bestFit="1" customWidth="1"/>
    <col min="2353" max="2353" width="19.5" style="98" bestFit="1" customWidth="1"/>
    <col min="2354" max="2354" width="18.125" style="98" bestFit="1" customWidth="1"/>
    <col min="2355" max="2355" width="16.25" style="98" bestFit="1" customWidth="1"/>
    <col min="2356" max="2356" width="12.125" style="98" customWidth="1"/>
    <col min="2357" max="2357" width="25.125" style="98" bestFit="1" customWidth="1"/>
    <col min="2358" max="2358" width="23.625" style="98" bestFit="1" customWidth="1"/>
    <col min="2359" max="2359" width="19.5" style="98" bestFit="1" customWidth="1"/>
    <col min="2360" max="2360" width="18.125" style="98" bestFit="1" customWidth="1"/>
    <col min="2361" max="2361" width="23.125" style="98" bestFit="1" customWidth="1"/>
    <col min="2362" max="2362" width="13.25" style="98" bestFit="1" customWidth="1"/>
    <col min="2363" max="2363" width="19.75" style="98" bestFit="1" customWidth="1"/>
    <col min="2364" max="2364" width="22.375" style="98" bestFit="1" customWidth="1"/>
    <col min="2365" max="2365" width="18.875" style="98" bestFit="1" customWidth="1"/>
    <col min="2366" max="2366" width="10.875" style="98" customWidth="1"/>
    <col min="2367" max="2367" width="18.375" style="98" bestFit="1" customWidth="1"/>
    <col min="2368" max="2368" width="28.375" style="98" bestFit="1" customWidth="1"/>
    <col min="2369" max="2369" width="23.875" style="98" bestFit="1" customWidth="1"/>
    <col min="2370" max="2370" width="18.25" style="98" bestFit="1" customWidth="1"/>
    <col min="2371" max="2371" width="16.25" style="98" bestFit="1" customWidth="1"/>
    <col min="2372" max="2372" width="19.125" style="98" bestFit="1" customWidth="1"/>
    <col min="2373" max="2373" width="4.375" style="98" customWidth="1"/>
    <col min="2374" max="2374" width="11.375" style="98" bestFit="1" customWidth="1"/>
    <col min="2375" max="2375" width="13.5" style="98" bestFit="1" customWidth="1"/>
    <col min="2376" max="2376" width="13.125" style="98" bestFit="1" customWidth="1"/>
    <col min="2377" max="2377" width="14.25" style="98" bestFit="1" customWidth="1"/>
    <col min="2378" max="2378" width="13.625" style="98" bestFit="1" customWidth="1"/>
    <col min="2379" max="2379" width="16.875" style="98" bestFit="1" customWidth="1"/>
    <col min="2380" max="2380" width="15.5" style="98" bestFit="1" customWidth="1"/>
    <col min="2381" max="2381" width="19.75" style="98" bestFit="1" customWidth="1"/>
    <col min="2382" max="2382" width="18.375" style="98" bestFit="1" customWidth="1"/>
    <col min="2383" max="2383" width="19.5" style="98" bestFit="1" customWidth="1"/>
    <col min="2384" max="2384" width="18.125" style="98" bestFit="1" customWidth="1"/>
    <col min="2385" max="2385" width="16.25" style="98" bestFit="1" customWidth="1"/>
    <col min="2386" max="2386" width="12.125" style="98" customWidth="1"/>
    <col min="2387" max="2387" width="25.125" style="98" bestFit="1" customWidth="1"/>
    <col min="2388" max="2388" width="23.625" style="98" bestFit="1" customWidth="1"/>
    <col min="2389" max="2389" width="19.5" style="98" bestFit="1" customWidth="1"/>
    <col min="2390" max="2390" width="18.125" style="98" bestFit="1" customWidth="1"/>
    <col min="2391" max="2391" width="23.125" style="98" bestFit="1" customWidth="1"/>
    <col min="2392" max="2392" width="13.25" style="98" bestFit="1" customWidth="1"/>
    <col min="2393" max="2393" width="19.75" style="98" bestFit="1" customWidth="1"/>
    <col min="2394" max="2394" width="22.375" style="98" bestFit="1" customWidth="1"/>
    <col min="2395" max="2395" width="18.875" style="98" bestFit="1" customWidth="1"/>
    <col min="2396" max="2396" width="10.875" style="98" customWidth="1"/>
    <col min="2397" max="2397" width="18.375" style="98" bestFit="1" customWidth="1"/>
    <col min="2398" max="2398" width="28.375" style="98" bestFit="1" customWidth="1"/>
    <col min="2399" max="2399" width="23.875" style="98" bestFit="1" customWidth="1"/>
    <col min="2400" max="2400" width="18.25" style="98" bestFit="1" customWidth="1"/>
    <col min="2401" max="2401" width="16.25" style="98" bestFit="1" customWidth="1"/>
    <col min="2402" max="2402" width="19.125" style="98" bestFit="1" customWidth="1"/>
    <col min="2403" max="2403" width="4.375" style="98" customWidth="1"/>
    <col min="2404" max="2404" width="11.375" style="98" bestFit="1" customWidth="1"/>
    <col min="2405" max="2405" width="13.5" style="98" bestFit="1" customWidth="1"/>
    <col min="2406" max="2406" width="13.125" style="98" bestFit="1" customWidth="1"/>
    <col min="2407" max="2407" width="14.25" style="98" bestFit="1" customWidth="1"/>
    <col min="2408" max="2408" width="13.625" style="98" bestFit="1" customWidth="1"/>
    <col min="2409" max="2409" width="16.875" style="98" bestFit="1" customWidth="1"/>
    <col min="2410" max="2410" width="15.5" style="98" bestFit="1" customWidth="1"/>
    <col min="2411" max="2411" width="19.75" style="98" bestFit="1" customWidth="1"/>
    <col min="2412" max="2412" width="18.375" style="98" bestFit="1" customWidth="1"/>
    <col min="2413" max="2413" width="19.5" style="98" bestFit="1" customWidth="1"/>
    <col min="2414" max="2414" width="18.125" style="98" bestFit="1" customWidth="1"/>
    <col min="2415" max="2415" width="16.25" style="98" bestFit="1" customWidth="1"/>
    <col min="2416" max="2416" width="12.125" style="98" bestFit="1" customWidth="1"/>
    <col min="2417" max="2417" width="25.125" style="98" bestFit="1" customWidth="1"/>
    <col min="2418" max="2418" width="23.625" style="98" bestFit="1" customWidth="1"/>
    <col min="2419" max="2419" width="19.5" style="98" bestFit="1" customWidth="1"/>
    <col min="2420" max="2420" width="18.125" style="98" bestFit="1" customWidth="1"/>
    <col min="2421" max="2421" width="23.125" style="98" bestFit="1" customWidth="1"/>
    <col min="2422" max="2422" width="13.25" style="98" bestFit="1" customWidth="1"/>
    <col min="2423" max="2423" width="19.75" style="98" bestFit="1" customWidth="1"/>
    <col min="2424" max="2424" width="22.375" style="98" bestFit="1" customWidth="1"/>
    <col min="2425" max="2425" width="18.875" style="98" bestFit="1" customWidth="1"/>
    <col min="2426" max="2426" width="10.875" style="98" customWidth="1"/>
    <col min="2427" max="2427" width="18.375" style="98" bestFit="1" customWidth="1"/>
    <col min="2428" max="2428" width="28.375" style="98" bestFit="1" customWidth="1"/>
    <col min="2429" max="2429" width="23.875" style="98" bestFit="1" customWidth="1"/>
    <col min="2430" max="2430" width="18.25" style="98" bestFit="1" customWidth="1"/>
    <col min="2431" max="2431" width="16.625" style="98" bestFit="1" customWidth="1"/>
    <col min="2432" max="2432" width="19.375" style="98" bestFit="1" customWidth="1"/>
    <col min="2433" max="2433" width="4.5" style="98" customWidth="1"/>
    <col min="2434" max="2434" width="11.25" style="98" bestFit="1" customWidth="1"/>
    <col min="2435" max="2435" width="13.625" style="98" bestFit="1" customWidth="1"/>
    <col min="2436" max="2436" width="13.375" style="98" bestFit="1" customWidth="1"/>
    <col min="2437" max="2437" width="14.125" style="98" bestFit="1" customWidth="1"/>
    <col min="2438" max="2438" width="13.625" style="98" bestFit="1" customWidth="1"/>
    <col min="2439" max="2439" width="16.75" style="98" bestFit="1" customWidth="1"/>
    <col min="2440" max="2440" width="15.5" style="98" bestFit="1" customWidth="1"/>
    <col min="2441" max="2441" width="19.625" style="98" bestFit="1" customWidth="1"/>
    <col min="2442" max="2442" width="18.375" style="98" bestFit="1" customWidth="1"/>
    <col min="2443" max="2443" width="19.375" style="98" bestFit="1" customWidth="1"/>
    <col min="2444" max="2444" width="18.125" style="98" bestFit="1" customWidth="1"/>
    <col min="2445" max="2445" width="16.375" style="98" bestFit="1" customWidth="1"/>
    <col min="2446" max="2446" width="12" style="98" customWidth="1"/>
    <col min="2447" max="2447" width="25.5" style="98" bestFit="1" customWidth="1"/>
    <col min="2448" max="2448" width="24.125" style="98" bestFit="1" customWidth="1"/>
    <col min="2449" max="2449" width="19.625" style="98" bestFit="1" customWidth="1"/>
    <col min="2450" max="2450" width="18.375" style="98" bestFit="1" customWidth="1"/>
    <col min="2451" max="2451" width="23.5" style="98" bestFit="1" customWidth="1"/>
    <col min="2452" max="2452" width="13.375" style="98" bestFit="1" customWidth="1"/>
    <col min="2453" max="2453" width="19.875" style="98" bestFit="1" customWidth="1"/>
    <col min="2454" max="2454" width="22.75" style="98" bestFit="1" customWidth="1"/>
    <col min="2455" max="2455" width="19.125" style="98" bestFit="1" customWidth="1"/>
    <col min="2456" max="2456" width="10.875" style="98" customWidth="1"/>
    <col min="2457" max="2457" width="18.875" style="98" bestFit="1" customWidth="1"/>
    <col min="2458" max="2458" width="28.875" style="98" bestFit="1" customWidth="1"/>
    <col min="2459" max="2459" width="24.125" style="98" bestFit="1" customWidth="1"/>
    <col min="2460" max="2460" width="18.625" style="98" bestFit="1" customWidth="1"/>
    <col min="2461" max="2461" width="16.625" style="98" bestFit="1" customWidth="1"/>
    <col min="2462" max="2462" width="19.375" style="98" bestFit="1" customWidth="1"/>
    <col min="2463" max="2463" width="4.5" style="98" customWidth="1"/>
    <col min="2464" max="2464" width="11.25" style="98" bestFit="1" customWidth="1"/>
    <col min="2465" max="2465" width="13.625" style="98" bestFit="1" customWidth="1"/>
    <col min="2466" max="2466" width="13.375" style="98" bestFit="1" customWidth="1"/>
    <col min="2467" max="2467" width="14.125" style="98" bestFit="1" customWidth="1"/>
    <col min="2468" max="2468" width="13.625" style="98" bestFit="1" customWidth="1"/>
    <col min="2469" max="2469" width="16.75" style="98" bestFit="1" customWidth="1"/>
    <col min="2470" max="2470" width="15.5" style="98" bestFit="1" customWidth="1"/>
    <col min="2471" max="2471" width="19.625" style="98" bestFit="1" customWidth="1"/>
    <col min="2472" max="2472" width="18.375" style="98" bestFit="1" customWidth="1"/>
    <col min="2473" max="2473" width="19.375" style="98" bestFit="1" customWidth="1"/>
    <col min="2474" max="2474" width="18.125" style="98" bestFit="1" customWidth="1"/>
    <col min="2475" max="2475" width="16.375" style="98" bestFit="1" customWidth="1"/>
    <col min="2476" max="2476" width="12" style="98" customWidth="1"/>
    <col min="2477" max="2477" width="25.5" style="98" bestFit="1" customWidth="1"/>
    <col min="2478" max="2478" width="24.125" style="98" bestFit="1" customWidth="1"/>
    <col min="2479" max="2479" width="19.625" style="98" bestFit="1" customWidth="1"/>
    <col min="2480" max="2480" width="18.375" style="98" bestFit="1" customWidth="1"/>
    <col min="2481" max="2481" width="23.5" style="98" bestFit="1" customWidth="1"/>
    <col min="2482" max="2482" width="13.375" style="98" bestFit="1" customWidth="1"/>
    <col min="2483" max="2483" width="19.875" style="98" bestFit="1" customWidth="1"/>
    <col min="2484" max="2484" width="22.75" style="98" bestFit="1" customWidth="1"/>
    <col min="2485" max="2485" width="19.125" style="98" bestFit="1" customWidth="1"/>
    <col min="2486" max="2486" width="10.875" style="98" customWidth="1"/>
    <col min="2487" max="2487" width="18.875" style="98" bestFit="1" customWidth="1"/>
    <col min="2488" max="2488" width="28.875" style="98" bestFit="1" customWidth="1"/>
    <col min="2489" max="2489" width="24.125" style="98" bestFit="1" customWidth="1"/>
    <col min="2490" max="2490" width="18.625" style="98" bestFit="1" customWidth="1"/>
    <col min="2491" max="2491" width="16.625" style="98" bestFit="1" customWidth="1"/>
    <col min="2492" max="2492" width="19.375" style="98" bestFit="1" customWidth="1"/>
    <col min="2493" max="2493" width="4.5" style="98" customWidth="1"/>
    <col min="2494" max="2494" width="11.25" style="98" bestFit="1" customWidth="1"/>
    <col min="2495" max="2495" width="13.625" style="98" bestFit="1" customWidth="1"/>
    <col min="2496" max="2496" width="13.375" style="98" bestFit="1" customWidth="1"/>
    <col min="2497" max="2497" width="14.125" style="98" bestFit="1" customWidth="1"/>
    <col min="2498" max="2498" width="13.625" style="98" bestFit="1" customWidth="1"/>
    <col min="2499" max="2499" width="16.75" style="98" bestFit="1" customWidth="1"/>
    <col min="2500" max="2500" width="15.5" style="98" bestFit="1" customWidth="1"/>
    <col min="2501" max="2501" width="19.625" style="98" bestFit="1" customWidth="1"/>
    <col min="2502" max="2502" width="18.375" style="98" bestFit="1" customWidth="1"/>
    <col min="2503" max="2503" width="19.375" style="98" bestFit="1" customWidth="1"/>
    <col min="2504" max="2504" width="18.125" style="98" bestFit="1" customWidth="1"/>
    <col min="2505" max="2505" width="16.375" style="98" bestFit="1" customWidth="1"/>
    <col min="2506" max="2506" width="12" style="98" customWidth="1"/>
    <col min="2507" max="2507" width="25.5" style="98" bestFit="1" customWidth="1"/>
    <col min="2508" max="2508" width="24.125" style="98" bestFit="1" customWidth="1"/>
    <col min="2509" max="2509" width="19.625" style="98" bestFit="1" customWidth="1"/>
    <col min="2510" max="2510" width="18.375" style="98" bestFit="1" customWidth="1"/>
    <col min="2511" max="2511" width="23.5" style="98" bestFit="1" customWidth="1"/>
    <col min="2512" max="2512" width="13.375" style="98" bestFit="1" customWidth="1"/>
    <col min="2513" max="2513" width="19.875" style="98" bestFit="1" customWidth="1"/>
    <col min="2514" max="2514" width="22.75" style="98" bestFit="1" customWidth="1"/>
    <col min="2515" max="2515" width="19.125" style="98" bestFit="1" customWidth="1"/>
    <col min="2516" max="2516" width="10.875" style="98" customWidth="1"/>
    <col min="2517" max="2517" width="18.875" style="98" bestFit="1" customWidth="1"/>
    <col min="2518" max="2518" width="28.875" style="98" bestFit="1" customWidth="1"/>
    <col min="2519" max="2519" width="24.125" style="98" bestFit="1" customWidth="1"/>
    <col min="2520" max="2520" width="18.625" style="98" bestFit="1" customWidth="1"/>
    <col min="2521" max="2521" width="16.25" style="98" bestFit="1" customWidth="1"/>
    <col min="2522" max="2522" width="19.125" style="98" bestFit="1" customWidth="1"/>
    <col min="2523" max="2523" width="4.375" style="98" customWidth="1"/>
    <col min="2524" max="2524" width="11.375" style="98" bestFit="1" customWidth="1"/>
    <col min="2525" max="2525" width="13.5" style="98" bestFit="1" customWidth="1"/>
    <col min="2526" max="2526" width="13.125" style="98" bestFit="1" customWidth="1"/>
    <col min="2527" max="2527" width="14.25" style="98" bestFit="1" customWidth="1"/>
    <col min="2528" max="2528" width="13.625" style="98" bestFit="1" customWidth="1"/>
    <col min="2529" max="2529" width="16.875" style="98" bestFit="1" customWidth="1"/>
    <col min="2530" max="2530" width="15.5" style="98" bestFit="1" customWidth="1"/>
    <col min="2531" max="2531" width="19.75" style="98" bestFit="1" customWidth="1"/>
    <col min="2532" max="2532" width="18.375" style="98" bestFit="1" customWidth="1"/>
    <col min="2533" max="2533" width="19.5" style="98" bestFit="1" customWidth="1"/>
    <col min="2534" max="2534" width="18.125" style="98" bestFit="1" customWidth="1"/>
    <col min="2535" max="2535" width="16.25" style="98" bestFit="1" customWidth="1"/>
    <col min="2536" max="2536" width="12.375" style="98" customWidth="1"/>
    <col min="2537" max="2537" width="25.125" style="98" bestFit="1" customWidth="1"/>
    <col min="2538" max="2538" width="23.625" style="98" bestFit="1" customWidth="1"/>
    <col min="2539" max="2539" width="19.5" style="98" bestFit="1" customWidth="1"/>
    <col min="2540" max="2540" width="18.125" style="98" bestFit="1" customWidth="1"/>
    <col min="2541" max="2541" width="23.125" style="98" bestFit="1" customWidth="1"/>
    <col min="2542" max="2542" width="13.25" style="98" bestFit="1" customWidth="1"/>
    <col min="2543" max="2543" width="19.75" style="98" bestFit="1" customWidth="1"/>
    <col min="2544" max="2544" width="22.375" style="98" bestFit="1" customWidth="1"/>
    <col min="2545" max="2545" width="18.875" style="98" bestFit="1" customWidth="1"/>
    <col min="2546" max="2546" width="11.75" style="98" customWidth="1"/>
    <col min="2547" max="2547" width="18.375" style="98" bestFit="1" customWidth="1"/>
    <col min="2548" max="2548" width="28.375" style="98" bestFit="1" customWidth="1"/>
    <col min="2549" max="2549" width="23.875" style="98" bestFit="1" customWidth="1"/>
    <col min="2550" max="2550" width="18.25" style="98" bestFit="1" customWidth="1"/>
    <col min="2551" max="2551" width="16.25" style="98" bestFit="1" customWidth="1"/>
    <col min="2552" max="2552" width="19.125" style="98" bestFit="1" customWidth="1"/>
    <col min="2553" max="2553" width="4.375" style="98" customWidth="1"/>
    <col min="2554" max="2554" width="11.375" style="98" bestFit="1" customWidth="1"/>
    <col min="2555" max="2555" width="13.5" style="98" bestFit="1" customWidth="1"/>
    <col min="2556" max="2556" width="13.125" style="98" bestFit="1" customWidth="1"/>
    <col min="2557" max="2557" width="14.25" style="98" bestFit="1" customWidth="1"/>
    <col min="2558" max="2558" width="13.625" style="98" bestFit="1" customWidth="1"/>
    <col min="2559" max="2559" width="16.875" style="98" bestFit="1" customWidth="1"/>
    <col min="2560" max="2560" width="15.5" style="98" bestFit="1" customWidth="1"/>
    <col min="2561" max="2561" width="19.75" style="98" bestFit="1" customWidth="1"/>
    <col min="2562" max="2562" width="18.375" style="98" bestFit="1" customWidth="1"/>
    <col min="2563" max="2563" width="19.5" style="98" bestFit="1" customWidth="1"/>
    <col min="2564" max="2564" width="18.125" style="98" bestFit="1" customWidth="1"/>
    <col min="2565" max="2565" width="16.25" style="98" bestFit="1" customWidth="1"/>
    <col min="2566" max="2566" width="12.375" style="98" customWidth="1"/>
    <col min="2567" max="2567" width="25.125" style="98" bestFit="1" customWidth="1"/>
    <col min="2568" max="2568" width="23.625" style="98" bestFit="1" customWidth="1"/>
    <col min="2569" max="2569" width="19.5" style="98" bestFit="1" customWidth="1"/>
    <col min="2570" max="2570" width="18.125" style="98" bestFit="1" customWidth="1"/>
    <col min="2571" max="2571" width="23.125" style="98" bestFit="1" customWidth="1"/>
    <col min="2572" max="2572" width="13.25" style="98" bestFit="1" customWidth="1"/>
    <col min="2573" max="2573" width="19.75" style="98" bestFit="1" customWidth="1"/>
    <col min="2574" max="2574" width="22.375" style="98" bestFit="1" customWidth="1"/>
    <col min="2575" max="2575" width="18.875" style="98" bestFit="1" customWidth="1"/>
    <col min="2576" max="2576" width="11.75" style="98" customWidth="1"/>
    <col min="2577" max="2577" width="18.375" style="98" bestFit="1" customWidth="1"/>
    <col min="2578" max="2578" width="28.375" style="98" bestFit="1" customWidth="1"/>
    <col min="2579" max="2579" width="23.875" style="98" bestFit="1" customWidth="1"/>
    <col min="2580" max="2580" width="18.25" style="98" bestFit="1" customWidth="1"/>
    <col min="2581" max="2581" width="16.25" style="98" bestFit="1" customWidth="1"/>
    <col min="2582" max="2582" width="19.125" style="98" bestFit="1" customWidth="1"/>
    <col min="2583" max="2583" width="4.375" style="98" customWidth="1"/>
    <col min="2584" max="2584" width="11.375" style="98" bestFit="1" customWidth="1"/>
    <col min="2585" max="2585" width="13.5" style="98" bestFit="1" customWidth="1"/>
    <col min="2586" max="2586" width="13.125" style="98" bestFit="1" customWidth="1"/>
    <col min="2587" max="2587" width="14.25" style="98" bestFit="1" customWidth="1"/>
    <col min="2588" max="2588" width="13.625" style="98" bestFit="1" customWidth="1"/>
    <col min="2589" max="2589" width="16.875" style="98" bestFit="1" customWidth="1"/>
    <col min="2590" max="2590" width="15.5" style="98" bestFit="1" customWidth="1"/>
    <col min="2591" max="2591" width="19.75" style="98" bestFit="1" customWidth="1"/>
    <col min="2592" max="2592" width="18.375" style="98" bestFit="1" customWidth="1"/>
    <col min="2593" max="2593" width="19.5" style="98" bestFit="1" customWidth="1"/>
    <col min="2594" max="2594" width="18.125" style="98" bestFit="1" customWidth="1"/>
    <col min="2595" max="2595" width="16.25" style="98" bestFit="1" customWidth="1"/>
    <col min="2596" max="2596" width="12.375" style="98" customWidth="1"/>
    <col min="2597" max="2597" width="25.125" style="98" bestFit="1" customWidth="1"/>
    <col min="2598" max="2598" width="23.625" style="98" bestFit="1" customWidth="1"/>
    <col min="2599" max="2599" width="19.5" style="98" bestFit="1" customWidth="1"/>
    <col min="2600" max="2600" width="18.125" style="98" bestFit="1" customWidth="1"/>
    <col min="2601" max="2601" width="23.125" style="98" bestFit="1" customWidth="1"/>
    <col min="2602" max="2602" width="13.25" style="98" bestFit="1" customWidth="1"/>
    <col min="2603" max="2603" width="19.75" style="98" bestFit="1" customWidth="1"/>
    <col min="2604" max="2604" width="22.375" style="98" bestFit="1" customWidth="1"/>
    <col min="2605" max="2605" width="18.875" style="98" bestFit="1" customWidth="1"/>
    <col min="2606" max="2606" width="11.75" style="98" customWidth="1"/>
    <col min="2607" max="2607" width="18.375" style="98" bestFit="1" customWidth="1"/>
    <col min="2608" max="2608" width="28.375" style="98" bestFit="1" customWidth="1"/>
    <col min="2609" max="2609" width="23.875" style="98" bestFit="1" customWidth="1"/>
    <col min="2610" max="2610" width="18.25" style="98" bestFit="1" customWidth="1"/>
    <col min="2611" max="2611" width="16.25" style="98" bestFit="1" customWidth="1"/>
    <col min="2612" max="2612" width="19.125" style="98" bestFit="1" customWidth="1"/>
    <col min="2613" max="2613" width="4.375" style="98" customWidth="1"/>
    <col min="2614" max="2614" width="11.375" style="98" bestFit="1" customWidth="1"/>
    <col min="2615" max="2615" width="13.5" style="98" bestFit="1" customWidth="1"/>
    <col min="2616" max="2616" width="13.125" style="98" bestFit="1" customWidth="1"/>
    <col min="2617" max="2617" width="14.25" style="98" bestFit="1" customWidth="1"/>
    <col min="2618" max="2618" width="13.625" style="98" bestFit="1" customWidth="1"/>
    <col min="2619" max="2619" width="16.875" style="98" bestFit="1" customWidth="1"/>
    <col min="2620" max="2620" width="15.5" style="98" bestFit="1" customWidth="1"/>
    <col min="2621" max="2621" width="19.75" style="98" bestFit="1" customWidth="1"/>
    <col min="2622" max="2622" width="18.375" style="98" bestFit="1" customWidth="1"/>
    <col min="2623" max="2623" width="19.5" style="98" bestFit="1" customWidth="1"/>
    <col min="2624" max="2624" width="18.125" style="98" bestFit="1" customWidth="1"/>
    <col min="2625" max="2625" width="16.25" style="98" bestFit="1" customWidth="1"/>
    <col min="2626" max="2626" width="12.375" style="98" customWidth="1"/>
    <col min="2627" max="2627" width="25.125" style="98" bestFit="1" customWidth="1"/>
    <col min="2628" max="2628" width="23.625" style="98" bestFit="1" customWidth="1"/>
    <col min="2629" max="2629" width="19.5" style="98" bestFit="1" customWidth="1"/>
    <col min="2630" max="2630" width="18.125" style="98" bestFit="1" customWidth="1"/>
    <col min="2631" max="2631" width="23.125" style="98" bestFit="1" customWidth="1"/>
    <col min="2632" max="2632" width="13.25" style="98" bestFit="1" customWidth="1"/>
    <col min="2633" max="2633" width="19.75" style="98" bestFit="1" customWidth="1"/>
    <col min="2634" max="2634" width="22.375" style="98" bestFit="1" customWidth="1"/>
    <col min="2635" max="2635" width="18.875" style="98" bestFit="1" customWidth="1"/>
    <col min="2636" max="2636" width="11.75" style="98" bestFit="1" customWidth="1"/>
    <col min="2637" max="2637" width="18.375" style="98" bestFit="1" customWidth="1"/>
    <col min="2638" max="2638" width="28.375" style="98" bestFit="1" customWidth="1"/>
    <col min="2639" max="2639" width="23.875" style="98" bestFit="1" customWidth="1"/>
    <col min="2640" max="2640" width="18.25" style="98" bestFit="1" customWidth="1"/>
    <col min="2641" max="2641" width="16.25" style="98" bestFit="1" customWidth="1"/>
    <col min="2642" max="2642" width="19.125" style="98" bestFit="1" customWidth="1"/>
    <col min="2643" max="2643" width="4.375" style="98" customWidth="1"/>
    <col min="2644" max="2644" width="11.375" style="98" bestFit="1" customWidth="1"/>
    <col min="2645" max="2645" width="13.5" style="98" bestFit="1" customWidth="1"/>
    <col min="2646" max="2646" width="13.125" style="98" bestFit="1" customWidth="1"/>
    <col min="2647" max="2647" width="14.25" style="98" bestFit="1" customWidth="1"/>
    <col min="2648" max="2648" width="13.625" style="98" bestFit="1" customWidth="1"/>
    <col min="2649" max="2649" width="16.875" style="98" bestFit="1" customWidth="1"/>
    <col min="2650" max="2650" width="15.5" style="98" bestFit="1" customWidth="1"/>
    <col min="2651" max="2651" width="19.75" style="98" bestFit="1" customWidth="1"/>
    <col min="2652" max="2652" width="18.375" style="98" bestFit="1" customWidth="1"/>
    <col min="2653" max="2653" width="19.5" style="98" bestFit="1" customWidth="1"/>
    <col min="2654" max="2654" width="18.125" style="98" bestFit="1" customWidth="1"/>
    <col min="2655" max="2655" width="16.25" style="98" bestFit="1" customWidth="1"/>
    <col min="2656" max="2656" width="12.375" style="98" customWidth="1"/>
    <col min="2657" max="2657" width="25.125" style="98" bestFit="1" customWidth="1"/>
    <col min="2658" max="2658" width="23.625" style="98" bestFit="1" customWidth="1"/>
    <col min="2659" max="2659" width="19.5" style="98" bestFit="1" customWidth="1"/>
    <col min="2660" max="2660" width="18.125" style="98" bestFit="1" customWidth="1"/>
    <col min="2661" max="2661" width="23.125" style="98" bestFit="1" customWidth="1"/>
    <col min="2662" max="2662" width="13.25" style="98" bestFit="1" customWidth="1"/>
    <col min="2663" max="2663" width="19.75" style="98" bestFit="1" customWidth="1"/>
    <col min="2664" max="2664" width="22.375" style="98" bestFit="1" customWidth="1"/>
    <col min="2665" max="2665" width="18.875" style="98" bestFit="1" customWidth="1"/>
    <col min="2666" max="2666" width="11.75" style="98" customWidth="1"/>
    <col min="2667" max="2667" width="18.375" style="98" bestFit="1" customWidth="1"/>
    <col min="2668" max="2668" width="28.375" style="98" bestFit="1" customWidth="1"/>
    <col min="2669" max="2669" width="23.875" style="98" bestFit="1" customWidth="1"/>
    <col min="2670" max="2670" width="18.25" style="98" bestFit="1" customWidth="1"/>
    <col min="2671" max="2671" width="16.25" style="98" bestFit="1" customWidth="1"/>
    <col min="2672" max="2672" width="19.125" style="98" bestFit="1" customWidth="1"/>
    <col min="2673" max="2673" width="4.375" style="98" customWidth="1"/>
    <col min="2674" max="2674" width="11.375" style="98" bestFit="1" customWidth="1"/>
    <col min="2675" max="2675" width="13.5" style="98" bestFit="1" customWidth="1"/>
    <col min="2676" max="2676" width="13.125" style="98" bestFit="1" customWidth="1"/>
    <col min="2677" max="2677" width="14.25" style="98" bestFit="1" customWidth="1"/>
    <col min="2678" max="2678" width="13.625" style="98" bestFit="1" customWidth="1"/>
    <col min="2679" max="2679" width="16.875" style="98" bestFit="1" customWidth="1"/>
    <col min="2680" max="2680" width="15.5" style="98" bestFit="1" customWidth="1"/>
    <col min="2681" max="2681" width="19.75" style="98" bestFit="1" customWidth="1"/>
    <col min="2682" max="2682" width="18.375" style="98" bestFit="1" customWidth="1"/>
    <col min="2683" max="2683" width="19.5" style="98" bestFit="1" customWidth="1"/>
    <col min="2684" max="2684" width="18.125" style="98" bestFit="1" customWidth="1"/>
    <col min="2685" max="2685" width="16.25" style="98" bestFit="1" customWidth="1"/>
    <col min="2686" max="2686" width="12.375" style="98" customWidth="1"/>
    <col min="2687" max="2687" width="25.125" style="98" bestFit="1" customWidth="1"/>
    <col min="2688" max="2688" width="23.625" style="98" bestFit="1" customWidth="1"/>
    <col min="2689" max="2689" width="19.5" style="98" bestFit="1" customWidth="1"/>
    <col min="2690" max="2690" width="18.125" style="98" bestFit="1" customWidth="1"/>
    <col min="2691" max="2691" width="23.125" style="98" bestFit="1" customWidth="1"/>
    <col min="2692" max="2692" width="13.25" style="98" bestFit="1" customWidth="1"/>
    <col min="2693" max="2693" width="19.75" style="98" bestFit="1" customWidth="1"/>
    <col min="2694" max="2694" width="22.375" style="98" bestFit="1" customWidth="1"/>
    <col min="2695" max="2695" width="18.875" style="98" bestFit="1" customWidth="1"/>
    <col min="2696" max="2696" width="11.75" style="98" customWidth="1"/>
    <col min="2697" max="2697" width="18.375" style="98" bestFit="1" customWidth="1"/>
    <col min="2698" max="2698" width="28.375" style="98" bestFit="1" customWidth="1"/>
    <col min="2699" max="2699" width="23.875" style="98" bestFit="1" customWidth="1"/>
    <col min="2700" max="2700" width="18.25" style="98" bestFit="1" customWidth="1"/>
    <col min="2701" max="2701" width="16.625" style="98" bestFit="1" customWidth="1"/>
    <col min="2702" max="2702" width="19.375" style="98" bestFit="1" customWidth="1"/>
    <col min="2703" max="2703" width="4.5" style="98" customWidth="1"/>
    <col min="2704" max="2704" width="11.25" style="98" bestFit="1" customWidth="1"/>
    <col min="2705" max="2705" width="13.625" style="98" bestFit="1" customWidth="1"/>
    <col min="2706" max="2706" width="13.375" style="98" bestFit="1" customWidth="1"/>
    <col min="2707" max="2707" width="14.125" style="98" bestFit="1" customWidth="1"/>
    <col min="2708" max="2708" width="13.625" style="98" bestFit="1" customWidth="1"/>
    <col min="2709" max="2709" width="16.75" style="98" bestFit="1" customWidth="1"/>
    <col min="2710" max="2710" width="15.5" style="98" bestFit="1" customWidth="1"/>
    <col min="2711" max="2711" width="19.625" style="98" bestFit="1" customWidth="1"/>
    <col min="2712" max="2712" width="18.375" style="98" bestFit="1" customWidth="1"/>
    <col min="2713" max="2713" width="19.375" style="98" bestFit="1" customWidth="1"/>
    <col min="2714" max="2714" width="18.125" style="98" bestFit="1" customWidth="1"/>
    <col min="2715" max="2715" width="16.375" style="98" bestFit="1" customWidth="1"/>
    <col min="2716" max="2716" width="12.5" style="98" bestFit="1" customWidth="1"/>
    <col min="2717" max="2717" width="25.5" style="98" bestFit="1" customWidth="1"/>
    <col min="2718" max="2718" width="24.125" style="98" bestFit="1" customWidth="1"/>
    <col min="2719" max="2719" width="19.625" style="98" bestFit="1" customWidth="1"/>
    <col min="2720" max="2720" width="18.375" style="98" bestFit="1" customWidth="1"/>
    <col min="2721" max="2721" width="23.5" style="98" bestFit="1" customWidth="1"/>
    <col min="2722" max="2722" width="13.375" style="98" bestFit="1" customWidth="1"/>
    <col min="2723" max="2723" width="19.875" style="98" bestFit="1" customWidth="1"/>
    <col min="2724" max="2724" width="22.75" style="98" bestFit="1" customWidth="1"/>
    <col min="2725" max="2725" width="19.125" style="98" bestFit="1" customWidth="1"/>
    <col min="2726" max="2726" width="11.875" style="98" customWidth="1"/>
    <col min="2727" max="2727" width="18.875" style="98" bestFit="1" customWidth="1"/>
    <col min="2728" max="2728" width="28.875" style="98" bestFit="1" customWidth="1"/>
    <col min="2729" max="2729" width="24.125" style="98" bestFit="1" customWidth="1"/>
    <col min="2730" max="2730" width="18.625" style="98" bestFit="1" customWidth="1"/>
    <col min="2731" max="2731" width="16.25" style="98" bestFit="1" customWidth="1"/>
    <col min="2732" max="2732" width="19.125" style="98" bestFit="1" customWidth="1"/>
    <col min="2733" max="2733" width="4.375" style="98" customWidth="1"/>
    <col min="2734" max="2734" width="11.375" style="98" bestFit="1" customWidth="1"/>
    <col min="2735" max="2735" width="13.5" style="98" bestFit="1" customWidth="1"/>
    <col min="2736" max="2736" width="13.125" style="98" bestFit="1" customWidth="1"/>
    <col min="2737" max="2737" width="14.25" style="98" bestFit="1" customWidth="1"/>
    <col min="2738" max="2738" width="13.625" style="98" bestFit="1" customWidth="1"/>
    <col min="2739" max="2739" width="16.875" style="98" bestFit="1" customWidth="1"/>
    <col min="2740" max="2740" width="15.5" style="98" bestFit="1" customWidth="1"/>
    <col min="2741" max="2741" width="19.75" style="98" bestFit="1" customWidth="1"/>
    <col min="2742" max="2742" width="18.375" style="98" bestFit="1" customWidth="1"/>
    <col min="2743" max="2743" width="19.5" style="98" bestFit="1" customWidth="1"/>
    <col min="2744" max="2744" width="18.125" style="98" bestFit="1" customWidth="1"/>
    <col min="2745" max="2745" width="16.25" style="98" bestFit="1" customWidth="1"/>
    <col min="2746" max="2746" width="12.375" style="98" customWidth="1"/>
    <col min="2747" max="2747" width="25.125" style="98" bestFit="1" customWidth="1"/>
    <col min="2748" max="2748" width="23.625" style="98" bestFit="1" customWidth="1"/>
    <col min="2749" max="2749" width="19.5" style="98" bestFit="1" customWidth="1"/>
    <col min="2750" max="2750" width="18.125" style="98" bestFit="1" customWidth="1"/>
    <col min="2751" max="2751" width="23.125" style="98" bestFit="1" customWidth="1"/>
    <col min="2752" max="2752" width="13.25" style="98" bestFit="1" customWidth="1"/>
    <col min="2753" max="2753" width="19.75" style="98" bestFit="1" customWidth="1"/>
    <col min="2754" max="2754" width="22.375" style="98" bestFit="1" customWidth="1"/>
    <col min="2755" max="2755" width="18.875" style="98" bestFit="1" customWidth="1"/>
    <col min="2756" max="2756" width="11.75" style="98" customWidth="1"/>
    <col min="2757" max="2757" width="18.375" style="98" bestFit="1" customWidth="1"/>
    <col min="2758" max="2758" width="28.375" style="98" bestFit="1" customWidth="1"/>
    <col min="2759" max="2759" width="23.875" style="98" bestFit="1" customWidth="1"/>
    <col min="2760" max="2760" width="18.25" style="98" bestFit="1" customWidth="1"/>
    <col min="2761" max="2761" width="16.625" style="98" bestFit="1" customWidth="1"/>
    <col min="2762" max="2762" width="19.375" style="98" bestFit="1" customWidth="1"/>
    <col min="2763" max="2763" width="4.5" style="98" customWidth="1"/>
    <col min="2764" max="2764" width="11.25" style="98" bestFit="1" customWidth="1"/>
    <col min="2765" max="2765" width="13.625" style="98" bestFit="1" customWidth="1"/>
    <col min="2766" max="2766" width="13.375" style="98" bestFit="1" customWidth="1"/>
    <col min="2767" max="2767" width="14.125" style="98" bestFit="1" customWidth="1"/>
    <col min="2768" max="2768" width="13.625" style="98" bestFit="1" customWidth="1"/>
    <col min="2769" max="2769" width="16.75" style="98" bestFit="1" customWidth="1"/>
    <col min="2770" max="2770" width="15.5" style="98" bestFit="1" customWidth="1"/>
    <col min="2771" max="2771" width="19.625" style="98" bestFit="1" customWidth="1"/>
    <col min="2772" max="2772" width="18.375" style="98" bestFit="1" customWidth="1"/>
    <col min="2773" max="2773" width="19.375" style="98" bestFit="1" customWidth="1"/>
    <col min="2774" max="2774" width="18.125" style="98" bestFit="1" customWidth="1"/>
    <col min="2775" max="2775" width="16.375" style="98" bestFit="1" customWidth="1"/>
    <col min="2776" max="2776" width="12.5" style="98" customWidth="1"/>
    <col min="2777" max="2777" width="25.5" style="98" bestFit="1" customWidth="1"/>
    <col min="2778" max="2778" width="24.125" style="98" bestFit="1" customWidth="1"/>
    <col min="2779" max="2779" width="19.625" style="98" bestFit="1" customWidth="1"/>
    <col min="2780" max="2780" width="18.375" style="98" bestFit="1" customWidth="1"/>
    <col min="2781" max="2781" width="23.5" style="98" bestFit="1" customWidth="1"/>
    <col min="2782" max="2782" width="13.375" style="98" bestFit="1" customWidth="1"/>
    <col min="2783" max="2783" width="19.875" style="98" bestFit="1" customWidth="1"/>
    <col min="2784" max="2784" width="22.75" style="98" bestFit="1" customWidth="1"/>
    <col min="2785" max="2785" width="19.125" style="98" bestFit="1" customWidth="1"/>
    <col min="2786" max="2786" width="11.875" style="98" customWidth="1"/>
    <col min="2787" max="2787" width="18.875" style="98" bestFit="1" customWidth="1"/>
    <col min="2788" max="2788" width="28.875" style="98" bestFit="1" customWidth="1"/>
    <col min="2789" max="2789" width="24.125" style="98" bestFit="1" customWidth="1"/>
    <col min="2790" max="2790" width="18.625" style="98" bestFit="1" customWidth="1"/>
    <col min="2791" max="2791" width="16.625" style="98" bestFit="1" customWidth="1"/>
    <col min="2792" max="2792" width="19.375" style="98" bestFit="1" customWidth="1"/>
    <col min="2793" max="2793" width="4.5" style="98" customWidth="1"/>
    <col min="2794" max="2794" width="11.25" style="98" bestFit="1" customWidth="1"/>
    <col min="2795" max="2795" width="13.625" style="98" bestFit="1" customWidth="1"/>
    <col min="2796" max="2796" width="13.375" style="98" bestFit="1" customWidth="1"/>
    <col min="2797" max="2797" width="14.125" style="98" bestFit="1" customWidth="1"/>
    <col min="2798" max="2798" width="13.625" style="98" bestFit="1" customWidth="1"/>
    <col min="2799" max="2799" width="16.75" style="98" bestFit="1" customWidth="1"/>
    <col min="2800" max="2800" width="15.5" style="98" bestFit="1" customWidth="1"/>
    <col min="2801" max="2801" width="19.625" style="98" bestFit="1" customWidth="1"/>
    <col min="2802" max="2802" width="18.375" style="98" bestFit="1" customWidth="1"/>
    <col min="2803" max="2803" width="19.375" style="98" bestFit="1" customWidth="1"/>
    <col min="2804" max="2804" width="18.125" style="98" bestFit="1" customWidth="1"/>
    <col min="2805" max="2805" width="16.375" style="98" bestFit="1" customWidth="1"/>
    <col min="2806" max="2806" width="12.5" style="98" customWidth="1"/>
    <col min="2807" max="2807" width="25.5" style="98" bestFit="1" customWidth="1"/>
    <col min="2808" max="2808" width="24.125" style="98" bestFit="1" customWidth="1"/>
    <col min="2809" max="2809" width="19.625" style="98" bestFit="1" customWidth="1"/>
    <col min="2810" max="2810" width="18.375" style="98" bestFit="1" customWidth="1"/>
    <col min="2811" max="2811" width="23.5" style="98" bestFit="1" customWidth="1"/>
    <col min="2812" max="2812" width="13.375" style="98" bestFit="1" customWidth="1"/>
    <col min="2813" max="2813" width="19.875" style="98" bestFit="1" customWidth="1"/>
    <col min="2814" max="2814" width="22.75" style="98" bestFit="1" customWidth="1"/>
    <col min="2815" max="2815" width="19.125" style="98" bestFit="1" customWidth="1"/>
    <col min="2816" max="2816" width="11.875" style="98" customWidth="1"/>
    <col min="2817" max="2817" width="18.875" style="98" bestFit="1" customWidth="1"/>
    <col min="2818" max="2818" width="28.875" style="98" bestFit="1" customWidth="1"/>
    <col min="2819" max="2819" width="24.125" style="98" bestFit="1" customWidth="1"/>
    <col min="2820" max="2820" width="18.625" style="98" bestFit="1" customWidth="1"/>
    <col min="2821" max="2821" width="16.625" style="98" bestFit="1" customWidth="1"/>
    <col min="2822" max="2822" width="19.375" style="98" bestFit="1" customWidth="1"/>
    <col min="2823" max="2823" width="4.5" style="98" customWidth="1"/>
    <col min="2824" max="2824" width="11.25" style="98" bestFit="1" customWidth="1"/>
    <col min="2825" max="2825" width="13.625" style="98" bestFit="1" customWidth="1"/>
    <col min="2826" max="2826" width="13.375" style="98" bestFit="1" customWidth="1"/>
    <col min="2827" max="2827" width="14.125" style="98" bestFit="1" customWidth="1"/>
    <col min="2828" max="2828" width="13.625" style="98" bestFit="1" customWidth="1"/>
    <col min="2829" max="2829" width="16.75" style="98" bestFit="1" customWidth="1"/>
    <col min="2830" max="2830" width="15.5" style="98" bestFit="1" customWidth="1"/>
    <col min="2831" max="2831" width="19.625" style="98" bestFit="1" customWidth="1"/>
    <col min="2832" max="2832" width="18.375" style="98" bestFit="1" customWidth="1"/>
    <col min="2833" max="2833" width="19.375" style="98" bestFit="1" customWidth="1"/>
    <col min="2834" max="2834" width="18.125" style="98" bestFit="1" customWidth="1"/>
    <col min="2835" max="2835" width="16.375" style="98" bestFit="1" customWidth="1"/>
    <col min="2836" max="2836" width="12" style="98" customWidth="1"/>
    <col min="2837" max="2837" width="25.5" style="98" bestFit="1" customWidth="1"/>
    <col min="2838" max="2838" width="24.125" style="98" bestFit="1" customWidth="1"/>
    <col min="2839" max="2839" width="19.625" style="98" bestFit="1" customWidth="1"/>
    <col min="2840" max="2840" width="18.375" style="98" bestFit="1" customWidth="1"/>
    <col min="2841" max="2841" width="23.5" style="98" bestFit="1" customWidth="1"/>
    <col min="2842" max="2842" width="13.375" style="98" bestFit="1" customWidth="1"/>
    <col min="2843" max="2843" width="19.875" style="98" bestFit="1" customWidth="1"/>
    <col min="2844" max="2844" width="22.75" style="98" bestFit="1" customWidth="1"/>
    <col min="2845" max="2845" width="19.125" style="98" bestFit="1" customWidth="1"/>
    <col min="2846" max="2846" width="11.875" style="98" customWidth="1"/>
    <col min="2847" max="2847" width="18.875" style="98" bestFit="1" customWidth="1"/>
    <col min="2848" max="2848" width="28.875" style="98" bestFit="1" customWidth="1"/>
    <col min="2849" max="2849" width="24.125" style="98" bestFit="1" customWidth="1"/>
    <col min="2850" max="2850" width="18.625" style="98" bestFit="1" customWidth="1"/>
    <col min="2851" max="2851" width="16.625" style="98" bestFit="1" customWidth="1"/>
    <col min="2852" max="2852" width="19.375" style="98" bestFit="1" customWidth="1"/>
    <col min="2853" max="2853" width="4.5" style="98" customWidth="1"/>
    <col min="2854" max="2854" width="11.25" style="98" bestFit="1" customWidth="1"/>
    <col min="2855" max="2855" width="13.625" style="98" bestFit="1" customWidth="1"/>
    <col min="2856" max="2856" width="13.375" style="98" bestFit="1" customWidth="1"/>
    <col min="2857" max="2857" width="14.125" style="98" bestFit="1" customWidth="1"/>
    <col min="2858" max="2858" width="13.625" style="98" bestFit="1" customWidth="1"/>
    <col min="2859" max="2859" width="16.75" style="98" bestFit="1" customWidth="1"/>
    <col min="2860" max="2860" width="15.5" style="98" bestFit="1" customWidth="1"/>
    <col min="2861" max="2861" width="19.625" style="98" bestFit="1" customWidth="1"/>
    <col min="2862" max="2862" width="18.375" style="98" bestFit="1" customWidth="1"/>
    <col min="2863" max="2863" width="19.375" style="98" bestFit="1" customWidth="1"/>
    <col min="2864" max="2864" width="18.125" style="98" bestFit="1" customWidth="1"/>
    <col min="2865" max="2865" width="16.375" style="98" bestFit="1" customWidth="1"/>
    <col min="2866" max="2866" width="12" style="98" bestFit="1" customWidth="1"/>
    <col min="2867" max="2867" width="25.5" style="98" bestFit="1" customWidth="1"/>
    <col min="2868" max="2868" width="24.125" style="98" bestFit="1" customWidth="1"/>
    <col min="2869" max="2869" width="19.625" style="98" bestFit="1" customWidth="1"/>
    <col min="2870" max="2870" width="18.375" style="98" bestFit="1" customWidth="1"/>
    <col min="2871" max="2871" width="23.5" style="98" bestFit="1" customWidth="1"/>
    <col min="2872" max="2872" width="13.375" style="98" bestFit="1" customWidth="1"/>
    <col min="2873" max="2873" width="19.875" style="98" bestFit="1" customWidth="1"/>
    <col min="2874" max="2874" width="22.75" style="98" bestFit="1" customWidth="1"/>
    <col min="2875" max="2875" width="19.125" style="98" bestFit="1" customWidth="1"/>
    <col min="2876" max="2876" width="11.875" style="98" customWidth="1"/>
    <col min="2877" max="2877" width="18.875" style="98" bestFit="1" customWidth="1"/>
    <col min="2878" max="2878" width="28.875" style="98" bestFit="1" customWidth="1"/>
    <col min="2879" max="2879" width="24.125" style="98" bestFit="1" customWidth="1"/>
    <col min="2880" max="2880" width="18.625" style="98" bestFit="1" customWidth="1"/>
    <col min="2881" max="2881" width="16.625" style="98" bestFit="1" customWidth="1"/>
    <col min="2882" max="2882" width="19.375" style="98" bestFit="1" customWidth="1"/>
    <col min="2883" max="2883" width="4.5" style="98" customWidth="1"/>
    <col min="2884" max="2884" width="11.25" style="98" bestFit="1" customWidth="1"/>
    <col min="2885" max="2885" width="13.625" style="98" bestFit="1" customWidth="1"/>
    <col min="2886" max="2886" width="13.375" style="98" bestFit="1" customWidth="1"/>
    <col min="2887" max="2887" width="14.125" style="98" bestFit="1" customWidth="1"/>
    <col min="2888" max="2888" width="13.625" style="98" bestFit="1" customWidth="1"/>
    <col min="2889" max="2889" width="16.75" style="98" bestFit="1" customWidth="1"/>
    <col min="2890" max="2890" width="15.5" style="98" bestFit="1" customWidth="1"/>
    <col min="2891" max="2891" width="19.625" style="98" bestFit="1" customWidth="1"/>
    <col min="2892" max="2892" width="18.375" style="98" bestFit="1" customWidth="1"/>
    <col min="2893" max="2893" width="19.375" style="98" bestFit="1" customWidth="1"/>
    <col min="2894" max="2894" width="18.125" style="98" bestFit="1" customWidth="1"/>
    <col min="2895" max="2895" width="16.375" style="98" bestFit="1" customWidth="1"/>
    <col min="2896" max="2896" width="12" style="98" bestFit="1" customWidth="1"/>
    <col min="2897" max="2897" width="25.5" style="98" bestFit="1" customWidth="1"/>
    <col min="2898" max="2898" width="24.125" style="98" bestFit="1" customWidth="1"/>
    <col min="2899" max="2899" width="19.625" style="98" bestFit="1" customWidth="1"/>
    <col min="2900" max="2900" width="18.375" style="98" bestFit="1" customWidth="1"/>
    <col min="2901" max="2901" width="23.5" style="98" bestFit="1" customWidth="1"/>
    <col min="2902" max="2902" width="13.375" style="98" bestFit="1" customWidth="1"/>
    <col min="2903" max="2903" width="19.875" style="98" bestFit="1" customWidth="1"/>
    <col min="2904" max="2904" width="22.75" style="98" bestFit="1" customWidth="1"/>
    <col min="2905" max="2905" width="19.125" style="98" bestFit="1" customWidth="1"/>
    <col min="2906" max="2906" width="11.875" style="98" customWidth="1"/>
    <col min="2907" max="2907" width="18.875" style="98" bestFit="1" customWidth="1"/>
    <col min="2908" max="2908" width="28.875" style="98" bestFit="1" customWidth="1"/>
    <col min="2909" max="2909" width="24.125" style="98" bestFit="1" customWidth="1"/>
    <col min="2910" max="2910" width="18.625" style="98" bestFit="1" customWidth="1"/>
    <col min="2911" max="2911" width="16.625" style="98" bestFit="1" customWidth="1"/>
    <col min="2912" max="2912" width="19.375" style="98" bestFit="1" customWidth="1"/>
    <col min="2913" max="2913" width="4.5" style="98" customWidth="1"/>
    <col min="2914" max="2914" width="11.25" style="98" bestFit="1" customWidth="1"/>
    <col min="2915" max="2915" width="13.625" style="98" bestFit="1" customWidth="1"/>
    <col min="2916" max="2916" width="13.375" style="98" bestFit="1" customWidth="1"/>
    <col min="2917" max="2917" width="14.125" style="98" bestFit="1" customWidth="1"/>
    <col min="2918" max="2918" width="13.625" style="98" bestFit="1" customWidth="1"/>
    <col min="2919" max="2919" width="16.75" style="98" bestFit="1" customWidth="1"/>
    <col min="2920" max="2920" width="15.5" style="98" bestFit="1" customWidth="1"/>
    <col min="2921" max="2921" width="19.625" style="98" bestFit="1" customWidth="1"/>
    <col min="2922" max="2922" width="18.375" style="98" bestFit="1" customWidth="1"/>
    <col min="2923" max="2923" width="19.375" style="98" bestFit="1" customWidth="1"/>
    <col min="2924" max="2924" width="18.125" style="98" bestFit="1" customWidth="1"/>
    <col min="2925" max="2925" width="16.375" style="98" bestFit="1" customWidth="1"/>
    <col min="2926" max="2926" width="12" style="98" customWidth="1"/>
    <col min="2927" max="2927" width="25.5" style="98" bestFit="1" customWidth="1"/>
    <col min="2928" max="2928" width="24.125" style="98" bestFit="1" customWidth="1"/>
    <col min="2929" max="2929" width="19.625" style="98" bestFit="1" customWidth="1"/>
    <col min="2930" max="2930" width="18.375" style="98" bestFit="1" customWidth="1"/>
    <col min="2931" max="2931" width="23.5" style="98" bestFit="1" customWidth="1"/>
    <col min="2932" max="2932" width="13.375" style="98" bestFit="1" customWidth="1"/>
    <col min="2933" max="2933" width="19.875" style="98" bestFit="1" customWidth="1"/>
    <col min="2934" max="2934" width="22.75" style="98" bestFit="1" customWidth="1"/>
    <col min="2935" max="2935" width="19.125" style="98" bestFit="1" customWidth="1"/>
    <col min="2936" max="2936" width="11.875" style="98" customWidth="1"/>
    <col min="2937" max="2937" width="18.875" style="98" bestFit="1" customWidth="1"/>
    <col min="2938" max="2938" width="28.875" style="98" bestFit="1" customWidth="1"/>
    <col min="2939" max="2939" width="24.125" style="98" bestFit="1" customWidth="1"/>
    <col min="2940" max="2940" width="18.625" style="98" bestFit="1" customWidth="1"/>
    <col min="2941" max="2941" width="16.25" style="98" bestFit="1" customWidth="1"/>
    <col min="2942" max="2942" width="19.125" style="98" bestFit="1" customWidth="1"/>
    <col min="2943" max="2943" width="4.375" style="98" customWidth="1"/>
    <col min="2944" max="2944" width="11.375" style="98" bestFit="1" customWidth="1"/>
    <col min="2945" max="2945" width="13.5" style="98" bestFit="1" customWidth="1"/>
    <col min="2946" max="2946" width="13.125" style="98" bestFit="1" customWidth="1"/>
    <col min="2947" max="2947" width="14.25" style="98" bestFit="1" customWidth="1"/>
    <col min="2948" max="2948" width="13.625" style="98" bestFit="1" customWidth="1"/>
    <col min="2949" max="2949" width="16.875" style="98" bestFit="1" customWidth="1"/>
    <col min="2950" max="2950" width="15.5" style="98" bestFit="1" customWidth="1"/>
    <col min="2951" max="2951" width="19.75" style="98" bestFit="1" customWidth="1"/>
    <col min="2952" max="2952" width="18.375" style="98" bestFit="1" customWidth="1"/>
    <col min="2953" max="2953" width="19.5" style="98" bestFit="1" customWidth="1"/>
    <col min="2954" max="2954" width="18.125" style="98" bestFit="1" customWidth="1"/>
    <col min="2955" max="2955" width="16.25" style="98" bestFit="1" customWidth="1"/>
    <col min="2956" max="2956" width="12.125" style="98" customWidth="1"/>
    <col min="2957" max="2957" width="25.125" style="98" bestFit="1" customWidth="1"/>
    <col min="2958" max="2958" width="23.625" style="98" bestFit="1" customWidth="1"/>
    <col min="2959" max="2959" width="19.5" style="98" bestFit="1" customWidth="1"/>
    <col min="2960" max="2960" width="18.125" style="98" bestFit="1" customWidth="1"/>
    <col min="2961" max="2961" width="23.125" style="98" bestFit="1" customWidth="1"/>
    <col min="2962" max="2962" width="13.25" style="98" bestFit="1" customWidth="1"/>
    <col min="2963" max="2963" width="19.75" style="98" bestFit="1" customWidth="1"/>
    <col min="2964" max="2964" width="22.375" style="98" bestFit="1" customWidth="1"/>
    <col min="2965" max="2965" width="18.875" style="98" bestFit="1" customWidth="1"/>
    <col min="2966" max="2966" width="11.75" style="98" customWidth="1"/>
    <col min="2967" max="2967" width="18.375" style="98" bestFit="1" customWidth="1"/>
    <col min="2968" max="2968" width="28.375" style="98" bestFit="1" customWidth="1"/>
    <col min="2969" max="2969" width="23.875" style="98" bestFit="1" customWidth="1"/>
    <col min="2970" max="2970" width="18.25" style="98" bestFit="1" customWidth="1"/>
    <col min="2971" max="2971" width="16.25" style="98" bestFit="1" customWidth="1"/>
    <col min="2972" max="2972" width="19.125" style="98" bestFit="1" customWidth="1"/>
    <col min="2973" max="2973" width="4.375" style="98" customWidth="1"/>
    <col min="2974" max="2974" width="11.375" style="98" bestFit="1" customWidth="1"/>
    <col min="2975" max="2975" width="13.5" style="98" bestFit="1" customWidth="1"/>
    <col min="2976" max="2976" width="13.125" style="98" bestFit="1" customWidth="1"/>
    <col min="2977" max="2977" width="14.25" style="98" bestFit="1" customWidth="1"/>
    <col min="2978" max="2978" width="13.625" style="98" bestFit="1" customWidth="1"/>
    <col min="2979" max="2979" width="16.875" style="98" bestFit="1" customWidth="1"/>
    <col min="2980" max="2980" width="15.5" style="98" bestFit="1" customWidth="1"/>
    <col min="2981" max="2981" width="19.75" style="98" bestFit="1" customWidth="1"/>
    <col min="2982" max="2982" width="18.375" style="98" bestFit="1" customWidth="1"/>
    <col min="2983" max="2983" width="19.5" style="98" bestFit="1" customWidth="1"/>
    <col min="2984" max="2984" width="18.125" style="98" bestFit="1" customWidth="1"/>
    <col min="2985" max="2985" width="16.25" style="98" bestFit="1" customWidth="1"/>
    <col min="2986" max="2986" width="12.125" style="98" bestFit="1" customWidth="1"/>
    <col min="2987" max="2987" width="25.125" style="98" bestFit="1" customWidth="1"/>
    <col min="2988" max="2988" width="23.625" style="98" bestFit="1" customWidth="1"/>
    <col min="2989" max="2989" width="19.5" style="98" bestFit="1" customWidth="1"/>
    <col min="2990" max="2990" width="18.125" style="98" bestFit="1" customWidth="1"/>
    <col min="2991" max="2991" width="23.125" style="98" bestFit="1" customWidth="1"/>
    <col min="2992" max="2992" width="13.25" style="98" bestFit="1" customWidth="1"/>
    <col min="2993" max="2993" width="19.75" style="98" bestFit="1" customWidth="1"/>
    <col min="2994" max="2994" width="22.375" style="98" bestFit="1" customWidth="1"/>
    <col min="2995" max="2995" width="18.875" style="98" bestFit="1" customWidth="1"/>
    <col min="2996" max="2996" width="11.75" style="98" customWidth="1"/>
    <col min="2997" max="2997" width="18.375" style="98" bestFit="1" customWidth="1"/>
    <col min="2998" max="2998" width="28.375" style="98" bestFit="1" customWidth="1"/>
    <col min="2999" max="2999" width="23.875" style="98" bestFit="1" customWidth="1"/>
    <col min="3000" max="3000" width="18.25" style="98" bestFit="1" customWidth="1"/>
    <col min="3001" max="3001" width="16.25" style="98" bestFit="1" customWidth="1"/>
    <col min="3002" max="3002" width="19.125" style="98" bestFit="1" customWidth="1"/>
    <col min="3003" max="3003" width="4.375" style="98" customWidth="1"/>
    <col min="3004" max="3004" width="11.375" style="98" bestFit="1" customWidth="1"/>
    <col min="3005" max="3005" width="13.5" style="98" bestFit="1" customWidth="1"/>
    <col min="3006" max="3006" width="13.125" style="98" bestFit="1" customWidth="1"/>
    <col min="3007" max="3007" width="14.25" style="98" bestFit="1" customWidth="1"/>
    <col min="3008" max="3008" width="13.625" style="98" bestFit="1" customWidth="1"/>
    <col min="3009" max="3009" width="16.875" style="98" bestFit="1" customWidth="1"/>
    <col min="3010" max="3010" width="15.5" style="98" bestFit="1" customWidth="1"/>
    <col min="3011" max="3011" width="19.75" style="98" bestFit="1" customWidth="1"/>
    <col min="3012" max="3012" width="18.375" style="98" bestFit="1" customWidth="1"/>
    <col min="3013" max="3013" width="19.5" style="98" bestFit="1" customWidth="1"/>
    <col min="3014" max="3014" width="18.125" style="98" bestFit="1" customWidth="1"/>
    <col min="3015" max="3015" width="16.25" style="98" bestFit="1" customWidth="1"/>
    <col min="3016" max="3016" width="12.125" style="98" bestFit="1" customWidth="1"/>
    <col min="3017" max="3017" width="25.125" style="98" bestFit="1" customWidth="1"/>
    <col min="3018" max="3018" width="23.625" style="98" bestFit="1" customWidth="1"/>
    <col min="3019" max="3019" width="19.5" style="98" bestFit="1" customWidth="1"/>
    <col min="3020" max="3020" width="18.125" style="98" bestFit="1" customWidth="1"/>
    <col min="3021" max="3021" width="23.125" style="98" bestFit="1" customWidth="1"/>
    <col min="3022" max="3022" width="13.25" style="98" bestFit="1" customWidth="1"/>
    <col min="3023" max="3023" width="19.75" style="98" bestFit="1" customWidth="1"/>
    <col min="3024" max="3024" width="22.375" style="98" bestFit="1" customWidth="1"/>
    <col min="3025" max="3025" width="18.875" style="98" bestFit="1" customWidth="1"/>
    <col min="3026" max="3026" width="11.75" style="98" customWidth="1"/>
    <col min="3027" max="3027" width="18.375" style="98" bestFit="1" customWidth="1"/>
    <col min="3028" max="3028" width="28.375" style="98" bestFit="1" customWidth="1"/>
    <col min="3029" max="3029" width="23.875" style="98" bestFit="1" customWidth="1"/>
    <col min="3030" max="3030" width="18.25" style="98" bestFit="1" customWidth="1"/>
    <col min="3031" max="3031" width="16.25" style="98" bestFit="1" customWidth="1"/>
    <col min="3032" max="3032" width="19.125" style="98" bestFit="1" customWidth="1"/>
    <col min="3033" max="3033" width="4.375" style="98" customWidth="1"/>
    <col min="3034" max="3034" width="11.375" style="98" bestFit="1" customWidth="1"/>
    <col min="3035" max="3035" width="13.5" style="98" bestFit="1" customWidth="1"/>
    <col min="3036" max="3036" width="13.125" style="98" bestFit="1" customWidth="1"/>
    <col min="3037" max="3037" width="14.25" style="98" bestFit="1" customWidth="1"/>
    <col min="3038" max="3038" width="13.625" style="98" bestFit="1" customWidth="1"/>
    <col min="3039" max="3039" width="16.875" style="98" bestFit="1" customWidth="1"/>
    <col min="3040" max="3040" width="15.5" style="98" bestFit="1" customWidth="1"/>
    <col min="3041" max="3041" width="19.75" style="98" bestFit="1" customWidth="1"/>
    <col min="3042" max="3042" width="18.375" style="98" bestFit="1" customWidth="1"/>
    <col min="3043" max="3043" width="19.5" style="98" bestFit="1" customWidth="1"/>
    <col min="3044" max="3044" width="18.125" style="98" bestFit="1" customWidth="1"/>
    <col min="3045" max="3045" width="16.25" style="98" bestFit="1" customWidth="1"/>
    <col min="3046" max="3046" width="12.125" style="98" bestFit="1" customWidth="1"/>
    <col min="3047" max="3047" width="25.125" style="98" bestFit="1" customWidth="1"/>
    <col min="3048" max="3048" width="23.625" style="98" bestFit="1" customWidth="1"/>
    <col min="3049" max="3049" width="19.5" style="98" bestFit="1" customWidth="1"/>
    <col min="3050" max="3050" width="18.125" style="98" bestFit="1" customWidth="1"/>
    <col min="3051" max="3051" width="23.125" style="98" bestFit="1" customWidth="1"/>
    <col min="3052" max="3052" width="13.25" style="98" bestFit="1" customWidth="1"/>
    <col min="3053" max="3053" width="19.75" style="98" bestFit="1" customWidth="1"/>
    <col min="3054" max="3054" width="22.375" style="98" bestFit="1" customWidth="1"/>
    <col min="3055" max="3055" width="18.875" style="98" bestFit="1" customWidth="1"/>
    <col min="3056" max="3056" width="11.75" style="98" customWidth="1"/>
    <col min="3057" max="3057" width="18.375" style="98" bestFit="1" customWidth="1"/>
    <col min="3058" max="3058" width="28.375" style="98" bestFit="1" customWidth="1"/>
    <col min="3059" max="3059" width="23.875" style="98" bestFit="1" customWidth="1"/>
    <col min="3060" max="3060" width="18.25" style="98" bestFit="1" customWidth="1"/>
    <col min="3061" max="3061" width="16.25" style="98" bestFit="1" customWidth="1"/>
    <col min="3062" max="3062" width="19.125" style="98" bestFit="1" customWidth="1"/>
    <col min="3063" max="3063" width="4.375" style="98" customWidth="1"/>
    <col min="3064" max="3064" width="11.375" style="98" bestFit="1" customWidth="1"/>
    <col min="3065" max="3065" width="13.5" style="98" bestFit="1" customWidth="1"/>
    <col min="3066" max="3066" width="13.125" style="98" bestFit="1" customWidth="1"/>
    <col min="3067" max="3067" width="14.25" style="98" bestFit="1" customWidth="1"/>
    <col min="3068" max="3068" width="13.625" style="98" bestFit="1" customWidth="1"/>
    <col min="3069" max="3069" width="16.875" style="98" bestFit="1" customWidth="1"/>
    <col min="3070" max="3070" width="15.5" style="98" bestFit="1" customWidth="1"/>
    <col min="3071" max="3071" width="19.75" style="98" bestFit="1" customWidth="1"/>
    <col min="3072" max="3072" width="18.375" style="98" bestFit="1" customWidth="1"/>
    <col min="3073" max="3073" width="19.5" style="98" bestFit="1" customWidth="1"/>
    <col min="3074" max="3074" width="18.125" style="98" bestFit="1" customWidth="1"/>
    <col min="3075" max="3075" width="16.25" style="98" bestFit="1" customWidth="1"/>
    <col min="3076" max="3076" width="12.125" style="98" customWidth="1"/>
    <col min="3077" max="3077" width="25.125" style="98" bestFit="1" customWidth="1"/>
    <col min="3078" max="3078" width="23.625" style="98" bestFit="1" customWidth="1"/>
    <col min="3079" max="3079" width="19.5" style="98" bestFit="1" customWidth="1"/>
    <col min="3080" max="3080" width="18.125" style="98" bestFit="1" customWidth="1"/>
    <col min="3081" max="3081" width="23.125" style="98" bestFit="1" customWidth="1"/>
    <col min="3082" max="3082" width="13.25" style="98" bestFit="1" customWidth="1"/>
    <col min="3083" max="3083" width="19.75" style="98" bestFit="1" customWidth="1"/>
    <col min="3084" max="3084" width="22.375" style="98" bestFit="1" customWidth="1"/>
    <col min="3085" max="3085" width="18.875" style="98" bestFit="1" customWidth="1"/>
    <col min="3086" max="3086" width="11.75" style="98" customWidth="1"/>
    <col min="3087" max="3087" width="18.375" style="98" bestFit="1" customWidth="1"/>
    <col min="3088" max="3088" width="28.375" style="98" bestFit="1" customWidth="1"/>
    <col min="3089" max="3089" width="23.875" style="98" bestFit="1" customWidth="1"/>
    <col min="3090" max="3090" width="18.25" style="98" bestFit="1" customWidth="1"/>
    <col min="3091" max="3091" width="16.25" style="98" bestFit="1" customWidth="1"/>
    <col min="3092" max="3092" width="19.125" style="98" bestFit="1" customWidth="1"/>
    <col min="3093" max="3093" width="4.375" style="98" customWidth="1"/>
    <col min="3094" max="3094" width="11.375" style="98" bestFit="1" customWidth="1"/>
    <col min="3095" max="3095" width="13.5" style="98" bestFit="1" customWidth="1"/>
    <col min="3096" max="3096" width="13.125" style="98" bestFit="1" customWidth="1"/>
    <col min="3097" max="3097" width="14.25" style="98" bestFit="1" customWidth="1"/>
    <col min="3098" max="3098" width="13.625" style="98" bestFit="1" customWidth="1"/>
    <col min="3099" max="3099" width="16.875" style="98" bestFit="1" customWidth="1"/>
    <col min="3100" max="3100" width="15.5" style="98" bestFit="1" customWidth="1"/>
    <col min="3101" max="3101" width="19.75" style="98" bestFit="1" customWidth="1"/>
    <col min="3102" max="3102" width="18.375" style="98" bestFit="1" customWidth="1"/>
    <col min="3103" max="3103" width="19.5" style="98" bestFit="1" customWidth="1"/>
    <col min="3104" max="3104" width="18.125" style="98" bestFit="1" customWidth="1"/>
    <col min="3105" max="3105" width="16.25" style="98" bestFit="1" customWidth="1"/>
    <col min="3106" max="3106" width="12.125" style="98" bestFit="1" customWidth="1"/>
    <col min="3107" max="3107" width="25.125" style="98" bestFit="1" customWidth="1"/>
    <col min="3108" max="3108" width="23.625" style="98" bestFit="1" customWidth="1"/>
    <col min="3109" max="3109" width="19.5" style="98" bestFit="1" customWidth="1"/>
    <col min="3110" max="3110" width="18.125" style="98" bestFit="1" customWidth="1"/>
    <col min="3111" max="3111" width="23.125" style="98" bestFit="1" customWidth="1"/>
    <col min="3112" max="3112" width="13.25" style="98" bestFit="1" customWidth="1"/>
    <col min="3113" max="3113" width="19.75" style="98" bestFit="1" customWidth="1"/>
    <col min="3114" max="3114" width="22.375" style="98" bestFit="1" customWidth="1"/>
    <col min="3115" max="3115" width="18.875" style="98" bestFit="1" customWidth="1"/>
    <col min="3116" max="3116" width="11.75" style="98" customWidth="1"/>
    <col min="3117" max="3117" width="18.375" style="98" bestFit="1" customWidth="1"/>
    <col min="3118" max="3118" width="28.375" style="98" bestFit="1" customWidth="1"/>
    <col min="3119" max="3119" width="23.875" style="98" bestFit="1" customWidth="1"/>
    <col min="3120" max="3120" width="18.25" style="98" bestFit="1" customWidth="1"/>
    <col min="3121" max="3121" width="16.25" style="98" bestFit="1" customWidth="1"/>
    <col min="3122" max="3122" width="19.125" style="98" bestFit="1" customWidth="1"/>
    <col min="3123" max="3123" width="4.375" style="98" customWidth="1"/>
    <col min="3124" max="3124" width="11.375" style="98" bestFit="1" customWidth="1"/>
    <col min="3125" max="3125" width="13.5" style="98" bestFit="1" customWidth="1"/>
    <col min="3126" max="3126" width="13.125" style="98" bestFit="1" customWidth="1"/>
    <col min="3127" max="3127" width="14.25" style="98" bestFit="1" customWidth="1"/>
    <col min="3128" max="3128" width="13.625" style="98" bestFit="1" customWidth="1"/>
    <col min="3129" max="3129" width="16.875" style="98" bestFit="1" customWidth="1"/>
    <col min="3130" max="3130" width="15.5" style="98" bestFit="1" customWidth="1"/>
    <col min="3131" max="3131" width="19.75" style="98" bestFit="1" customWidth="1"/>
    <col min="3132" max="3132" width="18.375" style="98" bestFit="1" customWidth="1"/>
    <col min="3133" max="3133" width="19.5" style="98" bestFit="1" customWidth="1"/>
    <col min="3134" max="3134" width="18.125" style="98" bestFit="1" customWidth="1"/>
    <col min="3135" max="3135" width="16.25" style="98" bestFit="1" customWidth="1"/>
    <col min="3136" max="3136" width="12.125" style="98" bestFit="1" customWidth="1"/>
    <col min="3137" max="3137" width="25.125" style="98" bestFit="1" customWidth="1"/>
    <col min="3138" max="3138" width="23.625" style="98" bestFit="1" customWidth="1"/>
    <col min="3139" max="3139" width="19.5" style="98" bestFit="1" customWidth="1"/>
    <col min="3140" max="3140" width="18.125" style="98" bestFit="1" customWidth="1"/>
    <col min="3141" max="3141" width="23.125" style="98" bestFit="1" customWidth="1"/>
    <col min="3142" max="3142" width="13.25" style="98" bestFit="1" customWidth="1"/>
    <col min="3143" max="3143" width="19.75" style="98" bestFit="1" customWidth="1"/>
    <col min="3144" max="3144" width="22.375" style="98" bestFit="1" customWidth="1"/>
    <col min="3145" max="3145" width="18.875" style="98" bestFit="1" customWidth="1"/>
    <col min="3146" max="3146" width="11.75" style="98" customWidth="1"/>
    <col min="3147" max="3147" width="18.375" style="98" bestFit="1" customWidth="1"/>
    <col min="3148" max="3148" width="28.375" style="98" bestFit="1" customWidth="1"/>
    <col min="3149" max="3149" width="23.875" style="98" bestFit="1" customWidth="1"/>
    <col min="3150" max="3150" width="18.25" style="98" bestFit="1" customWidth="1"/>
    <col min="3151" max="3151" width="16.25" style="98" bestFit="1" customWidth="1"/>
    <col min="3152" max="3152" width="19.125" style="98" bestFit="1" customWidth="1"/>
    <col min="3153" max="3153" width="4.375" style="98" customWidth="1"/>
    <col min="3154" max="3154" width="11.375" style="98" bestFit="1" customWidth="1"/>
    <col min="3155" max="3155" width="13.5" style="98" bestFit="1" customWidth="1"/>
    <col min="3156" max="3156" width="13.125" style="98" bestFit="1" customWidth="1"/>
    <col min="3157" max="3157" width="14.25" style="98" bestFit="1" customWidth="1"/>
    <col min="3158" max="3158" width="13.625" style="98" bestFit="1" customWidth="1"/>
    <col min="3159" max="3159" width="16.875" style="98" bestFit="1" customWidth="1"/>
    <col min="3160" max="3160" width="15.5" style="98" bestFit="1" customWidth="1"/>
    <col min="3161" max="3161" width="19.75" style="98" bestFit="1" customWidth="1"/>
    <col min="3162" max="3162" width="18.375" style="98" bestFit="1" customWidth="1"/>
    <col min="3163" max="3163" width="19.5" style="98" bestFit="1" customWidth="1"/>
    <col min="3164" max="3164" width="18.125" style="98" bestFit="1" customWidth="1"/>
    <col min="3165" max="3165" width="16.25" style="98" bestFit="1" customWidth="1"/>
    <col min="3166" max="3166" width="12.125" style="98" customWidth="1"/>
    <col min="3167" max="3167" width="25.125" style="98" bestFit="1" customWidth="1"/>
    <col min="3168" max="3168" width="23.625" style="98" bestFit="1" customWidth="1"/>
    <col min="3169" max="3169" width="19.5" style="98" bestFit="1" customWidth="1"/>
    <col min="3170" max="3170" width="18.125" style="98" bestFit="1" customWidth="1"/>
    <col min="3171" max="3171" width="23.125" style="98" bestFit="1" customWidth="1"/>
    <col min="3172" max="3172" width="13.25" style="98" bestFit="1" customWidth="1"/>
    <col min="3173" max="3173" width="19.75" style="98" bestFit="1" customWidth="1"/>
    <col min="3174" max="3174" width="22.375" style="98" bestFit="1" customWidth="1"/>
    <col min="3175" max="3175" width="18.875" style="98" bestFit="1" customWidth="1"/>
    <col min="3176" max="3176" width="11.75" style="98" customWidth="1"/>
    <col min="3177" max="3177" width="18.375" style="98" bestFit="1" customWidth="1"/>
    <col min="3178" max="3178" width="28.375" style="98" bestFit="1" customWidth="1"/>
    <col min="3179" max="3179" width="23.875" style="98" bestFit="1" customWidth="1"/>
    <col min="3180" max="3180" width="18.25" style="98" bestFit="1" customWidth="1"/>
    <col min="3181" max="3181" width="16.25" style="98" bestFit="1" customWidth="1"/>
    <col min="3182" max="3182" width="19.125" style="98" bestFit="1" customWidth="1"/>
    <col min="3183" max="3183" width="4.375" style="98" customWidth="1"/>
    <col min="3184" max="3184" width="11.375" style="98" bestFit="1" customWidth="1"/>
    <col min="3185" max="3185" width="13.5" style="98" bestFit="1" customWidth="1"/>
    <col min="3186" max="3186" width="13.125" style="98" bestFit="1" customWidth="1"/>
    <col min="3187" max="3187" width="14.25" style="98" bestFit="1" customWidth="1"/>
    <col min="3188" max="3188" width="13.625" style="98" bestFit="1" customWidth="1"/>
    <col min="3189" max="3189" width="16.875" style="98" bestFit="1" customWidth="1"/>
    <col min="3190" max="3190" width="15.5" style="98" bestFit="1" customWidth="1"/>
    <col min="3191" max="3191" width="19.75" style="98" bestFit="1" customWidth="1"/>
    <col min="3192" max="3192" width="18.375" style="98" bestFit="1" customWidth="1"/>
    <col min="3193" max="3193" width="19.5" style="98" bestFit="1" customWidth="1"/>
    <col min="3194" max="3194" width="18.125" style="98" bestFit="1" customWidth="1"/>
    <col min="3195" max="3195" width="16.25" style="98" bestFit="1" customWidth="1"/>
    <col min="3196" max="3196" width="12.375" style="98" customWidth="1"/>
    <col min="3197" max="3197" width="25.125" style="98" bestFit="1" customWidth="1"/>
    <col min="3198" max="3198" width="23.625" style="98" bestFit="1" customWidth="1"/>
    <col min="3199" max="3199" width="19.5" style="98" bestFit="1" customWidth="1"/>
    <col min="3200" max="3200" width="18.125" style="98" bestFit="1" customWidth="1"/>
    <col min="3201" max="3201" width="23.125" style="98" bestFit="1" customWidth="1"/>
    <col min="3202" max="3202" width="13.25" style="98" bestFit="1" customWidth="1"/>
    <col min="3203" max="3203" width="19.75" style="98" bestFit="1" customWidth="1"/>
    <col min="3204" max="3204" width="22.375" style="98" bestFit="1" customWidth="1"/>
    <col min="3205" max="3205" width="18.875" style="98" bestFit="1" customWidth="1"/>
    <col min="3206" max="3206" width="11.75" style="98" customWidth="1"/>
    <col min="3207" max="3207" width="18.375" style="98" bestFit="1" customWidth="1"/>
    <col min="3208" max="3208" width="28.375" style="98" bestFit="1" customWidth="1"/>
    <col min="3209" max="3209" width="23.875" style="98" bestFit="1" customWidth="1"/>
    <col min="3210" max="3210" width="18.25" style="98" bestFit="1" customWidth="1"/>
    <col min="3211" max="3211" width="16.25" style="98" bestFit="1" customWidth="1"/>
    <col min="3212" max="3212" width="19.125" style="98" bestFit="1" customWidth="1"/>
    <col min="3213" max="3213" width="4.375" style="98" customWidth="1"/>
    <col min="3214" max="3214" width="11.375" style="98" bestFit="1" customWidth="1"/>
    <col min="3215" max="3215" width="13.5" style="98" bestFit="1" customWidth="1"/>
    <col min="3216" max="3216" width="13.125" style="98" bestFit="1" customWidth="1"/>
    <col min="3217" max="3217" width="14.25" style="98" bestFit="1" customWidth="1"/>
    <col min="3218" max="3218" width="13.625" style="98" bestFit="1" customWidth="1"/>
    <col min="3219" max="3219" width="16.875" style="98" bestFit="1" customWidth="1"/>
    <col min="3220" max="3220" width="15.5" style="98" bestFit="1" customWidth="1"/>
    <col min="3221" max="3221" width="19.75" style="98" bestFit="1" customWidth="1"/>
    <col min="3222" max="3222" width="18.375" style="98" bestFit="1" customWidth="1"/>
    <col min="3223" max="3223" width="19.5" style="98" bestFit="1" customWidth="1"/>
    <col min="3224" max="3224" width="18.125" style="98" bestFit="1" customWidth="1"/>
    <col min="3225" max="3225" width="16.25" style="98" bestFit="1" customWidth="1"/>
    <col min="3226" max="3226" width="12.375" style="98" customWidth="1"/>
    <col min="3227" max="3227" width="25.125" style="98" bestFit="1" customWidth="1"/>
    <col min="3228" max="3228" width="23.625" style="98" bestFit="1" customWidth="1"/>
    <col min="3229" max="3229" width="19.5" style="98" bestFit="1" customWidth="1"/>
    <col min="3230" max="3230" width="18.125" style="98" bestFit="1" customWidth="1"/>
    <col min="3231" max="3231" width="23.125" style="98" bestFit="1" customWidth="1"/>
    <col min="3232" max="3232" width="13.25" style="98" bestFit="1" customWidth="1"/>
    <col min="3233" max="3233" width="19.75" style="98" bestFit="1" customWidth="1"/>
    <col min="3234" max="3234" width="22.375" style="98" bestFit="1" customWidth="1"/>
    <col min="3235" max="3235" width="18.875" style="98" bestFit="1" customWidth="1"/>
    <col min="3236" max="3236" width="11.75" style="98" customWidth="1"/>
    <col min="3237" max="3237" width="18.375" style="98" bestFit="1" customWidth="1"/>
    <col min="3238" max="3238" width="28.375" style="98" bestFit="1" customWidth="1"/>
    <col min="3239" max="3239" width="23.875" style="98" bestFit="1" customWidth="1"/>
    <col min="3240" max="3240" width="18.25" style="98" bestFit="1" customWidth="1"/>
    <col min="3241" max="3241" width="16.25" style="98" bestFit="1" customWidth="1"/>
    <col min="3242" max="3242" width="19.125" style="98" bestFit="1" customWidth="1"/>
    <col min="3243" max="3243" width="4.375" style="98" customWidth="1"/>
    <col min="3244" max="3244" width="11.375" style="98" bestFit="1" customWidth="1"/>
    <col min="3245" max="3245" width="13.5" style="98" bestFit="1" customWidth="1"/>
    <col min="3246" max="3246" width="13.125" style="98" bestFit="1" customWidth="1"/>
    <col min="3247" max="3247" width="14.25" style="98" bestFit="1" customWidth="1"/>
    <col min="3248" max="3248" width="13.625" style="98" bestFit="1" customWidth="1"/>
    <col min="3249" max="3249" width="16.875" style="98" bestFit="1" customWidth="1"/>
    <col min="3250" max="3250" width="15.5" style="98" bestFit="1" customWidth="1"/>
    <col min="3251" max="3251" width="19.75" style="98" bestFit="1" customWidth="1"/>
    <col min="3252" max="3252" width="18.375" style="98" bestFit="1" customWidth="1"/>
    <col min="3253" max="3253" width="19.5" style="98" bestFit="1" customWidth="1"/>
    <col min="3254" max="3254" width="18.125" style="98" bestFit="1" customWidth="1"/>
    <col min="3255" max="3255" width="16.25" style="98" bestFit="1" customWidth="1"/>
    <col min="3256" max="3256" width="12.375" style="98" customWidth="1"/>
    <col min="3257" max="3257" width="25.125" style="98" bestFit="1" customWidth="1"/>
    <col min="3258" max="3258" width="23.625" style="98" bestFit="1" customWidth="1"/>
    <col min="3259" max="3259" width="19.5" style="98" bestFit="1" customWidth="1"/>
    <col min="3260" max="3260" width="18.125" style="98" bestFit="1" customWidth="1"/>
    <col min="3261" max="3261" width="23.125" style="98" bestFit="1" customWidth="1"/>
    <col min="3262" max="3262" width="13.25" style="98" bestFit="1" customWidth="1"/>
    <col min="3263" max="3263" width="19.75" style="98" bestFit="1" customWidth="1"/>
    <col min="3264" max="3264" width="22.375" style="98" bestFit="1" customWidth="1"/>
    <col min="3265" max="3265" width="18.875" style="98" bestFit="1" customWidth="1"/>
    <col min="3266" max="3266" width="11.75" style="98" customWidth="1"/>
    <col min="3267" max="3267" width="18.375" style="98" bestFit="1" customWidth="1"/>
    <col min="3268" max="3268" width="28.375" style="98" bestFit="1" customWidth="1"/>
    <col min="3269" max="3269" width="23.875" style="98" bestFit="1" customWidth="1"/>
    <col min="3270" max="3270" width="18.25" style="98" bestFit="1" customWidth="1"/>
    <col min="3271" max="3271" width="16.25" style="98" bestFit="1" customWidth="1"/>
    <col min="3272" max="3272" width="19.125" style="98" bestFit="1" customWidth="1"/>
    <col min="3273" max="3273" width="4.375" style="98" customWidth="1"/>
    <col min="3274" max="3274" width="11.375" style="98" bestFit="1" customWidth="1"/>
    <col min="3275" max="3275" width="13.5" style="98" bestFit="1" customWidth="1"/>
    <col min="3276" max="3276" width="13.125" style="98" bestFit="1" customWidth="1"/>
    <col min="3277" max="3277" width="14.25" style="98" bestFit="1" customWidth="1"/>
    <col min="3278" max="3278" width="13.625" style="98" bestFit="1" customWidth="1"/>
    <col min="3279" max="3279" width="16.875" style="98" bestFit="1" customWidth="1"/>
    <col min="3280" max="3280" width="15.5" style="98" bestFit="1" customWidth="1"/>
    <col min="3281" max="3281" width="19.75" style="98" bestFit="1" customWidth="1"/>
    <col min="3282" max="3282" width="18.375" style="98" bestFit="1" customWidth="1"/>
    <col min="3283" max="3283" width="19.5" style="98" bestFit="1" customWidth="1"/>
    <col min="3284" max="3284" width="18.125" style="98" bestFit="1" customWidth="1"/>
    <col min="3285" max="3285" width="16.25" style="98" bestFit="1" customWidth="1"/>
    <col min="3286" max="3286" width="12.375" style="98" bestFit="1" customWidth="1"/>
    <col min="3287" max="3287" width="25.125" style="98" bestFit="1" customWidth="1"/>
    <col min="3288" max="3288" width="23.625" style="98" bestFit="1" customWidth="1"/>
    <col min="3289" max="3289" width="19.5" style="98" bestFit="1" customWidth="1"/>
    <col min="3290" max="3290" width="18.125" style="98" bestFit="1" customWidth="1"/>
    <col min="3291" max="3291" width="23.125" style="98" bestFit="1" customWidth="1"/>
    <col min="3292" max="3292" width="13.25" style="98" bestFit="1" customWidth="1"/>
    <col min="3293" max="3293" width="19.75" style="98" bestFit="1" customWidth="1"/>
    <col min="3294" max="3294" width="22.375" style="98" bestFit="1" customWidth="1"/>
    <col min="3295" max="3295" width="18.875" style="98" bestFit="1" customWidth="1"/>
    <col min="3296" max="3296" width="11.75" style="98" bestFit="1" customWidth="1"/>
    <col min="3297" max="3297" width="18.375" style="98" bestFit="1" customWidth="1"/>
    <col min="3298" max="3298" width="28.375" style="98" bestFit="1" customWidth="1"/>
    <col min="3299" max="3299" width="23.875" style="98" bestFit="1" customWidth="1"/>
    <col min="3300" max="3300" width="18.25" style="98" bestFit="1" customWidth="1"/>
    <col min="3301" max="3301" width="16.25" style="98" bestFit="1" customWidth="1"/>
    <col min="3302" max="3302" width="19.125" style="98" bestFit="1" customWidth="1"/>
    <col min="3303" max="3303" width="4.375" style="98" customWidth="1"/>
    <col min="3304" max="3304" width="11.375" style="98" bestFit="1" customWidth="1"/>
    <col min="3305" max="3305" width="13.5" style="98" bestFit="1" customWidth="1"/>
    <col min="3306" max="3306" width="13.125" style="98" bestFit="1" customWidth="1"/>
    <col min="3307" max="3307" width="14.25" style="98" bestFit="1" customWidth="1"/>
    <col min="3308" max="3308" width="13.625" style="98" bestFit="1" customWidth="1"/>
    <col min="3309" max="3309" width="16.875" style="98" bestFit="1" customWidth="1"/>
    <col min="3310" max="3310" width="15.5" style="98" bestFit="1" customWidth="1"/>
    <col min="3311" max="3311" width="19.75" style="98" bestFit="1" customWidth="1"/>
    <col min="3312" max="3312" width="18.375" style="98" bestFit="1" customWidth="1"/>
    <col min="3313" max="3313" width="19.5" style="98" bestFit="1" customWidth="1"/>
    <col min="3314" max="3314" width="18.125" style="98" bestFit="1" customWidth="1"/>
    <col min="3315" max="3315" width="16.25" style="98" bestFit="1" customWidth="1"/>
    <col min="3316" max="3316" width="12.375" style="98" bestFit="1" customWidth="1"/>
    <col min="3317" max="3317" width="25.125" style="98" bestFit="1" customWidth="1"/>
    <col min="3318" max="3318" width="23.625" style="98" bestFit="1" customWidth="1"/>
    <col min="3319" max="3319" width="19.5" style="98" bestFit="1" customWidth="1"/>
    <col min="3320" max="3320" width="18.125" style="98" bestFit="1" customWidth="1"/>
    <col min="3321" max="3321" width="23.125" style="98" bestFit="1" customWidth="1"/>
    <col min="3322" max="3322" width="13.25" style="98" bestFit="1" customWidth="1"/>
    <col min="3323" max="3323" width="19.75" style="98" bestFit="1" customWidth="1"/>
    <col min="3324" max="3324" width="22.375" style="98" bestFit="1" customWidth="1"/>
    <col min="3325" max="3325" width="18.875" style="98" bestFit="1" customWidth="1"/>
    <col min="3326" max="3326" width="11.75" style="98" customWidth="1"/>
    <col min="3327" max="3327" width="18.375" style="98" bestFit="1" customWidth="1"/>
    <col min="3328" max="3328" width="28.375" style="98" bestFit="1" customWidth="1"/>
    <col min="3329" max="3329" width="23.875" style="98" bestFit="1" customWidth="1"/>
    <col min="3330" max="3330" width="18.25" style="98" bestFit="1" customWidth="1"/>
    <col min="3331" max="3331" width="16.25" style="98" bestFit="1" customWidth="1"/>
    <col min="3332" max="3332" width="19.125" style="98" bestFit="1" customWidth="1"/>
    <col min="3333" max="3333" width="4.375" style="98" customWidth="1"/>
    <col min="3334" max="3334" width="11.375" style="98" bestFit="1" customWidth="1"/>
    <col min="3335" max="3335" width="13.5" style="98" bestFit="1" customWidth="1"/>
    <col min="3336" max="3336" width="13.125" style="98" bestFit="1" customWidth="1"/>
    <col min="3337" max="3337" width="14.25" style="98" bestFit="1" customWidth="1"/>
    <col min="3338" max="3338" width="13.625" style="98" bestFit="1" customWidth="1"/>
    <col min="3339" max="3339" width="16.875" style="98" bestFit="1" customWidth="1"/>
    <col min="3340" max="3340" width="15.5" style="98" bestFit="1" customWidth="1"/>
    <col min="3341" max="3341" width="19.75" style="98" bestFit="1" customWidth="1"/>
    <col min="3342" max="3342" width="18.375" style="98" bestFit="1" customWidth="1"/>
    <col min="3343" max="3343" width="19.5" style="98" bestFit="1" customWidth="1"/>
    <col min="3344" max="3344" width="18.125" style="98" bestFit="1" customWidth="1"/>
    <col min="3345" max="3345" width="16.25" style="98" bestFit="1" customWidth="1"/>
    <col min="3346" max="3346" width="12.375" style="98" customWidth="1"/>
    <col min="3347" max="3347" width="25.125" style="98" bestFit="1" customWidth="1"/>
    <col min="3348" max="3348" width="23.625" style="98" bestFit="1" customWidth="1"/>
    <col min="3349" max="3349" width="19.5" style="98" bestFit="1" customWidth="1"/>
    <col min="3350" max="3350" width="18.125" style="98" bestFit="1" customWidth="1"/>
    <col min="3351" max="3351" width="23.125" style="98" bestFit="1" customWidth="1"/>
    <col min="3352" max="3352" width="13.25" style="98" bestFit="1" customWidth="1"/>
    <col min="3353" max="3353" width="19.75" style="98" bestFit="1" customWidth="1"/>
    <col min="3354" max="3354" width="22.375" style="98" bestFit="1" customWidth="1"/>
    <col min="3355" max="3355" width="18.875" style="98" bestFit="1" customWidth="1"/>
    <col min="3356" max="3356" width="11.75" style="98" customWidth="1"/>
    <col min="3357" max="3357" width="18.375" style="98" bestFit="1" customWidth="1"/>
    <col min="3358" max="3358" width="28.375" style="98" bestFit="1" customWidth="1"/>
    <col min="3359" max="3359" width="23.875" style="98" bestFit="1" customWidth="1"/>
    <col min="3360" max="3360" width="18.25" style="98" bestFit="1" customWidth="1"/>
    <col min="3361" max="3361" width="16.25" style="98" bestFit="1" customWidth="1"/>
    <col min="3362" max="3362" width="19.125" style="98" bestFit="1" customWidth="1"/>
    <col min="3363" max="3363" width="4.375" style="98" customWidth="1"/>
    <col min="3364" max="3364" width="11.375" style="98" bestFit="1" customWidth="1"/>
    <col min="3365" max="3365" width="13.5" style="98" bestFit="1" customWidth="1"/>
    <col min="3366" max="3366" width="13.125" style="98" bestFit="1" customWidth="1"/>
    <col min="3367" max="3367" width="14.25" style="98" bestFit="1" customWidth="1"/>
    <col min="3368" max="3368" width="13.625" style="98" bestFit="1" customWidth="1"/>
    <col min="3369" max="3369" width="16.875" style="98" bestFit="1" customWidth="1"/>
    <col min="3370" max="3370" width="15.5" style="98" bestFit="1" customWidth="1"/>
    <col min="3371" max="3371" width="19.75" style="98" bestFit="1" customWidth="1"/>
    <col min="3372" max="3372" width="18.375" style="98" bestFit="1" customWidth="1"/>
    <col min="3373" max="3373" width="19.5" style="98" bestFit="1" customWidth="1"/>
    <col min="3374" max="3374" width="18.125" style="98" bestFit="1" customWidth="1"/>
    <col min="3375" max="3375" width="16.25" style="98" bestFit="1" customWidth="1"/>
    <col min="3376" max="3376" width="12.375" style="98" customWidth="1"/>
    <col min="3377" max="3377" width="25.125" style="98" bestFit="1" customWidth="1"/>
    <col min="3378" max="3378" width="23.625" style="98" bestFit="1" customWidth="1"/>
    <col min="3379" max="3379" width="19.5" style="98" bestFit="1" customWidth="1"/>
    <col min="3380" max="3380" width="18.125" style="98" bestFit="1" customWidth="1"/>
    <col min="3381" max="3381" width="23.125" style="98" bestFit="1" customWidth="1"/>
    <col min="3382" max="3382" width="13.25" style="98" bestFit="1" customWidth="1"/>
    <col min="3383" max="3383" width="19.75" style="98" bestFit="1" customWidth="1"/>
    <col min="3384" max="3384" width="22.375" style="98" bestFit="1" customWidth="1"/>
    <col min="3385" max="3385" width="18.875" style="98" bestFit="1" customWidth="1"/>
    <col min="3386" max="3386" width="11.75" style="98" customWidth="1"/>
    <col min="3387" max="3387" width="18.375" style="98" bestFit="1" customWidth="1"/>
    <col min="3388" max="3388" width="28.375" style="98" bestFit="1" customWidth="1"/>
    <col min="3389" max="3389" width="23.875" style="98" bestFit="1" customWidth="1"/>
    <col min="3390" max="3390" width="18.25" style="98" bestFit="1" customWidth="1"/>
    <col min="3391" max="3391" width="16.25" style="98" bestFit="1" customWidth="1"/>
    <col min="3392" max="3392" width="19.125" style="98" bestFit="1" customWidth="1"/>
    <col min="3393" max="3393" width="4.375" style="98" customWidth="1"/>
    <col min="3394" max="3394" width="11.375" style="98" bestFit="1" customWidth="1"/>
    <col min="3395" max="3395" width="13.5" style="98" bestFit="1" customWidth="1"/>
    <col min="3396" max="3396" width="13.125" style="98" bestFit="1" customWidth="1"/>
    <col min="3397" max="3397" width="14.25" style="98" bestFit="1" customWidth="1"/>
    <col min="3398" max="3398" width="13.625" style="98" bestFit="1" customWidth="1"/>
    <col min="3399" max="3399" width="16.875" style="98" bestFit="1" customWidth="1"/>
    <col min="3400" max="3400" width="15.5" style="98" bestFit="1" customWidth="1"/>
    <col min="3401" max="3401" width="19.75" style="98" bestFit="1" customWidth="1"/>
    <col min="3402" max="3402" width="18.375" style="98" bestFit="1" customWidth="1"/>
    <col min="3403" max="3403" width="19.5" style="98" bestFit="1" customWidth="1"/>
    <col min="3404" max="3404" width="18.125" style="98" bestFit="1" customWidth="1"/>
    <col min="3405" max="3405" width="16.25" style="98" bestFit="1" customWidth="1"/>
    <col min="3406" max="3406" width="12.375" style="98" bestFit="1" customWidth="1"/>
    <col min="3407" max="3407" width="25.125" style="98" bestFit="1" customWidth="1"/>
    <col min="3408" max="3408" width="23.625" style="98" bestFit="1" customWidth="1"/>
    <col min="3409" max="3409" width="19.5" style="98" bestFit="1" customWidth="1"/>
    <col min="3410" max="3410" width="18.125" style="98" bestFit="1" customWidth="1"/>
    <col min="3411" max="3411" width="23.125" style="98" bestFit="1" customWidth="1"/>
    <col min="3412" max="3412" width="13.25" style="98" bestFit="1" customWidth="1"/>
    <col min="3413" max="3413" width="19.75" style="98" bestFit="1" customWidth="1"/>
    <col min="3414" max="3414" width="22.375" style="98" bestFit="1" customWidth="1"/>
    <col min="3415" max="3415" width="18.875" style="98" bestFit="1" customWidth="1"/>
    <col min="3416" max="3416" width="11.75" style="98" customWidth="1"/>
    <col min="3417" max="3417" width="18.375" style="98" bestFit="1" customWidth="1"/>
    <col min="3418" max="3418" width="28.375" style="98" bestFit="1" customWidth="1"/>
    <col min="3419" max="3419" width="23.875" style="98" bestFit="1" customWidth="1"/>
    <col min="3420" max="3420" width="18.25" style="98" bestFit="1" customWidth="1"/>
    <col min="3421" max="3421" width="16.25" style="98" bestFit="1" customWidth="1"/>
    <col min="3422" max="3422" width="19.125" style="98" bestFit="1" customWidth="1"/>
    <col min="3423" max="3423" width="4.375" style="98" customWidth="1"/>
    <col min="3424" max="3424" width="11.375" style="98" bestFit="1" customWidth="1"/>
    <col min="3425" max="3425" width="13.5" style="98" bestFit="1" customWidth="1"/>
    <col min="3426" max="3426" width="13.125" style="98" bestFit="1" customWidth="1"/>
    <col min="3427" max="3427" width="14.25" style="98" bestFit="1" customWidth="1"/>
    <col min="3428" max="3428" width="13.625" style="98" bestFit="1" customWidth="1"/>
    <col min="3429" max="3429" width="16.875" style="98" bestFit="1" customWidth="1"/>
    <col min="3430" max="3430" width="15.5" style="98" bestFit="1" customWidth="1"/>
    <col min="3431" max="3431" width="19.75" style="98" bestFit="1" customWidth="1"/>
    <col min="3432" max="3432" width="18.375" style="98" bestFit="1" customWidth="1"/>
    <col min="3433" max="3433" width="19.5" style="98" bestFit="1" customWidth="1"/>
    <col min="3434" max="3434" width="18.125" style="98" bestFit="1" customWidth="1"/>
    <col min="3435" max="3435" width="16.25" style="98" bestFit="1" customWidth="1"/>
    <col min="3436" max="3436" width="12.375" style="98" customWidth="1"/>
    <col min="3437" max="3437" width="25.125" style="98" bestFit="1" customWidth="1"/>
    <col min="3438" max="3438" width="23.625" style="98" bestFit="1" customWidth="1"/>
    <col min="3439" max="3439" width="19.5" style="98" bestFit="1" customWidth="1"/>
    <col min="3440" max="3440" width="18.125" style="98" bestFit="1" customWidth="1"/>
    <col min="3441" max="3441" width="23.125" style="98" bestFit="1" customWidth="1"/>
    <col min="3442" max="3442" width="13.25" style="98" bestFit="1" customWidth="1"/>
    <col min="3443" max="3443" width="19.75" style="98" bestFit="1" customWidth="1"/>
    <col min="3444" max="3444" width="22.375" style="98" bestFit="1" customWidth="1"/>
    <col min="3445" max="3445" width="18.875" style="98" bestFit="1" customWidth="1"/>
    <col min="3446" max="3446" width="11.75" style="98" customWidth="1"/>
    <col min="3447" max="3447" width="18.375" style="98" bestFit="1" customWidth="1"/>
    <col min="3448" max="3448" width="28.375" style="98" bestFit="1" customWidth="1"/>
    <col min="3449" max="3449" width="23.875" style="98" bestFit="1" customWidth="1"/>
    <col min="3450" max="3450" width="18.25" style="98" bestFit="1" customWidth="1"/>
    <col min="3451" max="3451" width="16.625" style="98" bestFit="1" customWidth="1"/>
    <col min="3452" max="3452" width="19.375" style="98" bestFit="1" customWidth="1"/>
    <col min="3453" max="3453" width="4.5" style="98" customWidth="1"/>
    <col min="3454" max="3454" width="11.25" style="98" bestFit="1" customWidth="1"/>
    <col min="3455" max="3455" width="13.625" style="98" bestFit="1" customWidth="1"/>
    <col min="3456" max="3456" width="13.375" style="98" bestFit="1" customWidth="1"/>
    <col min="3457" max="3457" width="14.125" style="98" bestFit="1" customWidth="1"/>
    <col min="3458" max="3458" width="13.625" style="98" bestFit="1" customWidth="1"/>
    <col min="3459" max="3459" width="16.75" style="98" bestFit="1" customWidth="1"/>
    <col min="3460" max="3460" width="15.5" style="98" bestFit="1" customWidth="1"/>
    <col min="3461" max="3461" width="19.625" style="98" bestFit="1" customWidth="1"/>
    <col min="3462" max="3462" width="18.375" style="98" bestFit="1" customWidth="1"/>
    <col min="3463" max="3463" width="19.375" style="98" bestFit="1" customWidth="1"/>
    <col min="3464" max="3464" width="18.125" style="98" bestFit="1" customWidth="1"/>
    <col min="3465" max="3465" width="16.375" style="98" bestFit="1" customWidth="1"/>
    <col min="3466" max="3466" width="12.5" style="98" bestFit="1" customWidth="1"/>
    <col min="3467" max="3467" width="25.5" style="98" bestFit="1" customWidth="1"/>
    <col min="3468" max="3468" width="24.125" style="98" bestFit="1" customWidth="1"/>
    <col min="3469" max="3469" width="19.625" style="98" bestFit="1" customWidth="1"/>
    <col min="3470" max="3470" width="18.375" style="98" bestFit="1" customWidth="1"/>
    <col min="3471" max="3471" width="23.5" style="98" bestFit="1" customWidth="1"/>
    <col min="3472" max="3472" width="13.375" style="98" bestFit="1" customWidth="1"/>
    <col min="3473" max="3473" width="19.875" style="98" bestFit="1" customWidth="1"/>
    <col min="3474" max="3474" width="22.75" style="98" bestFit="1" customWidth="1"/>
    <col min="3475" max="3475" width="19.125" style="98" bestFit="1" customWidth="1"/>
    <col min="3476" max="3476" width="11.875" style="98" customWidth="1"/>
    <col min="3477" max="3477" width="18.875" style="98" bestFit="1" customWidth="1"/>
    <col min="3478" max="3478" width="28.875" style="98" bestFit="1" customWidth="1"/>
    <col min="3479" max="3479" width="24.125" style="98" bestFit="1" customWidth="1"/>
    <col min="3480" max="3480" width="18.625" style="98" bestFit="1" customWidth="1"/>
    <col min="3481" max="3481" width="16.625" style="98" bestFit="1" customWidth="1"/>
    <col min="3482" max="3482" width="19.375" style="98" bestFit="1" customWidth="1"/>
    <col min="3483" max="3483" width="4.5" style="98" customWidth="1"/>
    <col min="3484" max="3484" width="11.25" style="98" bestFit="1" customWidth="1"/>
    <col min="3485" max="3485" width="13.625" style="98" bestFit="1" customWidth="1"/>
    <col min="3486" max="3486" width="13.375" style="98" bestFit="1" customWidth="1"/>
    <col min="3487" max="3487" width="14.125" style="98" bestFit="1" customWidth="1"/>
    <col min="3488" max="3488" width="13.625" style="98" bestFit="1" customWidth="1"/>
    <col min="3489" max="3489" width="16.75" style="98" bestFit="1" customWidth="1"/>
    <col min="3490" max="3490" width="15.5" style="98" bestFit="1" customWidth="1"/>
    <col min="3491" max="3491" width="19.625" style="98" bestFit="1" customWidth="1"/>
    <col min="3492" max="3492" width="18.375" style="98" bestFit="1" customWidth="1"/>
    <col min="3493" max="3493" width="19.375" style="98" bestFit="1" customWidth="1"/>
    <col min="3494" max="3494" width="18.125" style="98" bestFit="1" customWidth="1"/>
    <col min="3495" max="3495" width="16.375" style="98" bestFit="1" customWidth="1"/>
    <col min="3496" max="3496" width="12.5" style="98" bestFit="1" customWidth="1"/>
    <col min="3497" max="3497" width="25.5" style="98" bestFit="1" customWidth="1"/>
    <col min="3498" max="3498" width="24.125" style="98" bestFit="1" customWidth="1"/>
    <col min="3499" max="3499" width="19.625" style="98" bestFit="1" customWidth="1"/>
    <col min="3500" max="3500" width="18.375" style="98" bestFit="1" customWidth="1"/>
    <col min="3501" max="3501" width="23.5" style="98" bestFit="1" customWidth="1"/>
    <col min="3502" max="3502" width="13.375" style="98" bestFit="1" customWidth="1"/>
    <col min="3503" max="3503" width="19.875" style="98" bestFit="1" customWidth="1"/>
    <col min="3504" max="3504" width="22.75" style="98" bestFit="1" customWidth="1"/>
    <col min="3505" max="3505" width="19.125" style="98" bestFit="1" customWidth="1"/>
    <col min="3506" max="3506" width="11.875" style="98" customWidth="1"/>
    <col min="3507" max="3507" width="18.875" style="98" bestFit="1" customWidth="1"/>
    <col min="3508" max="3508" width="28.875" style="98" bestFit="1" customWidth="1"/>
    <col min="3509" max="3509" width="24.125" style="98" bestFit="1" customWidth="1"/>
    <col min="3510" max="3510" width="18.625" style="98" bestFit="1" customWidth="1"/>
    <col min="3511" max="3511" width="16.625" style="98" bestFit="1" customWidth="1"/>
    <col min="3512" max="3512" width="19.375" style="98" bestFit="1" customWidth="1"/>
    <col min="3513" max="3513" width="4.5" style="98" customWidth="1"/>
    <col min="3514" max="3514" width="11.25" style="98" bestFit="1" customWidth="1"/>
    <col min="3515" max="3515" width="13.625" style="98" bestFit="1" customWidth="1"/>
    <col min="3516" max="3516" width="13.375" style="98" bestFit="1" customWidth="1"/>
    <col min="3517" max="3517" width="14.125" style="98" bestFit="1" customWidth="1"/>
    <col min="3518" max="3518" width="13.625" style="98" bestFit="1" customWidth="1"/>
    <col min="3519" max="3519" width="16.75" style="98" bestFit="1" customWidth="1"/>
    <col min="3520" max="3520" width="15.5" style="98" bestFit="1" customWidth="1"/>
    <col min="3521" max="3521" width="19.625" style="98" bestFit="1" customWidth="1"/>
    <col min="3522" max="3522" width="18.375" style="98" bestFit="1" customWidth="1"/>
    <col min="3523" max="3523" width="19.375" style="98" bestFit="1" customWidth="1"/>
    <col min="3524" max="3524" width="18.125" style="98" bestFit="1" customWidth="1"/>
    <col min="3525" max="3525" width="16.375" style="98" bestFit="1" customWidth="1"/>
    <col min="3526" max="3526" width="12.5" style="98" bestFit="1" customWidth="1"/>
    <col min="3527" max="3527" width="25.5" style="98" bestFit="1" customWidth="1"/>
    <col min="3528" max="3528" width="24.125" style="98" bestFit="1" customWidth="1"/>
    <col min="3529" max="3529" width="19.625" style="98" bestFit="1" customWidth="1"/>
    <col min="3530" max="3530" width="18.375" style="98" bestFit="1" customWidth="1"/>
    <col min="3531" max="3531" width="23.5" style="98" bestFit="1" customWidth="1"/>
    <col min="3532" max="3532" width="13.375" style="98" bestFit="1" customWidth="1"/>
    <col min="3533" max="3533" width="19.875" style="98" bestFit="1" customWidth="1"/>
    <col min="3534" max="3534" width="22.75" style="98" bestFit="1" customWidth="1"/>
    <col min="3535" max="3535" width="19.125" style="98" bestFit="1" customWidth="1"/>
    <col min="3536" max="3536" width="11.875" style="98" customWidth="1"/>
    <col min="3537" max="3537" width="18.875" style="98" bestFit="1" customWidth="1"/>
    <col min="3538" max="3538" width="28.875" style="98" bestFit="1" customWidth="1"/>
    <col min="3539" max="3539" width="24.125" style="98" bestFit="1" customWidth="1"/>
    <col min="3540" max="3540" width="18.625" style="98" bestFit="1" customWidth="1"/>
    <col min="3541" max="3541" width="16.625" style="98" bestFit="1" customWidth="1"/>
    <col min="3542" max="3542" width="19.375" style="98" bestFit="1" customWidth="1"/>
    <col min="3543" max="3543" width="4.5" style="98" customWidth="1"/>
    <col min="3544" max="3544" width="11.25" style="98" bestFit="1" customWidth="1"/>
    <col min="3545" max="3545" width="13.625" style="98" bestFit="1" customWidth="1"/>
    <col min="3546" max="3546" width="13.375" style="98" bestFit="1" customWidth="1"/>
    <col min="3547" max="3547" width="14.125" style="98" bestFit="1" customWidth="1"/>
    <col min="3548" max="3548" width="13.625" style="98" bestFit="1" customWidth="1"/>
    <col min="3549" max="3549" width="16.75" style="98" bestFit="1" customWidth="1"/>
    <col min="3550" max="3550" width="15.5" style="98" bestFit="1" customWidth="1"/>
    <col min="3551" max="3551" width="19.625" style="98" bestFit="1" customWidth="1"/>
    <col min="3552" max="3552" width="18.375" style="98" bestFit="1" customWidth="1"/>
    <col min="3553" max="3553" width="19.375" style="98" bestFit="1" customWidth="1"/>
    <col min="3554" max="3554" width="18.125" style="98" bestFit="1" customWidth="1"/>
    <col min="3555" max="3555" width="16.375" style="98" bestFit="1" customWidth="1"/>
    <col min="3556" max="3556" width="12.5" style="98" bestFit="1" customWidth="1"/>
    <col min="3557" max="3557" width="25.5" style="98" bestFit="1" customWidth="1"/>
    <col min="3558" max="3558" width="24.125" style="98" bestFit="1" customWidth="1"/>
    <col min="3559" max="3559" width="19.625" style="98" bestFit="1" customWidth="1"/>
    <col min="3560" max="3560" width="18.375" style="98" bestFit="1" customWidth="1"/>
    <col min="3561" max="3561" width="23.5" style="98" bestFit="1" customWidth="1"/>
    <col min="3562" max="3562" width="13.375" style="98" bestFit="1" customWidth="1"/>
    <col min="3563" max="3563" width="19.875" style="98" bestFit="1" customWidth="1"/>
    <col min="3564" max="3564" width="22.75" style="98" bestFit="1" customWidth="1"/>
    <col min="3565" max="3565" width="19.125" style="98" bestFit="1" customWidth="1"/>
    <col min="3566" max="3566" width="11.875" style="98" customWidth="1"/>
    <col min="3567" max="3567" width="18.875" style="98" bestFit="1" customWidth="1"/>
    <col min="3568" max="3568" width="28.875" style="98" bestFit="1" customWidth="1"/>
    <col min="3569" max="3569" width="24.125" style="98" bestFit="1" customWidth="1"/>
    <col min="3570" max="3570" width="18.625" style="98" bestFit="1" customWidth="1"/>
    <col min="3571" max="3571" width="16.25" style="98" bestFit="1" customWidth="1"/>
    <col min="3572" max="3572" width="19.125" style="98" bestFit="1" customWidth="1"/>
    <col min="3573" max="3573" width="4.375" style="98" customWidth="1"/>
    <col min="3574" max="3574" width="11.375" style="98" bestFit="1" customWidth="1"/>
    <col min="3575" max="3575" width="13.5" style="98" bestFit="1" customWidth="1"/>
    <col min="3576" max="3576" width="13.125" style="98" bestFit="1" customWidth="1"/>
    <col min="3577" max="3577" width="14.25" style="98" bestFit="1" customWidth="1"/>
    <col min="3578" max="3578" width="13.625" style="98" bestFit="1" customWidth="1"/>
    <col min="3579" max="3579" width="16.875" style="98" bestFit="1" customWidth="1"/>
    <col min="3580" max="3580" width="15.5" style="98" bestFit="1" customWidth="1"/>
    <col min="3581" max="3581" width="19.75" style="98" bestFit="1" customWidth="1"/>
    <col min="3582" max="3582" width="18.375" style="98" bestFit="1" customWidth="1"/>
    <col min="3583" max="3583" width="19.5" style="98" bestFit="1" customWidth="1"/>
    <col min="3584" max="3584" width="18.125" style="98" bestFit="1" customWidth="1"/>
    <col min="3585" max="3585" width="16.25" style="98" bestFit="1" customWidth="1"/>
    <col min="3586" max="3586" width="12.375" style="98" bestFit="1" customWidth="1"/>
    <col min="3587" max="3587" width="25.125" style="98" bestFit="1" customWidth="1"/>
    <col min="3588" max="3588" width="23.625" style="98" bestFit="1" customWidth="1"/>
    <col min="3589" max="3589" width="19.5" style="98" bestFit="1" customWidth="1"/>
    <col min="3590" max="3590" width="18.125" style="98" bestFit="1" customWidth="1"/>
    <col min="3591" max="3591" width="23.125" style="98" bestFit="1" customWidth="1"/>
    <col min="3592" max="3592" width="13.25" style="98" bestFit="1" customWidth="1"/>
    <col min="3593" max="3593" width="19.75" style="98" bestFit="1" customWidth="1"/>
    <col min="3594" max="3594" width="22.375" style="98" bestFit="1" customWidth="1"/>
    <col min="3595" max="3595" width="18.875" style="98" bestFit="1" customWidth="1"/>
    <col min="3596" max="3596" width="11.75" style="98" customWidth="1"/>
    <col min="3597" max="3597" width="18.375" style="98" bestFit="1" customWidth="1"/>
    <col min="3598" max="3598" width="28.375" style="98" bestFit="1" customWidth="1"/>
    <col min="3599" max="3599" width="23.875" style="98" bestFit="1" customWidth="1"/>
    <col min="3600" max="3600" width="18.25" style="98" bestFit="1" customWidth="1"/>
    <col min="3601" max="3601" width="16.25" style="98" bestFit="1" customWidth="1"/>
    <col min="3602" max="3602" width="19.125" style="98" bestFit="1" customWidth="1"/>
    <col min="3603" max="3603" width="4.375" style="98" customWidth="1"/>
    <col min="3604" max="3604" width="11.375" style="98" bestFit="1" customWidth="1"/>
    <col min="3605" max="3605" width="13.5" style="98" bestFit="1" customWidth="1"/>
    <col min="3606" max="3606" width="13.125" style="98" bestFit="1" customWidth="1"/>
    <col min="3607" max="3607" width="14.25" style="98" bestFit="1" customWidth="1"/>
    <col min="3608" max="3608" width="13.625" style="98" bestFit="1" customWidth="1"/>
    <col min="3609" max="3609" width="16.875" style="98" bestFit="1" customWidth="1"/>
    <col min="3610" max="3610" width="15.5" style="98" bestFit="1" customWidth="1"/>
    <col min="3611" max="3611" width="19.75" style="98" bestFit="1" customWidth="1"/>
    <col min="3612" max="3612" width="18.375" style="98" bestFit="1" customWidth="1"/>
    <col min="3613" max="3613" width="19.5" style="98" bestFit="1" customWidth="1"/>
    <col min="3614" max="3614" width="18.125" style="98" bestFit="1" customWidth="1"/>
    <col min="3615" max="3615" width="16.25" style="98" bestFit="1" customWidth="1"/>
    <col min="3616" max="3616" width="12.375" style="98" customWidth="1"/>
    <col min="3617" max="3617" width="25.125" style="98" bestFit="1" customWidth="1"/>
    <col min="3618" max="3618" width="23.625" style="98" bestFit="1" customWidth="1"/>
    <col min="3619" max="3619" width="19.5" style="98" bestFit="1" customWidth="1"/>
    <col min="3620" max="3620" width="18.125" style="98" bestFit="1" customWidth="1"/>
    <col min="3621" max="3621" width="23.125" style="98" bestFit="1" customWidth="1"/>
    <col min="3622" max="3622" width="13.25" style="98" bestFit="1" customWidth="1"/>
    <col min="3623" max="3623" width="19.75" style="98" bestFit="1" customWidth="1"/>
    <col min="3624" max="3624" width="22.375" style="98" bestFit="1" customWidth="1"/>
    <col min="3625" max="3625" width="18.875" style="98" bestFit="1" customWidth="1"/>
    <col min="3626" max="3626" width="11.75" style="98" customWidth="1"/>
    <col min="3627" max="3627" width="18.375" style="98" bestFit="1" customWidth="1"/>
    <col min="3628" max="3628" width="28.375" style="98" bestFit="1" customWidth="1"/>
    <col min="3629" max="3629" width="23.875" style="98" bestFit="1" customWidth="1"/>
    <col min="3630" max="3630" width="18.25" style="98" bestFit="1" customWidth="1"/>
    <col min="3631" max="3631" width="16.25" style="98" bestFit="1" customWidth="1"/>
    <col min="3632" max="3632" width="19.125" style="98" bestFit="1" customWidth="1"/>
    <col min="3633" max="3633" width="4.375" style="98" customWidth="1"/>
    <col min="3634" max="3634" width="11.375" style="98" bestFit="1" customWidth="1"/>
    <col min="3635" max="3635" width="13.5" style="98" bestFit="1" customWidth="1"/>
    <col min="3636" max="3636" width="13.125" style="98" bestFit="1" customWidth="1"/>
    <col min="3637" max="3637" width="14.25" style="98" bestFit="1" customWidth="1"/>
    <col min="3638" max="3638" width="13.625" style="98" bestFit="1" customWidth="1"/>
    <col min="3639" max="3639" width="16.875" style="98" bestFit="1" customWidth="1"/>
    <col min="3640" max="3640" width="15.5" style="98" bestFit="1" customWidth="1"/>
    <col min="3641" max="3641" width="19.75" style="98" bestFit="1" customWidth="1"/>
    <col min="3642" max="3642" width="18.375" style="98" bestFit="1" customWidth="1"/>
    <col min="3643" max="3643" width="19.5" style="98" bestFit="1" customWidth="1"/>
    <col min="3644" max="3644" width="18.125" style="98" bestFit="1" customWidth="1"/>
    <col min="3645" max="3645" width="16.25" style="98" bestFit="1" customWidth="1"/>
    <col min="3646" max="3646" width="12.375" style="98" customWidth="1"/>
    <col min="3647" max="3647" width="25.125" style="98" bestFit="1" customWidth="1"/>
    <col min="3648" max="3648" width="23.625" style="98" bestFit="1" customWidth="1"/>
    <col min="3649" max="3649" width="19.5" style="98" bestFit="1" customWidth="1"/>
    <col min="3650" max="3650" width="18.125" style="98" bestFit="1" customWidth="1"/>
    <col min="3651" max="3651" width="23.125" style="98" bestFit="1" customWidth="1"/>
    <col min="3652" max="3652" width="13.25" style="98" bestFit="1" customWidth="1"/>
    <col min="3653" max="3653" width="19.75" style="98" bestFit="1" customWidth="1"/>
    <col min="3654" max="3654" width="22.375" style="98" bestFit="1" customWidth="1"/>
    <col min="3655" max="3655" width="18.875" style="98" bestFit="1" customWidth="1"/>
    <col min="3656" max="3656" width="11.75" style="98" customWidth="1"/>
    <col min="3657" max="3657" width="18.375" style="98" bestFit="1" customWidth="1"/>
    <col min="3658" max="3658" width="28.375" style="98" bestFit="1" customWidth="1"/>
    <col min="3659" max="3659" width="23.875" style="98" bestFit="1" customWidth="1"/>
    <col min="3660" max="3660" width="18.25" style="98" bestFit="1" customWidth="1"/>
    <col min="3661" max="3661" width="16.25" style="98" bestFit="1" customWidth="1"/>
    <col min="3662" max="3662" width="19.125" style="98" bestFit="1" customWidth="1"/>
    <col min="3663" max="3663" width="4.375" style="98" customWidth="1"/>
    <col min="3664" max="3664" width="11.375" style="98" bestFit="1" customWidth="1"/>
    <col min="3665" max="3665" width="13.5" style="98" bestFit="1" customWidth="1"/>
    <col min="3666" max="3666" width="13.125" style="98" bestFit="1" customWidth="1"/>
    <col min="3667" max="3667" width="14.25" style="98" bestFit="1" customWidth="1"/>
    <col min="3668" max="3668" width="13.625" style="98" bestFit="1" customWidth="1"/>
    <col min="3669" max="3669" width="16.875" style="98" bestFit="1" customWidth="1"/>
    <col min="3670" max="3670" width="15.5" style="98" bestFit="1" customWidth="1"/>
    <col min="3671" max="3671" width="19.75" style="98" bestFit="1" customWidth="1"/>
    <col min="3672" max="3672" width="18.375" style="98" bestFit="1" customWidth="1"/>
    <col min="3673" max="3673" width="19.5" style="98" bestFit="1" customWidth="1"/>
    <col min="3674" max="3674" width="18.125" style="98" bestFit="1" customWidth="1"/>
    <col min="3675" max="3675" width="16.25" style="98" bestFit="1" customWidth="1"/>
    <col min="3676" max="3676" width="12.375" style="98" customWidth="1"/>
    <col min="3677" max="3677" width="25.125" style="98" bestFit="1" customWidth="1"/>
    <col min="3678" max="3678" width="23.625" style="98" bestFit="1" customWidth="1"/>
    <col min="3679" max="3679" width="19.5" style="98" bestFit="1" customWidth="1"/>
    <col min="3680" max="3680" width="18.125" style="98" bestFit="1" customWidth="1"/>
    <col min="3681" max="3681" width="23.125" style="98" bestFit="1" customWidth="1"/>
    <col min="3682" max="3682" width="13.25" style="98" bestFit="1" customWidth="1"/>
    <col min="3683" max="3683" width="19.75" style="98" bestFit="1" customWidth="1"/>
    <col min="3684" max="3684" width="22.375" style="98" bestFit="1" customWidth="1"/>
    <col min="3685" max="3685" width="18.875" style="98" bestFit="1" customWidth="1"/>
    <col min="3686" max="3686" width="11.75" style="98" customWidth="1"/>
    <col min="3687" max="3687" width="18.375" style="98" bestFit="1" customWidth="1"/>
    <col min="3688" max="3688" width="28.375" style="98" bestFit="1" customWidth="1"/>
    <col min="3689" max="3689" width="23.875" style="98" bestFit="1" customWidth="1"/>
    <col min="3690" max="3690" width="18.25" style="98" bestFit="1" customWidth="1"/>
    <col min="3691" max="3691" width="16.25" style="98" bestFit="1" customWidth="1"/>
    <col min="3692" max="3692" width="19.125" style="98" bestFit="1" customWidth="1"/>
    <col min="3693" max="3693" width="4.375" style="98" customWidth="1"/>
    <col min="3694" max="3694" width="11.375" style="98" bestFit="1" customWidth="1"/>
    <col min="3695" max="3695" width="13.5" style="98" bestFit="1" customWidth="1"/>
    <col min="3696" max="3696" width="13.125" style="98" bestFit="1" customWidth="1"/>
    <col min="3697" max="3697" width="14.25" style="98" bestFit="1" customWidth="1"/>
    <col min="3698" max="3698" width="13.625" style="98" bestFit="1" customWidth="1"/>
    <col min="3699" max="3699" width="16.875" style="98" bestFit="1" customWidth="1"/>
    <col min="3700" max="3700" width="15.5" style="98" bestFit="1" customWidth="1"/>
    <col min="3701" max="3701" width="19.75" style="98" bestFit="1" customWidth="1"/>
    <col min="3702" max="3702" width="18.375" style="98" bestFit="1" customWidth="1"/>
    <col min="3703" max="3703" width="19.5" style="98" bestFit="1" customWidth="1"/>
    <col min="3704" max="3704" width="18.125" style="98" bestFit="1" customWidth="1"/>
    <col min="3705" max="3705" width="16.25" style="98" bestFit="1" customWidth="1"/>
    <col min="3706" max="3706" width="12.375" style="98" customWidth="1"/>
    <col min="3707" max="3707" width="25.125" style="98" bestFit="1" customWidth="1"/>
    <col min="3708" max="3708" width="23.625" style="98" bestFit="1" customWidth="1"/>
    <col min="3709" max="3709" width="19.5" style="98" bestFit="1" customWidth="1"/>
    <col min="3710" max="3710" width="18.125" style="98" bestFit="1" customWidth="1"/>
    <col min="3711" max="3711" width="23.125" style="98" bestFit="1" customWidth="1"/>
    <col min="3712" max="3712" width="13.25" style="98" bestFit="1" customWidth="1"/>
    <col min="3713" max="3713" width="19.75" style="98" bestFit="1" customWidth="1"/>
    <col min="3714" max="3714" width="22.375" style="98" bestFit="1" customWidth="1"/>
    <col min="3715" max="3715" width="18.875" style="98" bestFit="1" customWidth="1"/>
    <col min="3716" max="3716" width="11.75" style="98" customWidth="1"/>
    <col min="3717" max="3717" width="18.375" style="98" bestFit="1" customWidth="1"/>
    <col min="3718" max="3718" width="28.375" style="98" bestFit="1" customWidth="1"/>
    <col min="3719" max="3719" width="23.875" style="98" bestFit="1" customWidth="1"/>
    <col min="3720" max="3720" width="18.25" style="98" bestFit="1" customWidth="1"/>
    <col min="3721" max="3721" width="16.25" style="98" bestFit="1" customWidth="1"/>
    <col min="3722" max="3722" width="19.125" style="98" bestFit="1" customWidth="1"/>
    <col min="3723" max="3723" width="4.375" style="98" customWidth="1"/>
    <col min="3724" max="3724" width="11.375" style="98" bestFit="1" customWidth="1"/>
    <col min="3725" max="3725" width="13.5" style="98" bestFit="1" customWidth="1"/>
    <col min="3726" max="3726" width="13.125" style="98" bestFit="1" customWidth="1"/>
    <col min="3727" max="3727" width="14.25" style="98" bestFit="1" customWidth="1"/>
    <col min="3728" max="3728" width="13.625" style="98" bestFit="1" customWidth="1"/>
    <col min="3729" max="3729" width="16.875" style="98" bestFit="1" customWidth="1"/>
    <col min="3730" max="3730" width="15.5" style="98" bestFit="1" customWidth="1"/>
    <col min="3731" max="3731" width="19.75" style="98" bestFit="1" customWidth="1"/>
    <col min="3732" max="3732" width="18.375" style="98" bestFit="1" customWidth="1"/>
    <col min="3733" max="3733" width="19.5" style="98" bestFit="1" customWidth="1"/>
    <col min="3734" max="3734" width="18.125" style="98" bestFit="1" customWidth="1"/>
    <col min="3735" max="3735" width="16.25" style="98" bestFit="1" customWidth="1"/>
    <col min="3736" max="3736" width="12.375" style="98" customWidth="1"/>
    <col min="3737" max="3737" width="25.125" style="98" bestFit="1" customWidth="1"/>
    <col min="3738" max="3738" width="23.625" style="98" bestFit="1" customWidth="1"/>
    <col min="3739" max="3739" width="19.5" style="98" bestFit="1" customWidth="1"/>
    <col min="3740" max="3740" width="18.125" style="98" bestFit="1" customWidth="1"/>
    <col min="3741" max="3741" width="23.125" style="98" bestFit="1" customWidth="1"/>
    <col min="3742" max="3742" width="13.25" style="98" bestFit="1" customWidth="1"/>
    <col min="3743" max="3743" width="19.75" style="98" bestFit="1" customWidth="1"/>
    <col min="3744" max="3744" width="22.375" style="98" bestFit="1" customWidth="1"/>
    <col min="3745" max="3745" width="18.875" style="98" bestFit="1" customWidth="1"/>
    <col min="3746" max="3746" width="11.75" style="98" customWidth="1"/>
    <col min="3747" max="3747" width="18.375" style="98" bestFit="1" customWidth="1"/>
    <col min="3748" max="3748" width="28.375" style="98" bestFit="1" customWidth="1"/>
    <col min="3749" max="3749" width="23.875" style="98" bestFit="1" customWidth="1"/>
    <col min="3750" max="3750" width="18.25" style="98" bestFit="1" customWidth="1"/>
    <col min="3751" max="3751" width="16.25" style="98" bestFit="1" customWidth="1"/>
    <col min="3752" max="3752" width="19.125" style="98" bestFit="1" customWidth="1"/>
    <col min="3753" max="3753" width="4.375" style="98" customWidth="1"/>
    <col min="3754" max="3754" width="11.375" style="98" bestFit="1" customWidth="1"/>
    <col min="3755" max="3755" width="13.5" style="98" bestFit="1" customWidth="1"/>
    <col min="3756" max="3756" width="13.125" style="98" bestFit="1" customWidth="1"/>
    <col min="3757" max="3757" width="14.25" style="98" bestFit="1" customWidth="1"/>
    <col min="3758" max="3758" width="13.625" style="98" bestFit="1" customWidth="1"/>
    <col min="3759" max="3759" width="16.875" style="98" bestFit="1" customWidth="1"/>
    <col min="3760" max="3760" width="15.5" style="98" bestFit="1" customWidth="1"/>
    <col min="3761" max="3761" width="19.75" style="98" bestFit="1" customWidth="1"/>
    <col min="3762" max="3762" width="18.375" style="98" bestFit="1" customWidth="1"/>
    <col min="3763" max="3763" width="19.5" style="98" bestFit="1" customWidth="1"/>
    <col min="3764" max="3764" width="18.125" style="98" bestFit="1" customWidth="1"/>
    <col min="3765" max="3765" width="16.25" style="98" bestFit="1" customWidth="1"/>
    <col min="3766" max="3766" width="12.375" style="98" customWidth="1"/>
    <col min="3767" max="3767" width="25.125" style="98" bestFit="1" customWidth="1"/>
    <col min="3768" max="3768" width="23.625" style="98" bestFit="1" customWidth="1"/>
    <col min="3769" max="3769" width="19.5" style="98" bestFit="1" customWidth="1"/>
    <col min="3770" max="3770" width="18.125" style="98" bestFit="1" customWidth="1"/>
    <col min="3771" max="3771" width="23.125" style="98" bestFit="1" customWidth="1"/>
    <col min="3772" max="3772" width="13.25" style="98" bestFit="1" customWidth="1"/>
    <col min="3773" max="3773" width="19.75" style="98" bestFit="1" customWidth="1"/>
    <col min="3774" max="3774" width="22.375" style="98" bestFit="1" customWidth="1"/>
    <col min="3775" max="3775" width="18.875" style="98" bestFit="1" customWidth="1"/>
    <col min="3776" max="3776" width="11.75" style="98" customWidth="1"/>
    <col min="3777" max="3777" width="18.375" style="98" bestFit="1" customWidth="1"/>
    <col min="3778" max="3778" width="28.375" style="98" bestFit="1" customWidth="1"/>
    <col min="3779" max="3779" width="23.875" style="98" bestFit="1" customWidth="1"/>
    <col min="3780" max="3780" width="18.25" style="98" bestFit="1" customWidth="1"/>
    <col min="3781" max="3781" width="16.625" style="98" bestFit="1" customWidth="1"/>
    <col min="3782" max="3782" width="19.375" style="98" bestFit="1" customWidth="1"/>
    <col min="3783" max="3783" width="4.5" style="98" customWidth="1"/>
    <col min="3784" max="3784" width="11.25" style="98" bestFit="1" customWidth="1"/>
    <col min="3785" max="3785" width="13.625" style="98" bestFit="1" customWidth="1"/>
    <col min="3786" max="3786" width="13.375" style="98" bestFit="1" customWidth="1"/>
    <col min="3787" max="3787" width="14.125" style="98" bestFit="1" customWidth="1"/>
    <col min="3788" max="3788" width="13.625" style="98" bestFit="1" customWidth="1"/>
    <col min="3789" max="3789" width="16.75" style="98" bestFit="1" customWidth="1"/>
    <col min="3790" max="3790" width="15.5" style="98" bestFit="1" customWidth="1"/>
    <col min="3791" max="3791" width="19.625" style="98" bestFit="1" customWidth="1"/>
    <col min="3792" max="3792" width="18.375" style="98" bestFit="1" customWidth="1"/>
    <col min="3793" max="3793" width="19.375" style="98" bestFit="1" customWidth="1"/>
    <col min="3794" max="3794" width="18.125" style="98" bestFit="1" customWidth="1"/>
    <col min="3795" max="3795" width="16.375" style="98" bestFit="1" customWidth="1"/>
    <col min="3796" max="3796" width="12.5" style="98" customWidth="1"/>
    <col min="3797" max="3797" width="25.5" style="98" bestFit="1" customWidth="1"/>
    <col min="3798" max="3798" width="24.125" style="98" bestFit="1" customWidth="1"/>
    <col min="3799" max="3799" width="19.625" style="98" bestFit="1" customWidth="1"/>
    <col min="3800" max="3800" width="18.375" style="98" bestFit="1" customWidth="1"/>
    <col min="3801" max="3801" width="23.5" style="98" bestFit="1" customWidth="1"/>
    <col min="3802" max="3802" width="13.375" style="98" bestFit="1" customWidth="1"/>
    <col min="3803" max="3803" width="19.875" style="98" bestFit="1" customWidth="1"/>
    <col min="3804" max="3804" width="22.75" style="98" bestFit="1" customWidth="1"/>
    <col min="3805" max="3805" width="19.125" style="98" bestFit="1" customWidth="1"/>
    <col min="3806" max="3806" width="11.875" style="98" customWidth="1"/>
    <col min="3807" max="3807" width="18.875" style="98" bestFit="1" customWidth="1"/>
    <col min="3808" max="3808" width="28.875" style="98" bestFit="1" customWidth="1"/>
    <col min="3809" max="3809" width="24.125" style="98" bestFit="1" customWidth="1"/>
    <col min="3810" max="3810" width="18.625" style="98" bestFit="1" customWidth="1"/>
    <col min="3811" max="3811" width="16.625" style="98" bestFit="1" customWidth="1"/>
    <col min="3812" max="3812" width="19.375" style="98" bestFit="1" customWidth="1"/>
    <col min="3813" max="3813" width="4.5" style="98" customWidth="1"/>
    <col min="3814" max="3814" width="11.25" style="98" bestFit="1" customWidth="1"/>
    <col min="3815" max="3815" width="13.625" style="98" bestFit="1" customWidth="1"/>
    <col min="3816" max="3816" width="13.375" style="98" bestFit="1" customWidth="1"/>
    <col min="3817" max="3817" width="14.125" style="98" bestFit="1" customWidth="1"/>
    <col min="3818" max="3818" width="13.625" style="98" bestFit="1" customWidth="1"/>
    <col min="3819" max="3819" width="16.75" style="98" bestFit="1" customWidth="1"/>
    <col min="3820" max="3820" width="15.5" style="98" bestFit="1" customWidth="1"/>
    <col min="3821" max="3821" width="19.625" style="98" bestFit="1" customWidth="1"/>
    <col min="3822" max="3822" width="18.375" style="98" bestFit="1" customWidth="1"/>
    <col min="3823" max="3823" width="19.375" style="98" bestFit="1" customWidth="1"/>
    <col min="3824" max="3824" width="18.125" style="98" bestFit="1" customWidth="1"/>
    <col min="3825" max="3825" width="16.375" style="98" bestFit="1" customWidth="1"/>
    <col min="3826" max="3826" width="12.5" style="98" bestFit="1" customWidth="1"/>
    <col min="3827" max="3827" width="25.5" style="98" bestFit="1" customWidth="1"/>
    <col min="3828" max="3828" width="24.125" style="98" bestFit="1" customWidth="1"/>
    <col min="3829" max="3829" width="19.625" style="98" bestFit="1" customWidth="1"/>
    <col min="3830" max="3830" width="18.375" style="98" bestFit="1" customWidth="1"/>
    <col min="3831" max="3831" width="23.5" style="98" bestFit="1" customWidth="1"/>
    <col min="3832" max="3832" width="13.375" style="98" bestFit="1" customWidth="1"/>
    <col min="3833" max="3833" width="19.875" style="98" bestFit="1" customWidth="1"/>
    <col min="3834" max="3834" width="22.75" style="98" bestFit="1" customWidth="1"/>
    <col min="3835" max="3835" width="19.125" style="98" bestFit="1" customWidth="1"/>
    <col min="3836" max="3836" width="11.875" style="98" customWidth="1"/>
    <col min="3837" max="3837" width="18.875" style="98" bestFit="1" customWidth="1"/>
    <col min="3838" max="3838" width="28.875" style="98" bestFit="1" customWidth="1"/>
    <col min="3839" max="3839" width="24.125" style="98" bestFit="1" customWidth="1"/>
    <col min="3840" max="3840" width="18.625" style="98" bestFit="1" customWidth="1"/>
    <col min="3841" max="3841" width="16.625" style="98" bestFit="1" customWidth="1"/>
    <col min="3842" max="3842" width="19.375" style="98" bestFit="1" customWidth="1"/>
    <col min="3843" max="3843" width="4.5" style="98" customWidth="1"/>
    <col min="3844" max="3844" width="11.25" style="98" bestFit="1" customWidth="1"/>
    <col min="3845" max="3845" width="13.625" style="98" bestFit="1" customWidth="1"/>
    <col min="3846" max="3846" width="13.375" style="98" bestFit="1" customWidth="1"/>
    <col min="3847" max="3847" width="14.125" style="98" bestFit="1" customWidth="1"/>
    <col min="3848" max="3848" width="13.625" style="98" bestFit="1" customWidth="1"/>
    <col min="3849" max="3849" width="16.75" style="98" bestFit="1" customWidth="1"/>
    <col min="3850" max="3850" width="15.5" style="98" bestFit="1" customWidth="1"/>
    <col min="3851" max="3851" width="19.625" style="98" bestFit="1" customWidth="1"/>
    <col min="3852" max="3852" width="18.375" style="98" bestFit="1" customWidth="1"/>
    <col min="3853" max="3853" width="19.375" style="98" bestFit="1" customWidth="1"/>
    <col min="3854" max="3854" width="18.125" style="98" bestFit="1" customWidth="1"/>
    <col min="3855" max="3855" width="16.375" style="98" bestFit="1" customWidth="1"/>
    <col min="3856" max="3856" width="12" style="98" customWidth="1"/>
    <col min="3857" max="3857" width="25.5" style="98" bestFit="1" customWidth="1"/>
    <col min="3858" max="3858" width="24.125" style="98" bestFit="1" customWidth="1"/>
    <col min="3859" max="3859" width="19.625" style="98" bestFit="1" customWidth="1"/>
    <col min="3860" max="3860" width="18.375" style="98" bestFit="1" customWidth="1"/>
    <col min="3861" max="3861" width="23.5" style="98" bestFit="1" customWidth="1"/>
    <col min="3862" max="3862" width="13.375" style="98" bestFit="1" customWidth="1"/>
    <col min="3863" max="3863" width="19.875" style="98" bestFit="1" customWidth="1"/>
    <col min="3864" max="3864" width="22.75" style="98" bestFit="1" customWidth="1"/>
    <col min="3865" max="3865" width="19.125" style="98" bestFit="1" customWidth="1"/>
    <col min="3866" max="3866" width="11.5" style="98" customWidth="1"/>
    <col min="3867" max="3867" width="18.875" style="98" bestFit="1" customWidth="1"/>
    <col min="3868" max="3868" width="28.875" style="98" bestFit="1" customWidth="1"/>
    <col min="3869" max="3869" width="24.125" style="98" bestFit="1" customWidth="1"/>
    <col min="3870" max="3870" width="18.625" style="98" bestFit="1" customWidth="1"/>
    <col min="3871" max="3871" width="16.625" style="98" bestFit="1" customWidth="1"/>
    <col min="3872" max="3872" width="19.375" style="98" bestFit="1" customWidth="1"/>
    <col min="3873" max="3873" width="4.5" style="98" customWidth="1"/>
    <col min="3874" max="3874" width="11.25" style="98" bestFit="1" customWidth="1"/>
    <col min="3875" max="3875" width="13.625" style="98" bestFit="1" customWidth="1"/>
    <col min="3876" max="3876" width="13.375" style="98" bestFit="1" customWidth="1"/>
    <col min="3877" max="3877" width="14.125" style="98" bestFit="1" customWidth="1"/>
    <col min="3878" max="3878" width="13.625" style="98" bestFit="1" customWidth="1"/>
    <col min="3879" max="3879" width="16.75" style="98" bestFit="1" customWidth="1"/>
    <col min="3880" max="3880" width="15.5" style="98" bestFit="1" customWidth="1"/>
    <col min="3881" max="3881" width="19.625" style="98" bestFit="1" customWidth="1"/>
    <col min="3882" max="3882" width="18.375" style="98" bestFit="1" customWidth="1"/>
    <col min="3883" max="3883" width="19.375" style="98" bestFit="1" customWidth="1"/>
    <col min="3884" max="3884" width="18.125" style="98" bestFit="1" customWidth="1"/>
    <col min="3885" max="3885" width="16.375" style="98" bestFit="1" customWidth="1"/>
    <col min="3886" max="3886" width="12" style="98" customWidth="1"/>
    <col min="3887" max="3887" width="25.5" style="98" bestFit="1" customWidth="1"/>
    <col min="3888" max="3888" width="24.125" style="98" bestFit="1" customWidth="1"/>
    <col min="3889" max="3889" width="19.625" style="98" bestFit="1" customWidth="1"/>
    <col min="3890" max="3890" width="18.375" style="98" bestFit="1" customWidth="1"/>
    <col min="3891" max="3891" width="23.5" style="98" bestFit="1" customWidth="1"/>
    <col min="3892" max="3892" width="13.375" style="98" bestFit="1" customWidth="1"/>
    <col min="3893" max="3893" width="19.875" style="98" bestFit="1" customWidth="1"/>
    <col min="3894" max="3894" width="22.75" style="98" bestFit="1" customWidth="1"/>
    <col min="3895" max="3895" width="19.125" style="98" bestFit="1" customWidth="1"/>
    <col min="3896" max="3896" width="10.875" style="98" customWidth="1"/>
    <col min="3897" max="3897" width="18.875" style="98" bestFit="1" customWidth="1"/>
    <col min="3898" max="3898" width="28.875" style="98" bestFit="1" customWidth="1"/>
    <col min="3899" max="3899" width="24.125" style="98" bestFit="1" customWidth="1"/>
    <col min="3900" max="3900" width="18.625" style="98" bestFit="1" customWidth="1"/>
    <col min="3901" max="3901" width="16.625" style="98" bestFit="1" customWidth="1"/>
    <col min="3902" max="3902" width="19.375" style="98" bestFit="1" customWidth="1"/>
    <col min="3903" max="3903" width="4.5" style="98" customWidth="1"/>
    <col min="3904" max="3904" width="11.25" style="98" bestFit="1" customWidth="1"/>
    <col min="3905" max="3905" width="13.625" style="98" bestFit="1" customWidth="1"/>
    <col min="3906" max="3906" width="13.375" style="98" bestFit="1" customWidth="1"/>
    <col min="3907" max="3907" width="14.125" style="98" bestFit="1" customWidth="1"/>
    <col min="3908" max="3908" width="13.625" style="98" bestFit="1" customWidth="1"/>
    <col min="3909" max="3909" width="16.75" style="98" bestFit="1" customWidth="1"/>
    <col min="3910" max="3910" width="15.5" style="98" bestFit="1" customWidth="1"/>
    <col min="3911" max="3911" width="19.625" style="98" bestFit="1" customWidth="1"/>
    <col min="3912" max="3912" width="18.375" style="98" bestFit="1" customWidth="1"/>
    <col min="3913" max="3913" width="19.375" style="98" bestFit="1" customWidth="1"/>
    <col min="3914" max="3914" width="18.125" style="98" bestFit="1" customWidth="1"/>
    <col min="3915" max="3915" width="16.375" style="98" bestFit="1" customWidth="1"/>
    <col min="3916" max="3916" width="12" style="98" customWidth="1"/>
    <col min="3917" max="3917" width="25.5" style="98" bestFit="1" customWidth="1"/>
    <col min="3918" max="3918" width="24.125" style="98" bestFit="1" customWidth="1"/>
    <col min="3919" max="3919" width="19.625" style="98" bestFit="1" customWidth="1"/>
    <col min="3920" max="3920" width="18.375" style="98" bestFit="1" customWidth="1"/>
    <col min="3921" max="3921" width="23.5" style="98" bestFit="1" customWidth="1"/>
    <col min="3922" max="3922" width="13.375" style="98" bestFit="1" customWidth="1"/>
    <col min="3923" max="3923" width="19.875" style="98" bestFit="1" customWidth="1"/>
    <col min="3924" max="3924" width="22.75" style="98" bestFit="1" customWidth="1"/>
    <col min="3925" max="3925" width="19.125" style="98" bestFit="1" customWidth="1"/>
    <col min="3926" max="3926" width="10.875" style="98" customWidth="1"/>
    <col min="3927" max="3927" width="18.875" style="98" bestFit="1" customWidth="1"/>
    <col min="3928" max="3928" width="28.875" style="98" bestFit="1" customWidth="1"/>
    <col min="3929" max="3929" width="24.125" style="98" bestFit="1" customWidth="1"/>
    <col min="3930" max="3930" width="18.625" style="98" bestFit="1" customWidth="1"/>
    <col min="3931" max="3931" width="16.625" style="98" bestFit="1" customWidth="1"/>
    <col min="3932" max="3932" width="19.375" style="98" bestFit="1" customWidth="1"/>
    <col min="3933" max="3933" width="4.5" style="98" customWidth="1"/>
    <col min="3934" max="3934" width="11.25" style="98" bestFit="1" customWidth="1"/>
    <col min="3935" max="3935" width="13.625" style="98" bestFit="1" customWidth="1"/>
    <col min="3936" max="3936" width="13.375" style="98" bestFit="1" customWidth="1"/>
    <col min="3937" max="3937" width="14.125" style="98" bestFit="1" customWidth="1"/>
    <col min="3938" max="3938" width="13.625" style="98" bestFit="1" customWidth="1"/>
    <col min="3939" max="3939" width="16.75" style="98" bestFit="1" customWidth="1"/>
    <col min="3940" max="3940" width="15.5" style="98" bestFit="1" customWidth="1"/>
    <col min="3941" max="3941" width="19.625" style="98" bestFit="1" customWidth="1"/>
    <col min="3942" max="3942" width="18.375" style="98" bestFit="1" customWidth="1"/>
    <col min="3943" max="3943" width="19.375" style="98" bestFit="1" customWidth="1"/>
    <col min="3944" max="3944" width="18.125" style="98" bestFit="1" customWidth="1"/>
    <col min="3945" max="3945" width="16.375" style="98" bestFit="1" customWidth="1"/>
    <col min="3946" max="3946" width="12" style="98" bestFit="1" customWidth="1"/>
    <col min="3947" max="3947" width="25.5" style="98" bestFit="1" customWidth="1"/>
    <col min="3948" max="3948" width="24.125" style="98" bestFit="1" customWidth="1"/>
    <col min="3949" max="3949" width="19.625" style="98" bestFit="1" customWidth="1"/>
    <col min="3950" max="3950" width="18.375" style="98" bestFit="1" customWidth="1"/>
    <col min="3951" max="3951" width="23.5" style="98" bestFit="1" customWidth="1"/>
    <col min="3952" max="3952" width="13.375" style="98" bestFit="1" customWidth="1"/>
    <col min="3953" max="3953" width="19.875" style="98" bestFit="1" customWidth="1"/>
    <col min="3954" max="3954" width="22.75" style="98" bestFit="1" customWidth="1"/>
    <col min="3955" max="3955" width="19.125" style="98" bestFit="1" customWidth="1"/>
    <col min="3956" max="3956" width="10.875" style="98" customWidth="1"/>
    <col min="3957" max="3957" width="18.875" style="98" bestFit="1" customWidth="1"/>
    <col min="3958" max="3958" width="28.875" style="98" bestFit="1" customWidth="1"/>
    <col min="3959" max="3959" width="24.125" style="98" bestFit="1" customWidth="1"/>
    <col min="3960" max="3960" width="18.625" style="98" bestFit="1" customWidth="1"/>
    <col min="3961" max="3961" width="16.625" style="98" bestFit="1" customWidth="1"/>
    <col min="3962" max="3962" width="19.375" style="98" bestFit="1" customWidth="1"/>
    <col min="3963" max="3963" width="4.5" style="98" customWidth="1"/>
    <col min="3964" max="3964" width="11.25" style="98" bestFit="1" customWidth="1"/>
    <col min="3965" max="3965" width="13.625" style="98" bestFit="1" customWidth="1"/>
    <col min="3966" max="3966" width="13.375" style="98" bestFit="1" customWidth="1"/>
    <col min="3967" max="3967" width="14.125" style="98" bestFit="1" customWidth="1"/>
    <col min="3968" max="3968" width="13.625" style="98" bestFit="1" customWidth="1"/>
    <col min="3969" max="3969" width="16.75" style="98" bestFit="1" customWidth="1"/>
    <col min="3970" max="3970" width="15.5" style="98" bestFit="1" customWidth="1"/>
    <col min="3971" max="3971" width="19.625" style="98" bestFit="1" customWidth="1"/>
    <col min="3972" max="3972" width="18.375" style="98" bestFit="1" customWidth="1"/>
    <col min="3973" max="3973" width="19.375" style="98" bestFit="1" customWidth="1"/>
    <col min="3974" max="3974" width="18.125" style="98" bestFit="1" customWidth="1"/>
    <col min="3975" max="3975" width="16.375" style="98" bestFit="1" customWidth="1"/>
    <col min="3976" max="3976" width="12" style="98" customWidth="1"/>
    <col min="3977" max="3977" width="25.5" style="98" bestFit="1" customWidth="1"/>
    <col min="3978" max="3978" width="24.125" style="98" bestFit="1" customWidth="1"/>
    <col min="3979" max="3979" width="19.625" style="98" bestFit="1" customWidth="1"/>
    <col min="3980" max="3980" width="18.375" style="98" bestFit="1" customWidth="1"/>
    <col min="3981" max="3981" width="23.5" style="98" bestFit="1" customWidth="1"/>
    <col min="3982" max="3982" width="13.375" style="98" bestFit="1" customWidth="1"/>
    <col min="3983" max="3983" width="19.875" style="98" bestFit="1" customWidth="1"/>
    <col min="3984" max="3984" width="22.75" style="98" bestFit="1" customWidth="1"/>
    <col min="3985" max="3985" width="19.125" style="98" bestFit="1" customWidth="1"/>
    <col min="3986" max="3986" width="10.875" style="98" customWidth="1"/>
    <col min="3987" max="3987" width="18.875" style="98" bestFit="1" customWidth="1"/>
    <col min="3988" max="3988" width="28.875" style="98" bestFit="1" customWidth="1"/>
    <col min="3989" max="3989" width="24.125" style="98" bestFit="1" customWidth="1"/>
    <col min="3990" max="3990" width="18.625" style="98" bestFit="1" customWidth="1"/>
    <col min="3991" max="3991" width="16.625" style="98" bestFit="1" customWidth="1"/>
    <col min="3992" max="3992" width="19.375" style="98" bestFit="1" customWidth="1"/>
    <col min="3993" max="3993" width="4.5" style="98" customWidth="1"/>
    <col min="3994" max="3994" width="11.25" style="98" bestFit="1" customWidth="1"/>
    <col min="3995" max="3995" width="13.625" style="98" bestFit="1" customWidth="1"/>
    <col min="3996" max="3996" width="13.375" style="98" bestFit="1" customWidth="1"/>
    <col min="3997" max="3997" width="14.125" style="98" bestFit="1" customWidth="1"/>
    <col min="3998" max="3998" width="13.625" style="98" bestFit="1" customWidth="1"/>
    <col min="3999" max="3999" width="16.75" style="98" bestFit="1" customWidth="1"/>
    <col min="4000" max="4000" width="15.5" style="98" bestFit="1" customWidth="1"/>
    <col min="4001" max="4001" width="19.625" style="98" bestFit="1" customWidth="1"/>
    <col min="4002" max="4002" width="18.375" style="98" bestFit="1" customWidth="1"/>
    <col min="4003" max="4003" width="19.375" style="98" bestFit="1" customWidth="1"/>
    <col min="4004" max="4004" width="18.125" style="98" bestFit="1" customWidth="1"/>
    <col min="4005" max="4005" width="16.375" style="98" bestFit="1" customWidth="1"/>
    <col min="4006" max="4006" width="12" style="98" customWidth="1"/>
    <col min="4007" max="4007" width="25.5" style="98" bestFit="1" customWidth="1"/>
    <col min="4008" max="4008" width="24.125" style="98" bestFit="1" customWidth="1"/>
    <col min="4009" max="4009" width="19.625" style="98" bestFit="1" customWidth="1"/>
    <col min="4010" max="4010" width="18.375" style="98" bestFit="1" customWidth="1"/>
    <col min="4011" max="4011" width="23.5" style="98" bestFit="1" customWidth="1"/>
    <col min="4012" max="4012" width="13.375" style="98" bestFit="1" customWidth="1"/>
    <col min="4013" max="4013" width="19.875" style="98" bestFit="1" customWidth="1"/>
    <col min="4014" max="4014" width="22.75" style="98" bestFit="1" customWidth="1"/>
    <col min="4015" max="4015" width="19.125" style="98" bestFit="1" customWidth="1"/>
    <col min="4016" max="4016" width="11.875" style="98" customWidth="1"/>
    <col min="4017" max="4017" width="18.875" style="98" bestFit="1" customWidth="1"/>
    <col min="4018" max="4018" width="28.875" style="98" bestFit="1" customWidth="1"/>
    <col min="4019" max="4019" width="24.125" style="98" bestFit="1" customWidth="1"/>
    <col min="4020" max="4020" width="18.625" style="98" bestFit="1" customWidth="1"/>
    <col min="4021" max="4021" width="16.625" style="98" bestFit="1" customWidth="1"/>
    <col min="4022" max="4022" width="19.375" style="98" bestFit="1" customWidth="1"/>
    <col min="4023" max="4023" width="4.5" style="98" customWidth="1"/>
    <col min="4024" max="4024" width="11.25" style="98" bestFit="1" customWidth="1"/>
    <col min="4025" max="4025" width="13.625" style="98" bestFit="1" customWidth="1"/>
    <col min="4026" max="4026" width="13.375" style="98" bestFit="1" customWidth="1"/>
    <col min="4027" max="4027" width="14.125" style="98" bestFit="1" customWidth="1"/>
    <col min="4028" max="4028" width="13.625" style="98" bestFit="1" customWidth="1"/>
    <col min="4029" max="4029" width="16.75" style="98" bestFit="1" customWidth="1"/>
    <col min="4030" max="4030" width="15.5" style="98" bestFit="1" customWidth="1"/>
    <col min="4031" max="4031" width="19.625" style="98" bestFit="1" customWidth="1"/>
    <col min="4032" max="4032" width="18.375" style="98" bestFit="1" customWidth="1"/>
    <col min="4033" max="4033" width="19.375" style="98" bestFit="1" customWidth="1"/>
    <col min="4034" max="4034" width="18.125" style="98" bestFit="1" customWidth="1"/>
    <col min="4035" max="4035" width="16.375" style="98" bestFit="1" customWidth="1"/>
    <col min="4036" max="4036" width="12" style="98" customWidth="1"/>
    <col min="4037" max="4037" width="25.5" style="98" bestFit="1" customWidth="1"/>
    <col min="4038" max="4038" width="24.125" style="98" bestFit="1" customWidth="1"/>
    <col min="4039" max="4039" width="19.625" style="98" bestFit="1" customWidth="1"/>
    <col min="4040" max="4040" width="18.375" style="98" bestFit="1" customWidth="1"/>
    <col min="4041" max="4041" width="23.5" style="98" bestFit="1" customWidth="1"/>
    <col min="4042" max="4042" width="13.375" style="98" bestFit="1" customWidth="1"/>
    <col min="4043" max="4043" width="19.875" style="98" bestFit="1" customWidth="1"/>
    <col min="4044" max="4044" width="22.75" style="98" bestFit="1" customWidth="1"/>
    <col min="4045" max="4045" width="19.125" style="98" bestFit="1" customWidth="1"/>
    <col min="4046" max="4046" width="11.875" style="98" customWidth="1"/>
    <col min="4047" max="4047" width="18.875" style="98" bestFit="1" customWidth="1"/>
    <col min="4048" max="4048" width="28.875" style="98" bestFit="1" customWidth="1"/>
    <col min="4049" max="4049" width="24.125" style="98" bestFit="1" customWidth="1"/>
    <col min="4050" max="4050" width="18.625" style="98" bestFit="1" customWidth="1"/>
    <col min="4051" max="4051" width="16.625" style="98" bestFit="1" customWidth="1"/>
    <col min="4052" max="4052" width="19.375" style="98" bestFit="1" customWidth="1"/>
    <col min="4053" max="4053" width="4.5" style="98" customWidth="1"/>
    <col min="4054" max="4054" width="11.25" style="98" bestFit="1" customWidth="1"/>
    <col min="4055" max="4055" width="13.625" style="98" bestFit="1" customWidth="1"/>
    <col min="4056" max="4056" width="13.375" style="98" bestFit="1" customWidth="1"/>
    <col min="4057" max="4057" width="14.125" style="98" bestFit="1" customWidth="1"/>
    <col min="4058" max="4058" width="13.625" style="98" bestFit="1" customWidth="1"/>
    <col min="4059" max="4059" width="16.75" style="98" bestFit="1" customWidth="1"/>
    <col min="4060" max="4060" width="15.5" style="98" bestFit="1" customWidth="1"/>
    <col min="4061" max="4061" width="19.625" style="98" bestFit="1" customWidth="1"/>
    <col min="4062" max="4062" width="18.375" style="98" bestFit="1" customWidth="1"/>
    <col min="4063" max="4063" width="19.375" style="98" bestFit="1" customWidth="1"/>
    <col min="4064" max="4064" width="18.125" style="98" bestFit="1" customWidth="1"/>
    <col min="4065" max="4065" width="16.375" style="98" bestFit="1" customWidth="1"/>
    <col min="4066" max="4066" width="12" style="98" customWidth="1"/>
    <col min="4067" max="4067" width="25.5" style="98" bestFit="1" customWidth="1"/>
    <col min="4068" max="4068" width="24.125" style="98" bestFit="1" customWidth="1"/>
    <col min="4069" max="4069" width="19.625" style="98" bestFit="1" customWidth="1"/>
    <col min="4070" max="4070" width="18.375" style="98" bestFit="1" customWidth="1"/>
    <col min="4071" max="4071" width="23.5" style="98" bestFit="1" customWidth="1"/>
    <col min="4072" max="4072" width="13.375" style="98" bestFit="1" customWidth="1"/>
    <col min="4073" max="4073" width="19.875" style="98" bestFit="1" customWidth="1"/>
    <col min="4074" max="4074" width="22.75" style="98" bestFit="1" customWidth="1"/>
    <col min="4075" max="4075" width="19.125" style="98" bestFit="1" customWidth="1"/>
    <col min="4076" max="4076" width="11.875" style="98" customWidth="1"/>
    <col min="4077" max="4077" width="18.875" style="98" bestFit="1" customWidth="1"/>
    <col min="4078" max="4078" width="28.875" style="98" bestFit="1" customWidth="1"/>
    <col min="4079" max="4079" width="24.125" style="98" bestFit="1" customWidth="1"/>
    <col min="4080" max="4080" width="18.625" style="98" bestFit="1" customWidth="1"/>
    <col min="4081" max="4081" width="16.25" style="98" bestFit="1" customWidth="1"/>
    <col min="4082" max="4082" width="19.125" style="98" bestFit="1" customWidth="1"/>
    <col min="4083" max="4083" width="4.375" style="98" customWidth="1"/>
    <col min="4084" max="4084" width="11.375" style="98" bestFit="1" customWidth="1"/>
    <col min="4085" max="4085" width="13.5" style="98" bestFit="1" customWidth="1"/>
    <col min="4086" max="4086" width="13.125" style="98" bestFit="1" customWidth="1"/>
    <col min="4087" max="4087" width="14.25" style="98" bestFit="1" customWidth="1"/>
    <col min="4088" max="4088" width="13.625" style="98" bestFit="1" customWidth="1"/>
    <col min="4089" max="4089" width="16.875" style="98" bestFit="1" customWidth="1"/>
    <col min="4090" max="4090" width="15.5" style="98" bestFit="1" customWidth="1"/>
    <col min="4091" max="4091" width="19.75" style="98" bestFit="1" customWidth="1"/>
    <col min="4092" max="4092" width="18.375" style="98" bestFit="1" customWidth="1"/>
    <col min="4093" max="4093" width="19.5" style="98" bestFit="1" customWidth="1"/>
    <col min="4094" max="4094" width="18.125" style="98" bestFit="1" customWidth="1"/>
    <col min="4095" max="4095" width="16.25" style="98" bestFit="1" customWidth="1"/>
    <col min="4096" max="4096" width="12.125" style="98" bestFit="1" customWidth="1"/>
    <col min="4097" max="4097" width="25.125" style="98" bestFit="1" customWidth="1"/>
    <col min="4098" max="4098" width="23.625" style="98" bestFit="1" customWidth="1"/>
    <col min="4099" max="4099" width="19.5" style="98" bestFit="1" customWidth="1"/>
    <col min="4100" max="4100" width="18.125" style="98" bestFit="1" customWidth="1"/>
    <col min="4101" max="4101" width="23.125" style="98" bestFit="1" customWidth="1"/>
    <col min="4102" max="4102" width="13.25" style="98" bestFit="1" customWidth="1"/>
    <col min="4103" max="4103" width="19.75" style="98" bestFit="1" customWidth="1"/>
    <col min="4104" max="4104" width="22.375" style="98" bestFit="1" customWidth="1"/>
    <col min="4105" max="4105" width="18.875" style="98" bestFit="1" customWidth="1"/>
    <col min="4106" max="4106" width="11.75" style="98" customWidth="1"/>
    <col min="4107" max="4107" width="18.375" style="98" bestFit="1" customWidth="1"/>
    <col min="4108" max="4108" width="28.375" style="98" bestFit="1" customWidth="1"/>
    <col min="4109" max="4109" width="23.875" style="98" bestFit="1" customWidth="1"/>
    <col min="4110" max="4110" width="18.25" style="98" bestFit="1" customWidth="1"/>
    <col min="4111" max="4111" width="16.25" style="98" bestFit="1" customWidth="1"/>
    <col min="4112" max="4112" width="19.125" style="98" bestFit="1" customWidth="1"/>
    <col min="4113" max="4113" width="4.375" style="98" customWidth="1"/>
    <col min="4114" max="4114" width="11.375" style="98" bestFit="1" customWidth="1"/>
    <col min="4115" max="4115" width="13.5" style="98" bestFit="1" customWidth="1"/>
    <col min="4116" max="4116" width="13.125" style="98" bestFit="1" customWidth="1"/>
    <col min="4117" max="4117" width="14.25" style="98" bestFit="1" customWidth="1"/>
    <col min="4118" max="4118" width="13.625" style="98" bestFit="1" customWidth="1"/>
    <col min="4119" max="4119" width="16.875" style="98" bestFit="1" customWidth="1"/>
    <col min="4120" max="4120" width="15.5" style="98" bestFit="1" customWidth="1"/>
    <col min="4121" max="4121" width="19.75" style="98" bestFit="1" customWidth="1"/>
    <col min="4122" max="4122" width="18.375" style="98" bestFit="1" customWidth="1"/>
    <col min="4123" max="4123" width="19.5" style="98" bestFit="1" customWidth="1"/>
    <col min="4124" max="4124" width="18.125" style="98" bestFit="1" customWidth="1"/>
    <col min="4125" max="4125" width="16.25" style="98" bestFit="1" customWidth="1"/>
    <col min="4126" max="4126" width="12.125" style="98" bestFit="1" customWidth="1"/>
    <col min="4127" max="4127" width="25.125" style="98" bestFit="1" customWidth="1"/>
    <col min="4128" max="4128" width="23.625" style="98" bestFit="1" customWidth="1"/>
    <col min="4129" max="4129" width="19.5" style="98" bestFit="1" customWidth="1"/>
    <col min="4130" max="4130" width="18.125" style="98" bestFit="1" customWidth="1"/>
    <col min="4131" max="4131" width="23.125" style="98" bestFit="1" customWidth="1"/>
    <col min="4132" max="4132" width="13.25" style="98" bestFit="1" customWidth="1"/>
    <col min="4133" max="4133" width="19.75" style="98" bestFit="1" customWidth="1"/>
    <col min="4134" max="4134" width="22.375" style="98" bestFit="1" customWidth="1"/>
    <col min="4135" max="4135" width="18.875" style="98" bestFit="1" customWidth="1"/>
    <col min="4136" max="4136" width="11.75" style="98" bestFit="1" customWidth="1"/>
    <col min="4137" max="4137" width="18.375" style="98" bestFit="1" customWidth="1"/>
    <col min="4138" max="4138" width="28.375" style="98" bestFit="1" customWidth="1"/>
    <col min="4139" max="4139" width="23.875" style="98" bestFit="1" customWidth="1"/>
    <col min="4140" max="4140" width="18.25" style="98" bestFit="1" customWidth="1"/>
    <col min="4141" max="4141" width="16.625" style="98" bestFit="1" customWidth="1"/>
    <col min="4142" max="4142" width="19.375" style="98" bestFit="1" customWidth="1"/>
    <col min="4143" max="4143" width="4.5" style="98" customWidth="1"/>
    <col min="4144" max="4144" width="11.25" style="98" bestFit="1" customWidth="1"/>
    <col min="4145" max="4145" width="13.625" style="98" bestFit="1" customWidth="1"/>
    <col min="4146" max="4146" width="13.375" style="98" bestFit="1" customWidth="1"/>
    <col min="4147" max="4147" width="14.125" style="98" bestFit="1" customWidth="1"/>
    <col min="4148" max="4148" width="13.625" style="98" bestFit="1" customWidth="1"/>
    <col min="4149" max="4149" width="16.75" style="98" bestFit="1" customWidth="1"/>
    <col min="4150" max="4150" width="15.5" style="98" bestFit="1" customWidth="1"/>
    <col min="4151" max="4151" width="19.625" style="98" bestFit="1" customWidth="1"/>
    <col min="4152" max="4152" width="18.375" style="98" bestFit="1" customWidth="1"/>
    <col min="4153" max="4153" width="19.375" style="98" bestFit="1" customWidth="1"/>
    <col min="4154" max="4154" width="18.125" style="98" bestFit="1" customWidth="1"/>
    <col min="4155" max="4155" width="16.375" style="98" bestFit="1" customWidth="1"/>
    <col min="4156" max="4156" width="12.5" style="98" bestFit="1" customWidth="1"/>
    <col min="4157" max="4157" width="25.5" style="98" bestFit="1" customWidth="1"/>
    <col min="4158" max="4158" width="24.125" style="98" bestFit="1" customWidth="1"/>
    <col min="4159" max="4159" width="19.625" style="98" bestFit="1" customWidth="1"/>
    <col min="4160" max="4160" width="18.375" style="98" bestFit="1" customWidth="1"/>
    <col min="4161" max="4161" width="23.5" style="98" bestFit="1" customWidth="1"/>
    <col min="4162" max="4162" width="13.375" style="98" bestFit="1" customWidth="1"/>
    <col min="4163" max="4163" width="19.875" style="98" bestFit="1" customWidth="1"/>
    <col min="4164" max="4164" width="22.75" style="98" bestFit="1" customWidth="1"/>
    <col min="4165" max="4165" width="19.125" style="98" bestFit="1" customWidth="1"/>
    <col min="4166" max="4166" width="11.875" style="98" customWidth="1"/>
    <col min="4167" max="4167" width="18.875" style="98" bestFit="1" customWidth="1"/>
    <col min="4168" max="4168" width="28.875" style="98" bestFit="1" customWidth="1"/>
    <col min="4169" max="4169" width="24.125" style="98" bestFit="1" customWidth="1"/>
    <col min="4170" max="4170" width="18.625" style="98" bestFit="1" customWidth="1"/>
    <col min="4171" max="4171" width="16.625" style="98" bestFit="1" customWidth="1"/>
    <col min="4172" max="4172" width="19.375" style="98" bestFit="1" customWidth="1"/>
    <col min="4173" max="4173" width="4.5" style="98" customWidth="1"/>
    <col min="4174" max="4174" width="11.25" style="98" bestFit="1" customWidth="1"/>
    <col min="4175" max="4175" width="13.625" style="98" bestFit="1" customWidth="1"/>
    <col min="4176" max="4176" width="13.375" style="98" bestFit="1" customWidth="1"/>
    <col min="4177" max="4177" width="14.125" style="98" bestFit="1" customWidth="1"/>
    <col min="4178" max="4178" width="13.625" style="98" bestFit="1" customWidth="1"/>
    <col min="4179" max="4179" width="16.75" style="98" bestFit="1" customWidth="1"/>
    <col min="4180" max="4180" width="15.5" style="98" bestFit="1" customWidth="1"/>
    <col min="4181" max="4181" width="19.625" style="98" bestFit="1" customWidth="1"/>
    <col min="4182" max="4182" width="18.375" style="98" bestFit="1" customWidth="1"/>
    <col min="4183" max="4183" width="19.375" style="98" bestFit="1" customWidth="1"/>
    <col min="4184" max="4184" width="18.125" style="98" bestFit="1" customWidth="1"/>
    <col min="4185" max="4185" width="16.375" style="98" bestFit="1" customWidth="1"/>
    <col min="4186" max="4186" width="12.5" style="98" customWidth="1"/>
    <col min="4187" max="4187" width="25.5" style="98" bestFit="1" customWidth="1"/>
    <col min="4188" max="4188" width="24.125" style="98" bestFit="1" customWidth="1"/>
    <col min="4189" max="4189" width="19.625" style="98" bestFit="1" customWidth="1"/>
    <col min="4190" max="4190" width="18.375" style="98" bestFit="1" customWidth="1"/>
    <col min="4191" max="4191" width="23.5" style="98" bestFit="1" customWidth="1"/>
    <col min="4192" max="4192" width="13.375" style="98" bestFit="1" customWidth="1"/>
    <col min="4193" max="4193" width="19.875" style="98" bestFit="1" customWidth="1"/>
    <col min="4194" max="4194" width="22.75" style="98" bestFit="1" customWidth="1"/>
    <col min="4195" max="4195" width="19.125" style="98" bestFit="1" customWidth="1"/>
    <col min="4196" max="4196" width="11.875" style="98" customWidth="1"/>
    <col min="4197" max="4197" width="18.875" style="98" bestFit="1" customWidth="1"/>
    <col min="4198" max="4198" width="28.875" style="98" bestFit="1" customWidth="1"/>
    <col min="4199" max="4199" width="24.125" style="98" bestFit="1" customWidth="1"/>
    <col min="4200" max="4200" width="18.625" style="98" bestFit="1" customWidth="1"/>
    <col min="4201" max="4201" width="16.625" style="98" bestFit="1" customWidth="1"/>
    <col min="4202" max="4202" width="19.375" style="98" bestFit="1" customWidth="1"/>
    <col min="4203" max="4203" width="4.5" style="98" customWidth="1"/>
    <col min="4204" max="4204" width="11.25" style="98" bestFit="1" customWidth="1"/>
    <col min="4205" max="4205" width="13.625" style="98" bestFit="1" customWidth="1"/>
    <col min="4206" max="4206" width="13.375" style="98" bestFit="1" customWidth="1"/>
    <col min="4207" max="4207" width="14.125" style="98" bestFit="1" customWidth="1"/>
    <col min="4208" max="4208" width="13.625" style="98" bestFit="1" customWidth="1"/>
    <col min="4209" max="4209" width="16.75" style="98" bestFit="1" customWidth="1"/>
    <col min="4210" max="4210" width="15.5" style="98" bestFit="1" customWidth="1"/>
    <col min="4211" max="4211" width="19.625" style="98" bestFit="1" customWidth="1"/>
    <col min="4212" max="4212" width="18.375" style="98" bestFit="1" customWidth="1"/>
    <col min="4213" max="4213" width="19.375" style="98" bestFit="1" customWidth="1"/>
    <col min="4214" max="4214" width="18.125" style="98" bestFit="1" customWidth="1"/>
    <col min="4215" max="4215" width="16.375" style="98" bestFit="1" customWidth="1"/>
    <col min="4216" max="4216" width="12.5" style="98" customWidth="1"/>
    <col min="4217" max="4217" width="25.5" style="98" bestFit="1" customWidth="1"/>
    <col min="4218" max="4218" width="24.125" style="98" bestFit="1" customWidth="1"/>
    <col min="4219" max="4219" width="19.625" style="98" bestFit="1" customWidth="1"/>
    <col min="4220" max="4220" width="18.375" style="98" bestFit="1" customWidth="1"/>
    <col min="4221" max="4221" width="23.5" style="98" bestFit="1" customWidth="1"/>
    <col min="4222" max="4222" width="13.375" style="98" bestFit="1" customWidth="1"/>
    <col min="4223" max="4223" width="19.875" style="98" bestFit="1" customWidth="1"/>
    <col min="4224" max="4224" width="22.75" style="98" bestFit="1" customWidth="1"/>
    <col min="4225" max="4225" width="19.125" style="98" bestFit="1" customWidth="1"/>
    <col min="4226" max="4226" width="11.875" style="98" customWidth="1"/>
    <col min="4227" max="4227" width="18.875" style="98" bestFit="1" customWidth="1"/>
    <col min="4228" max="4228" width="28.875" style="98" bestFit="1" customWidth="1"/>
    <col min="4229" max="4229" width="24.125" style="98" bestFit="1" customWidth="1"/>
    <col min="4230" max="4230" width="18.625" style="98" bestFit="1" customWidth="1"/>
    <col min="4231" max="4231" width="16.25" style="98" bestFit="1" customWidth="1"/>
    <col min="4232" max="4232" width="19.125" style="98" bestFit="1" customWidth="1"/>
    <col min="4233" max="4233" width="4.375" style="98" customWidth="1"/>
    <col min="4234" max="4234" width="11.375" style="98" bestFit="1" customWidth="1"/>
    <col min="4235" max="4235" width="13.5" style="98" bestFit="1" customWidth="1"/>
    <col min="4236" max="4236" width="13.125" style="98" bestFit="1" customWidth="1"/>
    <col min="4237" max="4237" width="14.25" style="98" bestFit="1" customWidth="1"/>
    <col min="4238" max="4238" width="13.625" style="98" bestFit="1" customWidth="1"/>
    <col min="4239" max="4239" width="16.875" style="98" bestFit="1" customWidth="1"/>
    <col min="4240" max="4240" width="15.5" style="98" bestFit="1" customWidth="1"/>
    <col min="4241" max="4241" width="19.75" style="98" bestFit="1" customWidth="1"/>
    <col min="4242" max="4242" width="18.375" style="98" bestFit="1" customWidth="1"/>
    <col min="4243" max="4243" width="19.5" style="98" bestFit="1" customWidth="1"/>
    <col min="4244" max="4244" width="18.125" style="98" bestFit="1" customWidth="1"/>
    <col min="4245" max="4245" width="16.25" style="98" bestFit="1" customWidth="1"/>
    <col min="4246" max="4246" width="12.375" style="98" bestFit="1" customWidth="1"/>
    <col min="4247" max="4247" width="25.125" style="98" bestFit="1" customWidth="1"/>
    <col min="4248" max="4248" width="23.625" style="98" bestFit="1" customWidth="1"/>
    <col min="4249" max="4249" width="19.5" style="98" bestFit="1" customWidth="1"/>
    <col min="4250" max="4250" width="18.125" style="98" bestFit="1" customWidth="1"/>
    <col min="4251" max="4251" width="23.125" style="98" bestFit="1" customWidth="1"/>
    <col min="4252" max="4252" width="13.25" style="98" bestFit="1" customWidth="1"/>
    <col min="4253" max="4253" width="19.75" style="98" bestFit="1" customWidth="1"/>
    <col min="4254" max="4254" width="22.375" style="98" bestFit="1" customWidth="1"/>
    <col min="4255" max="4255" width="18.875" style="98" bestFit="1" customWidth="1"/>
    <col min="4256" max="4256" width="11.75" style="98" customWidth="1"/>
    <col min="4257" max="4257" width="18.375" style="98" bestFit="1" customWidth="1"/>
    <col min="4258" max="4258" width="28.375" style="98" bestFit="1" customWidth="1"/>
    <col min="4259" max="4259" width="23.875" style="98" bestFit="1" customWidth="1"/>
    <col min="4260" max="4260" width="18.25" style="98" bestFit="1" customWidth="1"/>
    <col min="4261" max="4261" width="16.25" style="98" bestFit="1" customWidth="1"/>
    <col min="4262" max="4262" width="19.125" style="98" bestFit="1" customWidth="1"/>
    <col min="4263" max="4263" width="4.375" style="98" customWidth="1"/>
    <col min="4264" max="4264" width="11.375" style="98" bestFit="1" customWidth="1"/>
    <col min="4265" max="4265" width="13.5" style="98" bestFit="1" customWidth="1"/>
    <col min="4266" max="4266" width="13.125" style="98" bestFit="1" customWidth="1"/>
    <col min="4267" max="4267" width="14.25" style="98" bestFit="1" customWidth="1"/>
    <col min="4268" max="4268" width="13.625" style="98" bestFit="1" customWidth="1"/>
    <col min="4269" max="4269" width="16.875" style="98" bestFit="1" customWidth="1"/>
    <col min="4270" max="4270" width="15.5" style="98" bestFit="1" customWidth="1"/>
    <col min="4271" max="4271" width="19.75" style="98" bestFit="1" customWidth="1"/>
    <col min="4272" max="4272" width="18.375" style="98" bestFit="1" customWidth="1"/>
    <col min="4273" max="4273" width="19.5" style="98" bestFit="1" customWidth="1"/>
    <col min="4274" max="4274" width="18.125" style="98" bestFit="1" customWidth="1"/>
    <col min="4275" max="4275" width="16.25" style="98" bestFit="1" customWidth="1"/>
    <col min="4276" max="4276" width="12.375" style="98" bestFit="1" customWidth="1"/>
    <col min="4277" max="4277" width="25.125" style="98" bestFit="1" customWidth="1"/>
    <col min="4278" max="4278" width="23.625" style="98" bestFit="1" customWidth="1"/>
    <col min="4279" max="4279" width="19.5" style="98" bestFit="1" customWidth="1"/>
    <col min="4280" max="4280" width="18.125" style="98" bestFit="1" customWidth="1"/>
    <col min="4281" max="4281" width="23.125" style="98" bestFit="1" customWidth="1"/>
    <col min="4282" max="4282" width="13.25" style="98" bestFit="1" customWidth="1"/>
    <col min="4283" max="4283" width="19.75" style="98" bestFit="1" customWidth="1"/>
    <col min="4284" max="4284" width="22.375" style="98" bestFit="1" customWidth="1"/>
    <col min="4285" max="4285" width="18.875" style="98" bestFit="1" customWidth="1"/>
    <col min="4286" max="4286" width="11.75" style="98" customWidth="1"/>
    <col min="4287" max="4287" width="18.375" style="98" bestFit="1" customWidth="1"/>
    <col min="4288" max="4288" width="28.375" style="98" bestFit="1" customWidth="1"/>
    <col min="4289" max="4289" width="23.875" style="98" bestFit="1" customWidth="1"/>
    <col min="4290" max="4290" width="18.25" style="98" bestFit="1" customWidth="1"/>
    <col min="4291" max="4291" width="16.25" style="98" bestFit="1" customWidth="1"/>
    <col min="4292" max="4292" width="19.125" style="98" bestFit="1" customWidth="1"/>
    <col min="4293" max="4293" width="4.375" style="98" customWidth="1"/>
    <col min="4294" max="4294" width="11.375" style="98" bestFit="1" customWidth="1"/>
    <col min="4295" max="4295" width="13.5" style="98" bestFit="1" customWidth="1"/>
    <col min="4296" max="4296" width="13.125" style="98" bestFit="1" customWidth="1"/>
    <col min="4297" max="4297" width="14.25" style="98" bestFit="1" customWidth="1"/>
    <col min="4298" max="4298" width="13.625" style="98" bestFit="1" customWidth="1"/>
    <col min="4299" max="4299" width="16.875" style="98" bestFit="1" customWidth="1"/>
    <col min="4300" max="4300" width="15.5" style="98" bestFit="1" customWidth="1"/>
    <col min="4301" max="4301" width="19.75" style="98" bestFit="1" customWidth="1"/>
    <col min="4302" max="4302" width="18.375" style="98" bestFit="1" customWidth="1"/>
    <col min="4303" max="4303" width="19.5" style="98" bestFit="1" customWidth="1"/>
    <col min="4304" max="4304" width="18.125" style="98" bestFit="1" customWidth="1"/>
    <col min="4305" max="4305" width="16.25" style="98" bestFit="1" customWidth="1"/>
    <col min="4306" max="4306" width="12.375" style="98" bestFit="1" customWidth="1"/>
    <col min="4307" max="4307" width="25.125" style="98" bestFit="1" customWidth="1"/>
    <col min="4308" max="4308" width="23.625" style="98" bestFit="1" customWidth="1"/>
    <col min="4309" max="4309" width="19.5" style="98" bestFit="1" customWidth="1"/>
    <col min="4310" max="4310" width="18.125" style="98" bestFit="1" customWidth="1"/>
    <col min="4311" max="4311" width="23.125" style="98" bestFit="1" customWidth="1"/>
    <col min="4312" max="4312" width="13.25" style="98" bestFit="1" customWidth="1"/>
    <col min="4313" max="4313" width="19.75" style="98" bestFit="1" customWidth="1"/>
    <col min="4314" max="4314" width="22.375" style="98" bestFit="1" customWidth="1"/>
    <col min="4315" max="4315" width="18.875" style="98" bestFit="1" customWidth="1"/>
    <col min="4316" max="4316" width="11.75" style="98" customWidth="1"/>
    <col min="4317" max="4317" width="18.375" style="98" bestFit="1" customWidth="1"/>
    <col min="4318" max="4318" width="28.375" style="98" bestFit="1" customWidth="1"/>
    <col min="4319" max="4319" width="23.875" style="98" bestFit="1" customWidth="1"/>
    <col min="4320" max="4320" width="18.25" style="98" bestFit="1" customWidth="1"/>
    <col min="4321" max="4321" width="16.25" style="98" bestFit="1" customWidth="1"/>
    <col min="4322" max="4322" width="19.125" style="98" bestFit="1" customWidth="1"/>
    <col min="4323" max="4323" width="4.375" style="98" customWidth="1"/>
    <col min="4324" max="4324" width="11.375" style="98" bestFit="1" customWidth="1"/>
    <col min="4325" max="4325" width="13.5" style="98" bestFit="1" customWidth="1"/>
    <col min="4326" max="4326" width="13.125" style="98" bestFit="1" customWidth="1"/>
    <col min="4327" max="4327" width="14.25" style="98" bestFit="1" customWidth="1"/>
    <col min="4328" max="4328" width="13.625" style="98" bestFit="1" customWidth="1"/>
    <col min="4329" max="4329" width="16.875" style="98" bestFit="1" customWidth="1"/>
    <col min="4330" max="4330" width="15.5" style="98" bestFit="1" customWidth="1"/>
    <col min="4331" max="4331" width="19.75" style="98" bestFit="1" customWidth="1"/>
    <col min="4332" max="4332" width="18.375" style="98" bestFit="1" customWidth="1"/>
    <col min="4333" max="4333" width="19.5" style="98" bestFit="1" customWidth="1"/>
    <col min="4334" max="4334" width="18.125" style="98" bestFit="1" customWidth="1"/>
    <col min="4335" max="4335" width="16.25" style="98" bestFit="1" customWidth="1"/>
    <col min="4336" max="4336" width="12.375" style="98" customWidth="1"/>
    <col min="4337" max="4337" width="25.125" style="98" bestFit="1" customWidth="1"/>
    <col min="4338" max="4338" width="23.625" style="98" bestFit="1" customWidth="1"/>
    <col min="4339" max="4339" width="19.5" style="98" bestFit="1" customWidth="1"/>
    <col min="4340" max="4340" width="18.125" style="98" bestFit="1" customWidth="1"/>
    <col min="4341" max="4341" width="23.125" style="98" bestFit="1" customWidth="1"/>
    <col min="4342" max="4342" width="13.25" style="98" bestFit="1" customWidth="1"/>
    <col min="4343" max="4343" width="19.75" style="98" bestFit="1" customWidth="1"/>
    <col min="4344" max="4344" width="22.375" style="98" bestFit="1" customWidth="1"/>
    <col min="4345" max="4345" width="18.875" style="98" bestFit="1" customWidth="1"/>
    <col min="4346" max="4346" width="11.75" style="98" customWidth="1"/>
    <col min="4347" max="4347" width="18.375" style="98" bestFit="1" customWidth="1"/>
    <col min="4348" max="4348" width="28.375" style="98" bestFit="1" customWidth="1"/>
    <col min="4349" max="4349" width="23.875" style="98" bestFit="1" customWidth="1"/>
    <col min="4350" max="4350" width="18.25" style="98" bestFit="1" customWidth="1"/>
    <col min="4351" max="4351" width="16.25" style="98" bestFit="1" customWidth="1"/>
    <col min="4352" max="4352" width="19.125" style="98" bestFit="1" customWidth="1"/>
    <col min="4353" max="4353" width="4.375" style="98" customWidth="1"/>
    <col min="4354" max="4354" width="11.375" style="98" bestFit="1" customWidth="1"/>
    <col min="4355" max="4355" width="13.5" style="98" bestFit="1" customWidth="1"/>
    <col min="4356" max="4356" width="13.125" style="98" bestFit="1" customWidth="1"/>
    <col min="4357" max="4357" width="14.25" style="98" bestFit="1" customWidth="1"/>
    <col min="4358" max="4358" width="13.625" style="98" bestFit="1" customWidth="1"/>
    <col min="4359" max="4359" width="16.875" style="98" bestFit="1" customWidth="1"/>
    <col min="4360" max="4360" width="15.5" style="98" bestFit="1" customWidth="1"/>
    <col min="4361" max="4361" width="19.75" style="98" bestFit="1" customWidth="1"/>
    <col min="4362" max="4362" width="18.375" style="98" bestFit="1" customWidth="1"/>
    <col min="4363" max="4363" width="19.5" style="98" bestFit="1" customWidth="1"/>
    <col min="4364" max="4364" width="18.125" style="98" bestFit="1" customWidth="1"/>
    <col min="4365" max="4365" width="16.25" style="98" bestFit="1" customWidth="1"/>
    <col min="4366" max="4366" width="12.375" style="98" bestFit="1" customWidth="1"/>
    <col min="4367" max="4367" width="25.125" style="98" bestFit="1" customWidth="1"/>
    <col min="4368" max="4368" width="23.625" style="98" bestFit="1" customWidth="1"/>
    <col min="4369" max="4369" width="19.5" style="98" bestFit="1" customWidth="1"/>
    <col min="4370" max="4370" width="18.125" style="98" bestFit="1" customWidth="1"/>
    <col min="4371" max="4371" width="23.125" style="98" bestFit="1" customWidth="1"/>
    <col min="4372" max="4372" width="13.25" style="98" bestFit="1" customWidth="1"/>
    <col min="4373" max="4373" width="19.75" style="98" bestFit="1" customWidth="1"/>
    <col min="4374" max="4374" width="22.375" style="98" bestFit="1" customWidth="1"/>
    <col min="4375" max="4375" width="18.875" style="98" bestFit="1" customWidth="1"/>
    <col min="4376" max="4376" width="11.75" style="98" customWidth="1"/>
    <col min="4377" max="4377" width="18.375" style="98" bestFit="1" customWidth="1"/>
    <col min="4378" max="4378" width="28.375" style="98" bestFit="1" customWidth="1"/>
    <col min="4379" max="4379" width="23.875" style="98" bestFit="1" customWidth="1"/>
    <col min="4380" max="4380" width="18.25" style="98" bestFit="1" customWidth="1"/>
    <col min="4381" max="4381" width="16.625" style="98" bestFit="1" customWidth="1"/>
    <col min="4382" max="4382" width="19.375" style="98" bestFit="1" customWidth="1"/>
    <col min="4383" max="4383" width="4.5" style="98" customWidth="1"/>
    <col min="4384" max="4384" width="11.25" style="98" bestFit="1" customWidth="1"/>
    <col min="4385" max="4385" width="13.625" style="98" bestFit="1" customWidth="1"/>
    <col min="4386" max="4386" width="13.375" style="98" bestFit="1" customWidth="1"/>
    <col min="4387" max="4387" width="14.125" style="98" bestFit="1" customWidth="1"/>
    <col min="4388" max="4388" width="13.625" style="98" bestFit="1" customWidth="1"/>
    <col min="4389" max="4389" width="16.75" style="98" bestFit="1" customWidth="1"/>
    <col min="4390" max="4390" width="15.5" style="98" bestFit="1" customWidth="1"/>
    <col min="4391" max="4391" width="19.625" style="98" bestFit="1" customWidth="1"/>
    <col min="4392" max="4392" width="18.375" style="98" bestFit="1" customWidth="1"/>
    <col min="4393" max="4393" width="19.375" style="98" bestFit="1" customWidth="1"/>
    <col min="4394" max="4394" width="18.125" style="98" bestFit="1" customWidth="1"/>
    <col min="4395" max="4395" width="16.375" style="98" bestFit="1" customWidth="1"/>
    <col min="4396" max="4396" width="12.5" style="98" bestFit="1" customWidth="1"/>
    <col min="4397" max="4397" width="25.5" style="98" bestFit="1" customWidth="1"/>
    <col min="4398" max="4398" width="24.125" style="98" bestFit="1" customWidth="1"/>
    <col min="4399" max="4399" width="19.625" style="98" bestFit="1" customWidth="1"/>
    <col min="4400" max="4400" width="18.375" style="98" bestFit="1" customWidth="1"/>
    <col min="4401" max="4401" width="23.5" style="98" bestFit="1" customWidth="1"/>
    <col min="4402" max="4402" width="13.375" style="98" bestFit="1" customWidth="1"/>
    <col min="4403" max="4403" width="19.875" style="98" bestFit="1" customWidth="1"/>
    <col min="4404" max="4404" width="22.75" style="98" bestFit="1" customWidth="1"/>
    <col min="4405" max="4405" width="19.125" style="98" bestFit="1" customWidth="1"/>
    <col min="4406" max="4406" width="11.875" style="98" customWidth="1"/>
    <col min="4407" max="4407" width="18.875" style="98" bestFit="1" customWidth="1"/>
    <col min="4408" max="4408" width="28.875" style="98" bestFit="1" customWidth="1"/>
    <col min="4409" max="4409" width="24.125" style="98" bestFit="1" customWidth="1"/>
    <col min="4410" max="4410" width="18.625" style="98" bestFit="1" customWidth="1"/>
    <col min="4411" max="4411" width="16.625" style="98" bestFit="1" customWidth="1"/>
    <col min="4412" max="4412" width="19.375" style="98" bestFit="1" customWidth="1"/>
    <col min="4413" max="4413" width="4.5" style="98" customWidth="1"/>
    <col min="4414" max="4414" width="11.25" style="98" bestFit="1" customWidth="1"/>
    <col min="4415" max="4415" width="13.625" style="98" bestFit="1" customWidth="1"/>
    <col min="4416" max="4416" width="13.375" style="98" bestFit="1" customWidth="1"/>
    <col min="4417" max="4417" width="14.125" style="98" bestFit="1" customWidth="1"/>
    <col min="4418" max="4418" width="13.625" style="98" bestFit="1" customWidth="1"/>
    <col min="4419" max="4419" width="16.75" style="98" bestFit="1" customWidth="1"/>
    <col min="4420" max="4420" width="15.5" style="98" bestFit="1" customWidth="1"/>
    <col min="4421" max="4421" width="19.625" style="98" bestFit="1" customWidth="1"/>
    <col min="4422" max="4422" width="18.375" style="98" bestFit="1" customWidth="1"/>
    <col min="4423" max="4423" width="19.375" style="98" bestFit="1" customWidth="1"/>
    <col min="4424" max="4424" width="18.125" style="98" bestFit="1" customWidth="1"/>
    <col min="4425" max="4425" width="16.375" style="98" bestFit="1" customWidth="1"/>
    <col min="4426" max="4426" width="12.5" style="98" customWidth="1"/>
    <col min="4427" max="4427" width="25.5" style="98" bestFit="1" customWidth="1"/>
    <col min="4428" max="4428" width="24.125" style="98" bestFit="1" customWidth="1"/>
    <col min="4429" max="4429" width="19.625" style="98" bestFit="1" customWidth="1"/>
    <col min="4430" max="4430" width="18.375" style="98" bestFit="1" customWidth="1"/>
    <col min="4431" max="4431" width="23.5" style="98" bestFit="1" customWidth="1"/>
    <col min="4432" max="4432" width="13.375" style="98" bestFit="1" customWidth="1"/>
    <col min="4433" max="4433" width="19.875" style="98" bestFit="1" customWidth="1"/>
    <col min="4434" max="4434" width="22.75" style="98" bestFit="1" customWidth="1"/>
    <col min="4435" max="4435" width="19.125" style="98" bestFit="1" customWidth="1"/>
    <col min="4436" max="4436" width="11.875" style="98" customWidth="1"/>
    <col min="4437" max="4437" width="18.875" style="98" bestFit="1" customWidth="1"/>
    <col min="4438" max="4438" width="28.875" style="98" bestFit="1" customWidth="1"/>
    <col min="4439" max="4439" width="24.125" style="98" bestFit="1" customWidth="1"/>
    <col min="4440" max="4440" width="18.625" style="98" bestFit="1" customWidth="1"/>
    <col min="4441" max="4441" width="16.625" style="98" bestFit="1" customWidth="1"/>
    <col min="4442" max="4442" width="19.375" style="98" bestFit="1" customWidth="1"/>
    <col min="4443" max="4443" width="4.5" style="98" customWidth="1"/>
    <col min="4444" max="4444" width="11.25" style="98" bestFit="1" customWidth="1"/>
    <col min="4445" max="4445" width="13.625" style="98" bestFit="1" customWidth="1"/>
    <col min="4446" max="4446" width="13.375" style="98" bestFit="1" customWidth="1"/>
    <col min="4447" max="4447" width="14.125" style="98" bestFit="1" customWidth="1"/>
    <col min="4448" max="4448" width="13.625" style="98" bestFit="1" customWidth="1"/>
    <col min="4449" max="4449" width="16.75" style="98" bestFit="1" customWidth="1"/>
    <col min="4450" max="4450" width="15.5" style="98" bestFit="1" customWidth="1"/>
    <col min="4451" max="4451" width="19.625" style="98" bestFit="1" customWidth="1"/>
    <col min="4452" max="4452" width="18.375" style="98" bestFit="1" customWidth="1"/>
    <col min="4453" max="4453" width="19.375" style="98" bestFit="1" customWidth="1"/>
    <col min="4454" max="4454" width="18.125" style="98" bestFit="1" customWidth="1"/>
    <col min="4455" max="4455" width="16.375" style="98" bestFit="1" customWidth="1"/>
    <col min="4456" max="4456" width="12.5" style="98" customWidth="1"/>
    <col min="4457" max="4457" width="25.5" style="98" bestFit="1" customWidth="1"/>
    <col min="4458" max="4458" width="24.125" style="98" bestFit="1" customWidth="1"/>
    <col min="4459" max="4459" width="19.625" style="98" bestFit="1" customWidth="1"/>
    <col min="4460" max="4460" width="18.375" style="98" bestFit="1" customWidth="1"/>
    <col min="4461" max="4461" width="23.5" style="98" bestFit="1" customWidth="1"/>
    <col min="4462" max="4462" width="13.375" style="98" bestFit="1" customWidth="1"/>
    <col min="4463" max="4463" width="19.875" style="98" bestFit="1" customWidth="1"/>
    <col min="4464" max="4464" width="22.75" style="98" bestFit="1" customWidth="1"/>
    <col min="4465" max="4465" width="19.125" style="98" bestFit="1" customWidth="1"/>
    <col min="4466" max="4466" width="11.5" style="98" customWidth="1"/>
    <col min="4467" max="4467" width="18.875" style="98" bestFit="1" customWidth="1"/>
    <col min="4468" max="4468" width="28.875" style="98" bestFit="1" customWidth="1"/>
    <col min="4469" max="4469" width="24.125" style="98" bestFit="1" customWidth="1"/>
    <col min="4470" max="4470" width="18.625" style="98" bestFit="1" customWidth="1"/>
    <col min="4471" max="4471" width="16.625" style="98" bestFit="1" customWidth="1"/>
    <col min="4472" max="4472" width="19.375" style="98" bestFit="1" customWidth="1"/>
    <col min="4473" max="4473" width="4.5" style="98" customWidth="1"/>
    <col min="4474" max="4474" width="11.25" style="98" bestFit="1" customWidth="1"/>
    <col min="4475" max="4475" width="13.625" style="98" bestFit="1" customWidth="1"/>
    <col min="4476" max="4476" width="13.375" style="98" bestFit="1" customWidth="1"/>
    <col min="4477" max="4477" width="14.125" style="98" bestFit="1" customWidth="1"/>
    <col min="4478" max="4478" width="13.625" style="98" bestFit="1" customWidth="1"/>
    <col min="4479" max="4479" width="16.75" style="98" bestFit="1" customWidth="1"/>
    <col min="4480" max="4480" width="15.5" style="98" bestFit="1" customWidth="1"/>
    <col min="4481" max="4481" width="19.625" style="98" bestFit="1" customWidth="1"/>
    <col min="4482" max="4482" width="18.375" style="98" bestFit="1" customWidth="1"/>
    <col min="4483" max="4483" width="19.375" style="98" bestFit="1" customWidth="1"/>
    <col min="4484" max="4484" width="18.125" style="98" bestFit="1" customWidth="1"/>
    <col min="4485" max="4485" width="16.375" style="98" bestFit="1" customWidth="1"/>
    <col min="4486" max="4486" width="12.5" style="98" customWidth="1"/>
    <col min="4487" max="4487" width="25.5" style="98" bestFit="1" customWidth="1"/>
    <col min="4488" max="4488" width="24.125" style="98" bestFit="1" customWidth="1"/>
    <col min="4489" max="4489" width="19.625" style="98" bestFit="1" customWidth="1"/>
    <col min="4490" max="4490" width="18.375" style="98" bestFit="1" customWidth="1"/>
    <col min="4491" max="4491" width="23.5" style="98" bestFit="1" customWidth="1"/>
    <col min="4492" max="4492" width="13.375" style="98" bestFit="1" customWidth="1"/>
    <col min="4493" max="4493" width="19.875" style="98" bestFit="1" customWidth="1"/>
    <col min="4494" max="4494" width="22.75" style="98" bestFit="1" customWidth="1"/>
    <col min="4495" max="4495" width="19.125" style="98" bestFit="1" customWidth="1"/>
    <col min="4496" max="4496" width="11.5" style="98" bestFit="1" customWidth="1"/>
    <col min="4497" max="4497" width="18.875" style="98" bestFit="1" customWidth="1"/>
    <col min="4498" max="4498" width="28.875" style="98" bestFit="1" customWidth="1"/>
    <col min="4499" max="4499" width="24.125" style="98" bestFit="1" customWidth="1"/>
    <col min="4500" max="4500" width="18.625" style="98" bestFit="1" customWidth="1"/>
    <col min="4501" max="4501" width="16.625" style="98" bestFit="1" customWidth="1"/>
    <col min="4502" max="4502" width="19.375" style="98" bestFit="1" customWidth="1"/>
    <col min="4503" max="4503" width="4.5" style="98" customWidth="1"/>
    <col min="4504" max="4504" width="11.25" style="98" bestFit="1" customWidth="1"/>
    <col min="4505" max="4505" width="13.625" style="98" bestFit="1" customWidth="1"/>
    <col min="4506" max="4506" width="13.375" style="98" bestFit="1" customWidth="1"/>
    <col min="4507" max="4507" width="14.125" style="98" bestFit="1" customWidth="1"/>
    <col min="4508" max="4508" width="13.625" style="98" bestFit="1" customWidth="1"/>
    <col min="4509" max="4509" width="16.75" style="98" bestFit="1" customWidth="1"/>
    <col min="4510" max="4510" width="15.5" style="98" bestFit="1" customWidth="1"/>
    <col min="4511" max="4511" width="19.625" style="98" bestFit="1" customWidth="1"/>
    <col min="4512" max="4512" width="18.375" style="98" bestFit="1" customWidth="1"/>
    <col min="4513" max="4513" width="19.375" style="98" bestFit="1" customWidth="1"/>
    <col min="4514" max="4514" width="18.125" style="98" bestFit="1" customWidth="1"/>
    <col min="4515" max="4515" width="16.375" style="98" bestFit="1" customWidth="1"/>
    <col min="4516" max="4516" width="12" style="98" customWidth="1"/>
    <col min="4517" max="4517" width="25.5" style="98" bestFit="1" customWidth="1"/>
    <col min="4518" max="4518" width="24.125" style="98" bestFit="1" customWidth="1"/>
    <col min="4519" max="4519" width="19.625" style="98" bestFit="1" customWidth="1"/>
    <col min="4520" max="4520" width="18.375" style="98" bestFit="1" customWidth="1"/>
    <col min="4521" max="4521" width="23.5" style="98" bestFit="1" customWidth="1"/>
    <col min="4522" max="4522" width="13.375" style="98" bestFit="1" customWidth="1"/>
    <col min="4523" max="4523" width="19.875" style="98" bestFit="1" customWidth="1"/>
    <col min="4524" max="4524" width="22.75" style="98" bestFit="1" customWidth="1"/>
    <col min="4525" max="4525" width="19.125" style="98" bestFit="1" customWidth="1"/>
    <col min="4526" max="4526" width="10.875" style="98" customWidth="1"/>
    <col min="4527" max="4527" width="18.875" style="98" bestFit="1" customWidth="1"/>
    <col min="4528" max="4528" width="28.875" style="98" bestFit="1" customWidth="1"/>
    <col min="4529" max="4529" width="24.125" style="98" bestFit="1" customWidth="1"/>
    <col min="4530" max="4530" width="18.625" style="98" bestFit="1" customWidth="1"/>
    <col min="4531" max="4531" width="16.625" style="98" bestFit="1" customWidth="1"/>
    <col min="4532" max="4532" width="19.375" style="98" bestFit="1" customWidth="1"/>
    <col min="4533" max="4533" width="4.5" style="98" customWidth="1"/>
    <col min="4534" max="4534" width="11.25" style="98" bestFit="1" customWidth="1"/>
    <col min="4535" max="4535" width="13.625" style="98" bestFit="1" customWidth="1"/>
    <col min="4536" max="4536" width="13.375" style="98" bestFit="1" customWidth="1"/>
    <col min="4537" max="4537" width="14.125" style="98" bestFit="1" customWidth="1"/>
    <col min="4538" max="4538" width="13.625" style="98" bestFit="1" customWidth="1"/>
    <col min="4539" max="4539" width="16.75" style="98" bestFit="1" customWidth="1"/>
    <col min="4540" max="4540" width="15.5" style="98" bestFit="1" customWidth="1"/>
    <col min="4541" max="4541" width="19.625" style="98" bestFit="1" customWidth="1"/>
    <col min="4542" max="4542" width="18.375" style="98" bestFit="1" customWidth="1"/>
    <col min="4543" max="4543" width="19.375" style="98" bestFit="1" customWidth="1"/>
    <col min="4544" max="4544" width="18.125" style="98" bestFit="1" customWidth="1"/>
    <col min="4545" max="4545" width="16.375" style="98" bestFit="1" customWidth="1"/>
    <col min="4546" max="4546" width="12" style="98" customWidth="1"/>
    <col min="4547" max="4547" width="25.5" style="98" bestFit="1" customWidth="1"/>
    <col min="4548" max="4548" width="24.125" style="98" bestFit="1" customWidth="1"/>
    <col min="4549" max="4549" width="19.625" style="98" bestFit="1" customWidth="1"/>
    <col min="4550" max="4550" width="18.375" style="98" bestFit="1" customWidth="1"/>
    <col min="4551" max="4551" width="23.5" style="98" bestFit="1" customWidth="1"/>
    <col min="4552" max="4552" width="13.375" style="98" bestFit="1" customWidth="1"/>
    <col min="4553" max="4553" width="19.875" style="98" bestFit="1" customWidth="1"/>
    <col min="4554" max="4554" width="22.75" style="98" bestFit="1" customWidth="1"/>
    <col min="4555" max="4555" width="19.125" style="98" bestFit="1" customWidth="1"/>
    <col min="4556" max="4556" width="10.875" style="98" customWidth="1"/>
    <col min="4557" max="4557" width="18.875" style="98" bestFit="1" customWidth="1"/>
    <col min="4558" max="4558" width="28.875" style="98" bestFit="1" customWidth="1"/>
    <col min="4559" max="4559" width="24.125" style="98" bestFit="1" customWidth="1"/>
    <col min="4560" max="4560" width="18.625" style="98" bestFit="1" customWidth="1"/>
    <col min="4561" max="4561" width="16.625" style="98" bestFit="1" customWidth="1"/>
    <col min="4562" max="4562" width="19.375" style="98" bestFit="1" customWidth="1"/>
    <col min="4563" max="4563" width="4.5" style="98" customWidth="1"/>
    <col min="4564" max="4564" width="11.25" style="98" bestFit="1" customWidth="1"/>
    <col min="4565" max="4565" width="13.625" style="98" bestFit="1" customWidth="1"/>
    <col min="4566" max="4566" width="13.375" style="98" bestFit="1" customWidth="1"/>
    <col min="4567" max="4567" width="14.125" style="98" bestFit="1" customWidth="1"/>
    <col min="4568" max="4568" width="13.625" style="98" bestFit="1" customWidth="1"/>
    <col min="4569" max="4569" width="16.75" style="98" bestFit="1" customWidth="1"/>
    <col min="4570" max="4570" width="15.5" style="98" bestFit="1" customWidth="1"/>
    <col min="4571" max="4571" width="19.625" style="98" bestFit="1" customWidth="1"/>
    <col min="4572" max="4572" width="18.375" style="98" bestFit="1" customWidth="1"/>
    <col min="4573" max="4573" width="19.375" style="98" bestFit="1" customWidth="1"/>
    <col min="4574" max="4574" width="18.125" style="98" bestFit="1" customWidth="1"/>
    <col min="4575" max="4575" width="16.375" style="98" bestFit="1" customWidth="1"/>
    <col min="4576" max="4576" width="12" style="98" customWidth="1"/>
    <col min="4577" max="4577" width="25.5" style="98" bestFit="1" customWidth="1"/>
    <col min="4578" max="4578" width="24.125" style="98" bestFit="1" customWidth="1"/>
    <col min="4579" max="4579" width="19.625" style="98" bestFit="1" customWidth="1"/>
    <col min="4580" max="4580" width="18.375" style="98" bestFit="1" customWidth="1"/>
    <col min="4581" max="4581" width="23.5" style="98" bestFit="1" customWidth="1"/>
    <col min="4582" max="4582" width="13.375" style="98" bestFit="1" customWidth="1"/>
    <col min="4583" max="4583" width="19.875" style="98" bestFit="1" customWidth="1"/>
    <col min="4584" max="4584" width="22.75" style="98" bestFit="1" customWidth="1"/>
    <col min="4585" max="4585" width="19.125" style="98" bestFit="1" customWidth="1"/>
    <col min="4586" max="4586" width="10.875" style="98" customWidth="1"/>
    <col min="4587" max="4587" width="18.875" style="98" bestFit="1" customWidth="1"/>
    <col min="4588" max="4588" width="28.875" style="98" bestFit="1" customWidth="1"/>
    <col min="4589" max="4589" width="24.125" style="98" bestFit="1" customWidth="1"/>
    <col min="4590" max="4590" width="18.625" style="98" bestFit="1" customWidth="1"/>
    <col min="4591" max="4591" width="16.25" style="98" bestFit="1" customWidth="1"/>
    <col min="4592" max="4592" width="19.125" style="98" bestFit="1" customWidth="1"/>
    <col min="4593" max="4593" width="4.375" style="98" customWidth="1"/>
    <col min="4594" max="4594" width="11.375" style="98" bestFit="1" customWidth="1"/>
    <col min="4595" max="4595" width="13.5" style="98" bestFit="1" customWidth="1"/>
    <col min="4596" max="4596" width="13.125" style="98" bestFit="1" customWidth="1"/>
    <col min="4597" max="4597" width="14.25" style="98" bestFit="1" customWidth="1"/>
    <col min="4598" max="4598" width="13.625" style="98" bestFit="1" customWidth="1"/>
    <col min="4599" max="4599" width="16.875" style="98" bestFit="1" customWidth="1"/>
    <col min="4600" max="4600" width="15.5" style="98" bestFit="1" customWidth="1"/>
    <col min="4601" max="4601" width="19.75" style="98" bestFit="1" customWidth="1"/>
    <col min="4602" max="4602" width="18.375" style="98" bestFit="1" customWidth="1"/>
    <col min="4603" max="4603" width="19.5" style="98" bestFit="1" customWidth="1"/>
    <col min="4604" max="4604" width="18.125" style="98" bestFit="1" customWidth="1"/>
    <col min="4605" max="4605" width="16.25" style="98" bestFit="1" customWidth="1"/>
    <col min="4606" max="4606" width="12.125" style="98" customWidth="1"/>
    <col min="4607" max="4607" width="25.125" style="98" bestFit="1" customWidth="1"/>
    <col min="4608" max="4608" width="23.625" style="98" bestFit="1" customWidth="1"/>
    <col min="4609" max="4609" width="19.5" style="98" bestFit="1" customWidth="1"/>
    <col min="4610" max="4610" width="18.125" style="98" bestFit="1" customWidth="1"/>
    <col min="4611" max="4611" width="23.125" style="98" bestFit="1" customWidth="1"/>
    <col min="4612" max="4612" width="13.25" style="98" bestFit="1" customWidth="1"/>
    <col min="4613" max="4613" width="19.75" style="98" bestFit="1" customWidth="1"/>
    <col min="4614" max="4614" width="22.375" style="98" bestFit="1" customWidth="1"/>
    <col min="4615" max="4615" width="18.875" style="98" bestFit="1" customWidth="1"/>
    <col min="4616" max="4616" width="10.875" style="98" customWidth="1"/>
    <col min="4617" max="4617" width="18.375" style="98" bestFit="1" customWidth="1"/>
    <col min="4618" max="4618" width="28.375" style="98" bestFit="1" customWidth="1"/>
    <col min="4619" max="4619" width="23.875" style="98" bestFit="1" customWidth="1"/>
    <col min="4620" max="4620" width="18.25" style="98" bestFit="1" customWidth="1"/>
    <col min="4621" max="4621" width="16.625" style="98" bestFit="1" customWidth="1"/>
    <col min="4622" max="4622" width="19.375" style="98" bestFit="1" customWidth="1"/>
    <col min="4623" max="4623" width="4.5" style="98" customWidth="1"/>
    <col min="4624" max="4624" width="11.25" style="98" bestFit="1" customWidth="1"/>
    <col min="4625" max="4625" width="13.625" style="98" bestFit="1" customWidth="1"/>
    <col min="4626" max="4626" width="13.375" style="98" bestFit="1" customWidth="1"/>
    <col min="4627" max="4627" width="14.125" style="98" bestFit="1" customWidth="1"/>
    <col min="4628" max="4628" width="13.625" style="98" bestFit="1" customWidth="1"/>
    <col min="4629" max="4629" width="16.75" style="98" bestFit="1" customWidth="1"/>
    <col min="4630" max="4630" width="15.5" style="98" bestFit="1" customWidth="1"/>
    <col min="4631" max="4631" width="19.625" style="98" bestFit="1" customWidth="1"/>
    <col min="4632" max="4632" width="18.375" style="98" bestFit="1" customWidth="1"/>
    <col min="4633" max="4633" width="19.375" style="98" bestFit="1" customWidth="1"/>
    <col min="4634" max="4634" width="18.125" style="98" bestFit="1" customWidth="1"/>
    <col min="4635" max="4635" width="16.375" style="98" bestFit="1" customWidth="1"/>
    <col min="4636" max="4636" width="12" style="98" bestFit="1" customWidth="1"/>
    <col min="4637" max="4637" width="25.5" style="98" bestFit="1" customWidth="1"/>
    <col min="4638" max="4638" width="24.125" style="98" bestFit="1" customWidth="1"/>
    <col min="4639" max="4639" width="19.625" style="98" bestFit="1" customWidth="1"/>
    <col min="4640" max="4640" width="18.375" style="98" bestFit="1" customWidth="1"/>
    <col min="4641" max="4641" width="23.5" style="98" bestFit="1" customWidth="1"/>
    <col min="4642" max="4642" width="13.375" style="98" bestFit="1" customWidth="1"/>
    <col min="4643" max="4643" width="19.875" style="98" bestFit="1" customWidth="1"/>
    <col min="4644" max="4644" width="22.75" style="98" bestFit="1" customWidth="1"/>
    <col min="4645" max="4645" width="19.125" style="98" bestFit="1" customWidth="1"/>
    <col min="4646" max="4646" width="10.875" style="98" customWidth="1"/>
    <col min="4647" max="4647" width="18.875" style="98" bestFit="1" customWidth="1"/>
    <col min="4648" max="4648" width="28.875" style="98" bestFit="1" customWidth="1"/>
    <col min="4649" max="4649" width="24.125" style="98" bestFit="1" customWidth="1"/>
    <col min="4650" max="4650" width="18.625" style="98" bestFit="1" customWidth="1"/>
    <col min="4651" max="4651" width="16.625" style="98" bestFit="1" customWidth="1"/>
    <col min="4652" max="4652" width="19.375" style="98" bestFit="1" customWidth="1"/>
    <col min="4653" max="4653" width="4.5" style="98" customWidth="1"/>
    <col min="4654" max="4654" width="11.25" style="98" bestFit="1" customWidth="1"/>
    <col min="4655" max="4655" width="13.625" style="98" bestFit="1" customWidth="1"/>
    <col min="4656" max="4656" width="13.375" style="98" bestFit="1" customWidth="1"/>
    <col min="4657" max="4657" width="14.125" style="98" bestFit="1" customWidth="1"/>
    <col min="4658" max="4658" width="13.625" style="98" bestFit="1" customWidth="1"/>
    <col min="4659" max="4659" width="16.75" style="98" bestFit="1" customWidth="1"/>
    <col min="4660" max="4660" width="15.5" style="98" bestFit="1" customWidth="1"/>
    <col min="4661" max="4661" width="19.625" style="98" bestFit="1" customWidth="1"/>
    <col min="4662" max="4662" width="18.375" style="98" bestFit="1" customWidth="1"/>
    <col min="4663" max="4663" width="19.375" style="98" bestFit="1" customWidth="1"/>
    <col min="4664" max="4664" width="18.125" style="98" bestFit="1" customWidth="1"/>
    <col min="4665" max="4665" width="16.375" style="98" bestFit="1" customWidth="1"/>
    <col min="4666" max="4666" width="12" style="98" bestFit="1" customWidth="1"/>
    <col min="4667" max="4667" width="25.5" style="98" bestFit="1" customWidth="1"/>
    <col min="4668" max="4668" width="24.125" style="98" bestFit="1" customWidth="1"/>
    <col min="4669" max="4669" width="19.625" style="98" bestFit="1" customWidth="1"/>
    <col min="4670" max="4670" width="18.375" style="98" bestFit="1" customWidth="1"/>
    <col min="4671" max="4671" width="23.5" style="98" bestFit="1" customWidth="1"/>
    <col min="4672" max="4672" width="13.375" style="98" bestFit="1" customWidth="1"/>
    <col min="4673" max="4673" width="19.875" style="98" bestFit="1" customWidth="1"/>
    <col min="4674" max="4674" width="22.75" style="98" bestFit="1" customWidth="1"/>
    <col min="4675" max="4675" width="19.125" style="98" bestFit="1" customWidth="1"/>
    <col min="4676" max="4676" width="10.875" style="98" customWidth="1"/>
    <col min="4677" max="4677" width="18.875" style="98" bestFit="1" customWidth="1"/>
    <col min="4678" max="4678" width="28.875" style="98" bestFit="1" customWidth="1"/>
    <col min="4679" max="4679" width="24.125" style="98" bestFit="1" customWidth="1"/>
    <col min="4680" max="4680" width="18.625" style="98" bestFit="1" customWidth="1"/>
    <col min="4681" max="4681" width="16.625" style="98" bestFit="1" customWidth="1"/>
    <col min="4682" max="4682" width="19.375" style="98" bestFit="1" customWidth="1"/>
    <col min="4683" max="4683" width="4.5" style="98" customWidth="1"/>
    <col min="4684" max="4684" width="11.25" style="98" bestFit="1" customWidth="1"/>
    <col min="4685" max="4685" width="13.625" style="98" bestFit="1" customWidth="1"/>
    <col min="4686" max="4686" width="13.375" style="98" bestFit="1" customWidth="1"/>
    <col min="4687" max="4687" width="14.125" style="98" bestFit="1" customWidth="1"/>
    <col min="4688" max="4688" width="13.625" style="98" bestFit="1" customWidth="1"/>
    <col min="4689" max="4689" width="16.75" style="98" bestFit="1" customWidth="1"/>
    <col min="4690" max="4690" width="15.5" style="98" bestFit="1" customWidth="1"/>
    <col min="4691" max="4691" width="19.625" style="98" bestFit="1" customWidth="1"/>
    <col min="4692" max="4692" width="18.375" style="98" bestFit="1" customWidth="1"/>
    <col min="4693" max="4693" width="19.375" style="98" bestFit="1" customWidth="1"/>
    <col min="4694" max="4694" width="18.125" style="98" bestFit="1" customWidth="1"/>
    <col min="4695" max="4695" width="16.375" style="98" bestFit="1" customWidth="1"/>
    <col min="4696" max="4696" width="12" style="98" customWidth="1"/>
    <col min="4697" max="4697" width="25.5" style="98" bestFit="1" customWidth="1"/>
    <col min="4698" max="4698" width="24.125" style="98" bestFit="1" customWidth="1"/>
    <col min="4699" max="4699" width="19.625" style="98" bestFit="1" customWidth="1"/>
    <col min="4700" max="4700" width="18.375" style="98" bestFit="1" customWidth="1"/>
    <col min="4701" max="4701" width="23.5" style="98" bestFit="1" customWidth="1"/>
    <col min="4702" max="4702" width="13.375" style="98" bestFit="1" customWidth="1"/>
    <col min="4703" max="4703" width="19.875" style="98" bestFit="1" customWidth="1"/>
    <col min="4704" max="4704" width="22.75" style="98" bestFit="1" customWidth="1"/>
    <col min="4705" max="4705" width="19.125" style="98" bestFit="1" customWidth="1"/>
    <col min="4706" max="4706" width="10.875" style="98" customWidth="1"/>
    <col min="4707" max="4707" width="18.875" style="98" bestFit="1" customWidth="1"/>
    <col min="4708" max="4708" width="28.875" style="98" bestFit="1" customWidth="1"/>
    <col min="4709" max="4709" width="24.125" style="98" bestFit="1" customWidth="1"/>
    <col min="4710" max="4710" width="18.625" style="98" bestFit="1" customWidth="1"/>
    <col min="4711" max="4711" width="16.625" style="98" bestFit="1" customWidth="1"/>
    <col min="4712" max="4712" width="19.375" style="98" bestFit="1" customWidth="1"/>
    <col min="4713" max="4713" width="4.5" style="98" customWidth="1"/>
    <col min="4714" max="4714" width="11.25" style="98" bestFit="1" customWidth="1"/>
    <col min="4715" max="4715" width="13.625" style="98" bestFit="1" customWidth="1"/>
    <col min="4716" max="4716" width="13.375" style="98" bestFit="1" customWidth="1"/>
    <col min="4717" max="4717" width="14.125" style="98" bestFit="1" customWidth="1"/>
    <col min="4718" max="4718" width="13.625" style="98" bestFit="1" customWidth="1"/>
    <col min="4719" max="4719" width="16.75" style="98" bestFit="1" customWidth="1"/>
    <col min="4720" max="4720" width="15.5" style="98" bestFit="1" customWidth="1"/>
    <col min="4721" max="4721" width="19.625" style="98" bestFit="1" customWidth="1"/>
    <col min="4722" max="4722" width="18.375" style="98" bestFit="1" customWidth="1"/>
    <col min="4723" max="4723" width="19.375" style="98" bestFit="1" customWidth="1"/>
    <col min="4724" max="4724" width="18.125" style="98" bestFit="1" customWidth="1"/>
    <col min="4725" max="4725" width="16.375" style="98" bestFit="1" customWidth="1"/>
    <col min="4726" max="4726" width="12" style="98" bestFit="1" customWidth="1"/>
    <col min="4727" max="4727" width="25.5" style="98" bestFit="1" customWidth="1"/>
    <col min="4728" max="4728" width="24.125" style="98" bestFit="1" customWidth="1"/>
    <col min="4729" max="4729" width="19.625" style="98" bestFit="1" customWidth="1"/>
    <col min="4730" max="4730" width="18.375" style="98" bestFit="1" customWidth="1"/>
    <col min="4731" max="4731" width="23.5" style="98" bestFit="1" customWidth="1"/>
    <col min="4732" max="4732" width="13.375" style="98" bestFit="1" customWidth="1"/>
    <col min="4733" max="4733" width="19.875" style="98" bestFit="1" customWidth="1"/>
    <col min="4734" max="4734" width="22.75" style="98" bestFit="1" customWidth="1"/>
    <col min="4735" max="4735" width="19.125" style="98" bestFit="1" customWidth="1"/>
    <col min="4736" max="4736" width="10.875" style="98" customWidth="1"/>
    <col min="4737" max="4737" width="18.875" style="98" bestFit="1" customWidth="1"/>
    <col min="4738" max="4738" width="28.875" style="98" bestFit="1" customWidth="1"/>
    <col min="4739" max="4739" width="24.125" style="98" bestFit="1" customWidth="1"/>
    <col min="4740" max="4740" width="18.625" style="98" bestFit="1" customWidth="1"/>
    <col min="4741" max="4741" width="16.625" style="98" bestFit="1" customWidth="1"/>
    <col min="4742" max="4742" width="19.375" style="98" bestFit="1" customWidth="1"/>
    <col min="4743" max="4743" width="4.5" style="98" customWidth="1"/>
    <col min="4744" max="4744" width="11.25" style="98" bestFit="1" customWidth="1"/>
    <col min="4745" max="4745" width="13.625" style="98" bestFit="1" customWidth="1"/>
    <col min="4746" max="4746" width="13.375" style="98" bestFit="1" customWidth="1"/>
    <col min="4747" max="4747" width="14.125" style="98" bestFit="1" customWidth="1"/>
    <col min="4748" max="4748" width="13.625" style="98" bestFit="1" customWidth="1"/>
    <col min="4749" max="4749" width="16.75" style="98" bestFit="1" customWidth="1"/>
    <col min="4750" max="4750" width="15.5" style="98" bestFit="1" customWidth="1"/>
    <col min="4751" max="4751" width="19.625" style="98" bestFit="1" customWidth="1"/>
    <col min="4752" max="4752" width="18.375" style="98" bestFit="1" customWidth="1"/>
    <col min="4753" max="4753" width="19.375" style="98" bestFit="1" customWidth="1"/>
    <col min="4754" max="4754" width="18.125" style="98" bestFit="1" customWidth="1"/>
    <col min="4755" max="4755" width="16.375" style="98" bestFit="1" customWidth="1"/>
    <col min="4756" max="4756" width="12.5" style="98" bestFit="1" customWidth="1"/>
    <col min="4757" max="4757" width="25.5" style="98" bestFit="1" customWidth="1"/>
    <col min="4758" max="4758" width="24.125" style="98" bestFit="1" customWidth="1"/>
    <col min="4759" max="4759" width="19.625" style="98" bestFit="1" customWidth="1"/>
    <col min="4760" max="4760" width="18.375" style="98" bestFit="1" customWidth="1"/>
    <col min="4761" max="4761" width="23.5" style="98" bestFit="1" customWidth="1"/>
    <col min="4762" max="4762" width="13.375" style="98" bestFit="1" customWidth="1"/>
    <col min="4763" max="4763" width="19.875" style="98" bestFit="1" customWidth="1"/>
    <col min="4764" max="4764" width="22.75" style="98" bestFit="1" customWidth="1"/>
    <col min="4765" max="4765" width="19.125" style="98" bestFit="1" customWidth="1"/>
    <col min="4766" max="4766" width="10.875" style="98" customWidth="1"/>
    <col min="4767" max="4767" width="18.875" style="98" bestFit="1" customWidth="1"/>
    <col min="4768" max="4768" width="28.875" style="98" bestFit="1" customWidth="1"/>
    <col min="4769" max="4769" width="24.125" style="98" bestFit="1" customWidth="1"/>
    <col min="4770" max="4770" width="18.625" style="98" bestFit="1" customWidth="1"/>
    <col min="4771" max="4771" width="16.625" style="98" bestFit="1" customWidth="1"/>
    <col min="4772" max="4772" width="19.375" style="98" bestFit="1" customWidth="1"/>
    <col min="4773" max="4773" width="4.5" style="98" customWidth="1"/>
    <col min="4774" max="4774" width="11.25" style="98" bestFit="1" customWidth="1"/>
    <col min="4775" max="4775" width="13.625" style="98" bestFit="1" customWidth="1"/>
    <col min="4776" max="4776" width="13.375" style="98" bestFit="1" customWidth="1"/>
    <col min="4777" max="4777" width="14.125" style="98" bestFit="1" customWidth="1"/>
    <col min="4778" max="4778" width="13.625" style="98" bestFit="1" customWidth="1"/>
    <col min="4779" max="4779" width="16.75" style="98" bestFit="1" customWidth="1"/>
    <col min="4780" max="4780" width="15.5" style="98" bestFit="1" customWidth="1"/>
    <col min="4781" max="4781" width="19.625" style="98" bestFit="1" customWidth="1"/>
    <col min="4782" max="4782" width="18.375" style="98" bestFit="1" customWidth="1"/>
    <col min="4783" max="4783" width="19.375" style="98" bestFit="1" customWidth="1"/>
    <col min="4784" max="4784" width="18.125" style="98" bestFit="1" customWidth="1"/>
    <col min="4785" max="4785" width="16.375" style="98" bestFit="1" customWidth="1"/>
    <col min="4786" max="4786" width="12.5" style="98" bestFit="1" customWidth="1"/>
    <col min="4787" max="4787" width="25.5" style="98" bestFit="1" customWidth="1"/>
    <col min="4788" max="4788" width="24.125" style="98" bestFit="1" customWidth="1"/>
    <col min="4789" max="4789" width="19.625" style="98" bestFit="1" customWidth="1"/>
    <col min="4790" max="4790" width="18.375" style="98" bestFit="1" customWidth="1"/>
    <col min="4791" max="4791" width="23.5" style="98" bestFit="1" customWidth="1"/>
    <col min="4792" max="4792" width="13.375" style="98" bestFit="1" customWidth="1"/>
    <col min="4793" max="4793" width="19.875" style="98" bestFit="1" customWidth="1"/>
    <col min="4794" max="4794" width="22.75" style="98" bestFit="1" customWidth="1"/>
    <col min="4795" max="4795" width="19.125" style="98" bestFit="1" customWidth="1"/>
    <col min="4796" max="4796" width="10.875" style="98" customWidth="1"/>
    <col min="4797" max="4797" width="18.875" style="98" bestFit="1" customWidth="1"/>
    <col min="4798" max="4798" width="28.875" style="98" bestFit="1" customWidth="1"/>
    <col min="4799" max="4799" width="24.125" style="98" bestFit="1" customWidth="1"/>
    <col min="4800" max="4800" width="18.625" style="98" bestFit="1" customWidth="1"/>
    <col min="4801" max="4801" width="16.625" style="98" bestFit="1" customWidth="1"/>
    <col min="4802" max="4802" width="19.375" style="98" bestFit="1" customWidth="1"/>
    <col min="4803" max="4803" width="4.5" style="98" customWidth="1"/>
    <col min="4804" max="4804" width="11.25" style="98" bestFit="1" customWidth="1"/>
    <col min="4805" max="4805" width="13.625" style="98" bestFit="1" customWidth="1"/>
    <col min="4806" max="4806" width="13.375" style="98" bestFit="1" customWidth="1"/>
    <col min="4807" max="4807" width="14.125" style="98" bestFit="1" customWidth="1"/>
    <col min="4808" max="4808" width="13.625" style="98" bestFit="1" customWidth="1"/>
    <col min="4809" max="4809" width="16.75" style="98" bestFit="1" customWidth="1"/>
    <col min="4810" max="4810" width="15.5" style="98" bestFit="1" customWidth="1"/>
    <col min="4811" max="4811" width="19.625" style="98" bestFit="1" customWidth="1"/>
    <col min="4812" max="4812" width="18.375" style="98" bestFit="1" customWidth="1"/>
    <col min="4813" max="4813" width="19.375" style="98" bestFit="1" customWidth="1"/>
    <col min="4814" max="4814" width="18.125" style="98" bestFit="1" customWidth="1"/>
    <col min="4815" max="4815" width="16.375" style="98" bestFit="1" customWidth="1"/>
    <col min="4816" max="4816" width="12" style="98" bestFit="1" customWidth="1"/>
    <col min="4817" max="4817" width="25.5" style="98" bestFit="1" customWidth="1"/>
    <col min="4818" max="4818" width="24.125" style="98" bestFit="1" customWidth="1"/>
    <col min="4819" max="4819" width="19.625" style="98" bestFit="1" customWidth="1"/>
    <col min="4820" max="4820" width="18.375" style="98" bestFit="1" customWidth="1"/>
    <col min="4821" max="4821" width="23.5" style="98" bestFit="1" customWidth="1"/>
    <col min="4822" max="4822" width="13.375" style="98" bestFit="1" customWidth="1"/>
    <col min="4823" max="4823" width="19.875" style="98" bestFit="1" customWidth="1"/>
    <col min="4824" max="4824" width="22.75" style="98" bestFit="1" customWidth="1"/>
    <col min="4825" max="4825" width="19.125" style="98" bestFit="1" customWidth="1"/>
    <col min="4826" max="4826" width="11.5" style="98" customWidth="1"/>
    <col min="4827" max="4827" width="18.875" style="98" bestFit="1" customWidth="1"/>
    <col min="4828" max="4828" width="28.875" style="98" bestFit="1" customWidth="1"/>
    <col min="4829" max="4829" width="24.125" style="98" bestFit="1" customWidth="1"/>
    <col min="4830" max="4830" width="18.625" style="98" bestFit="1" customWidth="1"/>
    <col min="4831" max="4831" width="16.25" style="98" bestFit="1" customWidth="1"/>
    <col min="4832" max="4832" width="19.125" style="98" bestFit="1" customWidth="1"/>
    <col min="4833" max="4833" width="4.375" style="98" customWidth="1"/>
    <col min="4834" max="4834" width="11.375" style="98" bestFit="1" customWidth="1"/>
    <col min="4835" max="4835" width="13.5" style="98" bestFit="1" customWidth="1"/>
    <col min="4836" max="4836" width="13.125" style="98" bestFit="1" customWidth="1"/>
    <col min="4837" max="4837" width="14.25" style="98" bestFit="1" customWidth="1"/>
    <col min="4838" max="4838" width="13.625" style="98" bestFit="1" customWidth="1"/>
    <col min="4839" max="4839" width="16.875" style="98" bestFit="1" customWidth="1"/>
    <col min="4840" max="4840" width="15.5" style="98" bestFit="1" customWidth="1"/>
    <col min="4841" max="4841" width="19.75" style="98" bestFit="1" customWidth="1"/>
    <col min="4842" max="4842" width="18.375" style="98" bestFit="1" customWidth="1"/>
    <col min="4843" max="4843" width="19.5" style="98" bestFit="1" customWidth="1"/>
    <col min="4844" max="4844" width="18.125" style="98" bestFit="1" customWidth="1"/>
    <col min="4845" max="4845" width="16.25" style="98" bestFit="1" customWidth="1"/>
    <col min="4846" max="4846" width="12.375" style="98" bestFit="1" customWidth="1"/>
    <col min="4847" max="4847" width="25.125" style="98" bestFit="1" customWidth="1"/>
    <col min="4848" max="4848" width="23.625" style="98" bestFit="1" customWidth="1"/>
    <col min="4849" max="4849" width="19.5" style="98" bestFit="1" customWidth="1"/>
    <col min="4850" max="4850" width="18.125" style="98" bestFit="1" customWidth="1"/>
    <col min="4851" max="4851" width="23.125" style="98" bestFit="1" customWidth="1"/>
    <col min="4852" max="4852" width="13.25" style="98" bestFit="1" customWidth="1"/>
    <col min="4853" max="4853" width="19.75" style="98" bestFit="1" customWidth="1"/>
    <col min="4854" max="4854" width="22.375" style="98" bestFit="1" customWidth="1"/>
    <col min="4855" max="4855" width="18.875" style="98" bestFit="1" customWidth="1"/>
    <col min="4856" max="4856" width="11.75" style="98" customWidth="1"/>
    <col min="4857" max="4857" width="18.375" style="98" bestFit="1" customWidth="1"/>
    <col min="4858" max="4858" width="28.375" style="98" bestFit="1" customWidth="1"/>
    <col min="4859" max="4859" width="23.875" style="98" bestFit="1" customWidth="1"/>
    <col min="4860" max="4860" width="18.25" style="98" bestFit="1" customWidth="1"/>
    <col min="4861" max="4861" width="16.25" style="98" bestFit="1" customWidth="1"/>
    <col min="4862" max="4862" width="19.125" style="98" bestFit="1" customWidth="1"/>
    <col min="4863" max="4863" width="4.375" style="98" customWidth="1"/>
    <col min="4864" max="4864" width="11.375" style="98" bestFit="1" customWidth="1"/>
    <col min="4865" max="4865" width="13.5" style="98" bestFit="1" customWidth="1"/>
    <col min="4866" max="4866" width="13.125" style="98" bestFit="1" customWidth="1"/>
    <col min="4867" max="4867" width="14.25" style="98" bestFit="1" customWidth="1"/>
    <col min="4868" max="4868" width="13.625" style="98" bestFit="1" customWidth="1"/>
    <col min="4869" max="4869" width="16.875" style="98" bestFit="1" customWidth="1"/>
    <col min="4870" max="4870" width="15.5" style="98" bestFit="1" customWidth="1"/>
    <col min="4871" max="4871" width="19.75" style="98" bestFit="1" customWidth="1"/>
    <col min="4872" max="4872" width="18.375" style="98" bestFit="1" customWidth="1"/>
    <col min="4873" max="4873" width="19.5" style="98" bestFit="1" customWidth="1"/>
    <col min="4874" max="4874" width="18.125" style="98" bestFit="1" customWidth="1"/>
    <col min="4875" max="4875" width="16.25" style="98" bestFit="1" customWidth="1"/>
    <col min="4876" max="4876" width="12.375" style="98" bestFit="1" customWidth="1"/>
    <col min="4877" max="4877" width="25.125" style="98" bestFit="1" customWidth="1"/>
    <col min="4878" max="4878" width="23.625" style="98" bestFit="1" customWidth="1"/>
    <col min="4879" max="4879" width="19.5" style="98" bestFit="1" customWidth="1"/>
    <col min="4880" max="4880" width="18.125" style="98" bestFit="1" customWidth="1"/>
    <col min="4881" max="4881" width="23.125" style="98" bestFit="1" customWidth="1"/>
    <col min="4882" max="4882" width="13.25" style="98" bestFit="1" customWidth="1"/>
    <col min="4883" max="4883" width="19.75" style="98" bestFit="1" customWidth="1"/>
    <col min="4884" max="4884" width="22.375" style="98" bestFit="1" customWidth="1"/>
    <col min="4885" max="4885" width="18.875" style="98" bestFit="1" customWidth="1"/>
    <col min="4886" max="4886" width="11.75" style="98" customWidth="1"/>
    <col min="4887" max="4887" width="18.375" style="98" bestFit="1" customWidth="1"/>
    <col min="4888" max="4888" width="28.375" style="98" bestFit="1" customWidth="1"/>
    <col min="4889" max="4889" width="23.875" style="98" bestFit="1" customWidth="1"/>
    <col min="4890" max="4890" width="18.25" style="98" bestFit="1" customWidth="1"/>
    <col min="4891" max="4891" width="16.25" style="98" bestFit="1" customWidth="1"/>
    <col min="4892" max="4892" width="19.125" style="98" bestFit="1" customWidth="1"/>
    <col min="4893" max="4893" width="4.375" style="98" customWidth="1"/>
    <col min="4894" max="4894" width="11.375" style="98" bestFit="1" customWidth="1"/>
    <col min="4895" max="4895" width="13.5" style="98" bestFit="1" customWidth="1"/>
    <col min="4896" max="4896" width="13.125" style="98" bestFit="1" customWidth="1"/>
    <col min="4897" max="4897" width="14.25" style="98" bestFit="1" customWidth="1"/>
    <col min="4898" max="4898" width="13.625" style="98" bestFit="1" customWidth="1"/>
    <col min="4899" max="4899" width="16.875" style="98" bestFit="1" customWidth="1"/>
    <col min="4900" max="4900" width="15.5" style="98" bestFit="1" customWidth="1"/>
    <col min="4901" max="4901" width="19.75" style="98" bestFit="1" customWidth="1"/>
    <col min="4902" max="4902" width="18.375" style="98" bestFit="1" customWidth="1"/>
    <col min="4903" max="4903" width="19.5" style="98" bestFit="1" customWidth="1"/>
    <col min="4904" max="4904" width="18.125" style="98" bestFit="1" customWidth="1"/>
    <col min="4905" max="4905" width="16.25" style="98" bestFit="1" customWidth="1"/>
    <col min="4906" max="4906" width="12.375" style="98" bestFit="1" customWidth="1"/>
    <col min="4907" max="4907" width="25.125" style="98" bestFit="1" customWidth="1"/>
    <col min="4908" max="4908" width="23.625" style="98" bestFit="1" customWidth="1"/>
    <col min="4909" max="4909" width="19.5" style="98" bestFit="1" customWidth="1"/>
    <col min="4910" max="4910" width="18.125" style="98" bestFit="1" customWidth="1"/>
    <col min="4911" max="4911" width="23.125" style="98" bestFit="1" customWidth="1"/>
    <col min="4912" max="4912" width="13.25" style="98" bestFit="1" customWidth="1"/>
    <col min="4913" max="4913" width="19.75" style="98" bestFit="1" customWidth="1"/>
    <col min="4914" max="4914" width="22.375" style="98" bestFit="1" customWidth="1"/>
    <col min="4915" max="4915" width="18.875" style="98" bestFit="1" customWidth="1"/>
    <col min="4916" max="4916" width="11.75" style="98" customWidth="1"/>
    <col min="4917" max="4917" width="18.375" style="98" bestFit="1" customWidth="1"/>
    <col min="4918" max="4918" width="28.375" style="98" bestFit="1" customWidth="1"/>
    <col min="4919" max="4919" width="23.875" style="98" bestFit="1" customWidth="1"/>
    <col min="4920" max="4920" width="18.25" style="98" bestFit="1" customWidth="1"/>
    <col min="4921" max="4921" width="16.625" style="98" bestFit="1" customWidth="1"/>
    <col min="4922" max="4922" width="19.375" style="98" bestFit="1" customWidth="1"/>
    <col min="4923" max="4923" width="4.5" style="98" customWidth="1"/>
    <col min="4924" max="4924" width="11.25" style="98" bestFit="1" customWidth="1"/>
    <col min="4925" max="4925" width="13.625" style="98" bestFit="1" customWidth="1"/>
    <col min="4926" max="4926" width="13.375" style="98" bestFit="1" customWidth="1"/>
    <col min="4927" max="4927" width="14.125" style="98" bestFit="1" customWidth="1"/>
    <col min="4928" max="4928" width="13.625" style="98" bestFit="1" customWidth="1"/>
    <col min="4929" max="4929" width="16.75" style="98" bestFit="1" customWidth="1"/>
    <col min="4930" max="4930" width="15.5" style="98" bestFit="1" customWidth="1"/>
    <col min="4931" max="4931" width="19.625" style="98" bestFit="1" customWidth="1"/>
    <col min="4932" max="4932" width="18.375" style="98" bestFit="1" customWidth="1"/>
    <col min="4933" max="4933" width="19.375" style="98" bestFit="1" customWidth="1"/>
    <col min="4934" max="4934" width="18.125" style="98" bestFit="1" customWidth="1"/>
    <col min="4935" max="4935" width="16.375" style="98" bestFit="1" customWidth="1"/>
    <col min="4936" max="4936" width="12.5" style="98" bestFit="1" customWidth="1"/>
    <col min="4937" max="4937" width="25.5" style="98" bestFit="1" customWidth="1"/>
    <col min="4938" max="4938" width="24.125" style="98" bestFit="1" customWidth="1"/>
    <col min="4939" max="4939" width="19.625" style="98" bestFit="1" customWidth="1"/>
    <col min="4940" max="4940" width="18.375" style="98" bestFit="1" customWidth="1"/>
    <col min="4941" max="4941" width="23.5" style="98" bestFit="1" customWidth="1"/>
    <col min="4942" max="4942" width="13.375" style="98" bestFit="1" customWidth="1"/>
    <col min="4943" max="4943" width="19.875" style="98" bestFit="1" customWidth="1"/>
    <col min="4944" max="4944" width="22.75" style="98" bestFit="1" customWidth="1"/>
    <col min="4945" max="4945" width="19.125" style="98" bestFit="1" customWidth="1"/>
    <col min="4946" max="4946" width="11.875" style="98" customWidth="1"/>
    <col min="4947" max="4947" width="18.875" style="98" bestFit="1" customWidth="1"/>
    <col min="4948" max="4948" width="28.875" style="98" bestFit="1" customWidth="1"/>
    <col min="4949" max="4949" width="24.125" style="98" bestFit="1" customWidth="1"/>
    <col min="4950" max="4950" width="18.625" style="98" bestFit="1" customWidth="1"/>
    <col min="4951" max="4951" width="16.625" style="98" bestFit="1" customWidth="1"/>
    <col min="4952" max="4952" width="19.375" style="98" bestFit="1" customWidth="1"/>
    <col min="4953" max="4953" width="4.5" style="98" customWidth="1"/>
    <col min="4954" max="4954" width="11.25" style="98" bestFit="1" customWidth="1"/>
    <col min="4955" max="4955" width="13.625" style="98" bestFit="1" customWidth="1"/>
    <col min="4956" max="4956" width="13.375" style="98" bestFit="1" customWidth="1"/>
    <col min="4957" max="4957" width="14.125" style="98" bestFit="1" customWidth="1"/>
    <col min="4958" max="4958" width="13.625" style="98" bestFit="1" customWidth="1"/>
    <col min="4959" max="4959" width="16.75" style="98" bestFit="1" customWidth="1"/>
    <col min="4960" max="4960" width="15.5" style="98" bestFit="1" customWidth="1"/>
    <col min="4961" max="4961" width="19.625" style="98" bestFit="1" customWidth="1"/>
    <col min="4962" max="4962" width="18.375" style="98" bestFit="1" customWidth="1"/>
    <col min="4963" max="4963" width="19.375" style="98" bestFit="1" customWidth="1"/>
    <col min="4964" max="4964" width="18.125" style="98" bestFit="1" customWidth="1"/>
    <col min="4965" max="4965" width="16.375" style="98" bestFit="1" customWidth="1"/>
    <col min="4966" max="4966" width="12.5" style="98" customWidth="1"/>
    <col min="4967" max="4967" width="25.5" style="98" bestFit="1" customWidth="1"/>
    <col min="4968" max="4968" width="24.125" style="98" bestFit="1" customWidth="1"/>
    <col min="4969" max="4969" width="19.625" style="98" bestFit="1" customWidth="1"/>
    <col min="4970" max="4970" width="18.375" style="98" bestFit="1" customWidth="1"/>
    <col min="4971" max="4971" width="23.5" style="98" bestFit="1" customWidth="1"/>
    <col min="4972" max="4972" width="13.375" style="98" bestFit="1" customWidth="1"/>
    <col min="4973" max="4973" width="19.875" style="98" bestFit="1" customWidth="1"/>
    <col min="4974" max="4974" width="22.75" style="98" bestFit="1" customWidth="1"/>
    <col min="4975" max="4975" width="19.125" style="98" bestFit="1" customWidth="1"/>
    <col min="4976" max="4976" width="11.875" style="98" customWidth="1"/>
    <col min="4977" max="4977" width="18.875" style="98" bestFit="1" customWidth="1"/>
    <col min="4978" max="4978" width="28.875" style="98" bestFit="1" customWidth="1"/>
    <col min="4979" max="4979" width="24.125" style="98" bestFit="1" customWidth="1"/>
    <col min="4980" max="4980" width="18.625" style="98" bestFit="1" customWidth="1"/>
    <col min="4981" max="4981" width="16.625" style="98" bestFit="1" customWidth="1"/>
    <col min="4982" max="4982" width="19.375" style="98" bestFit="1" customWidth="1"/>
    <col min="4983" max="4983" width="4.5" style="98" customWidth="1"/>
    <col min="4984" max="4984" width="11.25" style="98" bestFit="1" customWidth="1"/>
    <col min="4985" max="4985" width="13.625" style="98" bestFit="1" customWidth="1"/>
    <col min="4986" max="4986" width="13.375" style="98" bestFit="1" customWidth="1"/>
    <col min="4987" max="4987" width="14.125" style="98" bestFit="1" customWidth="1"/>
    <col min="4988" max="4988" width="13.625" style="98" bestFit="1" customWidth="1"/>
    <col min="4989" max="4989" width="16.75" style="98" bestFit="1" customWidth="1"/>
    <col min="4990" max="4990" width="15.5" style="98" bestFit="1" customWidth="1"/>
    <col min="4991" max="4991" width="19.625" style="98" bestFit="1" customWidth="1"/>
    <col min="4992" max="4992" width="18.375" style="98" bestFit="1" customWidth="1"/>
    <col min="4993" max="4993" width="19.375" style="98" bestFit="1" customWidth="1"/>
    <col min="4994" max="4994" width="18.125" style="98" bestFit="1" customWidth="1"/>
    <col min="4995" max="4995" width="16.375" style="98" bestFit="1" customWidth="1"/>
    <col min="4996" max="4996" width="12.5" style="98" customWidth="1"/>
    <col min="4997" max="4997" width="25.5" style="98" bestFit="1" customWidth="1"/>
    <col min="4998" max="4998" width="24.125" style="98" bestFit="1" customWidth="1"/>
    <col min="4999" max="4999" width="19.625" style="98" bestFit="1" customWidth="1"/>
    <col min="5000" max="5000" width="18.375" style="98" bestFit="1" customWidth="1"/>
    <col min="5001" max="5001" width="23.5" style="98" bestFit="1" customWidth="1"/>
    <col min="5002" max="5002" width="13.375" style="98" bestFit="1" customWidth="1"/>
    <col min="5003" max="5003" width="19.875" style="98" bestFit="1" customWidth="1"/>
    <col min="5004" max="5004" width="22.75" style="98" bestFit="1" customWidth="1"/>
    <col min="5005" max="5005" width="19.125" style="98" bestFit="1" customWidth="1"/>
    <col min="5006" max="5006" width="11.875" style="98" customWidth="1"/>
    <col min="5007" max="5007" width="18.875" style="98" bestFit="1" customWidth="1"/>
    <col min="5008" max="5008" width="28.875" style="98" bestFit="1" customWidth="1"/>
    <col min="5009" max="5009" width="24.125" style="98" bestFit="1" customWidth="1"/>
    <col min="5010" max="5010" width="18.625" style="98" bestFit="1" customWidth="1"/>
    <col min="5011" max="5011" width="16.625" style="98" bestFit="1" customWidth="1"/>
    <col min="5012" max="5012" width="19.375" style="98" bestFit="1" customWidth="1"/>
    <col min="5013" max="5013" width="4.5" style="98" customWidth="1"/>
    <col min="5014" max="5014" width="11.25" style="98" bestFit="1" customWidth="1"/>
    <col min="5015" max="5015" width="13.625" style="98" bestFit="1" customWidth="1"/>
    <col min="5016" max="5016" width="13.375" style="98" bestFit="1" customWidth="1"/>
    <col min="5017" max="5017" width="14.125" style="98" bestFit="1" customWidth="1"/>
    <col min="5018" max="5018" width="13.625" style="98" bestFit="1" customWidth="1"/>
    <col min="5019" max="5019" width="16.75" style="98" bestFit="1" customWidth="1"/>
    <col min="5020" max="5020" width="15.5" style="98" bestFit="1" customWidth="1"/>
    <col min="5021" max="5021" width="19.625" style="98" bestFit="1" customWidth="1"/>
    <col min="5022" max="5022" width="18.375" style="98" bestFit="1" customWidth="1"/>
    <col min="5023" max="5023" width="19.375" style="98" bestFit="1" customWidth="1"/>
    <col min="5024" max="5024" width="18.125" style="98" bestFit="1" customWidth="1"/>
    <col min="5025" max="5025" width="16.375" style="98" bestFit="1" customWidth="1"/>
    <col min="5026" max="5026" width="12.5" style="98" bestFit="1" customWidth="1"/>
    <col min="5027" max="5027" width="25.5" style="98" bestFit="1" customWidth="1"/>
    <col min="5028" max="5028" width="24.125" style="98" bestFit="1" customWidth="1"/>
    <col min="5029" max="5029" width="19.625" style="98" bestFit="1" customWidth="1"/>
    <col min="5030" max="5030" width="18.375" style="98" bestFit="1" customWidth="1"/>
    <col min="5031" max="5031" width="23.5" style="98" bestFit="1" customWidth="1"/>
    <col min="5032" max="5032" width="13.375" style="98" bestFit="1" customWidth="1"/>
    <col min="5033" max="5033" width="19.875" style="98" bestFit="1" customWidth="1"/>
    <col min="5034" max="5034" width="22.75" style="98" bestFit="1" customWidth="1"/>
    <col min="5035" max="5035" width="19.125" style="98" bestFit="1" customWidth="1"/>
    <col min="5036" max="5036" width="11.875" style="98" bestFit="1" customWidth="1"/>
    <col min="5037" max="5037" width="18.875" style="98" bestFit="1" customWidth="1"/>
    <col min="5038" max="5038" width="28.875" style="98" bestFit="1" customWidth="1"/>
    <col min="5039" max="5039" width="24.125" style="98" bestFit="1" customWidth="1"/>
    <col min="5040" max="5040" width="18.625" style="98" bestFit="1" customWidth="1"/>
    <col min="5041" max="5041" width="16.625" style="98" bestFit="1" customWidth="1"/>
    <col min="5042" max="5042" width="19.375" style="98" bestFit="1" customWidth="1"/>
    <col min="5043" max="5043" width="4.5" style="98" customWidth="1"/>
    <col min="5044" max="5044" width="11.25" style="98" bestFit="1" customWidth="1"/>
    <col min="5045" max="5045" width="13.625" style="98" bestFit="1" customWidth="1"/>
    <col min="5046" max="5046" width="13.375" style="98" bestFit="1" customWidth="1"/>
    <col min="5047" max="5047" width="14.125" style="98" bestFit="1" customWidth="1"/>
    <col min="5048" max="5048" width="13.625" style="98" bestFit="1" customWidth="1"/>
    <col min="5049" max="5049" width="16.75" style="98" bestFit="1" customWidth="1"/>
    <col min="5050" max="5050" width="15.5" style="98" bestFit="1" customWidth="1"/>
    <col min="5051" max="5051" width="19.625" style="98" bestFit="1" customWidth="1"/>
    <col min="5052" max="5052" width="18.375" style="98" bestFit="1" customWidth="1"/>
    <col min="5053" max="5053" width="19.375" style="98" bestFit="1" customWidth="1"/>
    <col min="5054" max="5054" width="18.125" style="98" bestFit="1" customWidth="1"/>
    <col min="5055" max="5055" width="16.375" style="98" bestFit="1" customWidth="1"/>
    <col min="5056" max="5056" width="12" style="98" bestFit="1" customWidth="1"/>
    <col min="5057" max="5057" width="25.5" style="98" bestFit="1" customWidth="1"/>
    <col min="5058" max="5058" width="24.125" style="98" bestFit="1" customWidth="1"/>
    <col min="5059" max="5059" width="19.625" style="98" bestFit="1" customWidth="1"/>
    <col min="5060" max="5060" width="18.375" style="98" bestFit="1" customWidth="1"/>
    <col min="5061" max="5061" width="23.5" style="98" bestFit="1" customWidth="1"/>
    <col min="5062" max="5062" width="13.375" style="98" bestFit="1" customWidth="1"/>
    <col min="5063" max="5063" width="19.875" style="98" bestFit="1" customWidth="1"/>
    <col min="5064" max="5064" width="22.75" style="98" bestFit="1" customWidth="1"/>
    <col min="5065" max="5065" width="19.125" style="98" bestFit="1" customWidth="1"/>
    <col min="5066" max="5066" width="11.5" style="98" bestFit="1" customWidth="1"/>
    <col min="5067" max="5067" width="18.875" style="98" bestFit="1" customWidth="1"/>
    <col min="5068" max="5068" width="28.875" style="98" bestFit="1" customWidth="1"/>
    <col min="5069" max="5069" width="24.125" style="98" bestFit="1" customWidth="1"/>
    <col min="5070" max="5070" width="18.625" style="98" bestFit="1" customWidth="1"/>
    <col min="5071" max="5071" width="16.625" style="98" bestFit="1" customWidth="1"/>
    <col min="5072" max="5072" width="19.375" style="98" bestFit="1" customWidth="1"/>
    <col min="5073" max="5073" width="4.5" style="98" customWidth="1"/>
    <col min="5074" max="5074" width="11.25" style="98" bestFit="1" customWidth="1"/>
    <col min="5075" max="5075" width="13.625" style="98" bestFit="1" customWidth="1"/>
    <col min="5076" max="5076" width="13.375" style="98" bestFit="1" customWidth="1"/>
    <col min="5077" max="5077" width="14.125" style="98" bestFit="1" customWidth="1"/>
    <col min="5078" max="5078" width="13.625" style="98" bestFit="1" customWidth="1"/>
    <col min="5079" max="5079" width="16.75" style="98" bestFit="1" customWidth="1"/>
    <col min="5080" max="5080" width="15.5" style="98" bestFit="1" customWidth="1"/>
    <col min="5081" max="5081" width="19.625" style="98" bestFit="1" customWidth="1"/>
    <col min="5082" max="5082" width="18.375" style="98" bestFit="1" customWidth="1"/>
    <col min="5083" max="5083" width="19.375" style="98" bestFit="1" customWidth="1"/>
    <col min="5084" max="5084" width="18.125" style="98" bestFit="1" customWidth="1"/>
    <col min="5085" max="5085" width="16.375" style="98" bestFit="1" customWidth="1"/>
    <col min="5086" max="5086" width="12" style="98" bestFit="1" customWidth="1"/>
    <col min="5087" max="5087" width="25.5" style="98" bestFit="1" customWidth="1"/>
    <col min="5088" max="5088" width="24.125" style="98" bestFit="1" customWidth="1"/>
    <col min="5089" max="5089" width="19.625" style="98" bestFit="1" customWidth="1"/>
    <col min="5090" max="5090" width="18.375" style="98" bestFit="1" customWidth="1"/>
    <col min="5091" max="5091" width="23.5" style="98" bestFit="1" customWidth="1"/>
    <col min="5092" max="5092" width="13.375" style="98" bestFit="1" customWidth="1"/>
    <col min="5093" max="5093" width="19.875" style="98" bestFit="1" customWidth="1"/>
    <col min="5094" max="5094" width="22.75" style="98" bestFit="1" customWidth="1"/>
    <col min="5095" max="5095" width="19.125" style="98" bestFit="1" customWidth="1"/>
    <col min="5096" max="5096" width="11.5" style="98" customWidth="1"/>
    <col min="5097" max="5097" width="18.875" style="98" bestFit="1" customWidth="1"/>
    <col min="5098" max="5098" width="28.875" style="98" bestFit="1" customWidth="1"/>
    <col min="5099" max="5099" width="24.125" style="98" bestFit="1" customWidth="1"/>
    <col min="5100" max="5100" width="18.625" style="98" bestFit="1" customWidth="1"/>
    <col min="5101" max="5101" width="16.625" style="98" bestFit="1" customWidth="1"/>
    <col min="5102" max="5102" width="19.375" style="98" bestFit="1" customWidth="1"/>
    <col min="5103" max="5103" width="4.5" style="98" customWidth="1"/>
    <col min="5104" max="5104" width="11.25" style="98" bestFit="1" customWidth="1"/>
    <col min="5105" max="5105" width="13.625" style="98" bestFit="1" customWidth="1"/>
    <col min="5106" max="5106" width="13.375" style="98" bestFit="1" customWidth="1"/>
    <col min="5107" max="5107" width="14.125" style="98" bestFit="1" customWidth="1"/>
    <col min="5108" max="5108" width="13.625" style="98" bestFit="1" customWidth="1"/>
    <col min="5109" max="5109" width="16.75" style="98" bestFit="1" customWidth="1"/>
    <col min="5110" max="5110" width="15.5" style="98" bestFit="1" customWidth="1"/>
    <col min="5111" max="5111" width="19.625" style="98" bestFit="1" customWidth="1"/>
    <col min="5112" max="5112" width="18.375" style="98" bestFit="1" customWidth="1"/>
    <col min="5113" max="5113" width="19.375" style="98" bestFit="1" customWidth="1"/>
    <col min="5114" max="5114" width="18.125" style="98" bestFit="1" customWidth="1"/>
    <col min="5115" max="5115" width="16.375" style="98" bestFit="1" customWidth="1"/>
    <col min="5116" max="5116" width="12" style="98" bestFit="1" customWidth="1"/>
    <col min="5117" max="5117" width="25.5" style="98" bestFit="1" customWidth="1"/>
    <col min="5118" max="5118" width="24.125" style="98" bestFit="1" customWidth="1"/>
    <col min="5119" max="5119" width="19.625" style="98" bestFit="1" customWidth="1"/>
    <col min="5120" max="5120" width="18.375" style="98" bestFit="1" customWidth="1"/>
    <col min="5121" max="5121" width="23.5" style="98" bestFit="1" customWidth="1"/>
    <col min="5122" max="5122" width="13.375" style="98" bestFit="1" customWidth="1"/>
    <col min="5123" max="5123" width="19.875" style="98" bestFit="1" customWidth="1"/>
    <col min="5124" max="5124" width="22.75" style="98" bestFit="1" customWidth="1"/>
    <col min="5125" max="5125" width="19.125" style="98" bestFit="1" customWidth="1"/>
    <col min="5126" max="5126" width="11.5" style="98" customWidth="1"/>
    <col min="5127" max="5127" width="18.875" style="98" bestFit="1" customWidth="1"/>
    <col min="5128" max="5128" width="28.875" style="98" bestFit="1" customWidth="1"/>
    <col min="5129" max="5129" width="24.125" style="98" bestFit="1" customWidth="1"/>
    <col min="5130" max="5130" width="18.625" style="98" bestFit="1" customWidth="1"/>
    <col min="5131" max="5131" width="16.625" style="98" bestFit="1" customWidth="1"/>
    <col min="5132" max="5132" width="19.375" style="98" bestFit="1" customWidth="1"/>
    <col min="5133" max="5133" width="4.5" style="98" customWidth="1"/>
    <col min="5134" max="5134" width="11.25" style="98" bestFit="1" customWidth="1"/>
    <col min="5135" max="5135" width="13.625" style="98" bestFit="1" customWidth="1"/>
    <col min="5136" max="5136" width="13.375" style="98" bestFit="1" customWidth="1"/>
    <col min="5137" max="5137" width="14.125" style="98" bestFit="1" customWidth="1"/>
    <col min="5138" max="5138" width="13.625" style="98" bestFit="1" customWidth="1"/>
    <col min="5139" max="5139" width="16.75" style="98" bestFit="1" customWidth="1"/>
    <col min="5140" max="5140" width="15.5" style="98" bestFit="1" customWidth="1"/>
    <col min="5141" max="5141" width="19.625" style="98" bestFit="1" customWidth="1"/>
    <col min="5142" max="5142" width="18.375" style="98" bestFit="1" customWidth="1"/>
    <col min="5143" max="5143" width="19.375" style="98" bestFit="1" customWidth="1"/>
    <col min="5144" max="5144" width="18.125" style="98" bestFit="1" customWidth="1"/>
    <col min="5145" max="5145" width="16.375" style="98" bestFit="1" customWidth="1"/>
    <col min="5146" max="5146" width="12" style="98" customWidth="1"/>
    <col min="5147" max="5147" width="25.5" style="98" bestFit="1" customWidth="1"/>
    <col min="5148" max="5148" width="24.125" style="98" bestFit="1" customWidth="1"/>
    <col min="5149" max="5149" width="19.625" style="98" bestFit="1" customWidth="1"/>
    <col min="5150" max="5150" width="18.375" style="98" bestFit="1" customWidth="1"/>
    <col min="5151" max="5151" width="23.5" style="98" bestFit="1" customWidth="1"/>
    <col min="5152" max="5152" width="13.375" style="98" bestFit="1" customWidth="1"/>
    <col min="5153" max="5153" width="19.875" style="98" bestFit="1" customWidth="1"/>
    <col min="5154" max="5154" width="22.75" style="98" bestFit="1" customWidth="1"/>
    <col min="5155" max="5155" width="19.125" style="98" bestFit="1" customWidth="1"/>
    <col min="5156" max="5156" width="11.5" style="98" customWidth="1"/>
    <col min="5157" max="5157" width="18.875" style="98" bestFit="1" customWidth="1"/>
    <col min="5158" max="5158" width="28.875" style="98" bestFit="1" customWidth="1"/>
    <col min="5159" max="5159" width="24.125" style="98" bestFit="1" customWidth="1"/>
    <col min="5160" max="5160" width="18.625" style="98" bestFit="1" customWidth="1"/>
    <col min="5161" max="5161" width="16.25" style="98" bestFit="1" customWidth="1"/>
    <col min="5162" max="5162" width="19.125" style="98" bestFit="1" customWidth="1"/>
    <col min="5163" max="5163" width="4.375" style="98" customWidth="1"/>
    <col min="5164" max="5164" width="11.375" style="98" bestFit="1" customWidth="1"/>
    <col min="5165" max="5165" width="13.5" style="98" bestFit="1" customWidth="1"/>
    <col min="5166" max="5166" width="13.125" style="98" bestFit="1" customWidth="1"/>
    <col min="5167" max="5167" width="14.25" style="98" bestFit="1" customWidth="1"/>
    <col min="5168" max="5168" width="13.625" style="98" bestFit="1" customWidth="1"/>
    <col min="5169" max="5169" width="16.875" style="98" bestFit="1" customWidth="1"/>
    <col min="5170" max="5170" width="15.5" style="98" bestFit="1" customWidth="1"/>
    <col min="5171" max="5171" width="19.75" style="98" bestFit="1" customWidth="1"/>
    <col min="5172" max="5172" width="18.375" style="98" bestFit="1" customWidth="1"/>
    <col min="5173" max="5173" width="19.5" style="98" bestFit="1" customWidth="1"/>
    <col min="5174" max="5174" width="18.125" style="98" bestFit="1" customWidth="1"/>
    <col min="5175" max="5175" width="16.25" style="98" bestFit="1" customWidth="1"/>
    <col min="5176" max="5176" width="12.125" style="98" customWidth="1"/>
    <col min="5177" max="5177" width="25.125" style="98" bestFit="1" customWidth="1"/>
    <col min="5178" max="5178" width="23.625" style="98" bestFit="1" customWidth="1"/>
    <col min="5179" max="5179" width="19.5" style="98" bestFit="1" customWidth="1"/>
    <col min="5180" max="5180" width="18.125" style="98" bestFit="1" customWidth="1"/>
    <col min="5181" max="5181" width="23.125" style="98" bestFit="1" customWidth="1"/>
    <col min="5182" max="5182" width="13.25" style="98" bestFit="1" customWidth="1"/>
    <col min="5183" max="5183" width="19.75" style="98" bestFit="1" customWidth="1"/>
    <col min="5184" max="5184" width="22.375" style="98" bestFit="1" customWidth="1"/>
    <col min="5185" max="5185" width="18.875" style="98" bestFit="1" customWidth="1"/>
    <col min="5186" max="5186" width="11.375" style="98" customWidth="1"/>
    <col min="5187" max="5187" width="18.375" style="98" bestFit="1" customWidth="1"/>
    <col min="5188" max="5188" width="28.375" style="98" bestFit="1" customWidth="1"/>
    <col min="5189" max="5189" width="23.875" style="98" bestFit="1" customWidth="1"/>
    <col min="5190" max="5190" width="18.25" style="98" bestFit="1" customWidth="1"/>
    <col min="5191" max="5191" width="16.625" style="98" bestFit="1" customWidth="1"/>
    <col min="5192" max="5192" width="19.375" style="98" bestFit="1" customWidth="1"/>
    <col min="5193" max="5193" width="4.5" style="98" customWidth="1"/>
    <col min="5194" max="5194" width="11.25" style="98" bestFit="1" customWidth="1"/>
    <col min="5195" max="5195" width="13.625" style="98" bestFit="1" customWidth="1"/>
    <col min="5196" max="5196" width="13.375" style="98" bestFit="1" customWidth="1"/>
    <col min="5197" max="5197" width="14.125" style="98" bestFit="1" customWidth="1"/>
    <col min="5198" max="5198" width="13.625" style="98" bestFit="1" customWidth="1"/>
    <col min="5199" max="5199" width="16.75" style="98" bestFit="1" customWidth="1"/>
    <col min="5200" max="5200" width="15.5" style="98" bestFit="1" customWidth="1"/>
    <col min="5201" max="5201" width="19.625" style="98" bestFit="1" customWidth="1"/>
    <col min="5202" max="5202" width="18.375" style="98" bestFit="1" customWidth="1"/>
    <col min="5203" max="5203" width="19.375" style="98" bestFit="1" customWidth="1"/>
    <col min="5204" max="5204" width="18.125" style="98" bestFit="1" customWidth="1"/>
    <col min="5205" max="5205" width="16.375" style="98" bestFit="1" customWidth="1"/>
    <col min="5206" max="5206" width="12" style="98" bestFit="1" customWidth="1"/>
    <col min="5207" max="5207" width="25.5" style="98" bestFit="1" customWidth="1"/>
    <col min="5208" max="5208" width="24.125" style="98" bestFit="1" customWidth="1"/>
    <col min="5209" max="5209" width="19.625" style="98" bestFit="1" customWidth="1"/>
    <col min="5210" max="5210" width="18.375" style="98" bestFit="1" customWidth="1"/>
    <col min="5211" max="5211" width="23.5" style="98" bestFit="1" customWidth="1"/>
    <col min="5212" max="5212" width="13.375" style="98" bestFit="1" customWidth="1"/>
    <col min="5213" max="5213" width="19.875" style="98" bestFit="1" customWidth="1"/>
    <col min="5214" max="5214" width="22.75" style="98" bestFit="1" customWidth="1"/>
    <col min="5215" max="5215" width="19.125" style="98" bestFit="1" customWidth="1"/>
    <col min="5216" max="5216" width="11.5" style="98" customWidth="1"/>
    <col min="5217" max="5217" width="18.875" style="98" bestFit="1" customWidth="1"/>
    <col min="5218" max="5218" width="28.875" style="98" bestFit="1" customWidth="1"/>
    <col min="5219" max="5219" width="24.125" style="98" bestFit="1" customWidth="1"/>
    <col min="5220" max="5220" width="18.625" style="98" bestFit="1" customWidth="1"/>
    <col min="5221" max="5221" width="16.625" style="98" bestFit="1" customWidth="1"/>
    <col min="5222" max="5222" width="19.375" style="98" bestFit="1" customWidth="1"/>
    <col min="5223" max="5223" width="4.5" style="98" customWidth="1"/>
    <col min="5224" max="5224" width="11.25" style="98" bestFit="1" customWidth="1"/>
    <col min="5225" max="5225" width="13.625" style="98" bestFit="1" customWidth="1"/>
    <col min="5226" max="5226" width="13.375" style="98" bestFit="1" customWidth="1"/>
    <col min="5227" max="5227" width="14.125" style="98" bestFit="1" customWidth="1"/>
    <col min="5228" max="5228" width="13.625" style="98" bestFit="1" customWidth="1"/>
    <col min="5229" max="5229" width="16.75" style="98" bestFit="1" customWidth="1"/>
    <col min="5230" max="5230" width="15.5" style="98" bestFit="1" customWidth="1"/>
    <col min="5231" max="5231" width="19.625" style="98" bestFit="1" customWidth="1"/>
    <col min="5232" max="5232" width="18.375" style="98" bestFit="1" customWidth="1"/>
    <col min="5233" max="5233" width="19.375" style="98" bestFit="1" customWidth="1"/>
    <col min="5234" max="5234" width="18.125" style="98" bestFit="1" customWidth="1"/>
    <col min="5235" max="5235" width="16.375" style="98" bestFit="1" customWidth="1"/>
    <col min="5236" max="5236" width="12" style="98" bestFit="1" customWidth="1"/>
    <col min="5237" max="5237" width="25.5" style="98" bestFit="1" customWidth="1"/>
    <col min="5238" max="5238" width="24.125" style="98" bestFit="1" customWidth="1"/>
    <col min="5239" max="5239" width="19.625" style="98" bestFit="1" customWidth="1"/>
    <col min="5240" max="5240" width="18.375" style="98" bestFit="1" customWidth="1"/>
    <col min="5241" max="5241" width="23.5" style="98" bestFit="1" customWidth="1"/>
    <col min="5242" max="5242" width="13.375" style="98" bestFit="1" customWidth="1"/>
    <col min="5243" max="5243" width="19.875" style="98" bestFit="1" customWidth="1"/>
    <col min="5244" max="5244" width="22.75" style="98" bestFit="1" customWidth="1"/>
    <col min="5245" max="5245" width="19.125" style="98" bestFit="1" customWidth="1"/>
    <col min="5246" max="5246" width="11.5" style="98" customWidth="1"/>
    <col min="5247" max="5247" width="18.875" style="98" bestFit="1" customWidth="1"/>
    <col min="5248" max="5248" width="28.875" style="98" bestFit="1" customWidth="1"/>
    <col min="5249" max="5249" width="24.125" style="98" bestFit="1" customWidth="1"/>
    <col min="5250" max="5250" width="18.625" style="98" bestFit="1" customWidth="1"/>
    <col min="5251" max="5251" width="16.625" style="98" bestFit="1" customWidth="1"/>
    <col min="5252" max="5252" width="19.375" style="98" bestFit="1" customWidth="1"/>
    <col min="5253" max="5253" width="4.5" style="98" customWidth="1"/>
    <col min="5254" max="5254" width="11.25" style="98" bestFit="1" customWidth="1"/>
    <col min="5255" max="5255" width="13.625" style="98" bestFit="1" customWidth="1"/>
    <col min="5256" max="5256" width="13.375" style="98" bestFit="1" customWidth="1"/>
    <col min="5257" max="5257" width="14.125" style="98" bestFit="1" customWidth="1"/>
    <col min="5258" max="5258" width="13.625" style="98" bestFit="1" customWidth="1"/>
    <col min="5259" max="5259" width="16.75" style="98" bestFit="1" customWidth="1"/>
    <col min="5260" max="5260" width="15.5" style="98" bestFit="1" customWidth="1"/>
    <col min="5261" max="5261" width="19.625" style="98" bestFit="1" customWidth="1"/>
    <col min="5262" max="5262" width="18.375" style="98" bestFit="1" customWidth="1"/>
    <col min="5263" max="5263" width="19.375" style="98" bestFit="1" customWidth="1"/>
    <col min="5264" max="5264" width="18.125" style="98" bestFit="1" customWidth="1"/>
    <col min="5265" max="5265" width="16.375" style="98" bestFit="1" customWidth="1"/>
    <col min="5266" max="5266" width="12" style="98" customWidth="1"/>
    <col min="5267" max="5267" width="25.5" style="98" bestFit="1" customWidth="1"/>
    <col min="5268" max="5268" width="24.125" style="98" bestFit="1" customWidth="1"/>
    <col min="5269" max="5269" width="19.625" style="98" bestFit="1" customWidth="1"/>
    <col min="5270" max="5270" width="18.375" style="98" bestFit="1" customWidth="1"/>
    <col min="5271" max="5271" width="23.5" style="98" bestFit="1" customWidth="1"/>
    <col min="5272" max="5272" width="13.375" style="98" bestFit="1" customWidth="1"/>
    <col min="5273" max="5273" width="19.875" style="98" bestFit="1" customWidth="1"/>
    <col min="5274" max="5274" width="22.75" style="98" bestFit="1" customWidth="1"/>
    <col min="5275" max="5275" width="19.125" style="98" bestFit="1" customWidth="1"/>
    <col min="5276" max="5276" width="11.5" style="98" customWidth="1"/>
    <col min="5277" max="5277" width="18.875" style="98" bestFit="1" customWidth="1"/>
    <col min="5278" max="5278" width="28.875" style="98" bestFit="1" customWidth="1"/>
    <col min="5279" max="5279" width="24.125" style="98" bestFit="1" customWidth="1"/>
    <col min="5280" max="5280" width="18.625" style="98" bestFit="1" customWidth="1"/>
    <col min="5281" max="5281" width="16.625" style="98" bestFit="1" customWidth="1"/>
    <col min="5282" max="5282" width="19.375" style="98" bestFit="1" customWidth="1"/>
    <col min="5283" max="5283" width="4.5" style="98" customWidth="1"/>
    <col min="5284" max="5284" width="11.25" style="98" bestFit="1" customWidth="1"/>
    <col min="5285" max="5285" width="13.625" style="98" bestFit="1" customWidth="1"/>
    <col min="5286" max="5286" width="13.375" style="98" bestFit="1" customWidth="1"/>
    <col min="5287" max="5287" width="14.125" style="98" bestFit="1" customWidth="1"/>
    <col min="5288" max="5288" width="13.625" style="98" bestFit="1" customWidth="1"/>
    <col min="5289" max="5289" width="16.75" style="98" bestFit="1" customWidth="1"/>
    <col min="5290" max="5290" width="15.5" style="98" bestFit="1" customWidth="1"/>
    <col min="5291" max="5291" width="19.625" style="98" bestFit="1" customWidth="1"/>
    <col min="5292" max="5292" width="18.375" style="98" bestFit="1" customWidth="1"/>
    <col min="5293" max="5293" width="19.375" style="98" bestFit="1" customWidth="1"/>
    <col min="5294" max="5294" width="18.125" style="98" bestFit="1" customWidth="1"/>
    <col min="5295" max="5295" width="16.375" style="98" bestFit="1" customWidth="1"/>
    <col min="5296" max="5296" width="12" style="98" customWidth="1"/>
    <col min="5297" max="5297" width="25.5" style="98" bestFit="1" customWidth="1"/>
    <col min="5298" max="5298" width="24.125" style="98" bestFit="1" customWidth="1"/>
    <col min="5299" max="5299" width="19.625" style="98" bestFit="1" customWidth="1"/>
    <col min="5300" max="5300" width="18.375" style="98" bestFit="1" customWidth="1"/>
    <col min="5301" max="5301" width="23.5" style="98" bestFit="1" customWidth="1"/>
    <col min="5302" max="5302" width="13.375" style="98" bestFit="1" customWidth="1"/>
    <col min="5303" max="5303" width="19.875" style="98" bestFit="1" customWidth="1"/>
    <col min="5304" max="5304" width="22.75" style="98" bestFit="1" customWidth="1"/>
    <col min="5305" max="5305" width="19.125" style="98" bestFit="1" customWidth="1"/>
    <col min="5306" max="5306" width="11.5" style="98" customWidth="1"/>
    <col min="5307" max="5307" width="18.875" style="98" bestFit="1" customWidth="1"/>
    <col min="5308" max="5308" width="28.875" style="98" bestFit="1" customWidth="1"/>
    <col min="5309" max="5309" width="24.125" style="98" bestFit="1" customWidth="1"/>
    <col min="5310" max="5310" width="18.625" style="98" bestFit="1" customWidth="1"/>
    <col min="5311" max="5311" width="16.625" style="98" bestFit="1" customWidth="1"/>
    <col min="5312" max="5312" width="19.375" style="98" bestFit="1" customWidth="1"/>
    <col min="5313" max="5313" width="4.5" style="98" customWidth="1"/>
    <col min="5314" max="5314" width="11.25" style="98" bestFit="1" customWidth="1"/>
    <col min="5315" max="5315" width="13.625" style="98" bestFit="1" customWidth="1"/>
    <col min="5316" max="5316" width="13.375" style="98" bestFit="1" customWidth="1"/>
    <col min="5317" max="5317" width="14.125" style="98" bestFit="1" customWidth="1"/>
    <col min="5318" max="5318" width="13.625" style="98" bestFit="1" customWidth="1"/>
    <col min="5319" max="5319" width="16.75" style="98" bestFit="1" customWidth="1"/>
    <col min="5320" max="5320" width="15.5" style="98" bestFit="1" customWidth="1"/>
    <col min="5321" max="5321" width="19.625" style="98" bestFit="1" customWidth="1"/>
    <col min="5322" max="5322" width="18.375" style="98" bestFit="1" customWidth="1"/>
    <col min="5323" max="5323" width="19.375" style="98" bestFit="1" customWidth="1"/>
    <col min="5324" max="5324" width="18.125" style="98" bestFit="1" customWidth="1"/>
    <col min="5325" max="5325" width="16.375" style="98" bestFit="1" customWidth="1"/>
    <col min="5326" max="5326" width="12" style="98" customWidth="1"/>
    <col min="5327" max="5327" width="25.5" style="98" bestFit="1" customWidth="1"/>
    <col min="5328" max="5328" width="24.125" style="98" bestFit="1" customWidth="1"/>
    <col min="5329" max="5329" width="19.625" style="98" bestFit="1" customWidth="1"/>
    <col min="5330" max="5330" width="18.375" style="98" bestFit="1" customWidth="1"/>
    <col min="5331" max="5331" width="23.5" style="98" bestFit="1" customWidth="1"/>
    <col min="5332" max="5332" width="13.375" style="98" bestFit="1" customWidth="1"/>
    <col min="5333" max="5333" width="19.875" style="98" bestFit="1" customWidth="1"/>
    <col min="5334" max="5334" width="22.75" style="98" bestFit="1" customWidth="1"/>
    <col min="5335" max="5335" width="19.125" style="98" bestFit="1" customWidth="1"/>
    <col min="5336" max="5336" width="11.5" style="98" customWidth="1"/>
    <col min="5337" max="5337" width="18.875" style="98" bestFit="1" customWidth="1"/>
    <col min="5338" max="5338" width="28.875" style="98" bestFit="1" customWidth="1"/>
    <col min="5339" max="5339" width="24.125" style="98" bestFit="1" customWidth="1"/>
    <col min="5340" max="5340" width="18.625" style="98" bestFit="1" customWidth="1"/>
    <col min="5341" max="5341" width="16.625" style="98" bestFit="1" customWidth="1"/>
    <col min="5342" max="5342" width="19.375" style="98" bestFit="1" customWidth="1"/>
    <col min="5343" max="5343" width="4.5" style="98" customWidth="1"/>
    <col min="5344" max="5344" width="11.25" style="98" bestFit="1" customWidth="1"/>
    <col min="5345" max="5345" width="13.625" style="98" bestFit="1" customWidth="1"/>
    <col min="5346" max="5346" width="13.375" style="98" bestFit="1" customWidth="1"/>
    <col min="5347" max="5347" width="14.125" style="98" bestFit="1" customWidth="1"/>
    <col min="5348" max="5348" width="13.625" style="98" bestFit="1" customWidth="1"/>
    <col min="5349" max="5349" width="16.75" style="98" bestFit="1" customWidth="1"/>
    <col min="5350" max="5350" width="15.5" style="98" bestFit="1" customWidth="1"/>
    <col min="5351" max="5351" width="19.625" style="98" bestFit="1" customWidth="1"/>
    <col min="5352" max="5352" width="18.375" style="98" bestFit="1" customWidth="1"/>
    <col min="5353" max="5353" width="19.375" style="98" bestFit="1" customWidth="1"/>
    <col min="5354" max="5354" width="18.125" style="98" bestFit="1" customWidth="1"/>
    <col min="5355" max="5355" width="16.375" style="98" bestFit="1" customWidth="1"/>
    <col min="5356" max="5356" width="12" style="98" customWidth="1"/>
    <col min="5357" max="5357" width="25.5" style="98" bestFit="1" customWidth="1"/>
    <col min="5358" max="5358" width="24.125" style="98" bestFit="1" customWidth="1"/>
    <col min="5359" max="5359" width="19.625" style="98" bestFit="1" customWidth="1"/>
    <col min="5360" max="5360" width="18.375" style="98" bestFit="1" customWidth="1"/>
    <col min="5361" max="5361" width="23.5" style="98" bestFit="1" customWidth="1"/>
    <col min="5362" max="5362" width="13.375" style="98" bestFit="1" customWidth="1"/>
    <col min="5363" max="5363" width="19.875" style="98" bestFit="1" customWidth="1"/>
    <col min="5364" max="5364" width="22.75" style="98" bestFit="1" customWidth="1"/>
    <col min="5365" max="5365" width="19.125" style="98" bestFit="1" customWidth="1"/>
    <col min="5366" max="5366" width="11.5" style="98" customWidth="1"/>
    <col min="5367" max="5367" width="18.875" style="98" bestFit="1" customWidth="1"/>
    <col min="5368" max="5368" width="28.875" style="98" bestFit="1" customWidth="1"/>
    <col min="5369" max="5369" width="24.125" style="98" bestFit="1" customWidth="1"/>
    <col min="5370" max="5370" width="18.625" style="98" bestFit="1" customWidth="1"/>
    <col min="5371" max="5371" width="16.625" style="98" bestFit="1" customWidth="1"/>
    <col min="5372" max="5372" width="19.375" style="98" bestFit="1" customWidth="1"/>
    <col min="5373" max="5373" width="4.5" style="98" customWidth="1"/>
    <col min="5374" max="5374" width="11.25" style="98" bestFit="1" customWidth="1"/>
    <col min="5375" max="5375" width="13.625" style="98" bestFit="1" customWidth="1"/>
    <col min="5376" max="5376" width="13.375" style="98" bestFit="1" customWidth="1"/>
    <col min="5377" max="5377" width="14.125" style="98" bestFit="1" customWidth="1"/>
    <col min="5378" max="5378" width="13.625" style="98" bestFit="1" customWidth="1"/>
    <col min="5379" max="5379" width="16.75" style="98" bestFit="1" customWidth="1"/>
    <col min="5380" max="5380" width="15.5" style="98" bestFit="1" customWidth="1"/>
    <col min="5381" max="5381" width="19.625" style="98" bestFit="1" customWidth="1"/>
    <col min="5382" max="5382" width="18.375" style="98" bestFit="1" customWidth="1"/>
    <col min="5383" max="5383" width="19.375" style="98" bestFit="1" customWidth="1"/>
    <col min="5384" max="5384" width="18.125" style="98" bestFit="1" customWidth="1"/>
    <col min="5385" max="5385" width="16.375" style="98" bestFit="1" customWidth="1"/>
    <col min="5386" max="5386" width="12" style="98" customWidth="1"/>
    <col min="5387" max="5387" width="25.5" style="98" bestFit="1" customWidth="1"/>
    <col min="5388" max="5388" width="24.125" style="98" bestFit="1" customWidth="1"/>
    <col min="5389" max="5389" width="19.625" style="98" bestFit="1" customWidth="1"/>
    <col min="5390" max="5390" width="18.375" style="98" bestFit="1" customWidth="1"/>
    <col min="5391" max="5391" width="23.5" style="98" bestFit="1" customWidth="1"/>
    <col min="5392" max="5392" width="13.375" style="98" bestFit="1" customWidth="1"/>
    <col min="5393" max="5393" width="19.875" style="98" bestFit="1" customWidth="1"/>
    <col min="5394" max="5394" width="22.75" style="98" bestFit="1" customWidth="1"/>
    <col min="5395" max="5395" width="19.125" style="98" bestFit="1" customWidth="1"/>
    <col min="5396" max="5396" width="11.5" style="98" customWidth="1"/>
    <col min="5397" max="5397" width="18.875" style="98" bestFit="1" customWidth="1"/>
    <col min="5398" max="5398" width="28.875" style="98" bestFit="1" customWidth="1"/>
    <col min="5399" max="5399" width="24.125" style="98" bestFit="1" customWidth="1"/>
    <col min="5400" max="5400" width="18.625" style="98" bestFit="1" customWidth="1"/>
    <col min="5401" max="5401" width="16.625" style="98" bestFit="1" customWidth="1"/>
    <col min="5402" max="5402" width="19.375" style="98" bestFit="1" customWidth="1"/>
    <col min="5403" max="5403" width="4.5" style="98" customWidth="1"/>
    <col min="5404" max="5404" width="11.25" style="98" bestFit="1" customWidth="1"/>
    <col min="5405" max="5405" width="13.625" style="98" bestFit="1" customWidth="1"/>
    <col min="5406" max="5406" width="13.375" style="98" bestFit="1" customWidth="1"/>
    <col min="5407" max="5407" width="14.125" style="98" bestFit="1" customWidth="1"/>
    <col min="5408" max="5408" width="13.625" style="98" bestFit="1" customWidth="1"/>
    <col min="5409" max="5409" width="16.75" style="98" bestFit="1" customWidth="1"/>
    <col min="5410" max="5410" width="15.5" style="98" bestFit="1" customWidth="1"/>
    <col min="5411" max="5411" width="19.625" style="98" bestFit="1" customWidth="1"/>
    <col min="5412" max="5412" width="18.375" style="98" bestFit="1" customWidth="1"/>
    <col min="5413" max="5413" width="19.375" style="98" bestFit="1" customWidth="1"/>
    <col min="5414" max="5414" width="18.125" style="98" bestFit="1" customWidth="1"/>
    <col min="5415" max="5415" width="16.375" style="98" bestFit="1" customWidth="1"/>
    <col min="5416" max="5416" width="12" style="98" customWidth="1"/>
    <col min="5417" max="5417" width="25.5" style="98" bestFit="1" customWidth="1"/>
    <col min="5418" max="5418" width="24.125" style="98" bestFit="1" customWidth="1"/>
    <col min="5419" max="5419" width="19.625" style="98" bestFit="1" customWidth="1"/>
    <col min="5420" max="5420" width="18.375" style="98" bestFit="1" customWidth="1"/>
    <col min="5421" max="5421" width="23.5" style="98" bestFit="1" customWidth="1"/>
    <col min="5422" max="5422" width="13.375" style="98" bestFit="1" customWidth="1"/>
    <col min="5423" max="5423" width="19.875" style="98" bestFit="1" customWidth="1"/>
    <col min="5424" max="5424" width="22.75" style="98" bestFit="1" customWidth="1"/>
    <col min="5425" max="5425" width="19.125" style="98" bestFit="1" customWidth="1"/>
    <col min="5426" max="5426" width="11.5" style="98" customWidth="1"/>
    <col min="5427" max="5427" width="18.875" style="98" bestFit="1" customWidth="1"/>
    <col min="5428" max="5428" width="28.875" style="98" bestFit="1" customWidth="1"/>
    <col min="5429" max="5429" width="24.125" style="98" bestFit="1" customWidth="1"/>
    <col min="5430" max="5430" width="18.625" style="98" bestFit="1" customWidth="1"/>
    <col min="5431" max="5431" width="16.625" style="98" bestFit="1" customWidth="1"/>
    <col min="5432" max="5432" width="19.375" style="98" bestFit="1" customWidth="1"/>
    <col min="5433" max="5433" width="4.5" style="98" customWidth="1"/>
    <col min="5434" max="5434" width="11.25" style="98" bestFit="1" customWidth="1"/>
    <col min="5435" max="5435" width="13.625" style="98" bestFit="1" customWidth="1"/>
    <col min="5436" max="5436" width="13.375" style="98" bestFit="1" customWidth="1"/>
    <col min="5437" max="5437" width="14.125" style="98" bestFit="1" customWidth="1"/>
    <col min="5438" max="5438" width="13.625" style="98" bestFit="1" customWidth="1"/>
    <col min="5439" max="5439" width="16.75" style="98" bestFit="1" customWidth="1"/>
    <col min="5440" max="5440" width="15.5" style="98" bestFit="1" customWidth="1"/>
    <col min="5441" max="5441" width="19.625" style="98" bestFit="1" customWidth="1"/>
    <col min="5442" max="5442" width="18.375" style="98" bestFit="1" customWidth="1"/>
    <col min="5443" max="5443" width="19.375" style="98" bestFit="1" customWidth="1"/>
    <col min="5444" max="5444" width="18.125" style="98" bestFit="1" customWidth="1"/>
    <col min="5445" max="5445" width="16.375" style="98" bestFit="1" customWidth="1"/>
    <col min="5446" max="5446" width="12" style="98" customWidth="1"/>
    <col min="5447" max="5447" width="25.5" style="98" bestFit="1" customWidth="1"/>
    <col min="5448" max="5448" width="24.125" style="98" bestFit="1" customWidth="1"/>
    <col min="5449" max="5449" width="19.625" style="98" bestFit="1" customWidth="1"/>
    <col min="5450" max="5450" width="18.375" style="98" bestFit="1" customWidth="1"/>
    <col min="5451" max="5451" width="23.5" style="98" bestFit="1" customWidth="1"/>
    <col min="5452" max="5452" width="13.375" style="98" bestFit="1" customWidth="1"/>
    <col min="5453" max="5453" width="19.875" style="98" bestFit="1" customWidth="1"/>
    <col min="5454" max="5454" width="22.75" style="98" bestFit="1" customWidth="1"/>
    <col min="5455" max="5455" width="19.125" style="98" bestFit="1" customWidth="1"/>
    <col min="5456" max="5456" width="11.5" style="98" bestFit="1" customWidth="1"/>
    <col min="5457" max="5457" width="18.875" style="98" bestFit="1" customWidth="1"/>
    <col min="5458" max="5458" width="28.875" style="98" bestFit="1" customWidth="1"/>
    <col min="5459" max="5459" width="24.125" style="98" bestFit="1" customWidth="1"/>
    <col min="5460" max="5460" width="18.625" style="98" bestFit="1" customWidth="1"/>
    <col min="5461" max="5461" width="16.625" style="98" bestFit="1" customWidth="1"/>
    <col min="5462" max="5462" width="19.375" style="98" bestFit="1" customWidth="1"/>
    <col min="5463" max="5463" width="4.5" style="98" customWidth="1"/>
    <col min="5464" max="5464" width="11.25" style="98" bestFit="1" customWidth="1"/>
    <col min="5465" max="5465" width="13.625" style="98" bestFit="1" customWidth="1"/>
    <col min="5466" max="5466" width="13.375" style="98" bestFit="1" customWidth="1"/>
    <col min="5467" max="5467" width="14.125" style="98" bestFit="1" customWidth="1"/>
    <col min="5468" max="5468" width="13.625" style="98" bestFit="1" customWidth="1"/>
    <col min="5469" max="5469" width="16.75" style="98" bestFit="1" customWidth="1"/>
    <col min="5470" max="5470" width="15.5" style="98" bestFit="1" customWidth="1"/>
    <col min="5471" max="5471" width="19.625" style="98" bestFit="1" customWidth="1"/>
    <col min="5472" max="5472" width="18.375" style="98" bestFit="1" customWidth="1"/>
    <col min="5473" max="5473" width="19.375" style="98" bestFit="1" customWidth="1"/>
    <col min="5474" max="5474" width="18.125" style="98" bestFit="1" customWidth="1"/>
    <col min="5475" max="5475" width="16.375" style="98" bestFit="1" customWidth="1"/>
    <col min="5476" max="5476" width="12" style="98" customWidth="1"/>
    <col min="5477" max="5477" width="25.5" style="98" bestFit="1" customWidth="1"/>
    <col min="5478" max="5478" width="24.125" style="98" bestFit="1" customWidth="1"/>
    <col min="5479" max="5479" width="19.625" style="98" bestFit="1" customWidth="1"/>
    <col min="5480" max="5480" width="18.375" style="98" bestFit="1" customWidth="1"/>
    <col min="5481" max="5481" width="23.5" style="98" bestFit="1" customWidth="1"/>
    <col min="5482" max="5482" width="13.375" style="98" bestFit="1" customWidth="1"/>
    <col min="5483" max="5483" width="19.875" style="98" bestFit="1" customWidth="1"/>
    <col min="5484" max="5484" width="22.75" style="98" bestFit="1" customWidth="1"/>
    <col min="5485" max="5485" width="19.125" style="98" bestFit="1" customWidth="1"/>
    <col min="5486" max="5486" width="11.5" style="98" customWidth="1"/>
    <col min="5487" max="5487" width="18.875" style="98" bestFit="1" customWidth="1"/>
    <col min="5488" max="5488" width="28.875" style="98" bestFit="1" customWidth="1"/>
    <col min="5489" max="5489" width="24.125" style="98" bestFit="1" customWidth="1"/>
    <col min="5490" max="5490" width="18.625" style="98" bestFit="1" customWidth="1"/>
    <col min="5491" max="5491" width="16.625" style="98" bestFit="1" customWidth="1"/>
    <col min="5492" max="5492" width="19.375" style="98" bestFit="1" customWidth="1"/>
    <col min="5493" max="5493" width="4.5" style="98" customWidth="1"/>
    <col min="5494" max="5494" width="11.25" style="98" bestFit="1" customWidth="1"/>
    <col min="5495" max="5495" width="13.625" style="98" bestFit="1" customWidth="1"/>
    <col min="5496" max="5496" width="13.375" style="98" bestFit="1" customWidth="1"/>
    <col min="5497" max="5497" width="14.125" style="98" bestFit="1" customWidth="1"/>
    <col min="5498" max="5498" width="13.625" style="98" bestFit="1" customWidth="1"/>
    <col min="5499" max="5499" width="16.75" style="98" bestFit="1" customWidth="1"/>
    <col min="5500" max="5500" width="15.5" style="98" bestFit="1" customWidth="1"/>
    <col min="5501" max="5501" width="19.625" style="98" bestFit="1" customWidth="1"/>
    <col min="5502" max="5502" width="18.375" style="98" bestFit="1" customWidth="1"/>
    <col min="5503" max="5503" width="19.375" style="98" bestFit="1" customWidth="1"/>
    <col min="5504" max="5504" width="18.125" style="98" bestFit="1" customWidth="1"/>
    <col min="5505" max="5505" width="16.375" style="98" bestFit="1" customWidth="1"/>
    <col min="5506" max="5506" width="12" style="98" customWidth="1"/>
    <col min="5507" max="5507" width="25.5" style="98" bestFit="1" customWidth="1"/>
    <col min="5508" max="5508" width="24.125" style="98" bestFit="1" customWidth="1"/>
    <col min="5509" max="5509" width="19.625" style="98" bestFit="1" customWidth="1"/>
    <col min="5510" max="5510" width="18.375" style="98" bestFit="1" customWidth="1"/>
    <col min="5511" max="5511" width="23.5" style="98" bestFit="1" customWidth="1"/>
    <col min="5512" max="5512" width="13.375" style="98" bestFit="1" customWidth="1"/>
    <col min="5513" max="5513" width="19.875" style="98" bestFit="1" customWidth="1"/>
    <col min="5514" max="5514" width="22.75" style="98" bestFit="1" customWidth="1"/>
    <col min="5515" max="5515" width="19.125" style="98" bestFit="1" customWidth="1"/>
    <col min="5516" max="5516" width="11.5" style="98" customWidth="1"/>
    <col min="5517" max="5517" width="18.875" style="98" bestFit="1" customWidth="1"/>
    <col min="5518" max="5518" width="28.875" style="98" bestFit="1" customWidth="1"/>
    <col min="5519" max="5519" width="24.125" style="98" bestFit="1" customWidth="1"/>
    <col min="5520" max="5520" width="18.625" style="98" bestFit="1" customWidth="1"/>
    <col min="5521" max="5521" width="16.625" style="98" bestFit="1" customWidth="1"/>
    <col min="5522" max="5522" width="19.375" style="98" bestFit="1" customWidth="1"/>
    <col min="5523" max="5523" width="4.5" style="98" customWidth="1"/>
    <col min="5524" max="5524" width="11.25" style="98" bestFit="1" customWidth="1"/>
    <col min="5525" max="5525" width="13.625" style="98" bestFit="1" customWidth="1"/>
    <col min="5526" max="5526" width="13.375" style="98" bestFit="1" customWidth="1"/>
    <col min="5527" max="5527" width="14.125" style="98" bestFit="1" customWidth="1"/>
    <col min="5528" max="5528" width="13.625" style="98" bestFit="1" customWidth="1"/>
    <col min="5529" max="5529" width="16.75" style="98" bestFit="1" customWidth="1"/>
    <col min="5530" max="5530" width="15.5" style="98" bestFit="1" customWidth="1"/>
    <col min="5531" max="5531" width="19.625" style="98" bestFit="1" customWidth="1"/>
    <col min="5532" max="5532" width="18.375" style="98" bestFit="1" customWidth="1"/>
    <col min="5533" max="5533" width="19.375" style="98" bestFit="1" customWidth="1"/>
    <col min="5534" max="5534" width="18.125" style="98" bestFit="1" customWidth="1"/>
    <col min="5535" max="5535" width="16.375" style="98" bestFit="1" customWidth="1"/>
    <col min="5536" max="5536" width="12" style="98" customWidth="1"/>
    <col min="5537" max="5537" width="25.5" style="98" bestFit="1" customWidth="1"/>
    <col min="5538" max="5538" width="24.125" style="98" bestFit="1" customWidth="1"/>
    <col min="5539" max="5539" width="19.625" style="98" bestFit="1" customWidth="1"/>
    <col min="5540" max="5540" width="18.375" style="98" bestFit="1" customWidth="1"/>
    <col min="5541" max="5541" width="23.5" style="98" bestFit="1" customWidth="1"/>
    <col min="5542" max="5542" width="13.375" style="98" bestFit="1" customWidth="1"/>
    <col min="5543" max="5543" width="19.875" style="98" bestFit="1" customWidth="1"/>
    <col min="5544" max="5544" width="22.75" style="98" bestFit="1" customWidth="1"/>
    <col min="5545" max="5545" width="19.125" style="98" bestFit="1" customWidth="1"/>
    <col min="5546" max="5546" width="11.5" style="98" customWidth="1"/>
    <col min="5547" max="5547" width="18.875" style="98" bestFit="1" customWidth="1"/>
    <col min="5548" max="5548" width="28.875" style="98" bestFit="1" customWidth="1"/>
    <col min="5549" max="5549" width="24.125" style="98" bestFit="1" customWidth="1"/>
    <col min="5550" max="5550" width="18.625" style="98" bestFit="1" customWidth="1"/>
    <col min="5551" max="5551" width="16.625" style="98" bestFit="1" customWidth="1"/>
    <col min="5552" max="5552" width="19.375" style="98" bestFit="1" customWidth="1"/>
    <col min="5553" max="5553" width="4.5" style="98" customWidth="1"/>
    <col min="5554" max="5554" width="11.25" style="98" bestFit="1" customWidth="1"/>
    <col min="5555" max="5555" width="13.625" style="98" bestFit="1" customWidth="1"/>
    <col min="5556" max="5556" width="13.375" style="98" bestFit="1" customWidth="1"/>
    <col min="5557" max="5557" width="14.125" style="98" bestFit="1" customWidth="1"/>
    <col min="5558" max="5558" width="13.625" style="98" bestFit="1" customWidth="1"/>
    <col min="5559" max="5559" width="16.75" style="98" bestFit="1" customWidth="1"/>
    <col min="5560" max="5560" width="15.5" style="98" bestFit="1" customWidth="1"/>
    <col min="5561" max="5561" width="19.625" style="98" bestFit="1" customWidth="1"/>
    <col min="5562" max="5562" width="18.375" style="98" bestFit="1" customWidth="1"/>
    <col min="5563" max="5563" width="19.375" style="98" bestFit="1" customWidth="1"/>
    <col min="5564" max="5564" width="18.125" style="98" bestFit="1" customWidth="1"/>
    <col min="5565" max="5565" width="16.375" style="98" bestFit="1" customWidth="1"/>
    <col min="5566" max="5566" width="12.5" style="98" bestFit="1" customWidth="1"/>
    <col min="5567" max="5567" width="25.5" style="98" bestFit="1" customWidth="1"/>
    <col min="5568" max="5568" width="24.125" style="98" bestFit="1" customWidth="1"/>
    <col min="5569" max="5569" width="19.625" style="98" bestFit="1" customWidth="1"/>
    <col min="5570" max="5570" width="18.375" style="98" bestFit="1" customWidth="1"/>
    <col min="5571" max="5571" width="23.5" style="98" bestFit="1" customWidth="1"/>
    <col min="5572" max="5572" width="13.375" style="98" bestFit="1" customWidth="1"/>
    <col min="5573" max="5573" width="19.875" style="98" bestFit="1" customWidth="1"/>
    <col min="5574" max="5574" width="22.75" style="98" bestFit="1" customWidth="1"/>
    <col min="5575" max="5575" width="19.125" style="98" bestFit="1" customWidth="1"/>
    <col min="5576" max="5576" width="11.875" style="98" customWidth="1"/>
    <col min="5577" max="5577" width="18.875" style="98" bestFit="1" customWidth="1"/>
    <col min="5578" max="5578" width="28.875" style="98" bestFit="1" customWidth="1"/>
    <col min="5579" max="5579" width="24.125" style="98" bestFit="1" customWidth="1"/>
    <col min="5580" max="5580" width="18.625" style="98" bestFit="1" customWidth="1"/>
    <col min="5581" max="5581" width="16.625" style="98" bestFit="1" customWidth="1"/>
    <col min="5582" max="5582" width="19.375" style="98" bestFit="1" customWidth="1"/>
    <col min="5583" max="5583" width="4.5" style="98" customWidth="1"/>
    <col min="5584" max="5584" width="11.25" style="98" bestFit="1" customWidth="1"/>
    <col min="5585" max="5585" width="13.625" style="98" bestFit="1" customWidth="1"/>
    <col min="5586" max="5586" width="13.375" style="98" bestFit="1" customWidth="1"/>
    <col min="5587" max="5587" width="14.125" style="98" bestFit="1" customWidth="1"/>
    <col min="5588" max="5588" width="13.625" style="98" bestFit="1" customWidth="1"/>
    <col min="5589" max="5589" width="16.75" style="98" bestFit="1" customWidth="1"/>
    <col min="5590" max="5590" width="15.5" style="98" bestFit="1" customWidth="1"/>
    <col min="5591" max="5591" width="19.625" style="98" bestFit="1" customWidth="1"/>
    <col min="5592" max="5592" width="18.375" style="98" bestFit="1" customWidth="1"/>
    <col min="5593" max="5593" width="19.375" style="98" bestFit="1" customWidth="1"/>
    <col min="5594" max="5594" width="18.125" style="98" bestFit="1" customWidth="1"/>
    <col min="5595" max="5595" width="16.375" style="98" bestFit="1" customWidth="1"/>
    <col min="5596" max="5596" width="12.5" style="98" bestFit="1" customWidth="1"/>
    <col min="5597" max="5597" width="25.5" style="98" bestFit="1" customWidth="1"/>
    <col min="5598" max="5598" width="24.125" style="98" bestFit="1" customWidth="1"/>
    <col min="5599" max="5599" width="19.625" style="98" bestFit="1" customWidth="1"/>
    <col min="5600" max="5600" width="18.375" style="98" bestFit="1" customWidth="1"/>
    <col min="5601" max="5601" width="23.5" style="98" bestFit="1" customWidth="1"/>
    <col min="5602" max="5602" width="13.375" style="98" bestFit="1" customWidth="1"/>
    <col min="5603" max="5603" width="19.875" style="98" bestFit="1" customWidth="1"/>
    <col min="5604" max="5604" width="22.75" style="98" bestFit="1" customWidth="1"/>
    <col min="5605" max="5605" width="19.125" style="98" bestFit="1" customWidth="1"/>
    <col min="5606" max="5606" width="11.875" style="98" customWidth="1"/>
    <col min="5607" max="5607" width="18.875" style="98" bestFit="1" customWidth="1"/>
    <col min="5608" max="5608" width="28.875" style="98" bestFit="1" customWidth="1"/>
    <col min="5609" max="5609" width="24.125" style="98" bestFit="1" customWidth="1"/>
    <col min="5610" max="5610" width="18.625" style="98" bestFit="1" customWidth="1"/>
    <col min="5611" max="5611" width="16.625" style="98" bestFit="1" customWidth="1"/>
    <col min="5612" max="5612" width="19.375" style="98" bestFit="1" customWidth="1"/>
    <col min="5613" max="5613" width="4.5" style="98" customWidth="1"/>
    <col min="5614" max="5614" width="11.25" style="98" bestFit="1" customWidth="1"/>
    <col min="5615" max="5615" width="13.625" style="98" bestFit="1" customWidth="1"/>
    <col min="5616" max="5616" width="13.375" style="98" bestFit="1" customWidth="1"/>
    <col min="5617" max="5617" width="14.125" style="98" bestFit="1" customWidth="1"/>
    <col min="5618" max="5618" width="13.625" style="98" bestFit="1" customWidth="1"/>
    <col min="5619" max="5619" width="16.75" style="98" bestFit="1" customWidth="1"/>
    <col min="5620" max="5620" width="15.5" style="98" bestFit="1" customWidth="1"/>
    <col min="5621" max="5621" width="19.625" style="98" bestFit="1" customWidth="1"/>
    <col min="5622" max="5622" width="18.375" style="98" bestFit="1" customWidth="1"/>
    <col min="5623" max="5623" width="19.375" style="98" bestFit="1" customWidth="1"/>
    <col min="5624" max="5624" width="18.125" style="98" bestFit="1" customWidth="1"/>
    <col min="5625" max="5625" width="16.375" style="98" bestFit="1" customWidth="1"/>
    <col min="5626" max="5626" width="12.5" style="98" bestFit="1" customWidth="1"/>
    <col min="5627" max="5627" width="25.5" style="98" bestFit="1" customWidth="1"/>
    <col min="5628" max="5628" width="24.125" style="98" bestFit="1" customWidth="1"/>
    <col min="5629" max="5629" width="19.625" style="98" bestFit="1" customWidth="1"/>
    <col min="5630" max="5630" width="18.375" style="98" bestFit="1" customWidth="1"/>
    <col min="5631" max="5631" width="23.5" style="98" bestFit="1" customWidth="1"/>
    <col min="5632" max="5632" width="13.375" style="98" bestFit="1" customWidth="1"/>
    <col min="5633" max="5633" width="19.875" style="98" bestFit="1" customWidth="1"/>
    <col min="5634" max="5634" width="22.75" style="98" bestFit="1" customWidth="1"/>
    <col min="5635" max="5635" width="19.125" style="98" bestFit="1" customWidth="1"/>
    <col min="5636" max="5636" width="11.875" style="98" customWidth="1"/>
    <col min="5637" max="5637" width="18.875" style="98" bestFit="1" customWidth="1"/>
    <col min="5638" max="5638" width="28.875" style="98" bestFit="1" customWidth="1"/>
    <col min="5639" max="5639" width="24.125" style="98" bestFit="1" customWidth="1"/>
    <col min="5640" max="5640" width="18.625" style="98" bestFit="1" customWidth="1"/>
    <col min="5641" max="5641" width="16.625" style="98" bestFit="1" customWidth="1"/>
    <col min="5642" max="5642" width="19.375" style="98" bestFit="1" customWidth="1"/>
    <col min="5643" max="5643" width="4.5" style="98" customWidth="1"/>
    <col min="5644" max="5644" width="11.25" style="98" bestFit="1" customWidth="1"/>
    <col min="5645" max="5645" width="13.625" style="98" bestFit="1" customWidth="1"/>
    <col min="5646" max="5646" width="13.375" style="98" bestFit="1" customWidth="1"/>
    <col min="5647" max="5647" width="14.125" style="98" bestFit="1" customWidth="1"/>
    <col min="5648" max="5648" width="13.625" style="98" bestFit="1" customWidth="1"/>
    <col min="5649" max="5649" width="16.75" style="98" bestFit="1" customWidth="1"/>
    <col min="5650" max="5650" width="15.5" style="98" bestFit="1" customWidth="1"/>
    <col min="5651" max="5651" width="19.625" style="98" bestFit="1" customWidth="1"/>
    <col min="5652" max="5652" width="18.375" style="98" bestFit="1" customWidth="1"/>
    <col min="5653" max="5653" width="19.375" style="98" bestFit="1" customWidth="1"/>
    <col min="5654" max="5654" width="18.125" style="98" bestFit="1" customWidth="1"/>
    <col min="5655" max="5655" width="16.375" style="98" bestFit="1" customWidth="1"/>
    <col min="5656" max="5656" width="12.5" style="98" bestFit="1" customWidth="1"/>
    <col min="5657" max="5657" width="25.5" style="98" bestFit="1" customWidth="1"/>
    <col min="5658" max="5658" width="24.125" style="98" bestFit="1" customWidth="1"/>
    <col min="5659" max="5659" width="19.625" style="98" bestFit="1" customWidth="1"/>
    <col min="5660" max="5660" width="18.375" style="98" bestFit="1" customWidth="1"/>
    <col min="5661" max="5661" width="23.5" style="98" bestFit="1" customWidth="1"/>
    <col min="5662" max="5662" width="13.375" style="98" bestFit="1" customWidth="1"/>
    <col min="5663" max="5663" width="19.875" style="98" bestFit="1" customWidth="1"/>
    <col min="5664" max="5664" width="22.75" style="98" bestFit="1" customWidth="1"/>
    <col min="5665" max="5665" width="19.125" style="98" bestFit="1" customWidth="1"/>
    <col min="5666" max="5666" width="11.875" style="98" customWidth="1"/>
    <col min="5667" max="5667" width="18.875" style="98" bestFit="1" customWidth="1"/>
    <col min="5668" max="5668" width="28.875" style="98" bestFit="1" customWidth="1"/>
    <col min="5669" max="5669" width="24.125" style="98" bestFit="1" customWidth="1"/>
    <col min="5670" max="5670" width="18.625" style="98" bestFit="1" customWidth="1"/>
    <col min="5671" max="5671" width="16.25" style="98" bestFit="1" customWidth="1"/>
    <col min="5672" max="5672" width="19.125" style="98" bestFit="1" customWidth="1"/>
    <col min="5673" max="5673" width="4.375" style="98" customWidth="1"/>
    <col min="5674" max="5674" width="11.375" style="98" bestFit="1" customWidth="1"/>
    <col min="5675" max="5675" width="13.5" style="98" bestFit="1" customWidth="1"/>
    <col min="5676" max="5676" width="13.125" style="98" bestFit="1" customWidth="1"/>
    <col min="5677" max="5677" width="14.25" style="98" bestFit="1" customWidth="1"/>
    <col min="5678" max="5678" width="13.625" style="98" bestFit="1" customWidth="1"/>
    <col min="5679" max="5679" width="16.875" style="98" bestFit="1" customWidth="1"/>
    <col min="5680" max="5680" width="15.5" style="98" bestFit="1" customWidth="1"/>
    <col min="5681" max="5681" width="19.75" style="98" bestFit="1" customWidth="1"/>
    <col min="5682" max="5682" width="18.375" style="98" bestFit="1" customWidth="1"/>
    <col min="5683" max="5683" width="19.5" style="98" bestFit="1" customWidth="1"/>
    <col min="5684" max="5684" width="18.125" style="98" bestFit="1" customWidth="1"/>
    <col min="5685" max="5685" width="16.25" style="98" bestFit="1" customWidth="1"/>
    <col min="5686" max="5686" width="12.375" style="98" bestFit="1" customWidth="1"/>
    <col min="5687" max="5687" width="25.125" style="98" bestFit="1" customWidth="1"/>
    <col min="5688" max="5688" width="23.625" style="98" bestFit="1" customWidth="1"/>
    <col min="5689" max="5689" width="19.5" style="98" bestFit="1" customWidth="1"/>
    <col min="5690" max="5690" width="18.125" style="98" bestFit="1" customWidth="1"/>
    <col min="5691" max="5691" width="23.125" style="98" bestFit="1" customWidth="1"/>
    <col min="5692" max="5692" width="13.25" style="98" bestFit="1" customWidth="1"/>
    <col min="5693" max="5693" width="19.75" style="98" bestFit="1" customWidth="1"/>
    <col min="5694" max="5694" width="22.375" style="98" bestFit="1" customWidth="1"/>
    <col min="5695" max="5695" width="18.875" style="98" bestFit="1" customWidth="1"/>
    <col min="5696" max="5696" width="11.75" style="98" customWidth="1"/>
    <col min="5697" max="5697" width="18.375" style="98" bestFit="1" customWidth="1"/>
    <col min="5698" max="5698" width="28.375" style="98" bestFit="1" customWidth="1"/>
    <col min="5699" max="5699" width="23.875" style="98" bestFit="1" customWidth="1"/>
    <col min="5700" max="5700" width="18.25" style="98" bestFit="1" customWidth="1"/>
    <col min="5701" max="5701" width="16.625" style="98" bestFit="1" customWidth="1"/>
    <col min="5702" max="5702" width="19.375" style="98" bestFit="1" customWidth="1"/>
    <col min="5703" max="5703" width="4.5" style="98" customWidth="1"/>
    <col min="5704" max="5704" width="11.25" style="98" bestFit="1" customWidth="1"/>
    <col min="5705" max="5705" width="13.625" style="98" bestFit="1" customWidth="1"/>
    <col min="5706" max="5706" width="13.375" style="98" bestFit="1" customWidth="1"/>
    <col min="5707" max="5707" width="14.125" style="98" bestFit="1" customWidth="1"/>
    <col min="5708" max="5708" width="13.625" style="98" bestFit="1" customWidth="1"/>
    <col min="5709" max="5709" width="16.75" style="98" bestFit="1" customWidth="1"/>
    <col min="5710" max="5710" width="15.5" style="98" bestFit="1" customWidth="1"/>
    <col min="5711" max="5711" width="19.625" style="98" bestFit="1" customWidth="1"/>
    <col min="5712" max="5712" width="18.375" style="98" bestFit="1" customWidth="1"/>
    <col min="5713" max="5713" width="19.375" style="98" bestFit="1" customWidth="1"/>
    <col min="5714" max="5714" width="18.125" style="98" bestFit="1" customWidth="1"/>
    <col min="5715" max="5715" width="16.375" style="98" bestFit="1" customWidth="1"/>
    <col min="5716" max="5716" width="12.5" style="98" bestFit="1" customWidth="1"/>
    <col min="5717" max="5717" width="25.5" style="98" bestFit="1" customWidth="1"/>
    <col min="5718" max="5718" width="24.125" style="98" bestFit="1" customWidth="1"/>
    <col min="5719" max="5719" width="19.625" style="98" bestFit="1" customWidth="1"/>
    <col min="5720" max="5720" width="18.375" style="98" bestFit="1" customWidth="1"/>
    <col min="5721" max="5721" width="23.5" style="98" bestFit="1" customWidth="1"/>
    <col min="5722" max="5722" width="13.375" style="98" bestFit="1" customWidth="1"/>
    <col min="5723" max="5723" width="19.875" style="98" bestFit="1" customWidth="1"/>
    <col min="5724" max="5724" width="22.75" style="98" bestFit="1" customWidth="1"/>
    <col min="5725" max="5725" width="19.125" style="98" bestFit="1" customWidth="1"/>
    <col min="5726" max="5726" width="11.875" style="98" customWidth="1"/>
    <col min="5727" max="5727" width="18.875" style="98" bestFit="1" customWidth="1"/>
    <col min="5728" max="5728" width="28.875" style="98" bestFit="1" customWidth="1"/>
    <col min="5729" max="5729" width="24.125" style="98" bestFit="1" customWidth="1"/>
    <col min="5730" max="5730" width="18.625" style="98" bestFit="1" customWidth="1"/>
    <col min="5731" max="5731" width="16.625" style="98" bestFit="1" customWidth="1"/>
    <col min="5732" max="5732" width="19.375" style="98" bestFit="1" customWidth="1"/>
    <col min="5733" max="5733" width="4.5" style="98" customWidth="1"/>
    <col min="5734" max="5734" width="11.25" style="98" bestFit="1" customWidth="1"/>
    <col min="5735" max="5735" width="13.625" style="98" bestFit="1" customWidth="1"/>
    <col min="5736" max="5736" width="13.375" style="98" bestFit="1" customWidth="1"/>
    <col min="5737" max="5737" width="14.125" style="98" bestFit="1" customWidth="1"/>
    <col min="5738" max="5738" width="13.625" style="98" bestFit="1" customWidth="1"/>
    <col min="5739" max="5739" width="16.75" style="98" bestFit="1" customWidth="1"/>
    <col min="5740" max="5740" width="15.5" style="98" bestFit="1" customWidth="1"/>
    <col min="5741" max="5741" width="19.625" style="98" bestFit="1" customWidth="1"/>
    <col min="5742" max="5742" width="18.375" style="98" bestFit="1" customWidth="1"/>
    <col min="5743" max="5743" width="19.375" style="98" bestFit="1" customWidth="1"/>
    <col min="5744" max="5744" width="18.125" style="98" bestFit="1" customWidth="1"/>
    <col min="5745" max="5745" width="16.375" style="98" bestFit="1" customWidth="1"/>
    <col min="5746" max="5746" width="12.5" style="98" bestFit="1" customWidth="1"/>
    <col min="5747" max="5747" width="25.5" style="98" bestFit="1" customWidth="1"/>
    <col min="5748" max="5748" width="24.125" style="98" bestFit="1" customWidth="1"/>
    <col min="5749" max="5749" width="19.625" style="98" bestFit="1" customWidth="1"/>
    <col min="5750" max="5750" width="18.375" style="98" bestFit="1" customWidth="1"/>
    <col min="5751" max="5751" width="23.5" style="98" bestFit="1" customWidth="1"/>
    <col min="5752" max="5752" width="13.375" style="98" bestFit="1" customWidth="1"/>
    <col min="5753" max="5753" width="19.875" style="98" bestFit="1" customWidth="1"/>
    <col min="5754" max="5754" width="22.75" style="98" bestFit="1" customWidth="1"/>
    <col min="5755" max="5755" width="19.125" style="98" bestFit="1" customWidth="1"/>
    <col min="5756" max="5756" width="11.875" style="98" customWidth="1"/>
    <col min="5757" max="5757" width="18.875" style="98" bestFit="1" customWidth="1"/>
    <col min="5758" max="5758" width="28.875" style="98" bestFit="1" customWidth="1"/>
    <col min="5759" max="5759" width="24.125" style="98" bestFit="1" customWidth="1"/>
    <col min="5760" max="5760" width="18.625" style="98" bestFit="1" customWidth="1"/>
    <col min="5761" max="5761" width="16.625" style="98" bestFit="1" customWidth="1"/>
    <col min="5762" max="5762" width="19.375" style="98" bestFit="1" customWidth="1"/>
    <col min="5763" max="5763" width="4.5" style="98" customWidth="1"/>
    <col min="5764" max="5764" width="11.25" style="98" bestFit="1" customWidth="1"/>
    <col min="5765" max="5765" width="13.625" style="98" bestFit="1" customWidth="1"/>
    <col min="5766" max="5766" width="13.375" style="98" bestFit="1" customWidth="1"/>
    <col min="5767" max="5767" width="14.125" style="98" bestFit="1" customWidth="1"/>
    <col min="5768" max="5768" width="13.625" style="98" bestFit="1" customWidth="1"/>
    <col min="5769" max="5769" width="16.75" style="98" bestFit="1" customWidth="1"/>
    <col min="5770" max="5770" width="15.5" style="98" bestFit="1" customWidth="1"/>
    <col min="5771" max="5771" width="19.625" style="98" bestFit="1" customWidth="1"/>
    <col min="5772" max="5772" width="18.375" style="98" bestFit="1" customWidth="1"/>
    <col min="5773" max="5773" width="19.375" style="98" bestFit="1" customWidth="1"/>
    <col min="5774" max="5774" width="18.125" style="98" bestFit="1" customWidth="1"/>
    <col min="5775" max="5775" width="16.375" style="98" bestFit="1" customWidth="1"/>
    <col min="5776" max="5776" width="12.5" style="98" bestFit="1" customWidth="1"/>
    <col min="5777" max="5777" width="25.5" style="98" bestFit="1" customWidth="1"/>
    <col min="5778" max="5778" width="24.125" style="98" bestFit="1" customWidth="1"/>
    <col min="5779" max="5779" width="19.625" style="98" bestFit="1" customWidth="1"/>
    <col min="5780" max="5780" width="18.375" style="98" bestFit="1" customWidth="1"/>
    <col min="5781" max="5781" width="23.5" style="98" bestFit="1" customWidth="1"/>
    <col min="5782" max="5782" width="13.375" style="98" bestFit="1" customWidth="1"/>
    <col min="5783" max="5783" width="19.875" style="98" bestFit="1" customWidth="1"/>
    <col min="5784" max="5784" width="22.75" style="98" bestFit="1" customWidth="1"/>
    <col min="5785" max="5785" width="19.125" style="98" bestFit="1" customWidth="1"/>
    <col min="5786" max="5786" width="11.875" style="98" customWidth="1"/>
    <col min="5787" max="5787" width="18.875" style="98" bestFit="1" customWidth="1"/>
    <col min="5788" max="5788" width="28.875" style="98" bestFit="1" customWidth="1"/>
    <col min="5789" max="5789" width="24.125" style="98" bestFit="1" customWidth="1"/>
    <col min="5790" max="5790" width="18.625" style="98" bestFit="1" customWidth="1"/>
    <col min="5791" max="5791" width="16.625" style="98" bestFit="1" customWidth="1"/>
    <col min="5792" max="5792" width="19.375" style="98" bestFit="1" customWidth="1"/>
    <col min="5793" max="5793" width="4.5" style="98" customWidth="1"/>
    <col min="5794" max="5794" width="11.25" style="98" bestFit="1" customWidth="1"/>
    <col min="5795" max="5795" width="13.625" style="98" bestFit="1" customWidth="1"/>
    <col min="5796" max="5796" width="13.375" style="98" bestFit="1" customWidth="1"/>
    <col min="5797" max="5797" width="14.125" style="98" bestFit="1" customWidth="1"/>
    <col min="5798" max="5798" width="13.625" style="98" bestFit="1" customWidth="1"/>
    <col min="5799" max="5799" width="16.75" style="98" bestFit="1" customWidth="1"/>
    <col min="5800" max="5800" width="15.5" style="98" bestFit="1" customWidth="1"/>
    <col min="5801" max="5801" width="19.625" style="98" bestFit="1" customWidth="1"/>
    <col min="5802" max="5802" width="18.375" style="98" bestFit="1" customWidth="1"/>
    <col min="5803" max="5803" width="19.375" style="98" bestFit="1" customWidth="1"/>
    <col min="5804" max="5804" width="18.125" style="98" bestFit="1" customWidth="1"/>
    <col min="5805" max="5805" width="16.375" style="98" bestFit="1" customWidth="1"/>
    <col min="5806" max="5806" width="12.5" style="98" bestFit="1" customWidth="1"/>
    <col min="5807" max="5807" width="25.5" style="98" bestFit="1" customWidth="1"/>
    <col min="5808" max="5808" width="24.125" style="98" bestFit="1" customWidth="1"/>
    <col min="5809" max="5809" width="19.625" style="98" bestFit="1" customWidth="1"/>
    <col min="5810" max="5810" width="18.375" style="98" bestFit="1" customWidth="1"/>
    <col min="5811" max="5811" width="23.5" style="98" bestFit="1" customWidth="1"/>
    <col min="5812" max="5812" width="13.375" style="98" bestFit="1" customWidth="1"/>
    <col min="5813" max="5813" width="19.875" style="98" bestFit="1" customWidth="1"/>
    <col min="5814" max="5814" width="22.75" style="98" bestFit="1" customWidth="1"/>
    <col min="5815" max="5815" width="19.125" style="98" bestFit="1" customWidth="1"/>
    <col min="5816" max="5816" width="10.875" style="98" customWidth="1"/>
    <col min="5817" max="5817" width="18.875" style="98" bestFit="1" customWidth="1"/>
    <col min="5818" max="5818" width="28.875" style="98" bestFit="1" customWidth="1"/>
    <col min="5819" max="5819" width="24.125" style="98" bestFit="1" customWidth="1"/>
    <col min="5820" max="5820" width="18.625" style="98" bestFit="1" customWidth="1"/>
    <col min="5821" max="5821" width="16.625" style="98" bestFit="1" customWidth="1"/>
    <col min="5822" max="5822" width="19.375" style="98" bestFit="1" customWidth="1"/>
    <col min="5823" max="5823" width="4.5" style="98" customWidth="1"/>
    <col min="5824" max="5824" width="11.25" style="98" bestFit="1" customWidth="1"/>
    <col min="5825" max="5825" width="13.625" style="98" bestFit="1" customWidth="1"/>
    <col min="5826" max="5826" width="13.375" style="98" bestFit="1" customWidth="1"/>
    <col min="5827" max="5827" width="14.125" style="98" bestFit="1" customWidth="1"/>
    <col min="5828" max="5828" width="13.625" style="98" bestFit="1" customWidth="1"/>
    <col min="5829" max="5829" width="16.75" style="98" bestFit="1" customWidth="1"/>
    <col min="5830" max="5830" width="15.5" style="98" bestFit="1" customWidth="1"/>
    <col min="5831" max="5831" width="19.625" style="98" bestFit="1" customWidth="1"/>
    <col min="5832" max="5832" width="18.375" style="98" bestFit="1" customWidth="1"/>
    <col min="5833" max="5833" width="19.375" style="98" bestFit="1" customWidth="1"/>
    <col min="5834" max="5834" width="18.125" style="98" bestFit="1" customWidth="1"/>
    <col min="5835" max="5835" width="16.375" style="98" bestFit="1" customWidth="1"/>
    <col min="5836" max="5836" width="12.5" style="98" bestFit="1" customWidth="1"/>
    <col min="5837" max="5837" width="25.5" style="98" bestFit="1" customWidth="1"/>
    <col min="5838" max="5838" width="24.125" style="98" bestFit="1" customWidth="1"/>
    <col min="5839" max="5839" width="19.625" style="98" bestFit="1" customWidth="1"/>
    <col min="5840" max="5840" width="18.375" style="98" bestFit="1" customWidth="1"/>
    <col min="5841" max="5841" width="23.5" style="98" bestFit="1" customWidth="1"/>
    <col min="5842" max="5842" width="13.375" style="98" bestFit="1" customWidth="1"/>
    <col min="5843" max="5843" width="19.875" style="98" bestFit="1" customWidth="1"/>
    <col min="5844" max="5844" width="22.75" style="98" bestFit="1" customWidth="1"/>
    <col min="5845" max="5845" width="19.125" style="98" bestFit="1" customWidth="1"/>
    <col min="5846" max="5846" width="10.875" style="98" customWidth="1"/>
    <col min="5847" max="5847" width="18.875" style="98" bestFit="1" customWidth="1"/>
    <col min="5848" max="5848" width="28.875" style="98" bestFit="1" customWidth="1"/>
    <col min="5849" max="5849" width="24.125" style="98" bestFit="1" customWidth="1"/>
    <col min="5850" max="5850" width="18.625" style="98" bestFit="1" customWidth="1"/>
    <col min="5851" max="5851" width="16.625" style="98" bestFit="1" customWidth="1"/>
    <col min="5852" max="5852" width="19.375" style="98" bestFit="1" customWidth="1"/>
    <col min="5853" max="5853" width="4.5" style="98" customWidth="1"/>
    <col min="5854" max="5854" width="11.25" style="98" bestFit="1" customWidth="1"/>
    <col min="5855" max="5855" width="13.625" style="98" bestFit="1" customWidth="1"/>
    <col min="5856" max="5856" width="13.375" style="98" bestFit="1" customWidth="1"/>
    <col min="5857" max="5857" width="14.125" style="98" bestFit="1" customWidth="1"/>
    <col min="5858" max="5858" width="13.625" style="98" bestFit="1" customWidth="1"/>
    <col min="5859" max="5859" width="16.75" style="98" bestFit="1" customWidth="1"/>
    <col min="5860" max="5860" width="15.5" style="98" bestFit="1" customWidth="1"/>
    <col min="5861" max="5861" width="19.625" style="98" bestFit="1" customWidth="1"/>
    <col min="5862" max="5862" width="18.375" style="98" bestFit="1" customWidth="1"/>
    <col min="5863" max="5863" width="19.375" style="98" bestFit="1" customWidth="1"/>
    <col min="5864" max="5864" width="18.125" style="98" bestFit="1" customWidth="1"/>
    <col min="5865" max="5865" width="16.375" style="98" bestFit="1" customWidth="1"/>
    <col min="5866" max="5866" width="12.5" style="98" bestFit="1" customWidth="1"/>
    <col min="5867" max="5867" width="25.5" style="98" bestFit="1" customWidth="1"/>
    <col min="5868" max="5868" width="24.125" style="98" bestFit="1" customWidth="1"/>
    <col min="5869" max="5869" width="19.625" style="98" bestFit="1" customWidth="1"/>
    <col min="5870" max="5870" width="18.375" style="98" bestFit="1" customWidth="1"/>
    <col min="5871" max="5871" width="23.5" style="98" bestFit="1" customWidth="1"/>
    <col min="5872" max="5872" width="13.375" style="98" bestFit="1" customWidth="1"/>
    <col min="5873" max="5873" width="19.875" style="98" bestFit="1" customWidth="1"/>
    <col min="5874" max="5874" width="22.75" style="98" bestFit="1" customWidth="1"/>
    <col min="5875" max="5875" width="19.125" style="98" bestFit="1" customWidth="1"/>
    <col min="5876" max="5876" width="10.875" style="98" customWidth="1"/>
    <col min="5877" max="5877" width="18.875" style="98" bestFit="1" customWidth="1"/>
    <col min="5878" max="5878" width="28.875" style="98" bestFit="1" customWidth="1"/>
    <col min="5879" max="5879" width="24.125" style="98" bestFit="1" customWidth="1"/>
    <col min="5880" max="5880" width="18.625" style="98" bestFit="1" customWidth="1"/>
    <col min="5881" max="5881" width="16.625" style="98" bestFit="1" customWidth="1"/>
    <col min="5882" max="5882" width="19.375" style="98" bestFit="1" customWidth="1"/>
    <col min="5883" max="5883" width="4.5" style="98" customWidth="1"/>
    <col min="5884" max="5884" width="11.25" style="98" bestFit="1" customWidth="1"/>
    <col min="5885" max="5885" width="13.625" style="98" bestFit="1" customWidth="1"/>
    <col min="5886" max="5886" width="13.375" style="98" bestFit="1" customWidth="1"/>
    <col min="5887" max="5887" width="14.125" style="98" bestFit="1" customWidth="1"/>
    <col min="5888" max="5888" width="13.625" style="98" bestFit="1" customWidth="1"/>
    <col min="5889" max="5889" width="16.75" style="98" bestFit="1" customWidth="1"/>
    <col min="5890" max="5890" width="15.5" style="98" bestFit="1" customWidth="1"/>
    <col min="5891" max="5891" width="19.625" style="98" bestFit="1" customWidth="1"/>
    <col min="5892" max="5892" width="18.375" style="98" bestFit="1" customWidth="1"/>
    <col min="5893" max="5893" width="19.375" style="98" bestFit="1" customWidth="1"/>
    <col min="5894" max="5894" width="18.125" style="98" bestFit="1" customWidth="1"/>
    <col min="5895" max="5895" width="16.375" style="98" bestFit="1" customWidth="1"/>
    <col min="5896" max="5896" width="12.5" style="98" customWidth="1"/>
    <col min="5897" max="5897" width="25.5" style="98" bestFit="1" customWidth="1"/>
    <col min="5898" max="5898" width="24.125" style="98" bestFit="1" customWidth="1"/>
    <col min="5899" max="5899" width="19.625" style="98" bestFit="1" customWidth="1"/>
    <col min="5900" max="5900" width="18.375" style="98" bestFit="1" customWidth="1"/>
    <col min="5901" max="5901" width="23.5" style="98" bestFit="1" customWidth="1"/>
    <col min="5902" max="5902" width="13.375" style="98" bestFit="1" customWidth="1"/>
    <col min="5903" max="5903" width="19.875" style="98" bestFit="1" customWidth="1"/>
    <col min="5904" max="5904" width="22.75" style="98" bestFit="1" customWidth="1"/>
    <col min="5905" max="5905" width="19.125" style="98" bestFit="1" customWidth="1"/>
    <col min="5906" max="5906" width="10.875" style="98" customWidth="1"/>
    <col min="5907" max="5907" width="18.875" style="98" bestFit="1" customWidth="1"/>
    <col min="5908" max="5908" width="28.875" style="98" bestFit="1" customWidth="1"/>
    <col min="5909" max="5909" width="24.125" style="98" bestFit="1" customWidth="1"/>
    <col min="5910" max="5910" width="18.625" style="98" bestFit="1" customWidth="1"/>
    <col min="5911" max="5911" width="16.625" style="98" bestFit="1" customWidth="1"/>
    <col min="5912" max="5912" width="19.375" style="98" bestFit="1" customWidth="1"/>
    <col min="5913" max="5913" width="4.5" style="98" customWidth="1"/>
    <col min="5914" max="5914" width="11.25" style="98" bestFit="1" customWidth="1"/>
    <col min="5915" max="5915" width="13.625" style="98" bestFit="1" customWidth="1"/>
    <col min="5916" max="5916" width="13.375" style="98" bestFit="1" customWidth="1"/>
    <col min="5917" max="5917" width="14.125" style="98" bestFit="1" customWidth="1"/>
    <col min="5918" max="5918" width="13.625" style="98" bestFit="1" customWidth="1"/>
    <col min="5919" max="5919" width="16.75" style="98" bestFit="1" customWidth="1"/>
    <col min="5920" max="5920" width="15.5" style="98" bestFit="1" customWidth="1"/>
    <col min="5921" max="5921" width="19.625" style="98" bestFit="1" customWidth="1"/>
    <col min="5922" max="5922" width="18.375" style="98" bestFit="1" customWidth="1"/>
    <col min="5923" max="5923" width="19.375" style="98" bestFit="1" customWidth="1"/>
    <col min="5924" max="5924" width="18.125" style="98" bestFit="1" customWidth="1"/>
    <col min="5925" max="5925" width="16.375" style="98" bestFit="1" customWidth="1"/>
    <col min="5926" max="5926" width="12.5" style="98" customWidth="1"/>
    <col min="5927" max="5927" width="25.5" style="98" bestFit="1" customWidth="1"/>
    <col min="5928" max="5928" width="24.125" style="98" bestFit="1" customWidth="1"/>
    <col min="5929" max="5929" width="19.625" style="98" bestFit="1" customWidth="1"/>
    <col min="5930" max="5930" width="18.375" style="98" bestFit="1" customWidth="1"/>
    <col min="5931" max="5931" width="23.5" style="98" bestFit="1" customWidth="1"/>
    <col min="5932" max="5932" width="13.375" style="98" bestFit="1" customWidth="1"/>
    <col min="5933" max="5933" width="19.875" style="98" bestFit="1" customWidth="1"/>
    <col min="5934" max="5934" width="22.75" style="98" bestFit="1" customWidth="1"/>
    <col min="5935" max="5935" width="19.125" style="98" bestFit="1" customWidth="1"/>
    <col min="5936" max="5936" width="10.875" style="98" customWidth="1"/>
    <col min="5937" max="5937" width="18.875" style="98" bestFit="1" customWidth="1"/>
    <col min="5938" max="5938" width="28.875" style="98" bestFit="1" customWidth="1"/>
    <col min="5939" max="5939" width="24.125" style="98" bestFit="1" customWidth="1"/>
    <col min="5940" max="5940" width="18.625" style="98" bestFit="1" customWidth="1"/>
    <col min="5941" max="5941" width="16.625" style="98" bestFit="1" customWidth="1"/>
    <col min="5942" max="5942" width="19.375" style="98" bestFit="1" customWidth="1"/>
    <col min="5943" max="5943" width="4.5" style="98" customWidth="1"/>
    <col min="5944" max="5944" width="11.25" style="98" bestFit="1" customWidth="1"/>
    <col min="5945" max="5945" width="13.625" style="98" bestFit="1" customWidth="1"/>
    <col min="5946" max="5946" width="13.375" style="98" bestFit="1" customWidth="1"/>
    <col min="5947" max="5947" width="14.125" style="98" bestFit="1" customWidth="1"/>
    <col min="5948" max="5948" width="13.625" style="98" bestFit="1" customWidth="1"/>
    <col min="5949" max="5949" width="16.75" style="98" bestFit="1" customWidth="1"/>
    <col min="5950" max="5950" width="15.5" style="98" bestFit="1" customWidth="1"/>
    <col min="5951" max="5951" width="19.625" style="98" bestFit="1" customWidth="1"/>
    <col min="5952" max="5952" width="18.375" style="98" bestFit="1" customWidth="1"/>
    <col min="5953" max="5953" width="19.375" style="98" bestFit="1" customWidth="1"/>
    <col min="5954" max="5954" width="18.125" style="98" bestFit="1" customWidth="1"/>
    <col min="5955" max="5955" width="16.375" style="98" bestFit="1" customWidth="1"/>
    <col min="5956" max="5956" width="12.5" style="98" bestFit="1" customWidth="1"/>
    <col min="5957" max="5957" width="25.5" style="98" bestFit="1" customWidth="1"/>
    <col min="5958" max="5958" width="24.125" style="98" bestFit="1" customWidth="1"/>
    <col min="5959" max="5959" width="19.625" style="98" bestFit="1" customWidth="1"/>
    <col min="5960" max="5960" width="18.375" style="98" bestFit="1" customWidth="1"/>
    <col min="5961" max="5961" width="23.5" style="98" bestFit="1" customWidth="1"/>
    <col min="5962" max="5962" width="13.375" style="98" bestFit="1" customWidth="1"/>
    <col min="5963" max="5963" width="19.875" style="98" bestFit="1" customWidth="1"/>
    <col min="5964" max="5964" width="22.75" style="98" bestFit="1" customWidth="1"/>
    <col min="5965" max="5965" width="19.125" style="98" bestFit="1" customWidth="1"/>
    <col min="5966" max="5966" width="10.875" style="98" customWidth="1"/>
    <col min="5967" max="5967" width="18.875" style="98" bestFit="1" customWidth="1"/>
    <col min="5968" max="5968" width="28.875" style="98" bestFit="1" customWidth="1"/>
    <col min="5969" max="5969" width="24.125" style="98" bestFit="1" customWidth="1"/>
    <col min="5970" max="5970" width="18.625" style="98" bestFit="1" customWidth="1"/>
    <col min="5971" max="5971" width="16.625" style="98" bestFit="1" customWidth="1"/>
    <col min="5972" max="5972" width="19.375" style="98" bestFit="1" customWidth="1"/>
    <col min="5973" max="5973" width="4.5" style="98" customWidth="1"/>
    <col min="5974" max="5974" width="11.25" style="98" bestFit="1" customWidth="1"/>
    <col min="5975" max="5975" width="13.625" style="98" bestFit="1" customWidth="1"/>
    <col min="5976" max="5976" width="13.375" style="98" bestFit="1" customWidth="1"/>
    <col min="5977" max="5977" width="14.125" style="98" bestFit="1" customWidth="1"/>
    <col min="5978" max="5978" width="13.625" style="98" bestFit="1" customWidth="1"/>
    <col min="5979" max="5979" width="16.75" style="98" bestFit="1" customWidth="1"/>
    <col min="5980" max="5980" width="15.5" style="98" bestFit="1" customWidth="1"/>
    <col min="5981" max="5981" width="19.625" style="98" bestFit="1" customWidth="1"/>
    <col min="5982" max="5982" width="18.375" style="98" bestFit="1" customWidth="1"/>
    <col min="5983" max="5983" width="19.375" style="98" bestFit="1" customWidth="1"/>
    <col min="5984" max="5984" width="18.125" style="98" bestFit="1" customWidth="1"/>
    <col min="5985" max="5985" width="16.375" style="98" bestFit="1" customWidth="1"/>
    <col min="5986" max="5986" width="12.5" style="98" customWidth="1"/>
    <col min="5987" max="5987" width="25.5" style="98" bestFit="1" customWidth="1"/>
    <col min="5988" max="5988" width="24.125" style="98" bestFit="1" customWidth="1"/>
    <col min="5989" max="5989" width="19.625" style="98" bestFit="1" customWidth="1"/>
    <col min="5990" max="5990" width="18.375" style="98" bestFit="1" customWidth="1"/>
    <col min="5991" max="5991" width="23.5" style="98" bestFit="1" customWidth="1"/>
    <col min="5992" max="5992" width="13.375" style="98" bestFit="1" customWidth="1"/>
    <col min="5993" max="5993" width="19.875" style="98" bestFit="1" customWidth="1"/>
    <col min="5994" max="5994" width="22.75" style="98" bestFit="1" customWidth="1"/>
    <col min="5995" max="5995" width="19.125" style="98" bestFit="1" customWidth="1"/>
    <col min="5996" max="5996" width="10.875" style="98" customWidth="1"/>
    <col min="5997" max="5997" width="18.875" style="98" bestFit="1" customWidth="1"/>
    <col min="5998" max="5998" width="28.875" style="98" bestFit="1" customWidth="1"/>
    <col min="5999" max="5999" width="24.125" style="98" bestFit="1" customWidth="1"/>
    <col min="6000" max="6000" width="18.625" style="98" bestFit="1" customWidth="1"/>
    <col min="6001" max="6001" width="16.625" style="98" bestFit="1" customWidth="1"/>
    <col min="6002" max="6002" width="19.375" style="98" bestFit="1" customWidth="1"/>
    <col min="6003" max="6003" width="4.5" style="98" customWidth="1"/>
    <col min="6004" max="6004" width="11.25" style="98" bestFit="1" customWidth="1"/>
    <col min="6005" max="6005" width="13.625" style="98" bestFit="1" customWidth="1"/>
    <col min="6006" max="6006" width="13.375" style="98" bestFit="1" customWidth="1"/>
    <col min="6007" max="6007" width="14.125" style="98" bestFit="1" customWidth="1"/>
    <col min="6008" max="6008" width="13.625" style="98" bestFit="1" customWidth="1"/>
    <col min="6009" max="6009" width="16.75" style="98" bestFit="1" customWidth="1"/>
    <col min="6010" max="6010" width="15.5" style="98" bestFit="1" customWidth="1"/>
    <col min="6011" max="6011" width="19.625" style="98" bestFit="1" customWidth="1"/>
    <col min="6012" max="6012" width="18.375" style="98" bestFit="1" customWidth="1"/>
    <col min="6013" max="6013" width="19.375" style="98" bestFit="1" customWidth="1"/>
    <col min="6014" max="6014" width="18.125" style="98" bestFit="1" customWidth="1"/>
    <col min="6015" max="6015" width="16.375" style="98" bestFit="1" customWidth="1"/>
    <col min="6016" max="6016" width="12.5" style="98" bestFit="1" customWidth="1"/>
    <col min="6017" max="6017" width="25.5" style="98" bestFit="1" customWidth="1"/>
    <col min="6018" max="6018" width="24.125" style="98" bestFit="1" customWidth="1"/>
    <col min="6019" max="6019" width="19.625" style="98" bestFit="1" customWidth="1"/>
    <col min="6020" max="6020" width="18.375" style="98" bestFit="1" customWidth="1"/>
    <col min="6021" max="6021" width="23.5" style="98" bestFit="1" customWidth="1"/>
    <col min="6022" max="6022" width="13.375" style="98" bestFit="1" customWidth="1"/>
    <col min="6023" max="6023" width="19.875" style="98" bestFit="1" customWidth="1"/>
    <col min="6024" max="6024" width="22.75" style="98" bestFit="1" customWidth="1"/>
    <col min="6025" max="6025" width="19.125" style="98" bestFit="1" customWidth="1"/>
    <col min="6026" max="6026" width="10.875" style="98" customWidth="1"/>
    <col min="6027" max="6027" width="18.875" style="98" bestFit="1" customWidth="1"/>
    <col min="6028" max="6028" width="28.875" style="98" bestFit="1" customWidth="1"/>
    <col min="6029" max="6029" width="24.125" style="98" bestFit="1" customWidth="1"/>
    <col min="6030" max="6030" width="18.625" style="98" bestFit="1" customWidth="1"/>
    <col min="6031" max="6031" width="16.625" style="98" bestFit="1" customWidth="1"/>
    <col min="6032" max="6032" width="19.375" style="98" bestFit="1" customWidth="1"/>
    <col min="6033" max="6033" width="4.5" style="98" customWidth="1"/>
    <col min="6034" max="6034" width="11.25" style="98" bestFit="1" customWidth="1"/>
    <col min="6035" max="6035" width="13.625" style="98" bestFit="1" customWidth="1"/>
    <col min="6036" max="6036" width="13.375" style="98" bestFit="1" customWidth="1"/>
    <col min="6037" max="6037" width="14.125" style="98" bestFit="1" customWidth="1"/>
    <col min="6038" max="6038" width="13.625" style="98" bestFit="1" customWidth="1"/>
    <col min="6039" max="6039" width="16.75" style="98" bestFit="1" customWidth="1"/>
    <col min="6040" max="6040" width="15.5" style="98" bestFit="1" customWidth="1"/>
    <col min="6041" max="6041" width="19.625" style="98" bestFit="1" customWidth="1"/>
    <col min="6042" max="6042" width="18.375" style="98" bestFit="1" customWidth="1"/>
    <col min="6043" max="6043" width="19.375" style="98" bestFit="1" customWidth="1"/>
    <col min="6044" max="6044" width="18.125" style="98" bestFit="1" customWidth="1"/>
    <col min="6045" max="6045" width="16.375" style="98" bestFit="1" customWidth="1"/>
    <col min="6046" max="6046" width="12.5" style="98" customWidth="1"/>
    <col min="6047" max="6047" width="25.5" style="98" bestFit="1" customWidth="1"/>
    <col min="6048" max="6048" width="24.125" style="98" bestFit="1" customWidth="1"/>
    <col min="6049" max="6049" width="19.625" style="98" bestFit="1" customWidth="1"/>
    <col min="6050" max="6050" width="18.375" style="98" bestFit="1" customWidth="1"/>
    <col min="6051" max="6051" width="23.5" style="98" bestFit="1" customWidth="1"/>
    <col min="6052" max="6052" width="13.375" style="98" bestFit="1" customWidth="1"/>
    <col min="6053" max="6053" width="19.875" style="98" bestFit="1" customWidth="1"/>
    <col min="6054" max="6054" width="22.75" style="98" bestFit="1" customWidth="1"/>
    <col min="6055" max="6055" width="19.125" style="98" bestFit="1" customWidth="1"/>
    <col min="6056" max="6056" width="10.875" style="98" customWidth="1"/>
    <col min="6057" max="6057" width="18.875" style="98" bestFit="1" customWidth="1"/>
    <col min="6058" max="6058" width="28.875" style="98" bestFit="1" customWidth="1"/>
    <col min="6059" max="6059" width="24.125" style="98" bestFit="1" customWidth="1"/>
    <col min="6060" max="6060" width="18.625" style="98" bestFit="1" customWidth="1"/>
    <col min="6061" max="6061" width="16.625" style="98" bestFit="1" customWidth="1"/>
    <col min="6062" max="6062" width="19.375" style="98" bestFit="1" customWidth="1"/>
    <col min="6063" max="6063" width="4.5" style="98" customWidth="1"/>
    <col min="6064" max="6064" width="11.25" style="98" bestFit="1" customWidth="1"/>
    <col min="6065" max="6065" width="13.625" style="98" bestFit="1" customWidth="1"/>
    <col min="6066" max="6066" width="13.375" style="98" bestFit="1" customWidth="1"/>
    <col min="6067" max="6067" width="14.125" style="98" bestFit="1" customWidth="1"/>
    <col min="6068" max="6068" width="13.625" style="98" bestFit="1" customWidth="1"/>
    <col min="6069" max="6069" width="16.75" style="98" bestFit="1" customWidth="1"/>
    <col min="6070" max="6070" width="15.5" style="98" bestFit="1" customWidth="1"/>
    <col min="6071" max="6071" width="19.625" style="98" bestFit="1" customWidth="1"/>
    <col min="6072" max="6072" width="18.375" style="98" bestFit="1" customWidth="1"/>
    <col min="6073" max="6073" width="19.375" style="98" bestFit="1" customWidth="1"/>
    <col min="6074" max="6074" width="18.125" style="98" bestFit="1" customWidth="1"/>
    <col min="6075" max="6075" width="16.375" style="98" bestFit="1" customWidth="1"/>
    <col min="6076" max="6076" width="12.5" style="98" bestFit="1" customWidth="1"/>
    <col min="6077" max="6077" width="25.5" style="98" bestFit="1" customWidth="1"/>
    <col min="6078" max="6078" width="24.125" style="98" bestFit="1" customWidth="1"/>
    <col min="6079" max="6079" width="19.625" style="98" bestFit="1" customWidth="1"/>
    <col min="6080" max="6080" width="18.375" style="98" bestFit="1" customWidth="1"/>
    <col min="6081" max="6081" width="23.5" style="98" bestFit="1" customWidth="1"/>
    <col min="6082" max="6082" width="13.375" style="98" bestFit="1" customWidth="1"/>
    <col min="6083" max="6083" width="19.875" style="98" bestFit="1" customWidth="1"/>
    <col min="6084" max="6084" width="22.75" style="98" bestFit="1" customWidth="1"/>
    <col min="6085" max="6085" width="19.125" style="98" bestFit="1" customWidth="1"/>
    <col min="6086" max="6086" width="10.875" style="98" customWidth="1"/>
    <col min="6087" max="6087" width="18.875" style="98" bestFit="1" customWidth="1"/>
    <col min="6088" max="6088" width="28.875" style="98" bestFit="1" customWidth="1"/>
    <col min="6089" max="6089" width="24.125" style="98" bestFit="1" customWidth="1"/>
    <col min="6090" max="6090" width="18.625" style="98" bestFit="1" customWidth="1"/>
    <col min="6091" max="6091" width="16.625" style="98" bestFit="1" customWidth="1"/>
    <col min="6092" max="6092" width="19.375" style="98" bestFit="1" customWidth="1"/>
    <col min="6093" max="6093" width="4.5" style="98" customWidth="1"/>
    <col min="6094" max="6094" width="11.25" style="98" bestFit="1" customWidth="1"/>
    <col min="6095" max="6095" width="13.625" style="98" bestFit="1" customWidth="1"/>
    <col min="6096" max="6096" width="13.375" style="98" bestFit="1" customWidth="1"/>
    <col min="6097" max="6097" width="14.125" style="98" bestFit="1" customWidth="1"/>
    <col min="6098" max="6098" width="13.625" style="98" bestFit="1" customWidth="1"/>
    <col min="6099" max="6099" width="16.75" style="98" bestFit="1" customWidth="1"/>
    <col min="6100" max="6100" width="15.5" style="98" bestFit="1" customWidth="1"/>
    <col min="6101" max="6101" width="19.625" style="98" bestFit="1" customWidth="1"/>
    <col min="6102" max="6102" width="18.375" style="98" bestFit="1" customWidth="1"/>
    <col min="6103" max="6103" width="19.375" style="98" bestFit="1" customWidth="1"/>
    <col min="6104" max="6104" width="18.125" style="98" bestFit="1" customWidth="1"/>
    <col min="6105" max="6105" width="16.375" style="98" bestFit="1" customWidth="1"/>
    <col min="6106" max="6106" width="12" style="98" customWidth="1"/>
    <col min="6107" max="6107" width="25.5" style="98" bestFit="1" customWidth="1"/>
    <col min="6108" max="6108" width="24.125" style="98" bestFit="1" customWidth="1"/>
    <col min="6109" max="6109" width="19.625" style="98" bestFit="1" customWidth="1"/>
    <col min="6110" max="6110" width="18.375" style="98" bestFit="1" customWidth="1"/>
    <col min="6111" max="6111" width="23.5" style="98" bestFit="1" customWidth="1"/>
    <col min="6112" max="6112" width="13.375" style="98" bestFit="1" customWidth="1"/>
    <col min="6113" max="6113" width="19.875" style="98" bestFit="1" customWidth="1"/>
    <col min="6114" max="6114" width="22.75" style="98" bestFit="1" customWidth="1"/>
    <col min="6115" max="6115" width="19.125" style="98" bestFit="1" customWidth="1"/>
    <col min="6116" max="6116" width="11.5" style="98" customWidth="1"/>
    <col min="6117" max="6117" width="18.875" style="98" bestFit="1" customWidth="1"/>
    <col min="6118" max="6118" width="28.875" style="98" bestFit="1" customWidth="1"/>
    <col min="6119" max="6119" width="24.125" style="98" bestFit="1" customWidth="1"/>
    <col min="6120" max="6120" width="18.625" style="98" bestFit="1" customWidth="1"/>
    <col min="6121" max="6121" width="16.625" style="98" bestFit="1" customWidth="1"/>
    <col min="6122" max="6122" width="19.375" style="98" bestFit="1" customWidth="1"/>
    <col min="6123" max="6123" width="4.5" style="98" customWidth="1"/>
    <col min="6124" max="6124" width="11.25" style="98" bestFit="1" customWidth="1"/>
    <col min="6125" max="6125" width="13.625" style="98" bestFit="1" customWidth="1"/>
    <col min="6126" max="6126" width="13.375" style="98" bestFit="1" customWidth="1"/>
    <col min="6127" max="6127" width="14.125" style="98" bestFit="1" customWidth="1"/>
    <col min="6128" max="6128" width="13.625" style="98" bestFit="1" customWidth="1"/>
    <col min="6129" max="6129" width="16.75" style="98" bestFit="1" customWidth="1"/>
    <col min="6130" max="6130" width="15.5" style="98" bestFit="1" customWidth="1"/>
    <col min="6131" max="6131" width="19.625" style="98" bestFit="1" customWidth="1"/>
    <col min="6132" max="6132" width="18.375" style="98" bestFit="1" customWidth="1"/>
    <col min="6133" max="6133" width="19.375" style="98" bestFit="1" customWidth="1"/>
    <col min="6134" max="6134" width="18.125" style="98" bestFit="1" customWidth="1"/>
    <col min="6135" max="6135" width="16.375" style="98" bestFit="1" customWidth="1"/>
    <col min="6136" max="6136" width="12.5" style="98" bestFit="1" customWidth="1"/>
    <col min="6137" max="6137" width="25.5" style="98" bestFit="1" customWidth="1"/>
    <col min="6138" max="6138" width="24.125" style="98" bestFit="1" customWidth="1"/>
    <col min="6139" max="6139" width="19.625" style="98" bestFit="1" customWidth="1"/>
    <col min="6140" max="6140" width="18.375" style="98" bestFit="1" customWidth="1"/>
    <col min="6141" max="6141" width="23.5" style="98" bestFit="1" customWidth="1"/>
    <col min="6142" max="6142" width="13.375" style="98" bestFit="1" customWidth="1"/>
    <col min="6143" max="6143" width="19.875" style="98" bestFit="1" customWidth="1"/>
    <col min="6144" max="6144" width="22.75" style="98" bestFit="1" customWidth="1"/>
    <col min="6145" max="6145" width="19.125" style="98" bestFit="1" customWidth="1"/>
    <col min="6146" max="6146" width="11.5" style="98" customWidth="1"/>
    <col min="6147" max="6147" width="18.875" style="98" bestFit="1" customWidth="1"/>
    <col min="6148" max="6148" width="28.875" style="98" bestFit="1" customWidth="1"/>
    <col min="6149" max="6149" width="24.125" style="98" bestFit="1" customWidth="1"/>
    <col min="6150" max="6150" width="18.625" style="98" bestFit="1" customWidth="1"/>
    <col min="6151" max="6151" width="16.625" style="98" bestFit="1" customWidth="1"/>
    <col min="6152" max="6152" width="19.375" style="98" bestFit="1" customWidth="1"/>
    <col min="6153" max="6153" width="4.5" style="98" customWidth="1"/>
    <col min="6154" max="6154" width="11.25" style="98" bestFit="1" customWidth="1"/>
    <col min="6155" max="6155" width="13.625" style="98" bestFit="1" customWidth="1"/>
    <col min="6156" max="6156" width="13.375" style="98" bestFit="1" customWidth="1"/>
    <col min="6157" max="6157" width="14.125" style="98" bestFit="1" customWidth="1"/>
    <col min="6158" max="6158" width="13.625" style="98" bestFit="1" customWidth="1"/>
    <col min="6159" max="6159" width="16.75" style="98" bestFit="1" customWidth="1"/>
    <col min="6160" max="6160" width="15.5" style="98" bestFit="1" customWidth="1"/>
    <col min="6161" max="6161" width="19.625" style="98" bestFit="1" customWidth="1"/>
    <col min="6162" max="6162" width="18.375" style="98" bestFit="1" customWidth="1"/>
    <col min="6163" max="6163" width="19.375" style="98" bestFit="1" customWidth="1"/>
    <col min="6164" max="6164" width="18.125" style="98" bestFit="1" customWidth="1"/>
    <col min="6165" max="6165" width="16.375" style="98" bestFit="1" customWidth="1"/>
    <col min="6166" max="6166" width="12.5" style="98" customWidth="1"/>
    <col min="6167" max="6167" width="25.5" style="98" bestFit="1" customWidth="1"/>
    <col min="6168" max="6168" width="24.125" style="98" bestFit="1" customWidth="1"/>
    <col min="6169" max="6169" width="19.625" style="98" bestFit="1" customWidth="1"/>
    <col min="6170" max="6170" width="18.375" style="98" bestFit="1" customWidth="1"/>
    <col min="6171" max="6171" width="23.5" style="98" bestFit="1" customWidth="1"/>
    <col min="6172" max="6172" width="13.375" style="98" bestFit="1" customWidth="1"/>
    <col min="6173" max="6173" width="19.875" style="98" bestFit="1" customWidth="1"/>
    <col min="6174" max="6174" width="22.75" style="98" bestFit="1" customWidth="1"/>
    <col min="6175" max="6175" width="19.125" style="98" bestFit="1" customWidth="1"/>
    <col min="6176" max="6176" width="11.5" style="98" customWidth="1"/>
    <col min="6177" max="6177" width="18.875" style="98" bestFit="1" customWidth="1"/>
    <col min="6178" max="6178" width="28.875" style="98" bestFit="1" customWidth="1"/>
    <col min="6179" max="6179" width="24.125" style="98" bestFit="1" customWidth="1"/>
    <col min="6180" max="6180" width="18.625" style="98" bestFit="1" customWidth="1"/>
    <col min="6181" max="6181" width="16.625" style="98" bestFit="1" customWidth="1"/>
    <col min="6182" max="6182" width="19.375" style="98" bestFit="1" customWidth="1"/>
    <col min="6183" max="6183" width="4.5" style="98" customWidth="1"/>
    <col min="6184" max="6184" width="11.25" style="98" bestFit="1" customWidth="1"/>
    <col min="6185" max="6185" width="13.625" style="98" bestFit="1" customWidth="1"/>
    <col min="6186" max="6186" width="13.375" style="98" bestFit="1" customWidth="1"/>
    <col min="6187" max="6187" width="14.125" style="98" bestFit="1" customWidth="1"/>
    <col min="6188" max="6188" width="13.625" style="98" bestFit="1" customWidth="1"/>
    <col min="6189" max="6189" width="16.75" style="98" bestFit="1" customWidth="1"/>
    <col min="6190" max="6190" width="15.5" style="98" bestFit="1" customWidth="1"/>
    <col min="6191" max="6191" width="19.625" style="98" bestFit="1" customWidth="1"/>
    <col min="6192" max="6192" width="18.375" style="98" bestFit="1" customWidth="1"/>
    <col min="6193" max="6193" width="19.375" style="98" bestFit="1" customWidth="1"/>
    <col min="6194" max="6194" width="18.125" style="98" bestFit="1" customWidth="1"/>
    <col min="6195" max="6195" width="16.375" style="98" bestFit="1" customWidth="1"/>
    <col min="6196" max="6196" width="12.5" style="98" bestFit="1" customWidth="1"/>
    <col min="6197" max="6197" width="25.5" style="98" bestFit="1" customWidth="1"/>
    <col min="6198" max="6198" width="24.125" style="98" bestFit="1" customWidth="1"/>
    <col min="6199" max="6199" width="19.625" style="98" bestFit="1" customWidth="1"/>
    <col min="6200" max="6200" width="18.375" style="98" bestFit="1" customWidth="1"/>
    <col min="6201" max="6201" width="23.5" style="98" bestFit="1" customWidth="1"/>
    <col min="6202" max="6202" width="13.375" style="98" bestFit="1" customWidth="1"/>
    <col min="6203" max="6203" width="19.875" style="98" bestFit="1" customWidth="1"/>
    <col min="6204" max="6204" width="22.75" style="98" bestFit="1" customWidth="1"/>
    <col min="6205" max="6205" width="19.125" style="98" bestFit="1" customWidth="1"/>
    <col min="6206" max="6206" width="11.5" style="98" customWidth="1"/>
    <col min="6207" max="6207" width="18.875" style="98" bestFit="1" customWidth="1"/>
    <col min="6208" max="6208" width="28.875" style="98" bestFit="1" customWidth="1"/>
    <col min="6209" max="6209" width="24.125" style="98" bestFit="1" customWidth="1"/>
    <col min="6210" max="6210" width="18.625" style="98" bestFit="1" customWidth="1"/>
    <col min="6211" max="6211" width="16.625" style="98" bestFit="1" customWidth="1"/>
    <col min="6212" max="6212" width="19.375" style="98" bestFit="1" customWidth="1"/>
    <col min="6213" max="6213" width="4.5" style="98" customWidth="1"/>
    <col min="6214" max="6214" width="11.25" style="98" bestFit="1" customWidth="1"/>
    <col min="6215" max="6215" width="13.625" style="98" bestFit="1" customWidth="1"/>
    <col min="6216" max="6216" width="13.375" style="98" bestFit="1" customWidth="1"/>
    <col min="6217" max="6217" width="14.125" style="98" bestFit="1" customWidth="1"/>
    <col min="6218" max="6218" width="13.625" style="98" bestFit="1" customWidth="1"/>
    <col min="6219" max="6219" width="16.75" style="98" bestFit="1" customWidth="1"/>
    <col min="6220" max="6220" width="15.5" style="98" bestFit="1" customWidth="1"/>
    <col min="6221" max="6221" width="19.625" style="98" bestFit="1" customWidth="1"/>
    <col min="6222" max="6222" width="18.375" style="98" bestFit="1" customWidth="1"/>
    <col min="6223" max="6223" width="19.375" style="98" bestFit="1" customWidth="1"/>
    <col min="6224" max="6224" width="18.125" style="98" bestFit="1" customWidth="1"/>
    <col min="6225" max="6225" width="16.375" style="98" bestFit="1" customWidth="1"/>
    <col min="6226" max="6226" width="12.5" style="98" bestFit="1" customWidth="1"/>
    <col min="6227" max="6227" width="25.5" style="98" bestFit="1" customWidth="1"/>
    <col min="6228" max="6228" width="24.125" style="98" bestFit="1" customWidth="1"/>
    <col min="6229" max="6229" width="19.625" style="98" bestFit="1" customWidth="1"/>
    <col min="6230" max="6230" width="18.375" style="98" bestFit="1" customWidth="1"/>
    <col min="6231" max="6231" width="23.5" style="98" bestFit="1" customWidth="1"/>
    <col min="6232" max="6232" width="13.375" style="98" bestFit="1" customWidth="1"/>
    <col min="6233" max="6233" width="19.875" style="98" bestFit="1" customWidth="1"/>
    <col min="6234" max="6234" width="22.75" style="98" bestFit="1" customWidth="1"/>
    <col min="6235" max="6235" width="19.125" style="98" bestFit="1" customWidth="1"/>
    <col min="6236" max="6236" width="11.5" style="98" customWidth="1"/>
    <col min="6237" max="6237" width="18.875" style="98" bestFit="1" customWidth="1"/>
    <col min="6238" max="6238" width="28.875" style="98" bestFit="1" customWidth="1"/>
    <col min="6239" max="6239" width="24.125" style="98" bestFit="1" customWidth="1"/>
    <col min="6240" max="6240" width="18.625" style="98" bestFit="1" customWidth="1"/>
    <col min="6241" max="6241" width="16.625" style="98" bestFit="1" customWidth="1"/>
    <col min="6242" max="6242" width="19.375" style="98" bestFit="1" customWidth="1"/>
    <col min="6243" max="6243" width="4.5" style="98" customWidth="1"/>
    <col min="6244" max="6244" width="11.25" style="98" bestFit="1" customWidth="1"/>
    <col min="6245" max="6245" width="13.625" style="98" bestFit="1" customWidth="1"/>
    <col min="6246" max="6246" width="13.375" style="98" bestFit="1" customWidth="1"/>
    <col min="6247" max="6247" width="14.125" style="98" bestFit="1" customWidth="1"/>
    <col min="6248" max="6248" width="13.625" style="98" bestFit="1" customWidth="1"/>
    <col min="6249" max="6249" width="16.75" style="98" bestFit="1" customWidth="1"/>
    <col min="6250" max="6250" width="15.5" style="98" bestFit="1" customWidth="1"/>
    <col min="6251" max="6251" width="19.625" style="98" bestFit="1" customWidth="1"/>
    <col min="6252" max="6252" width="18.375" style="98" bestFit="1" customWidth="1"/>
    <col min="6253" max="6253" width="19.375" style="98" bestFit="1" customWidth="1"/>
    <col min="6254" max="6254" width="18.125" style="98" bestFit="1" customWidth="1"/>
    <col min="6255" max="6255" width="16.375" style="98" bestFit="1" customWidth="1"/>
    <col min="6256" max="6256" width="12.5" style="98" customWidth="1"/>
    <col min="6257" max="6257" width="25.5" style="98" bestFit="1" customWidth="1"/>
    <col min="6258" max="6258" width="24.125" style="98" bestFit="1" customWidth="1"/>
    <col min="6259" max="6259" width="19.625" style="98" bestFit="1" customWidth="1"/>
    <col min="6260" max="6260" width="18.375" style="98" bestFit="1" customWidth="1"/>
    <col min="6261" max="6261" width="23.5" style="98" bestFit="1" customWidth="1"/>
    <col min="6262" max="6262" width="13.375" style="98" bestFit="1" customWidth="1"/>
    <col min="6263" max="6263" width="19.875" style="98" bestFit="1" customWidth="1"/>
    <col min="6264" max="6264" width="22.75" style="98" bestFit="1" customWidth="1"/>
    <col min="6265" max="6265" width="19.125" style="98" bestFit="1" customWidth="1"/>
    <col min="6266" max="6266" width="11.5" style="98" customWidth="1"/>
    <col min="6267" max="6267" width="18.875" style="98" bestFit="1" customWidth="1"/>
    <col min="6268" max="6268" width="28.875" style="98" bestFit="1" customWidth="1"/>
    <col min="6269" max="6269" width="24.125" style="98" bestFit="1" customWidth="1"/>
    <col min="6270" max="6270" width="18.625" style="98" bestFit="1" customWidth="1"/>
    <col min="6271" max="6271" width="16.625" style="98" bestFit="1" customWidth="1"/>
    <col min="6272" max="6272" width="19.375" style="98" bestFit="1" customWidth="1"/>
    <col min="6273" max="6273" width="4.5" style="98" customWidth="1"/>
    <col min="6274" max="6274" width="11.25" style="98" bestFit="1" customWidth="1"/>
    <col min="6275" max="6275" width="13.625" style="98" bestFit="1" customWidth="1"/>
    <col min="6276" max="6276" width="13.375" style="98" bestFit="1" customWidth="1"/>
    <col min="6277" max="6277" width="14.125" style="98" bestFit="1" customWidth="1"/>
    <col min="6278" max="6278" width="13.625" style="98" bestFit="1" customWidth="1"/>
    <col min="6279" max="6279" width="16.75" style="98" bestFit="1" customWidth="1"/>
    <col min="6280" max="6280" width="15.5" style="98" bestFit="1" customWidth="1"/>
    <col min="6281" max="6281" width="19.625" style="98" bestFit="1" customWidth="1"/>
    <col min="6282" max="6282" width="18.375" style="98" bestFit="1" customWidth="1"/>
    <col min="6283" max="6283" width="19.375" style="98" bestFit="1" customWidth="1"/>
    <col min="6284" max="6284" width="18.125" style="98" bestFit="1" customWidth="1"/>
    <col min="6285" max="6285" width="16.375" style="98" bestFit="1" customWidth="1"/>
    <col min="6286" max="6286" width="12.5" style="98" bestFit="1" customWidth="1"/>
    <col min="6287" max="6287" width="25.5" style="98" bestFit="1" customWidth="1"/>
    <col min="6288" max="6288" width="24.125" style="98" bestFit="1" customWidth="1"/>
    <col min="6289" max="6289" width="19.625" style="98" bestFit="1" customWidth="1"/>
    <col min="6290" max="6290" width="18.375" style="98" bestFit="1" customWidth="1"/>
    <col min="6291" max="6291" width="23.5" style="98" bestFit="1" customWidth="1"/>
    <col min="6292" max="6292" width="13.375" style="98" bestFit="1" customWidth="1"/>
    <col min="6293" max="6293" width="19.875" style="98" bestFit="1" customWidth="1"/>
    <col min="6294" max="6294" width="22.75" style="98" bestFit="1" customWidth="1"/>
    <col min="6295" max="6295" width="19.125" style="98" bestFit="1" customWidth="1"/>
    <col min="6296" max="6296" width="11.5" style="98" customWidth="1"/>
    <col min="6297" max="6297" width="18.875" style="98" bestFit="1" customWidth="1"/>
    <col min="6298" max="6298" width="28.875" style="98" bestFit="1" customWidth="1"/>
    <col min="6299" max="6299" width="24.125" style="98" bestFit="1" customWidth="1"/>
    <col min="6300" max="6300" width="18.625" style="98" bestFit="1" customWidth="1"/>
    <col min="6301" max="6301" width="16.625" style="98" bestFit="1" customWidth="1"/>
    <col min="6302" max="6302" width="19.375" style="98" bestFit="1" customWidth="1"/>
    <col min="6303" max="6303" width="4.5" style="98" customWidth="1"/>
    <col min="6304" max="6304" width="11.25" style="98" bestFit="1" customWidth="1"/>
    <col min="6305" max="6305" width="13.625" style="98" bestFit="1" customWidth="1"/>
    <col min="6306" max="6306" width="13.375" style="98" bestFit="1" customWidth="1"/>
    <col min="6307" max="6307" width="14.125" style="98" bestFit="1" customWidth="1"/>
    <col min="6308" max="6308" width="13.625" style="98" bestFit="1" customWidth="1"/>
    <col min="6309" max="6309" width="16.75" style="98" bestFit="1" customWidth="1"/>
    <col min="6310" max="6310" width="15.5" style="98" bestFit="1" customWidth="1"/>
    <col min="6311" max="6311" width="19.625" style="98" bestFit="1" customWidth="1"/>
    <col min="6312" max="6312" width="18.375" style="98" bestFit="1" customWidth="1"/>
    <col min="6313" max="6313" width="19.375" style="98" bestFit="1" customWidth="1"/>
    <col min="6314" max="6314" width="18.125" style="98" bestFit="1" customWidth="1"/>
    <col min="6315" max="6315" width="16.375" style="98" bestFit="1" customWidth="1"/>
    <col min="6316" max="6316" width="12.5" style="98" bestFit="1" customWidth="1"/>
    <col min="6317" max="6317" width="25.5" style="98" bestFit="1" customWidth="1"/>
    <col min="6318" max="6318" width="24.125" style="98" bestFit="1" customWidth="1"/>
    <col min="6319" max="6319" width="19.625" style="98" bestFit="1" customWidth="1"/>
    <col min="6320" max="6320" width="18.375" style="98" bestFit="1" customWidth="1"/>
    <col min="6321" max="6321" width="23.5" style="98" bestFit="1" customWidth="1"/>
    <col min="6322" max="6322" width="13.375" style="98" bestFit="1" customWidth="1"/>
    <col min="6323" max="6323" width="19.875" style="98" bestFit="1" customWidth="1"/>
    <col min="6324" max="6324" width="22.75" style="98" bestFit="1" customWidth="1"/>
    <col min="6325" max="6325" width="19.125" style="98" bestFit="1" customWidth="1"/>
    <col min="6326" max="6326" width="11.5" style="98" customWidth="1"/>
    <col min="6327" max="6327" width="18.875" style="98" bestFit="1" customWidth="1"/>
    <col min="6328" max="6328" width="28.875" style="98" bestFit="1" customWidth="1"/>
    <col min="6329" max="6329" width="24.125" style="98" bestFit="1" customWidth="1"/>
    <col min="6330" max="6330" width="18.625" style="98" bestFit="1" customWidth="1"/>
    <col min="6331" max="6331" width="16.625" style="98" bestFit="1" customWidth="1"/>
    <col min="6332" max="6332" width="19.375" style="98" bestFit="1" customWidth="1"/>
    <col min="6333" max="6333" width="4.5" style="98" customWidth="1"/>
    <col min="6334" max="6334" width="11.25" style="98" bestFit="1" customWidth="1"/>
    <col min="6335" max="6335" width="13.625" style="98" bestFit="1" customWidth="1"/>
    <col min="6336" max="6336" width="13.375" style="98" bestFit="1" customWidth="1"/>
    <col min="6337" max="6337" width="14.125" style="98" bestFit="1" customWidth="1"/>
    <col min="6338" max="6338" width="13.625" style="98" bestFit="1" customWidth="1"/>
    <col min="6339" max="6339" width="16.75" style="98" bestFit="1" customWidth="1"/>
    <col min="6340" max="6340" width="15.5" style="98" bestFit="1" customWidth="1"/>
    <col min="6341" max="6341" width="19.625" style="98" bestFit="1" customWidth="1"/>
    <col min="6342" max="6342" width="18.375" style="98" bestFit="1" customWidth="1"/>
    <col min="6343" max="6343" width="19.375" style="98" bestFit="1" customWidth="1"/>
    <col min="6344" max="6344" width="18.125" style="98" bestFit="1" customWidth="1"/>
    <col min="6345" max="6345" width="16.375" style="98" bestFit="1" customWidth="1"/>
    <col min="6346" max="6346" width="12.5" style="98" bestFit="1" customWidth="1"/>
    <col min="6347" max="6347" width="25.5" style="98" bestFit="1" customWidth="1"/>
    <col min="6348" max="6348" width="24.125" style="98" bestFit="1" customWidth="1"/>
    <col min="6349" max="6349" width="19.625" style="98" bestFit="1" customWidth="1"/>
    <col min="6350" max="6350" width="18.375" style="98" bestFit="1" customWidth="1"/>
    <col min="6351" max="6351" width="23.5" style="98" bestFit="1" customWidth="1"/>
    <col min="6352" max="6352" width="13.375" style="98" bestFit="1" customWidth="1"/>
    <col min="6353" max="6353" width="19.875" style="98" bestFit="1" customWidth="1"/>
    <col min="6354" max="6354" width="22.75" style="98" bestFit="1" customWidth="1"/>
    <col min="6355" max="6355" width="19.125" style="98" bestFit="1" customWidth="1"/>
    <col min="6356" max="6356" width="11.5" style="98" customWidth="1"/>
    <col min="6357" max="6357" width="18.875" style="98" bestFit="1" customWidth="1"/>
    <col min="6358" max="6358" width="28.875" style="98" bestFit="1" customWidth="1"/>
    <col min="6359" max="6359" width="24.125" style="98" bestFit="1" customWidth="1"/>
    <col min="6360" max="6360" width="18.625" style="98" bestFit="1" customWidth="1"/>
    <col min="6361" max="6361" width="16.625" style="98" bestFit="1" customWidth="1"/>
    <col min="6362" max="6362" width="19.375" style="98" bestFit="1" customWidth="1"/>
    <col min="6363" max="6363" width="4.5" style="98" customWidth="1"/>
    <col min="6364" max="6364" width="11.25" style="98" bestFit="1" customWidth="1"/>
    <col min="6365" max="6365" width="13.625" style="98" bestFit="1" customWidth="1"/>
    <col min="6366" max="6366" width="13.375" style="98" bestFit="1" customWidth="1"/>
    <col min="6367" max="6367" width="14.125" style="98" bestFit="1" customWidth="1"/>
    <col min="6368" max="6368" width="13.625" style="98" bestFit="1" customWidth="1"/>
    <col min="6369" max="6369" width="16.75" style="98" bestFit="1" customWidth="1"/>
    <col min="6370" max="6370" width="15.5" style="98" bestFit="1" customWidth="1"/>
    <col min="6371" max="6371" width="19.625" style="98" bestFit="1" customWidth="1"/>
    <col min="6372" max="6372" width="18.375" style="98" bestFit="1" customWidth="1"/>
    <col min="6373" max="6373" width="19.375" style="98" bestFit="1" customWidth="1"/>
    <col min="6374" max="6374" width="18.125" style="98" bestFit="1" customWidth="1"/>
    <col min="6375" max="6375" width="16.375" style="98" bestFit="1" customWidth="1"/>
    <col min="6376" max="6376" width="12.5" style="98" bestFit="1" customWidth="1"/>
    <col min="6377" max="6377" width="25.5" style="98" bestFit="1" customWidth="1"/>
    <col min="6378" max="6378" width="24.125" style="98" bestFit="1" customWidth="1"/>
    <col min="6379" max="6379" width="19.625" style="98" bestFit="1" customWidth="1"/>
    <col min="6380" max="6380" width="18.375" style="98" bestFit="1" customWidth="1"/>
    <col min="6381" max="6381" width="23.5" style="98" bestFit="1" customWidth="1"/>
    <col min="6382" max="6382" width="13.375" style="98" bestFit="1" customWidth="1"/>
    <col min="6383" max="6383" width="19.875" style="98" bestFit="1" customWidth="1"/>
    <col min="6384" max="6384" width="22.75" style="98" bestFit="1" customWidth="1"/>
    <col min="6385" max="6385" width="19.125" style="98" bestFit="1" customWidth="1"/>
    <col min="6386" max="6386" width="11.5" style="98" customWidth="1"/>
    <col min="6387" max="6387" width="18.875" style="98" bestFit="1" customWidth="1"/>
    <col min="6388" max="6388" width="28.875" style="98" bestFit="1" customWidth="1"/>
    <col min="6389" max="6389" width="24.125" style="98" bestFit="1" customWidth="1"/>
    <col min="6390" max="6390" width="18.625" style="98" bestFit="1" customWidth="1"/>
    <col min="6391" max="6391" width="16.625" style="98" bestFit="1" customWidth="1"/>
    <col min="6392" max="6392" width="19.375" style="98" bestFit="1" customWidth="1"/>
    <col min="6393" max="6393" width="4.5" style="98" customWidth="1"/>
    <col min="6394" max="6394" width="11.25" style="98" bestFit="1" customWidth="1"/>
    <col min="6395" max="6395" width="13.625" style="98" bestFit="1" customWidth="1"/>
    <col min="6396" max="6396" width="13.375" style="98" bestFit="1" customWidth="1"/>
    <col min="6397" max="6397" width="14.125" style="98" bestFit="1" customWidth="1"/>
    <col min="6398" max="6398" width="13.625" style="98" bestFit="1" customWidth="1"/>
    <col min="6399" max="6399" width="16.75" style="98" bestFit="1" customWidth="1"/>
    <col min="6400" max="6400" width="15.5" style="98" bestFit="1" customWidth="1"/>
    <col min="6401" max="6401" width="19.625" style="98" bestFit="1" customWidth="1"/>
    <col min="6402" max="6402" width="18.375" style="98" bestFit="1" customWidth="1"/>
    <col min="6403" max="6403" width="19.375" style="98" bestFit="1" customWidth="1"/>
    <col min="6404" max="6404" width="18.125" style="98" bestFit="1" customWidth="1"/>
    <col min="6405" max="6405" width="16.375" style="98" bestFit="1" customWidth="1"/>
    <col min="6406" max="6406" width="12.5" style="98" bestFit="1" customWidth="1"/>
    <col min="6407" max="6407" width="25.5" style="98" bestFit="1" customWidth="1"/>
    <col min="6408" max="6408" width="24.125" style="98" bestFit="1" customWidth="1"/>
    <col min="6409" max="6409" width="19.625" style="98" bestFit="1" customWidth="1"/>
    <col min="6410" max="6410" width="18.375" style="98" bestFit="1" customWidth="1"/>
    <col min="6411" max="6411" width="23.5" style="98" bestFit="1" customWidth="1"/>
    <col min="6412" max="6412" width="13.375" style="98" bestFit="1" customWidth="1"/>
    <col min="6413" max="6413" width="19.875" style="98" bestFit="1" customWidth="1"/>
    <col min="6414" max="6414" width="22.75" style="98" bestFit="1" customWidth="1"/>
    <col min="6415" max="6415" width="19.125" style="98" bestFit="1" customWidth="1"/>
    <col min="6416" max="6416" width="11.5" style="98" customWidth="1"/>
    <col min="6417" max="6417" width="18.875" style="98" bestFit="1" customWidth="1"/>
    <col min="6418" max="6418" width="28.875" style="98" bestFit="1" customWidth="1"/>
    <col min="6419" max="6419" width="24.125" style="98" bestFit="1" customWidth="1"/>
    <col min="6420" max="6420" width="18.625" style="98" bestFit="1" customWidth="1"/>
    <col min="6421" max="6421" width="16.625" style="98" bestFit="1" customWidth="1"/>
    <col min="6422" max="6422" width="19.375" style="98" bestFit="1" customWidth="1"/>
    <col min="6423" max="6423" width="4.5" style="98" customWidth="1"/>
    <col min="6424" max="6424" width="11.25" style="98" bestFit="1" customWidth="1"/>
    <col min="6425" max="6425" width="13.625" style="98" bestFit="1" customWidth="1"/>
    <col min="6426" max="6426" width="13.375" style="98" bestFit="1" customWidth="1"/>
    <col min="6427" max="6427" width="14.125" style="98" bestFit="1" customWidth="1"/>
    <col min="6428" max="6428" width="13.625" style="98" bestFit="1" customWidth="1"/>
    <col min="6429" max="6429" width="16.75" style="98" bestFit="1" customWidth="1"/>
    <col min="6430" max="6430" width="15.5" style="98" bestFit="1" customWidth="1"/>
    <col min="6431" max="6431" width="19.625" style="98" bestFit="1" customWidth="1"/>
    <col min="6432" max="6432" width="18.375" style="98" bestFit="1" customWidth="1"/>
    <col min="6433" max="6433" width="19.375" style="98" bestFit="1" customWidth="1"/>
    <col min="6434" max="6434" width="18.125" style="98" bestFit="1" customWidth="1"/>
    <col min="6435" max="6435" width="16.375" style="98" bestFit="1" customWidth="1"/>
    <col min="6436" max="6436" width="12.5" style="98" bestFit="1" customWidth="1"/>
    <col min="6437" max="6437" width="25.5" style="98" bestFit="1" customWidth="1"/>
    <col min="6438" max="6438" width="24.125" style="98" bestFit="1" customWidth="1"/>
    <col min="6439" max="6439" width="19.625" style="98" bestFit="1" customWidth="1"/>
    <col min="6440" max="6440" width="18.375" style="98" bestFit="1" customWidth="1"/>
    <col min="6441" max="6441" width="23.5" style="98" bestFit="1" customWidth="1"/>
    <col min="6442" max="6442" width="13.375" style="98" bestFit="1" customWidth="1"/>
    <col min="6443" max="6443" width="19.875" style="98" bestFit="1" customWidth="1"/>
    <col min="6444" max="6444" width="22.75" style="98" bestFit="1" customWidth="1"/>
    <col min="6445" max="6445" width="19.125" style="98" bestFit="1" customWidth="1"/>
    <col min="6446" max="6446" width="11.5" style="98" customWidth="1"/>
    <col min="6447" max="6447" width="18.875" style="98" bestFit="1" customWidth="1"/>
    <col min="6448" max="6448" width="28.875" style="98" bestFit="1" customWidth="1"/>
    <col min="6449" max="6449" width="24.125" style="98" bestFit="1" customWidth="1"/>
    <col min="6450" max="6450" width="18.625" style="98" bestFit="1" customWidth="1"/>
    <col min="6451" max="6451" width="16.625" style="98" bestFit="1" customWidth="1"/>
    <col min="6452" max="6452" width="19.375" style="98" bestFit="1" customWidth="1"/>
    <col min="6453" max="6453" width="4.5" style="98" customWidth="1"/>
    <col min="6454" max="6454" width="11.25" style="98" bestFit="1" customWidth="1"/>
    <col min="6455" max="6455" width="13.625" style="98" bestFit="1" customWidth="1"/>
    <col min="6456" max="6456" width="13.375" style="98" bestFit="1" customWidth="1"/>
    <col min="6457" max="6457" width="14.125" style="98" bestFit="1" customWidth="1"/>
    <col min="6458" max="6458" width="13.625" style="98" bestFit="1" customWidth="1"/>
    <col min="6459" max="6459" width="16.75" style="98" bestFit="1" customWidth="1"/>
    <col min="6460" max="6460" width="15.5" style="98" bestFit="1" customWidth="1"/>
    <col min="6461" max="6461" width="19.625" style="98" bestFit="1" customWidth="1"/>
    <col min="6462" max="6462" width="18.375" style="98" bestFit="1" customWidth="1"/>
    <col min="6463" max="6463" width="19.375" style="98" bestFit="1" customWidth="1"/>
    <col min="6464" max="6464" width="18.125" style="98" bestFit="1" customWidth="1"/>
    <col min="6465" max="6465" width="16.375" style="98" bestFit="1" customWidth="1"/>
    <col min="6466" max="6466" width="12" style="98" customWidth="1"/>
    <col min="6467" max="6467" width="25.5" style="98" bestFit="1" customWidth="1"/>
    <col min="6468" max="6468" width="24.125" style="98" bestFit="1" customWidth="1"/>
    <col min="6469" max="6469" width="19.625" style="98" bestFit="1" customWidth="1"/>
    <col min="6470" max="6470" width="18.375" style="98" bestFit="1" customWidth="1"/>
    <col min="6471" max="6471" width="23.5" style="98" bestFit="1" customWidth="1"/>
    <col min="6472" max="6472" width="13.375" style="98" bestFit="1" customWidth="1"/>
    <col min="6473" max="6473" width="19.875" style="98" bestFit="1" customWidth="1"/>
    <col min="6474" max="6474" width="22.75" style="98" bestFit="1" customWidth="1"/>
    <col min="6475" max="6475" width="19.125" style="98" bestFit="1" customWidth="1"/>
    <col min="6476" max="6476" width="11.5" style="98" customWidth="1"/>
    <col min="6477" max="6477" width="18.875" style="98" bestFit="1" customWidth="1"/>
    <col min="6478" max="6478" width="28.875" style="98" bestFit="1" customWidth="1"/>
    <col min="6479" max="6479" width="24.125" style="98" bestFit="1" customWidth="1"/>
    <col min="6480" max="6480" width="18.625" style="98" bestFit="1" customWidth="1"/>
    <col min="6481" max="6481" width="16.625" style="98" bestFit="1" customWidth="1"/>
    <col min="6482" max="6482" width="19.375" style="98" bestFit="1" customWidth="1"/>
    <col min="6483" max="6483" width="4.5" style="98" customWidth="1"/>
    <col min="6484" max="6484" width="11.25" style="98" bestFit="1" customWidth="1"/>
    <col min="6485" max="6485" width="13.625" style="98" bestFit="1" customWidth="1"/>
    <col min="6486" max="6486" width="13.375" style="98" bestFit="1" customWidth="1"/>
    <col min="6487" max="6487" width="14.125" style="98" bestFit="1" customWidth="1"/>
    <col min="6488" max="6488" width="13.625" style="98" bestFit="1" customWidth="1"/>
    <col min="6489" max="6489" width="16.75" style="98" bestFit="1" customWidth="1"/>
    <col min="6490" max="6490" width="15.5" style="98" bestFit="1" customWidth="1"/>
    <col min="6491" max="6491" width="19.625" style="98" bestFit="1" customWidth="1"/>
    <col min="6492" max="6492" width="18.375" style="98" bestFit="1" customWidth="1"/>
    <col min="6493" max="6493" width="19.375" style="98" bestFit="1" customWidth="1"/>
    <col min="6494" max="6494" width="18.125" style="98" bestFit="1" customWidth="1"/>
    <col min="6495" max="6495" width="16.375" style="98" bestFit="1" customWidth="1"/>
    <col min="6496" max="6496" width="12" style="98" customWidth="1"/>
    <col min="6497" max="6497" width="25.5" style="98" bestFit="1" customWidth="1"/>
    <col min="6498" max="6498" width="24.125" style="98" bestFit="1" customWidth="1"/>
    <col min="6499" max="6499" width="19.625" style="98" bestFit="1" customWidth="1"/>
    <col min="6500" max="6500" width="18.375" style="98" bestFit="1" customWidth="1"/>
    <col min="6501" max="6501" width="23.5" style="98" bestFit="1" customWidth="1"/>
    <col min="6502" max="6502" width="13.375" style="98" bestFit="1" customWidth="1"/>
    <col min="6503" max="6503" width="19.875" style="98" bestFit="1" customWidth="1"/>
    <col min="6504" max="6504" width="22.75" style="98" bestFit="1" customWidth="1"/>
    <col min="6505" max="6505" width="19.125" style="98" bestFit="1" customWidth="1"/>
    <col min="6506" max="6506" width="11.5" style="98" customWidth="1"/>
    <col min="6507" max="6507" width="18.875" style="98" bestFit="1" customWidth="1"/>
    <col min="6508" max="6508" width="28.875" style="98" bestFit="1" customWidth="1"/>
    <col min="6509" max="6509" width="24.125" style="98" bestFit="1" customWidth="1"/>
    <col min="6510" max="6510" width="18.625" style="98" bestFit="1" customWidth="1"/>
    <col min="6511" max="6511" width="16.625" style="98" bestFit="1" customWidth="1"/>
    <col min="6512" max="6512" width="19.375" style="98" bestFit="1" customWidth="1"/>
    <col min="6513" max="6513" width="4.5" style="98" customWidth="1"/>
    <col min="6514" max="6514" width="11.25" style="98" bestFit="1" customWidth="1"/>
    <col min="6515" max="6515" width="13.625" style="98" bestFit="1" customWidth="1"/>
    <col min="6516" max="6516" width="13.375" style="98" bestFit="1" customWidth="1"/>
    <col min="6517" max="6517" width="14.125" style="98" bestFit="1" customWidth="1"/>
    <col min="6518" max="6518" width="13.625" style="98" bestFit="1" customWidth="1"/>
    <col min="6519" max="6519" width="16.75" style="98" bestFit="1" customWidth="1"/>
    <col min="6520" max="6520" width="15.5" style="98" bestFit="1" customWidth="1"/>
    <col min="6521" max="6521" width="19.625" style="98" bestFit="1" customWidth="1"/>
    <col min="6522" max="6522" width="18.375" style="98" bestFit="1" customWidth="1"/>
    <col min="6523" max="6523" width="19.375" style="98" bestFit="1" customWidth="1"/>
    <col min="6524" max="6524" width="18.125" style="98" bestFit="1" customWidth="1"/>
    <col min="6525" max="6525" width="16.375" style="98" bestFit="1" customWidth="1"/>
    <col min="6526" max="6526" width="12" style="98" customWidth="1"/>
    <col min="6527" max="6527" width="25.5" style="98" bestFit="1" customWidth="1"/>
    <col min="6528" max="6528" width="24.125" style="98" bestFit="1" customWidth="1"/>
    <col min="6529" max="6529" width="19.625" style="98" bestFit="1" customWidth="1"/>
    <col min="6530" max="6530" width="18.375" style="98" bestFit="1" customWidth="1"/>
    <col min="6531" max="6531" width="23.5" style="98" bestFit="1" customWidth="1"/>
    <col min="6532" max="6532" width="13.375" style="98" bestFit="1" customWidth="1"/>
    <col min="6533" max="6533" width="19.875" style="98" bestFit="1" customWidth="1"/>
    <col min="6534" max="6534" width="22.75" style="98" bestFit="1" customWidth="1"/>
    <col min="6535" max="6535" width="19.125" style="98" bestFit="1" customWidth="1"/>
    <col min="6536" max="6536" width="11.5" style="98" customWidth="1"/>
    <col min="6537" max="6537" width="18.875" style="98" bestFit="1" customWidth="1"/>
    <col min="6538" max="6538" width="28.875" style="98" bestFit="1" customWidth="1"/>
    <col min="6539" max="6539" width="24.125" style="98" bestFit="1" customWidth="1"/>
    <col min="6540" max="6540" width="18.625" style="98" bestFit="1" customWidth="1"/>
    <col min="6541" max="6541" width="16.625" style="98" bestFit="1" customWidth="1"/>
    <col min="6542" max="6542" width="19.375" style="98" bestFit="1" customWidth="1"/>
    <col min="6543" max="6543" width="4.5" style="98" customWidth="1"/>
    <col min="6544" max="6544" width="11.25" style="98" bestFit="1" customWidth="1"/>
    <col min="6545" max="6545" width="13.625" style="98" bestFit="1" customWidth="1"/>
    <col min="6546" max="6546" width="13.375" style="98" bestFit="1" customWidth="1"/>
    <col min="6547" max="6547" width="14.125" style="98" bestFit="1" customWidth="1"/>
    <col min="6548" max="6548" width="13.625" style="98" bestFit="1" customWidth="1"/>
    <col min="6549" max="6549" width="16.75" style="98" bestFit="1" customWidth="1"/>
    <col min="6550" max="6550" width="15.5" style="98" bestFit="1" customWidth="1"/>
    <col min="6551" max="6551" width="19.625" style="98" bestFit="1" customWidth="1"/>
    <col min="6552" max="6552" width="18.375" style="98" bestFit="1" customWidth="1"/>
    <col min="6553" max="6553" width="19.375" style="98" bestFit="1" customWidth="1"/>
    <col min="6554" max="6554" width="18.125" style="98" bestFit="1" customWidth="1"/>
    <col min="6555" max="6555" width="16.375" style="98" bestFit="1" customWidth="1"/>
    <col min="6556" max="6556" width="12" style="98" customWidth="1"/>
    <col min="6557" max="6557" width="25.5" style="98" bestFit="1" customWidth="1"/>
    <col min="6558" max="6558" width="24.125" style="98" bestFit="1" customWidth="1"/>
    <col min="6559" max="6559" width="19.625" style="98" bestFit="1" customWidth="1"/>
    <col min="6560" max="6560" width="18.375" style="98" bestFit="1" customWidth="1"/>
    <col min="6561" max="6561" width="23.5" style="98" bestFit="1" customWidth="1"/>
    <col min="6562" max="6562" width="13.375" style="98" bestFit="1" customWidth="1"/>
    <col min="6563" max="6563" width="19.875" style="98" bestFit="1" customWidth="1"/>
    <col min="6564" max="6564" width="22.75" style="98" bestFit="1" customWidth="1"/>
    <col min="6565" max="6565" width="19.125" style="98" bestFit="1" customWidth="1"/>
    <col min="6566" max="6566" width="11.5" style="98" customWidth="1"/>
    <col min="6567" max="6567" width="18.875" style="98" bestFit="1" customWidth="1"/>
    <col min="6568" max="6568" width="28.875" style="98" bestFit="1" customWidth="1"/>
    <col min="6569" max="6569" width="24.125" style="98" bestFit="1" customWidth="1"/>
    <col min="6570" max="6570" width="18.625" style="98" bestFit="1" customWidth="1"/>
    <col min="6571" max="6571" width="16.625" style="98" bestFit="1" customWidth="1"/>
    <col min="6572" max="6572" width="19.375" style="98" bestFit="1" customWidth="1"/>
    <col min="6573" max="6573" width="4.5" style="98" customWidth="1"/>
    <col min="6574" max="6574" width="11.25" style="98" bestFit="1" customWidth="1"/>
    <col min="6575" max="6575" width="13.625" style="98" bestFit="1" customWidth="1"/>
    <col min="6576" max="6576" width="13.375" style="98" bestFit="1" customWidth="1"/>
    <col min="6577" max="6577" width="14.125" style="98" bestFit="1" customWidth="1"/>
    <col min="6578" max="6578" width="13.625" style="98" bestFit="1" customWidth="1"/>
    <col min="6579" max="6579" width="16.75" style="98" bestFit="1" customWidth="1"/>
    <col min="6580" max="6580" width="15.5" style="98" bestFit="1" customWidth="1"/>
    <col min="6581" max="6581" width="19.625" style="98" bestFit="1" customWidth="1"/>
    <col min="6582" max="6582" width="18.375" style="98" bestFit="1" customWidth="1"/>
    <col min="6583" max="6583" width="19.375" style="98" bestFit="1" customWidth="1"/>
    <col min="6584" max="6584" width="18.125" style="98" bestFit="1" customWidth="1"/>
    <col min="6585" max="6585" width="16.375" style="98" bestFit="1" customWidth="1"/>
    <col min="6586" max="6586" width="12" style="98" customWidth="1"/>
    <col min="6587" max="6587" width="25.5" style="98" bestFit="1" customWidth="1"/>
    <col min="6588" max="6588" width="24.125" style="98" bestFit="1" customWidth="1"/>
    <col min="6589" max="6589" width="19.625" style="98" bestFit="1" customWidth="1"/>
    <col min="6590" max="6590" width="18.375" style="98" bestFit="1" customWidth="1"/>
    <col min="6591" max="6591" width="23.5" style="98" bestFit="1" customWidth="1"/>
    <col min="6592" max="6592" width="13.375" style="98" bestFit="1" customWidth="1"/>
    <col min="6593" max="6593" width="19.875" style="98" bestFit="1" customWidth="1"/>
    <col min="6594" max="6594" width="22.75" style="98" bestFit="1" customWidth="1"/>
    <col min="6595" max="6595" width="19.125" style="98" bestFit="1" customWidth="1"/>
    <col min="6596" max="6596" width="11.5" style="98" customWidth="1"/>
    <col min="6597" max="6597" width="18.875" style="98" bestFit="1" customWidth="1"/>
    <col min="6598" max="6598" width="28.875" style="98" bestFit="1" customWidth="1"/>
    <col min="6599" max="6599" width="24.125" style="98" bestFit="1" customWidth="1"/>
    <col min="6600" max="6600" width="18.625" style="98" bestFit="1" customWidth="1"/>
    <col min="6601" max="6601" width="16.625" style="98" bestFit="1" customWidth="1"/>
    <col min="6602" max="6602" width="19.375" style="98" bestFit="1" customWidth="1"/>
    <col min="6603" max="6603" width="4.5" style="98" customWidth="1"/>
    <col min="6604" max="6604" width="11.25" style="98" bestFit="1" customWidth="1"/>
    <col min="6605" max="6605" width="13.625" style="98" bestFit="1" customWidth="1"/>
    <col min="6606" max="6606" width="13.375" style="98" bestFit="1" customWidth="1"/>
    <col min="6607" max="6607" width="14.125" style="98" bestFit="1" customWidth="1"/>
    <col min="6608" max="6608" width="13.625" style="98" bestFit="1" customWidth="1"/>
    <col min="6609" max="6609" width="16.75" style="98" bestFit="1" customWidth="1"/>
    <col min="6610" max="6610" width="15.5" style="98" bestFit="1" customWidth="1"/>
    <col min="6611" max="6611" width="19.625" style="98" bestFit="1" customWidth="1"/>
    <col min="6612" max="6612" width="18.375" style="98" bestFit="1" customWidth="1"/>
    <col min="6613" max="6613" width="19.375" style="98" bestFit="1" customWidth="1"/>
    <col min="6614" max="6614" width="18.125" style="98" bestFit="1" customWidth="1"/>
    <col min="6615" max="6615" width="16.375" style="98" bestFit="1" customWidth="1"/>
    <col min="6616" max="6616" width="12" style="98" customWidth="1"/>
    <col min="6617" max="6617" width="25.5" style="98" bestFit="1" customWidth="1"/>
    <col min="6618" max="6618" width="24.125" style="98" bestFit="1" customWidth="1"/>
    <col min="6619" max="6619" width="19.625" style="98" bestFit="1" customWidth="1"/>
    <col min="6620" max="6620" width="18.375" style="98" bestFit="1" customWidth="1"/>
    <col min="6621" max="6621" width="23.5" style="98" bestFit="1" customWidth="1"/>
    <col min="6622" max="6622" width="13.375" style="98" bestFit="1" customWidth="1"/>
    <col min="6623" max="6623" width="19.875" style="98" bestFit="1" customWidth="1"/>
    <col min="6624" max="6624" width="22.75" style="98" bestFit="1" customWidth="1"/>
    <col min="6625" max="6625" width="19.125" style="98" bestFit="1" customWidth="1"/>
    <col min="6626" max="6626" width="11.5" style="98" customWidth="1"/>
    <col min="6627" max="6627" width="18.875" style="98" bestFit="1" customWidth="1"/>
    <col min="6628" max="6628" width="28.875" style="98" bestFit="1" customWidth="1"/>
    <col min="6629" max="6629" width="24.125" style="98" bestFit="1" customWidth="1"/>
    <col min="6630" max="6630" width="18.625" style="98" bestFit="1" customWidth="1"/>
    <col min="6631" max="6631" width="16.625" style="98" bestFit="1" customWidth="1"/>
    <col min="6632" max="6632" width="19.375" style="98" bestFit="1" customWidth="1"/>
    <col min="6633" max="6633" width="4.5" style="98" customWidth="1"/>
    <col min="6634" max="6634" width="11.25" style="98" bestFit="1" customWidth="1"/>
    <col min="6635" max="6635" width="13.625" style="98" bestFit="1" customWidth="1"/>
    <col min="6636" max="6636" width="13.375" style="98" bestFit="1" customWidth="1"/>
    <col min="6637" max="6637" width="14.125" style="98" bestFit="1" customWidth="1"/>
    <col min="6638" max="6638" width="13.625" style="98" bestFit="1" customWidth="1"/>
    <col min="6639" max="6639" width="16.75" style="98" bestFit="1" customWidth="1"/>
    <col min="6640" max="6640" width="15.5" style="98" bestFit="1" customWidth="1"/>
    <col min="6641" max="6641" width="19.625" style="98" bestFit="1" customWidth="1"/>
    <col min="6642" max="6642" width="18.375" style="98" bestFit="1" customWidth="1"/>
    <col min="6643" max="6643" width="19.375" style="98" bestFit="1" customWidth="1"/>
    <col min="6644" max="6644" width="18.125" style="98" bestFit="1" customWidth="1"/>
    <col min="6645" max="6645" width="16.375" style="98" bestFit="1" customWidth="1"/>
    <col min="6646" max="6646" width="12" style="98" bestFit="1" customWidth="1"/>
    <col min="6647" max="6647" width="25.5" style="98" bestFit="1" customWidth="1"/>
    <col min="6648" max="6648" width="24.125" style="98" bestFit="1" customWidth="1"/>
    <col min="6649" max="6649" width="19.625" style="98" bestFit="1" customWidth="1"/>
    <col min="6650" max="6650" width="18.375" style="98" bestFit="1" customWidth="1"/>
    <col min="6651" max="6651" width="23.5" style="98" bestFit="1" customWidth="1"/>
    <col min="6652" max="6652" width="13.375" style="98" bestFit="1" customWidth="1"/>
    <col min="6653" max="6653" width="19.875" style="98" bestFit="1" customWidth="1"/>
    <col min="6654" max="6654" width="22.75" style="98" bestFit="1" customWidth="1"/>
    <col min="6655" max="6655" width="19.125" style="98" bestFit="1" customWidth="1"/>
    <col min="6656" max="6656" width="11.5" style="98" bestFit="1" customWidth="1"/>
    <col min="6657" max="6657" width="18.875" style="98" bestFit="1" customWidth="1"/>
    <col min="6658" max="6658" width="28.875" style="98" bestFit="1" customWidth="1"/>
    <col min="6659" max="6659" width="24.125" style="98" bestFit="1" customWidth="1"/>
    <col min="6660" max="6660" width="18.625" style="98" bestFit="1" customWidth="1"/>
    <col min="6661" max="6661" width="16.625" style="98" bestFit="1" customWidth="1"/>
    <col min="6662" max="6662" width="19.375" style="98" bestFit="1" customWidth="1"/>
    <col min="6663" max="6663" width="4.5" style="98" customWidth="1"/>
    <col min="6664" max="6664" width="11.25" style="98" bestFit="1" customWidth="1"/>
    <col min="6665" max="6665" width="13.625" style="98" bestFit="1" customWidth="1"/>
    <col min="6666" max="6666" width="13.375" style="98" bestFit="1" customWidth="1"/>
    <col min="6667" max="6667" width="14.125" style="98" bestFit="1" customWidth="1"/>
    <col min="6668" max="6668" width="13.625" style="98" bestFit="1" customWidth="1"/>
    <col min="6669" max="6669" width="16.75" style="98" bestFit="1" customWidth="1"/>
    <col min="6670" max="6670" width="15.5" style="98" bestFit="1" customWidth="1"/>
    <col min="6671" max="6671" width="19.625" style="98" bestFit="1" customWidth="1"/>
    <col min="6672" max="6672" width="18.375" style="98" bestFit="1" customWidth="1"/>
    <col min="6673" max="6673" width="19.375" style="98" bestFit="1" customWidth="1"/>
    <col min="6674" max="6674" width="18.125" style="98" bestFit="1" customWidth="1"/>
    <col min="6675" max="6675" width="16.375" style="98" bestFit="1" customWidth="1"/>
    <col min="6676" max="6676" width="12" style="98" customWidth="1"/>
    <col min="6677" max="6677" width="25.5" style="98" bestFit="1" customWidth="1"/>
    <col min="6678" max="6678" width="24.125" style="98" bestFit="1" customWidth="1"/>
    <col min="6679" max="6679" width="19.625" style="98" bestFit="1" customWidth="1"/>
    <col min="6680" max="6680" width="18.375" style="98" bestFit="1" customWidth="1"/>
    <col min="6681" max="6681" width="23.5" style="98" bestFit="1" customWidth="1"/>
    <col min="6682" max="6682" width="13.375" style="98" bestFit="1" customWidth="1"/>
    <col min="6683" max="6683" width="19.875" style="98" bestFit="1" customWidth="1"/>
    <col min="6684" max="6684" width="22.75" style="98" bestFit="1" customWidth="1"/>
    <col min="6685" max="6685" width="19.125" style="98" bestFit="1" customWidth="1"/>
    <col min="6686" max="6686" width="11.5" style="98" customWidth="1"/>
    <col min="6687" max="6687" width="18.875" style="98" bestFit="1" customWidth="1"/>
    <col min="6688" max="6688" width="28.875" style="98" bestFit="1" customWidth="1"/>
    <col min="6689" max="6689" width="24.125" style="98" bestFit="1" customWidth="1"/>
    <col min="6690" max="6690" width="18.625" style="98" bestFit="1" customWidth="1"/>
    <col min="6691" max="6691" width="16.625" style="98" bestFit="1" customWidth="1"/>
    <col min="6692" max="6692" width="19.375" style="98" bestFit="1" customWidth="1"/>
    <col min="6693" max="6693" width="4.5" style="98" customWidth="1"/>
    <col min="6694" max="6694" width="11.25" style="98" bestFit="1" customWidth="1"/>
    <col min="6695" max="6695" width="13.625" style="98" bestFit="1" customWidth="1"/>
    <col min="6696" max="6696" width="13.375" style="98" bestFit="1" customWidth="1"/>
    <col min="6697" max="6697" width="14.125" style="98" bestFit="1" customWidth="1"/>
    <col min="6698" max="6698" width="13.625" style="98" bestFit="1" customWidth="1"/>
    <col min="6699" max="6699" width="16.75" style="98" bestFit="1" customWidth="1"/>
    <col min="6700" max="6700" width="15.5" style="98" bestFit="1" customWidth="1"/>
    <col min="6701" max="6701" width="19.625" style="98" bestFit="1" customWidth="1"/>
    <col min="6702" max="6702" width="18.375" style="98" bestFit="1" customWidth="1"/>
    <col min="6703" max="6703" width="19.375" style="98" bestFit="1" customWidth="1"/>
    <col min="6704" max="6704" width="18.125" style="98" bestFit="1" customWidth="1"/>
    <col min="6705" max="6705" width="16.375" style="98" bestFit="1" customWidth="1"/>
    <col min="6706" max="6706" width="12.5" style="98" customWidth="1"/>
    <col min="6707" max="6707" width="25.5" style="98" bestFit="1" customWidth="1"/>
    <col min="6708" max="6708" width="24.125" style="98" bestFit="1" customWidth="1"/>
    <col min="6709" max="6709" width="19.625" style="98" bestFit="1" customWidth="1"/>
    <col min="6710" max="6710" width="18.375" style="98" bestFit="1" customWidth="1"/>
    <col min="6711" max="6711" width="23.5" style="98" bestFit="1" customWidth="1"/>
    <col min="6712" max="6712" width="13.375" style="98" bestFit="1" customWidth="1"/>
    <col min="6713" max="6713" width="19.875" style="98" bestFit="1" customWidth="1"/>
    <col min="6714" max="6714" width="22.75" style="98" bestFit="1" customWidth="1"/>
    <col min="6715" max="6715" width="19.125" style="98" bestFit="1" customWidth="1"/>
    <col min="6716" max="6716" width="10.875" style="98" customWidth="1"/>
    <col min="6717" max="6717" width="18.875" style="98" bestFit="1" customWidth="1"/>
    <col min="6718" max="6718" width="28.875" style="98" bestFit="1" customWidth="1"/>
    <col min="6719" max="6719" width="24.125" style="98" bestFit="1" customWidth="1"/>
    <col min="6720" max="6720" width="18.625" style="98" bestFit="1" customWidth="1"/>
    <col min="6721" max="6721" width="16.625" style="98" bestFit="1" customWidth="1"/>
    <col min="6722" max="6722" width="19.375" style="98" bestFit="1" customWidth="1"/>
    <col min="6723" max="6723" width="4.5" style="98" customWidth="1"/>
    <col min="6724" max="6724" width="11.25" style="98" bestFit="1" customWidth="1"/>
    <col min="6725" max="6725" width="13.625" style="98" bestFit="1" customWidth="1"/>
    <col min="6726" max="6726" width="13.375" style="98" bestFit="1" customWidth="1"/>
    <col min="6727" max="6727" width="14.125" style="98" bestFit="1" customWidth="1"/>
    <col min="6728" max="6728" width="13.625" style="98" bestFit="1" customWidth="1"/>
    <col min="6729" max="6729" width="16.75" style="98" bestFit="1" customWidth="1"/>
    <col min="6730" max="6730" width="15.5" style="98" bestFit="1" customWidth="1"/>
    <col min="6731" max="6731" width="19.625" style="98" bestFit="1" customWidth="1"/>
    <col min="6732" max="6732" width="18.375" style="98" bestFit="1" customWidth="1"/>
    <col min="6733" max="6733" width="19.375" style="98" bestFit="1" customWidth="1"/>
    <col min="6734" max="6734" width="18.125" style="98" bestFit="1" customWidth="1"/>
    <col min="6735" max="6735" width="16.375" style="98" bestFit="1" customWidth="1"/>
    <col min="6736" max="6736" width="12.5" style="98" customWidth="1"/>
    <col min="6737" max="6737" width="25.5" style="98" bestFit="1" customWidth="1"/>
    <col min="6738" max="6738" width="24.125" style="98" bestFit="1" customWidth="1"/>
    <col min="6739" max="6739" width="19.625" style="98" bestFit="1" customWidth="1"/>
    <col min="6740" max="6740" width="18.375" style="98" bestFit="1" customWidth="1"/>
    <col min="6741" max="6741" width="23.5" style="98" bestFit="1" customWidth="1"/>
    <col min="6742" max="6742" width="13.375" style="98" bestFit="1" customWidth="1"/>
    <col min="6743" max="6743" width="19.875" style="98" bestFit="1" customWidth="1"/>
    <col min="6744" max="6744" width="22.75" style="98" bestFit="1" customWidth="1"/>
    <col min="6745" max="6745" width="19.125" style="98" bestFit="1" customWidth="1"/>
    <col min="6746" max="6746" width="10.875" style="98" customWidth="1"/>
    <col min="6747" max="6747" width="18.875" style="98" bestFit="1" customWidth="1"/>
    <col min="6748" max="6748" width="28.875" style="98" bestFit="1" customWidth="1"/>
    <col min="6749" max="6749" width="24.125" style="98" bestFit="1" customWidth="1"/>
    <col min="6750" max="6750" width="18.625" style="98" bestFit="1" customWidth="1"/>
    <col min="6751" max="6751" width="16.625" style="98" bestFit="1" customWidth="1"/>
    <col min="6752" max="6752" width="19.375" style="98" bestFit="1" customWidth="1"/>
    <col min="6753" max="6753" width="4.5" style="98" customWidth="1"/>
    <col min="6754" max="6754" width="11.25" style="98" bestFit="1" customWidth="1"/>
    <col min="6755" max="6755" width="13.625" style="98" bestFit="1" customWidth="1"/>
    <col min="6756" max="6756" width="13.375" style="98" bestFit="1" customWidth="1"/>
    <col min="6757" max="6757" width="14.125" style="98" bestFit="1" customWidth="1"/>
    <col min="6758" max="6758" width="13.625" style="98" bestFit="1" customWidth="1"/>
    <col min="6759" max="6759" width="16.75" style="98" bestFit="1" customWidth="1"/>
    <col min="6760" max="6760" width="15.5" style="98" bestFit="1" customWidth="1"/>
    <col min="6761" max="6761" width="19.625" style="98" bestFit="1" customWidth="1"/>
    <col min="6762" max="6762" width="18.375" style="98" bestFit="1" customWidth="1"/>
    <col min="6763" max="6763" width="19.375" style="98" bestFit="1" customWidth="1"/>
    <col min="6764" max="6764" width="18.125" style="98" bestFit="1" customWidth="1"/>
    <col min="6765" max="6765" width="16.375" style="98" bestFit="1" customWidth="1"/>
    <col min="6766" max="6766" width="12.5" style="98" bestFit="1" customWidth="1"/>
    <col min="6767" max="6767" width="25.5" style="98" bestFit="1" customWidth="1"/>
    <col min="6768" max="6768" width="24.125" style="98" bestFit="1" customWidth="1"/>
    <col min="6769" max="6769" width="19.625" style="98" bestFit="1" customWidth="1"/>
    <col min="6770" max="6770" width="18.375" style="98" bestFit="1" customWidth="1"/>
    <col min="6771" max="6771" width="23.5" style="98" bestFit="1" customWidth="1"/>
    <col min="6772" max="6772" width="13.375" style="98" bestFit="1" customWidth="1"/>
    <col min="6773" max="6773" width="19.875" style="98" bestFit="1" customWidth="1"/>
    <col min="6774" max="6774" width="22.75" style="98" bestFit="1" customWidth="1"/>
    <col min="6775" max="6775" width="19.125" style="98" bestFit="1" customWidth="1"/>
    <col min="6776" max="6776" width="10.875" style="98" customWidth="1"/>
    <col min="6777" max="6777" width="18.875" style="98" bestFit="1" customWidth="1"/>
    <col min="6778" max="6778" width="28.875" style="98" bestFit="1" customWidth="1"/>
    <col min="6779" max="6779" width="24.125" style="98" bestFit="1" customWidth="1"/>
    <col min="6780" max="6780" width="18.625" style="98" bestFit="1" customWidth="1"/>
    <col min="6781" max="6781" width="16.625" style="98" bestFit="1" customWidth="1"/>
    <col min="6782" max="6782" width="19.375" style="98" bestFit="1" customWidth="1"/>
    <col min="6783" max="6783" width="4.5" style="98" customWidth="1"/>
    <col min="6784" max="6784" width="11.25" style="98" bestFit="1" customWidth="1"/>
    <col min="6785" max="6785" width="13.625" style="98" bestFit="1" customWidth="1"/>
    <col min="6786" max="6786" width="13.375" style="98" bestFit="1" customWidth="1"/>
    <col min="6787" max="6787" width="14.125" style="98" bestFit="1" customWidth="1"/>
    <col min="6788" max="6788" width="13.625" style="98" bestFit="1" customWidth="1"/>
    <col min="6789" max="6789" width="16.75" style="98" bestFit="1" customWidth="1"/>
    <col min="6790" max="6790" width="15.5" style="98" bestFit="1" customWidth="1"/>
    <col min="6791" max="6791" width="19.625" style="98" bestFit="1" customWidth="1"/>
    <col min="6792" max="6792" width="18.375" style="98" bestFit="1" customWidth="1"/>
    <col min="6793" max="6793" width="19.375" style="98" bestFit="1" customWidth="1"/>
    <col min="6794" max="6794" width="18.125" style="98" bestFit="1" customWidth="1"/>
    <col min="6795" max="6795" width="16.375" style="98" bestFit="1" customWidth="1"/>
    <col min="6796" max="6796" width="12.5" style="98" bestFit="1" customWidth="1"/>
    <col min="6797" max="6797" width="25.5" style="98" bestFit="1" customWidth="1"/>
    <col min="6798" max="6798" width="24.125" style="98" bestFit="1" customWidth="1"/>
    <col min="6799" max="6799" width="19.625" style="98" bestFit="1" customWidth="1"/>
    <col min="6800" max="6800" width="18.375" style="98" bestFit="1" customWidth="1"/>
    <col min="6801" max="6801" width="23.5" style="98" bestFit="1" customWidth="1"/>
    <col min="6802" max="6802" width="13.375" style="98" bestFit="1" customWidth="1"/>
    <col min="6803" max="6803" width="19.875" style="98" bestFit="1" customWidth="1"/>
    <col min="6804" max="6804" width="22.75" style="98" bestFit="1" customWidth="1"/>
    <col min="6805" max="6805" width="19.125" style="98" bestFit="1" customWidth="1"/>
    <col min="6806" max="6806" width="11.5" style="98" bestFit="1" customWidth="1"/>
    <col min="6807" max="6807" width="18.875" style="98" bestFit="1" customWidth="1"/>
    <col min="6808" max="6808" width="28.875" style="98" bestFit="1" customWidth="1"/>
    <col min="6809" max="6809" width="24.125" style="98" bestFit="1" customWidth="1"/>
    <col min="6810" max="6810" width="18.625" style="98" bestFit="1" customWidth="1"/>
    <col min="6811" max="6811" width="16.625" style="98" bestFit="1" customWidth="1"/>
    <col min="6812" max="6812" width="19.375" style="98" bestFit="1" customWidth="1"/>
    <col min="6813" max="6813" width="4.5" style="98" customWidth="1"/>
    <col min="6814" max="6814" width="11.25" style="98" bestFit="1" customWidth="1"/>
    <col min="6815" max="6815" width="13.625" style="98" bestFit="1" customWidth="1"/>
    <col min="6816" max="6816" width="13.375" style="98" bestFit="1" customWidth="1"/>
    <col min="6817" max="6817" width="14.125" style="98" bestFit="1" customWidth="1"/>
    <col min="6818" max="6818" width="13.625" style="98" bestFit="1" customWidth="1"/>
    <col min="6819" max="6819" width="16.75" style="98" bestFit="1" customWidth="1"/>
    <col min="6820" max="6820" width="15.5" style="98" bestFit="1" customWidth="1"/>
    <col min="6821" max="6821" width="19.625" style="98" bestFit="1" customWidth="1"/>
    <col min="6822" max="6822" width="18.375" style="98" bestFit="1" customWidth="1"/>
    <col min="6823" max="6823" width="19.375" style="98" bestFit="1" customWidth="1"/>
    <col min="6824" max="6824" width="18.125" style="98" bestFit="1" customWidth="1"/>
    <col min="6825" max="6825" width="16.375" style="98" bestFit="1" customWidth="1"/>
    <col min="6826" max="6826" width="12.5" style="98" bestFit="1" customWidth="1"/>
    <col min="6827" max="6827" width="25.5" style="98" bestFit="1" customWidth="1"/>
    <col min="6828" max="6828" width="24.125" style="98" bestFit="1" customWidth="1"/>
    <col min="6829" max="6829" width="19.625" style="98" bestFit="1" customWidth="1"/>
    <col min="6830" max="6830" width="18.375" style="98" bestFit="1" customWidth="1"/>
    <col min="6831" max="6831" width="23.5" style="98" bestFit="1" customWidth="1"/>
    <col min="6832" max="6832" width="13.375" style="98" bestFit="1" customWidth="1"/>
    <col min="6833" max="6833" width="19.875" style="98" bestFit="1" customWidth="1"/>
    <col min="6834" max="6834" width="22.75" style="98" bestFit="1" customWidth="1"/>
    <col min="6835" max="6835" width="19.125" style="98" bestFit="1" customWidth="1"/>
    <col min="6836" max="6836" width="11.5" style="98" bestFit="1" customWidth="1"/>
    <col min="6837" max="6837" width="18.875" style="98" bestFit="1" customWidth="1"/>
    <col min="6838" max="6838" width="28.875" style="98" bestFit="1" customWidth="1"/>
    <col min="6839" max="6839" width="24.125" style="98" bestFit="1" customWidth="1"/>
    <col min="6840" max="6840" width="18.625" style="98" bestFit="1" customWidth="1"/>
    <col min="6841" max="6841" width="16.625" style="98" bestFit="1" customWidth="1"/>
    <col min="6842" max="6842" width="19.375" style="98" bestFit="1" customWidth="1"/>
    <col min="6843" max="6843" width="4.5" style="98" customWidth="1"/>
    <col min="6844" max="6844" width="11.25" style="98" bestFit="1" customWidth="1"/>
    <col min="6845" max="6845" width="13.625" style="98" bestFit="1" customWidth="1"/>
    <col min="6846" max="6846" width="13.375" style="98" bestFit="1" customWidth="1"/>
    <col min="6847" max="6847" width="14.125" style="98" bestFit="1" customWidth="1"/>
    <col min="6848" max="6848" width="13.625" style="98" bestFit="1" customWidth="1"/>
    <col min="6849" max="6849" width="16.75" style="98" bestFit="1" customWidth="1"/>
    <col min="6850" max="6850" width="15.5" style="98" bestFit="1" customWidth="1"/>
    <col min="6851" max="6851" width="19.625" style="98" bestFit="1" customWidth="1"/>
    <col min="6852" max="6852" width="18.375" style="98" bestFit="1" customWidth="1"/>
    <col min="6853" max="6853" width="19.375" style="98" bestFit="1" customWidth="1"/>
    <col min="6854" max="6854" width="18.125" style="98" bestFit="1" customWidth="1"/>
    <col min="6855" max="6855" width="16.375" style="98" bestFit="1" customWidth="1"/>
    <col min="6856" max="6856" width="12.5" style="98" bestFit="1" customWidth="1"/>
    <col min="6857" max="6857" width="25.5" style="98" bestFit="1" customWidth="1"/>
    <col min="6858" max="6858" width="24.125" style="98" bestFit="1" customWidth="1"/>
    <col min="6859" max="6859" width="19.625" style="98" bestFit="1" customWidth="1"/>
    <col min="6860" max="6860" width="18.375" style="98" bestFit="1" customWidth="1"/>
    <col min="6861" max="6861" width="23.5" style="98" bestFit="1" customWidth="1"/>
    <col min="6862" max="6862" width="13.375" style="98" bestFit="1" customWidth="1"/>
    <col min="6863" max="6863" width="19.875" style="98" bestFit="1" customWidth="1"/>
    <col min="6864" max="6864" width="22.75" style="98" bestFit="1" customWidth="1"/>
    <col min="6865" max="6865" width="19.125" style="98" bestFit="1" customWidth="1"/>
    <col min="6866" max="6866" width="11.5" style="98" customWidth="1"/>
    <col min="6867" max="6867" width="18.875" style="98" bestFit="1" customWidth="1"/>
    <col min="6868" max="6868" width="28.875" style="98" bestFit="1" customWidth="1"/>
    <col min="6869" max="6869" width="24.125" style="98" bestFit="1" customWidth="1"/>
    <col min="6870" max="6870" width="18.625" style="98" bestFit="1" customWidth="1"/>
    <col min="6871" max="6871" width="16.625" style="98" bestFit="1" customWidth="1"/>
    <col min="6872" max="6872" width="19.375" style="98" bestFit="1" customWidth="1"/>
    <col min="6873" max="6873" width="4.5" style="98" customWidth="1"/>
    <col min="6874" max="6874" width="11.25" style="98" bestFit="1" customWidth="1"/>
    <col min="6875" max="6875" width="13.625" style="98" bestFit="1" customWidth="1"/>
    <col min="6876" max="6876" width="13.375" style="98" bestFit="1" customWidth="1"/>
    <col min="6877" max="6877" width="14.125" style="98" bestFit="1" customWidth="1"/>
    <col min="6878" max="6878" width="13.625" style="98" bestFit="1" customWidth="1"/>
    <col min="6879" max="6879" width="16.75" style="98" bestFit="1" customWidth="1"/>
    <col min="6880" max="6880" width="15.5" style="98" bestFit="1" customWidth="1"/>
    <col min="6881" max="6881" width="19.625" style="98" bestFit="1" customWidth="1"/>
    <col min="6882" max="6882" width="18.375" style="98" bestFit="1" customWidth="1"/>
    <col min="6883" max="6883" width="19.375" style="98" bestFit="1" customWidth="1"/>
    <col min="6884" max="6884" width="18.125" style="98" bestFit="1" customWidth="1"/>
    <col min="6885" max="6885" width="16.375" style="98" bestFit="1" customWidth="1"/>
    <col min="6886" max="6886" width="12.5" style="98" bestFit="1" customWidth="1"/>
    <col min="6887" max="6887" width="25.5" style="98" bestFit="1" customWidth="1"/>
    <col min="6888" max="6888" width="24.125" style="98" bestFit="1" customWidth="1"/>
    <col min="6889" max="6889" width="19.625" style="98" bestFit="1" customWidth="1"/>
    <col min="6890" max="6890" width="18.375" style="98" bestFit="1" customWidth="1"/>
    <col min="6891" max="6891" width="23.5" style="98" bestFit="1" customWidth="1"/>
    <col min="6892" max="6892" width="13.375" style="98" bestFit="1" customWidth="1"/>
    <col min="6893" max="6893" width="19.875" style="98" bestFit="1" customWidth="1"/>
    <col min="6894" max="6894" width="22.75" style="98" bestFit="1" customWidth="1"/>
    <col min="6895" max="6895" width="19.125" style="98" bestFit="1" customWidth="1"/>
    <col min="6896" max="6896" width="11.5" style="98" bestFit="1" customWidth="1"/>
    <col min="6897" max="6897" width="18.875" style="98" bestFit="1" customWidth="1"/>
    <col min="6898" max="6898" width="28.875" style="98" bestFit="1" customWidth="1"/>
    <col min="6899" max="6899" width="24.125" style="98" bestFit="1" customWidth="1"/>
    <col min="6900" max="6900" width="18.625" style="98" bestFit="1" customWidth="1"/>
    <col min="6901" max="6901" width="16.625" style="98" bestFit="1" customWidth="1"/>
    <col min="6902" max="6902" width="19.375" style="98" bestFit="1" customWidth="1"/>
    <col min="6903" max="6903" width="4.5" style="98" customWidth="1"/>
    <col min="6904" max="6904" width="11.25" style="98" bestFit="1" customWidth="1"/>
    <col min="6905" max="6905" width="13.625" style="98" bestFit="1" customWidth="1"/>
    <col min="6906" max="6906" width="13.375" style="98" bestFit="1" customWidth="1"/>
    <col min="6907" max="6907" width="14.125" style="98" bestFit="1" customWidth="1"/>
    <col min="6908" max="6908" width="13.625" style="98" bestFit="1" customWidth="1"/>
    <col min="6909" max="6909" width="16.75" style="98" bestFit="1" customWidth="1"/>
    <col min="6910" max="6910" width="15.5" style="98" bestFit="1" customWidth="1"/>
    <col min="6911" max="6911" width="19.625" style="98" bestFit="1" customWidth="1"/>
    <col min="6912" max="6912" width="18.375" style="98" bestFit="1" customWidth="1"/>
    <col min="6913" max="6913" width="19.375" style="98" bestFit="1" customWidth="1"/>
    <col min="6914" max="6914" width="18.125" style="98" bestFit="1" customWidth="1"/>
    <col min="6915" max="6915" width="16.375" style="98" bestFit="1" customWidth="1"/>
    <col min="6916" max="6916" width="12.5" style="98" customWidth="1"/>
    <col min="6917" max="6917" width="25.5" style="98" bestFit="1" customWidth="1"/>
    <col min="6918" max="6918" width="24.125" style="98" bestFit="1" customWidth="1"/>
    <col min="6919" max="6919" width="19.625" style="98" bestFit="1" customWidth="1"/>
    <col min="6920" max="6920" width="18.375" style="98" bestFit="1" customWidth="1"/>
    <col min="6921" max="6921" width="23.5" style="98" bestFit="1" customWidth="1"/>
    <col min="6922" max="6922" width="13.375" style="98" bestFit="1" customWidth="1"/>
    <col min="6923" max="6923" width="19.875" style="98" bestFit="1" customWidth="1"/>
    <col min="6924" max="6924" width="22.75" style="98" bestFit="1" customWidth="1"/>
    <col min="6925" max="6925" width="19.125" style="98" bestFit="1" customWidth="1"/>
    <col min="6926" max="6926" width="11.5" style="98" bestFit="1" customWidth="1"/>
    <col min="6927" max="6927" width="18.875" style="98" bestFit="1" customWidth="1"/>
    <col min="6928" max="6928" width="28.875" style="98" bestFit="1" customWidth="1"/>
    <col min="6929" max="6929" width="24.125" style="98" bestFit="1" customWidth="1"/>
    <col min="6930" max="6930" width="18.625" style="98" bestFit="1" customWidth="1"/>
    <col min="6931" max="6931" width="16.625" style="98" bestFit="1" customWidth="1"/>
    <col min="6932" max="6932" width="19.375" style="98" bestFit="1" customWidth="1"/>
    <col min="6933" max="6933" width="4.5" style="98" customWidth="1"/>
    <col min="6934" max="6934" width="11.25" style="98" bestFit="1" customWidth="1"/>
    <col min="6935" max="6935" width="13.625" style="98" bestFit="1" customWidth="1"/>
    <col min="6936" max="6936" width="13.375" style="98" bestFit="1" customWidth="1"/>
    <col min="6937" max="6937" width="14.125" style="98" bestFit="1" customWidth="1"/>
    <col min="6938" max="6938" width="13.625" style="98" bestFit="1" customWidth="1"/>
    <col min="6939" max="6939" width="16.75" style="98" bestFit="1" customWidth="1"/>
    <col min="6940" max="6940" width="15.5" style="98" bestFit="1" customWidth="1"/>
    <col min="6941" max="6941" width="19.625" style="98" bestFit="1" customWidth="1"/>
    <col min="6942" max="6942" width="18.375" style="98" bestFit="1" customWidth="1"/>
    <col min="6943" max="6943" width="19.375" style="98" bestFit="1" customWidth="1"/>
    <col min="6944" max="6944" width="18.125" style="98" bestFit="1" customWidth="1"/>
    <col min="6945" max="6945" width="16.375" style="98" bestFit="1" customWidth="1"/>
    <col min="6946" max="6946" width="12.5" style="98" customWidth="1"/>
    <col min="6947" max="6947" width="25.5" style="98" bestFit="1" customWidth="1"/>
    <col min="6948" max="6948" width="24.125" style="98" bestFit="1" customWidth="1"/>
    <col min="6949" max="6949" width="19.625" style="98" bestFit="1" customWidth="1"/>
    <col min="6950" max="6950" width="18.375" style="98" bestFit="1" customWidth="1"/>
    <col min="6951" max="6951" width="23.5" style="98" bestFit="1" customWidth="1"/>
    <col min="6952" max="6952" width="13.375" style="98" bestFit="1" customWidth="1"/>
    <col min="6953" max="6953" width="19.875" style="98" bestFit="1" customWidth="1"/>
    <col min="6954" max="6954" width="22.75" style="98" bestFit="1" customWidth="1"/>
    <col min="6955" max="6955" width="19.125" style="98" bestFit="1" customWidth="1"/>
    <col min="6956" max="6956" width="11.5" style="98" customWidth="1"/>
    <col min="6957" max="6957" width="18.875" style="98" bestFit="1" customWidth="1"/>
    <col min="6958" max="6958" width="28.875" style="98" bestFit="1" customWidth="1"/>
    <col min="6959" max="6959" width="24.125" style="98" bestFit="1" customWidth="1"/>
    <col min="6960" max="6960" width="18.625" style="98" bestFit="1" customWidth="1"/>
    <col min="6961" max="6961" width="16.625" style="98" bestFit="1" customWidth="1"/>
    <col min="6962" max="6962" width="19.375" style="98" bestFit="1" customWidth="1"/>
    <col min="6963" max="6963" width="4.5" style="98" customWidth="1"/>
    <col min="6964" max="6964" width="11.25" style="98" bestFit="1" customWidth="1"/>
    <col min="6965" max="6965" width="13.625" style="98" bestFit="1" customWidth="1"/>
    <col min="6966" max="6966" width="13.375" style="98" bestFit="1" customWidth="1"/>
    <col min="6967" max="6967" width="14.125" style="98" bestFit="1" customWidth="1"/>
    <col min="6968" max="6968" width="13.625" style="98" bestFit="1" customWidth="1"/>
    <col min="6969" max="6969" width="16.75" style="98" bestFit="1" customWidth="1"/>
    <col min="6970" max="6970" width="15.5" style="98" bestFit="1" customWidth="1"/>
    <col min="6971" max="6971" width="19.625" style="98" bestFit="1" customWidth="1"/>
    <col min="6972" max="6972" width="18.375" style="98" bestFit="1" customWidth="1"/>
    <col min="6973" max="6973" width="19.375" style="98" bestFit="1" customWidth="1"/>
    <col min="6974" max="6974" width="18.125" style="98" bestFit="1" customWidth="1"/>
    <col min="6975" max="6975" width="16.375" style="98" bestFit="1" customWidth="1"/>
    <col min="6976" max="6976" width="12.5" style="98" customWidth="1"/>
    <col min="6977" max="6977" width="25.5" style="98" bestFit="1" customWidth="1"/>
    <col min="6978" max="6978" width="24.125" style="98" bestFit="1" customWidth="1"/>
    <col min="6979" max="6979" width="19.625" style="98" bestFit="1" customWidth="1"/>
    <col min="6980" max="6980" width="18.375" style="98" bestFit="1" customWidth="1"/>
    <col min="6981" max="6981" width="23.5" style="98" bestFit="1" customWidth="1"/>
    <col min="6982" max="6982" width="13.375" style="98" bestFit="1" customWidth="1"/>
    <col min="6983" max="6983" width="19.875" style="98" bestFit="1" customWidth="1"/>
    <col min="6984" max="6984" width="22.75" style="98" bestFit="1" customWidth="1"/>
    <col min="6985" max="6985" width="19.125" style="98" bestFit="1" customWidth="1"/>
    <col min="6986" max="6986" width="11.5" style="98" customWidth="1"/>
    <col min="6987" max="6987" width="18.875" style="98" bestFit="1" customWidth="1"/>
    <col min="6988" max="6988" width="28.875" style="98" bestFit="1" customWidth="1"/>
    <col min="6989" max="6989" width="24.125" style="98" bestFit="1" customWidth="1"/>
    <col min="6990" max="6990" width="18.625" style="98" bestFit="1" customWidth="1"/>
    <col min="6991" max="6991" width="16.625" style="98" bestFit="1" customWidth="1"/>
    <col min="6992" max="6992" width="19.375" style="98" bestFit="1" customWidth="1"/>
    <col min="6993" max="6993" width="4.5" style="98" customWidth="1"/>
    <col min="6994" max="6994" width="11.25" style="98" bestFit="1" customWidth="1"/>
    <col min="6995" max="6995" width="13.625" style="98" bestFit="1" customWidth="1"/>
    <col min="6996" max="6996" width="13.375" style="98" bestFit="1" customWidth="1"/>
    <col min="6997" max="6997" width="14.125" style="98" bestFit="1" customWidth="1"/>
    <col min="6998" max="6998" width="13.625" style="98" bestFit="1" customWidth="1"/>
    <col min="6999" max="6999" width="16.75" style="98" bestFit="1" customWidth="1"/>
    <col min="7000" max="7000" width="15.5" style="98" bestFit="1" customWidth="1"/>
    <col min="7001" max="7001" width="19.625" style="98" bestFit="1" customWidth="1"/>
    <col min="7002" max="7002" width="18.375" style="98" bestFit="1" customWidth="1"/>
    <col min="7003" max="7003" width="19.375" style="98" bestFit="1" customWidth="1"/>
    <col min="7004" max="7004" width="18.125" style="98" bestFit="1" customWidth="1"/>
    <col min="7005" max="7005" width="16.375" style="98" bestFit="1" customWidth="1"/>
    <col min="7006" max="7006" width="12" style="98" customWidth="1"/>
    <col min="7007" max="7007" width="25.5" style="98" bestFit="1" customWidth="1"/>
    <col min="7008" max="7008" width="24.125" style="98" bestFit="1" customWidth="1"/>
    <col min="7009" max="7009" width="19.625" style="98" bestFit="1" customWidth="1"/>
    <col min="7010" max="7010" width="18.375" style="98" bestFit="1" customWidth="1"/>
    <col min="7011" max="7011" width="23.5" style="98" bestFit="1" customWidth="1"/>
    <col min="7012" max="7012" width="13.375" style="98" bestFit="1" customWidth="1"/>
    <col min="7013" max="7013" width="19.875" style="98" bestFit="1" customWidth="1"/>
    <col min="7014" max="7014" width="22.75" style="98" bestFit="1" customWidth="1"/>
    <col min="7015" max="7015" width="19.125" style="98" bestFit="1" customWidth="1"/>
    <col min="7016" max="7016" width="11.5" style="98" customWidth="1"/>
    <col min="7017" max="7017" width="18.875" style="98" bestFit="1" customWidth="1"/>
    <col min="7018" max="7018" width="28.875" style="98" bestFit="1" customWidth="1"/>
    <col min="7019" max="7019" width="24.125" style="98" bestFit="1" customWidth="1"/>
    <col min="7020" max="7020" width="18.625" style="98" bestFit="1" customWidth="1"/>
    <col min="7021" max="7021" width="16.625" style="98" bestFit="1" customWidth="1"/>
    <col min="7022" max="7022" width="19.375" style="98" bestFit="1" customWidth="1"/>
    <col min="7023" max="7023" width="4.5" style="98" customWidth="1"/>
    <col min="7024" max="7024" width="11.25" style="98" bestFit="1" customWidth="1"/>
    <col min="7025" max="7025" width="13.625" style="98" bestFit="1" customWidth="1"/>
    <col min="7026" max="7026" width="13.375" style="98" bestFit="1" customWidth="1"/>
    <col min="7027" max="7027" width="14.125" style="98" bestFit="1" customWidth="1"/>
    <col min="7028" max="7028" width="13.625" style="98" bestFit="1" customWidth="1"/>
    <col min="7029" max="7029" width="16.75" style="98" bestFit="1" customWidth="1"/>
    <col min="7030" max="7030" width="15.5" style="98" bestFit="1" customWidth="1"/>
    <col min="7031" max="7031" width="19.625" style="98" bestFit="1" customWidth="1"/>
    <col min="7032" max="7032" width="18.375" style="98" bestFit="1" customWidth="1"/>
    <col min="7033" max="7033" width="19.375" style="98" bestFit="1" customWidth="1"/>
    <col min="7034" max="7034" width="18.125" style="98" bestFit="1" customWidth="1"/>
    <col min="7035" max="7035" width="16.375" style="98" bestFit="1" customWidth="1"/>
    <col min="7036" max="7036" width="12" style="98" customWidth="1"/>
    <col min="7037" max="7037" width="25.5" style="98" bestFit="1" customWidth="1"/>
    <col min="7038" max="7038" width="24.125" style="98" bestFit="1" customWidth="1"/>
    <col min="7039" max="7039" width="19.625" style="98" bestFit="1" customWidth="1"/>
    <col min="7040" max="7040" width="18.375" style="98" bestFit="1" customWidth="1"/>
    <col min="7041" max="7041" width="23.5" style="98" bestFit="1" customWidth="1"/>
    <col min="7042" max="7042" width="13.375" style="98" bestFit="1" customWidth="1"/>
    <col min="7043" max="7043" width="19.875" style="98" bestFit="1" customWidth="1"/>
    <col min="7044" max="7044" width="22.75" style="98" bestFit="1" customWidth="1"/>
    <col min="7045" max="7045" width="19.125" style="98" bestFit="1" customWidth="1"/>
    <col min="7046" max="7046" width="11.5" style="98" bestFit="1" customWidth="1"/>
    <col min="7047" max="7047" width="18.875" style="98" bestFit="1" customWidth="1"/>
    <col min="7048" max="7048" width="28.875" style="98" bestFit="1" customWidth="1"/>
    <col min="7049" max="7049" width="24.125" style="98" bestFit="1" customWidth="1"/>
    <col min="7050" max="7050" width="18.625" style="98" bestFit="1" customWidth="1"/>
    <col min="7051" max="7051" width="16.625" style="98" bestFit="1" customWidth="1"/>
    <col min="7052" max="7052" width="19.375" style="98" bestFit="1" customWidth="1"/>
    <col min="7053" max="7053" width="4.5" style="98" customWidth="1"/>
    <col min="7054" max="7054" width="11.25" style="98" bestFit="1" customWidth="1"/>
    <col min="7055" max="7055" width="13.625" style="98" bestFit="1" customWidth="1"/>
    <col min="7056" max="7056" width="13.375" style="98" bestFit="1" customWidth="1"/>
    <col min="7057" max="7057" width="14.125" style="98" bestFit="1" customWidth="1"/>
    <col min="7058" max="7058" width="13.625" style="98" bestFit="1" customWidth="1"/>
    <col min="7059" max="7059" width="16.75" style="98" bestFit="1" customWidth="1"/>
    <col min="7060" max="7060" width="15.5" style="98" bestFit="1" customWidth="1"/>
    <col min="7061" max="7061" width="19.625" style="98" bestFit="1" customWidth="1"/>
    <col min="7062" max="7062" width="18.375" style="98" bestFit="1" customWidth="1"/>
    <col min="7063" max="7063" width="19.375" style="98" bestFit="1" customWidth="1"/>
    <col min="7064" max="7064" width="18.125" style="98" bestFit="1" customWidth="1"/>
    <col min="7065" max="7065" width="16.375" style="98" bestFit="1" customWidth="1"/>
    <col min="7066" max="7066" width="12" style="98" customWidth="1"/>
    <col min="7067" max="7067" width="25.5" style="98" bestFit="1" customWidth="1"/>
    <col min="7068" max="7068" width="24.125" style="98" bestFit="1" customWidth="1"/>
    <col min="7069" max="7069" width="19.625" style="98" bestFit="1" customWidth="1"/>
    <col min="7070" max="7070" width="18.375" style="98" bestFit="1" customWidth="1"/>
    <col min="7071" max="7071" width="23.5" style="98" bestFit="1" customWidth="1"/>
    <col min="7072" max="7072" width="13.375" style="98" bestFit="1" customWidth="1"/>
    <col min="7073" max="7073" width="19.875" style="98" bestFit="1" customWidth="1"/>
    <col min="7074" max="7074" width="22.75" style="98" bestFit="1" customWidth="1"/>
    <col min="7075" max="7075" width="19.125" style="98" bestFit="1" customWidth="1"/>
    <col min="7076" max="7076" width="11.5" style="98" customWidth="1"/>
    <col min="7077" max="7077" width="18.875" style="98" bestFit="1" customWidth="1"/>
    <col min="7078" max="7078" width="28.875" style="98" bestFit="1" customWidth="1"/>
    <col min="7079" max="7079" width="24.125" style="98" bestFit="1" customWidth="1"/>
    <col min="7080" max="7080" width="18.625" style="98" bestFit="1" customWidth="1"/>
    <col min="7081" max="7081" width="16.625" style="98" bestFit="1" customWidth="1"/>
    <col min="7082" max="7082" width="19.375" style="98" bestFit="1" customWidth="1"/>
    <col min="7083" max="7083" width="4.5" style="98" customWidth="1"/>
    <col min="7084" max="7084" width="11.25" style="98" bestFit="1" customWidth="1"/>
    <col min="7085" max="7085" width="13.625" style="98" bestFit="1" customWidth="1"/>
    <col min="7086" max="7086" width="13.375" style="98" bestFit="1" customWidth="1"/>
    <col min="7087" max="7087" width="14.125" style="98" bestFit="1" customWidth="1"/>
    <col min="7088" max="7088" width="13.625" style="98" bestFit="1" customWidth="1"/>
    <col min="7089" max="7089" width="16.75" style="98" bestFit="1" customWidth="1"/>
    <col min="7090" max="7090" width="15.5" style="98" bestFit="1" customWidth="1"/>
    <col min="7091" max="7091" width="19.625" style="98" bestFit="1" customWidth="1"/>
    <col min="7092" max="7092" width="18.375" style="98" bestFit="1" customWidth="1"/>
    <col min="7093" max="7093" width="19.375" style="98" bestFit="1" customWidth="1"/>
    <col min="7094" max="7094" width="18.125" style="98" bestFit="1" customWidth="1"/>
    <col min="7095" max="7095" width="16.375" style="98" bestFit="1" customWidth="1"/>
    <col min="7096" max="7096" width="12" style="98" customWidth="1"/>
    <col min="7097" max="7097" width="25.5" style="98" bestFit="1" customWidth="1"/>
    <col min="7098" max="7098" width="24.125" style="98" bestFit="1" customWidth="1"/>
    <col min="7099" max="7099" width="19.625" style="98" bestFit="1" customWidth="1"/>
    <col min="7100" max="7100" width="18.375" style="98" bestFit="1" customWidth="1"/>
    <col min="7101" max="7101" width="23.5" style="98" bestFit="1" customWidth="1"/>
    <col min="7102" max="7102" width="13.375" style="98" bestFit="1" customWidth="1"/>
    <col min="7103" max="7103" width="19.875" style="98" bestFit="1" customWidth="1"/>
    <col min="7104" max="7104" width="22.75" style="98" bestFit="1" customWidth="1"/>
    <col min="7105" max="7105" width="19.125" style="98" bestFit="1" customWidth="1"/>
    <col min="7106" max="7106" width="11.5" style="98" customWidth="1"/>
    <col min="7107" max="7107" width="18.875" style="98" bestFit="1" customWidth="1"/>
    <col min="7108" max="7108" width="28.875" style="98" bestFit="1" customWidth="1"/>
    <col min="7109" max="7109" width="24.125" style="98" bestFit="1" customWidth="1"/>
    <col min="7110" max="7110" width="18.625" style="98" bestFit="1" customWidth="1"/>
    <col min="7111" max="7111" width="16.625" style="98" bestFit="1" customWidth="1"/>
    <col min="7112" max="7112" width="19.375" style="98" bestFit="1" customWidth="1"/>
    <col min="7113" max="7113" width="4.5" style="98" customWidth="1"/>
    <col min="7114" max="7114" width="11.25" style="98" bestFit="1" customWidth="1"/>
    <col min="7115" max="7115" width="13.625" style="98" bestFit="1" customWidth="1"/>
    <col min="7116" max="7116" width="13.375" style="98" bestFit="1" customWidth="1"/>
    <col min="7117" max="7117" width="14.125" style="98" bestFit="1" customWidth="1"/>
    <col min="7118" max="7118" width="13.625" style="98" bestFit="1" customWidth="1"/>
    <col min="7119" max="7119" width="16.75" style="98" bestFit="1" customWidth="1"/>
    <col min="7120" max="7120" width="15.5" style="98" bestFit="1" customWidth="1"/>
    <col min="7121" max="7121" width="19.625" style="98" bestFit="1" customWidth="1"/>
    <col min="7122" max="7122" width="18.375" style="98" bestFit="1" customWidth="1"/>
    <col min="7123" max="7123" width="19.375" style="98" bestFit="1" customWidth="1"/>
    <col min="7124" max="7124" width="18.125" style="98" bestFit="1" customWidth="1"/>
    <col min="7125" max="7125" width="16.375" style="98" bestFit="1" customWidth="1"/>
    <col min="7126" max="7126" width="12" style="98" customWidth="1"/>
    <col min="7127" max="7127" width="25.5" style="98" bestFit="1" customWidth="1"/>
    <col min="7128" max="7128" width="24.125" style="98" bestFit="1" customWidth="1"/>
    <col min="7129" max="7129" width="19.625" style="98" bestFit="1" customWidth="1"/>
    <col min="7130" max="7130" width="18.375" style="98" bestFit="1" customWidth="1"/>
    <col min="7131" max="7131" width="23.5" style="98" bestFit="1" customWidth="1"/>
    <col min="7132" max="7132" width="13.375" style="98" bestFit="1" customWidth="1"/>
    <col min="7133" max="7133" width="19.875" style="98" bestFit="1" customWidth="1"/>
    <col min="7134" max="7134" width="22.75" style="98" bestFit="1" customWidth="1"/>
    <col min="7135" max="7135" width="19.125" style="98" bestFit="1" customWidth="1"/>
    <col min="7136" max="7136" width="10.875" style="98" customWidth="1"/>
    <col min="7137" max="7137" width="18.875" style="98" bestFit="1" customWidth="1"/>
    <col min="7138" max="7138" width="28.875" style="98" bestFit="1" customWidth="1"/>
    <col min="7139" max="7139" width="24.125" style="98" bestFit="1" customWidth="1"/>
    <col min="7140" max="7140" width="18.625" style="98" bestFit="1" customWidth="1"/>
    <col min="7141" max="7141" width="16.625" style="98" bestFit="1" customWidth="1"/>
    <col min="7142" max="7142" width="19.375" style="98" bestFit="1" customWidth="1"/>
    <col min="7143" max="7143" width="4.5" style="98" customWidth="1"/>
    <col min="7144" max="7144" width="11.25" style="98" bestFit="1" customWidth="1"/>
    <col min="7145" max="7145" width="13.625" style="98" bestFit="1" customWidth="1"/>
    <col min="7146" max="7146" width="13.375" style="98" bestFit="1" customWidth="1"/>
    <col min="7147" max="7147" width="14.125" style="98" bestFit="1" customWidth="1"/>
    <col min="7148" max="7148" width="13.625" style="98" bestFit="1" customWidth="1"/>
    <col min="7149" max="7149" width="16.75" style="98" bestFit="1" customWidth="1"/>
    <col min="7150" max="7150" width="15.5" style="98" bestFit="1" customWidth="1"/>
    <col min="7151" max="7151" width="19.625" style="98" bestFit="1" customWidth="1"/>
    <col min="7152" max="7152" width="18.375" style="98" bestFit="1" customWidth="1"/>
    <col min="7153" max="7153" width="19.375" style="98" bestFit="1" customWidth="1"/>
    <col min="7154" max="7154" width="18.125" style="98" bestFit="1" customWidth="1"/>
    <col min="7155" max="7155" width="16.375" style="98" bestFit="1" customWidth="1"/>
    <col min="7156" max="7156" width="12" style="98" customWidth="1"/>
    <col min="7157" max="7157" width="25.5" style="98" bestFit="1" customWidth="1"/>
    <col min="7158" max="7158" width="24.125" style="98" bestFit="1" customWidth="1"/>
    <col min="7159" max="7159" width="19.625" style="98" bestFit="1" customWidth="1"/>
    <col min="7160" max="7160" width="18.375" style="98" bestFit="1" customWidth="1"/>
    <col min="7161" max="7161" width="23.5" style="98" bestFit="1" customWidth="1"/>
    <col min="7162" max="7162" width="13.375" style="98" bestFit="1" customWidth="1"/>
    <col min="7163" max="7163" width="19.875" style="98" bestFit="1" customWidth="1"/>
    <col min="7164" max="7164" width="22.75" style="98" bestFit="1" customWidth="1"/>
    <col min="7165" max="7165" width="19.125" style="98" bestFit="1" customWidth="1"/>
    <col min="7166" max="7166" width="10.875" style="98" customWidth="1"/>
    <col min="7167" max="7167" width="18.875" style="98" bestFit="1" customWidth="1"/>
    <col min="7168" max="7168" width="28.875" style="98" bestFit="1" customWidth="1"/>
    <col min="7169" max="7169" width="24.125" style="98" bestFit="1" customWidth="1"/>
    <col min="7170" max="7170" width="18.625" style="98" bestFit="1" customWidth="1"/>
    <col min="7171" max="7171" width="16.625" style="98" bestFit="1" customWidth="1"/>
    <col min="7172" max="7172" width="19.375" style="98" bestFit="1" customWidth="1"/>
    <col min="7173" max="7173" width="4.5" style="98" customWidth="1"/>
    <col min="7174" max="7174" width="11.25" style="98" bestFit="1" customWidth="1"/>
    <col min="7175" max="7175" width="13.625" style="98" bestFit="1" customWidth="1"/>
    <col min="7176" max="7176" width="13.375" style="98" bestFit="1" customWidth="1"/>
    <col min="7177" max="7177" width="14.125" style="98" bestFit="1" customWidth="1"/>
    <col min="7178" max="7178" width="13.625" style="98" bestFit="1" customWidth="1"/>
    <col min="7179" max="7179" width="16.75" style="98" bestFit="1" customWidth="1"/>
    <col min="7180" max="7180" width="15.5" style="98" bestFit="1" customWidth="1"/>
    <col min="7181" max="7181" width="19.625" style="98" bestFit="1" customWidth="1"/>
    <col min="7182" max="7182" width="18.375" style="98" bestFit="1" customWidth="1"/>
    <col min="7183" max="7183" width="19.375" style="98" bestFit="1" customWidth="1"/>
    <col min="7184" max="7184" width="18.125" style="98" bestFit="1" customWidth="1"/>
    <col min="7185" max="7185" width="16.375" style="98" bestFit="1" customWidth="1"/>
    <col min="7186" max="7186" width="12" style="98" bestFit="1" customWidth="1"/>
    <col min="7187" max="7187" width="25.5" style="98" bestFit="1" customWidth="1"/>
    <col min="7188" max="7188" width="24.125" style="98" bestFit="1" customWidth="1"/>
    <col min="7189" max="7189" width="19.625" style="98" bestFit="1" customWidth="1"/>
    <col min="7190" max="7190" width="18.375" style="98" bestFit="1" customWidth="1"/>
    <col min="7191" max="7191" width="23.5" style="98" bestFit="1" customWidth="1"/>
    <col min="7192" max="7192" width="13.375" style="98" bestFit="1" customWidth="1"/>
    <col min="7193" max="7193" width="19.875" style="98" bestFit="1" customWidth="1"/>
    <col min="7194" max="7194" width="22.75" style="98" bestFit="1" customWidth="1"/>
    <col min="7195" max="7195" width="19.125" style="98" bestFit="1" customWidth="1"/>
    <col min="7196" max="7196" width="10.875" style="98" customWidth="1"/>
    <col min="7197" max="7197" width="18.875" style="98" bestFit="1" customWidth="1"/>
    <col min="7198" max="7198" width="28.875" style="98" bestFit="1" customWidth="1"/>
    <col min="7199" max="7199" width="24.125" style="98" bestFit="1" customWidth="1"/>
    <col min="7200" max="7200" width="18.625" style="98" bestFit="1" customWidth="1"/>
    <col min="7201" max="7201" width="16.625" style="98" bestFit="1" customWidth="1"/>
    <col min="7202" max="7202" width="19.375" style="98" bestFit="1" customWidth="1"/>
    <col min="7203" max="7203" width="4.5" style="98" customWidth="1"/>
    <col min="7204" max="7204" width="11.25" style="98" bestFit="1" customWidth="1"/>
    <col min="7205" max="7205" width="13.625" style="98" bestFit="1" customWidth="1"/>
    <col min="7206" max="7206" width="13.375" style="98" bestFit="1" customWidth="1"/>
    <col min="7207" max="7207" width="14.125" style="98" bestFit="1" customWidth="1"/>
    <col min="7208" max="7208" width="13.625" style="98" bestFit="1" customWidth="1"/>
    <col min="7209" max="7209" width="16.75" style="98" bestFit="1" customWidth="1"/>
    <col min="7210" max="7210" width="15.5" style="98" bestFit="1" customWidth="1"/>
    <col min="7211" max="7211" width="19.625" style="98" bestFit="1" customWidth="1"/>
    <col min="7212" max="7212" width="18.375" style="98" bestFit="1" customWidth="1"/>
    <col min="7213" max="7213" width="19.375" style="98" bestFit="1" customWidth="1"/>
    <col min="7214" max="7214" width="18.125" style="98" bestFit="1" customWidth="1"/>
    <col min="7215" max="7215" width="16.375" style="98" bestFit="1" customWidth="1"/>
    <col min="7216" max="7216" width="12" style="98" customWidth="1"/>
    <col min="7217" max="7217" width="25.5" style="98" bestFit="1" customWidth="1"/>
    <col min="7218" max="7218" width="24.125" style="98" bestFit="1" customWidth="1"/>
    <col min="7219" max="7219" width="19.625" style="98" bestFit="1" customWidth="1"/>
    <col min="7220" max="7220" width="18.375" style="98" bestFit="1" customWidth="1"/>
    <col min="7221" max="7221" width="23.5" style="98" bestFit="1" customWidth="1"/>
    <col min="7222" max="7222" width="13.375" style="98" bestFit="1" customWidth="1"/>
    <col min="7223" max="7223" width="19.875" style="98" bestFit="1" customWidth="1"/>
    <col min="7224" max="7224" width="22.75" style="98" bestFit="1" customWidth="1"/>
    <col min="7225" max="7225" width="19.125" style="98" bestFit="1" customWidth="1"/>
    <col min="7226" max="7226" width="11.5" style="98" customWidth="1"/>
    <col min="7227" max="7227" width="18.875" style="98" bestFit="1" customWidth="1"/>
    <col min="7228" max="7228" width="28.875" style="98" bestFit="1" customWidth="1"/>
    <col min="7229" max="7229" width="24.125" style="98" bestFit="1" customWidth="1"/>
    <col min="7230" max="7230" width="18.625" style="98" bestFit="1" customWidth="1"/>
    <col min="7231" max="7231" width="16.625" style="98" bestFit="1" customWidth="1"/>
    <col min="7232" max="7232" width="19.375" style="98" bestFit="1" customWidth="1"/>
    <col min="7233" max="7233" width="4.5" style="98" customWidth="1"/>
    <col min="7234" max="7234" width="11.25" style="98" bestFit="1" customWidth="1"/>
    <col min="7235" max="7235" width="13.625" style="98" bestFit="1" customWidth="1"/>
    <col min="7236" max="7236" width="13.375" style="98" bestFit="1" customWidth="1"/>
    <col min="7237" max="7237" width="14.125" style="98" bestFit="1" customWidth="1"/>
    <col min="7238" max="7238" width="13.625" style="98" bestFit="1" customWidth="1"/>
    <col min="7239" max="7239" width="16.75" style="98" bestFit="1" customWidth="1"/>
    <col min="7240" max="7240" width="15.5" style="98" bestFit="1" customWidth="1"/>
    <col min="7241" max="7241" width="19.625" style="98" bestFit="1" customWidth="1"/>
    <col min="7242" max="7242" width="18.375" style="98" bestFit="1" customWidth="1"/>
    <col min="7243" max="7243" width="19.375" style="98" bestFit="1" customWidth="1"/>
    <col min="7244" max="7244" width="18.125" style="98" bestFit="1" customWidth="1"/>
    <col min="7245" max="7245" width="16.375" style="98" bestFit="1" customWidth="1"/>
    <col min="7246" max="7246" width="12" style="98" bestFit="1" customWidth="1"/>
    <col min="7247" max="7247" width="25.5" style="98" bestFit="1" customWidth="1"/>
    <col min="7248" max="7248" width="24.125" style="98" bestFit="1" customWidth="1"/>
    <col min="7249" max="7249" width="19.625" style="98" bestFit="1" customWidth="1"/>
    <col min="7250" max="7250" width="18.375" style="98" bestFit="1" customWidth="1"/>
    <col min="7251" max="7251" width="23.5" style="98" bestFit="1" customWidth="1"/>
    <col min="7252" max="7252" width="13.375" style="98" bestFit="1" customWidth="1"/>
    <col min="7253" max="7253" width="19.875" style="98" bestFit="1" customWidth="1"/>
    <col min="7254" max="7254" width="22.75" style="98" bestFit="1" customWidth="1"/>
    <col min="7255" max="7255" width="19.125" style="98" bestFit="1" customWidth="1"/>
    <col min="7256" max="7256" width="11.5" style="98" customWidth="1"/>
    <col min="7257" max="7257" width="18.875" style="98" bestFit="1" customWidth="1"/>
    <col min="7258" max="7258" width="28.875" style="98" bestFit="1" customWidth="1"/>
    <col min="7259" max="7259" width="24.125" style="98" bestFit="1" customWidth="1"/>
    <col min="7260" max="7260" width="18.625" style="98" bestFit="1" customWidth="1"/>
    <col min="7261" max="7261" width="16.625" style="98" bestFit="1" customWidth="1"/>
    <col min="7262" max="7262" width="19.375" style="98" bestFit="1" customWidth="1"/>
    <col min="7263" max="7263" width="4.5" style="98" customWidth="1"/>
    <col min="7264" max="7264" width="11.25" style="98" bestFit="1" customWidth="1"/>
    <col min="7265" max="7265" width="13.625" style="98" bestFit="1" customWidth="1"/>
    <col min="7266" max="7266" width="13.375" style="98" bestFit="1" customWidth="1"/>
    <col min="7267" max="7267" width="14.125" style="98" bestFit="1" customWidth="1"/>
    <col min="7268" max="7268" width="13.625" style="98" bestFit="1" customWidth="1"/>
    <col min="7269" max="7269" width="16.75" style="98" bestFit="1" customWidth="1"/>
    <col min="7270" max="7270" width="15.5" style="98" bestFit="1" customWidth="1"/>
    <col min="7271" max="7271" width="19.625" style="98" bestFit="1" customWidth="1"/>
    <col min="7272" max="7272" width="18.375" style="98" bestFit="1" customWidth="1"/>
    <col min="7273" max="7273" width="19.375" style="98" bestFit="1" customWidth="1"/>
    <col min="7274" max="7274" width="18.125" style="98" bestFit="1" customWidth="1"/>
    <col min="7275" max="7275" width="16.375" style="98" bestFit="1" customWidth="1"/>
    <col min="7276" max="7276" width="12.5" style="98" bestFit="1" customWidth="1"/>
    <col min="7277" max="7277" width="25.5" style="98" bestFit="1" customWidth="1"/>
    <col min="7278" max="7278" width="24.125" style="98" bestFit="1" customWidth="1"/>
    <col min="7279" max="7279" width="19.625" style="98" bestFit="1" customWidth="1"/>
    <col min="7280" max="7280" width="18.375" style="98" bestFit="1" customWidth="1"/>
    <col min="7281" max="7281" width="23.5" style="98" bestFit="1" customWidth="1"/>
    <col min="7282" max="7282" width="13.375" style="98" bestFit="1" customWidth="1"/>
    <col min="7283" max="7283" width="19.875" style="98" bestFit="1" customWidth="1"/>
    <col min="7284" max="7284" width="22.75" style="98" bestFit="1" customWidth="1"/>
    <col min="7285" max="7285" width="19.125" style="98" bestFit="1" customWidth="1"/>
    <col min="7286" max="7286" width="11.5" style="98" customWidth="1"/>
    <col min="7287" max="7287" width="18.875" style="98" bestFit="1" customWidth="1"/>
    <col min="7288" max="7288" width="28.875" style="98" bestFit="1" customWidth="1"/>
    <col min="7289" max="7289" width="24.125" style="98" bestFit="1" customWidth="1"/>
    <col min="7290" max="7290" width="18.625" style="98" bestFit="1" customWidth="1"/>
    <col min="7291" max="7291" width="16.625" style="98" bestFit="1" customWidth="1"/>
    <col min="7292" max="7292" width="19.375" style="98" bestFit="1" customWidth="1"/>
    <col min="7293" max="7293" width="4.5" style="98" customWidth="1"/>
    <col min="7294" max="7294" width="11.25" style="98" bestFit="1" customWidth="1"/>
    <col min="7295" max="7295" width="13.625" style="98" bestFit="1" customWidth="1"/>
    <col min="7296" max="7296" width="13.375" style="98" bestFit="1" customWidth="1"/>
    <col min="7297" max="7297" width="14.125" style="98" bestFit="1" customWidth="1"/>
    <col min="7298" max="7298" width="13.625" style="98" bestFit="1" customWidth="1"/>
    <col min="7299" max="7299" width="16.75" style="98" bestFit="1" customWidth="1"/>
    <col min="7300" max="7300" width="15.5" style="98" bestFit="1" customWidth="1"/>
    <col min="7301" max="7301" width="19.625" style="98" bestFit="1" customWidth="1"/>
    <col min="7302" max="7302" width="18.375" style="98" bestFit="1" customWidth="1"/>
    <col min="7303" max="7303" width="19.375" style="98" bestFit="1" customWidth="1"/>
    <col min="7304" max="7304" width="18.125" style="98" bestFit="1" customWidth="1"/>
    <col min="7305" max="7305" width="16.375" style="98" bestFit="1" customWidth="1"/>
    <col min="7306" max="7306" width="12.5" style="98" bestFit="1" customWidth="1"/>
    <col min="7307" max="7307" width="25.5" style="98" bestFit="1" customWidth="1"/>
    <col min="7308" max="7308" width="24.125" style="98" bestFit="1" customWidth="1"/>
    <col min="7309" max="7309" width="19.625" style="98" bestFit="1" customWidth="1"/>
    <col min="7310" max="7310" width="18.375" style="98" bestFit="1" customWidth="1"/>
    <col min="7311" max="7311" width="23.5" style="98" bestFit="1" customWidth="1"/>
    <col min="7312" max="7312" width="13.375" style="98" bestFit="1" customWidth="1"/>
    <col min="7313" max="7313" width="19.875" style="98" bestFit="1" customWidth="1"/>
    <col min="7314" max="7314" width="22.75" style="98" bestFit="1" customWidth="1"/>
    <col min="7315" max="7315" width="19.125" style="98" bestFit="1" customWidth="1"/>
    <col min="7316" max="7316" width="11.5" style="98" bestFit="1" customWidth="1"/>
    <col min="7317" max="7317" width="18.875" style="98" bestFit="1" customWidth="1"/>
    <col min="7318" max="7318" width="28.875" style="98" bestFit="1" customWidth="1"/>
    <col min="7319" max="7319" width="24.125" style="98" bestFit="1" customWidth="1"/>
    <col min="7320" max="7320" width="18.625" style="98" bestFit="1" customWidth="1"/>
    <col min="7321" max="7321" width="16.625" style="98" bestFit="1" customWidth="1"/>
    <col min="7322" max="7322" width="19.375" style="98" bestFit="1" customWidth="1"/>
    <col min="7323" max="7323" width="4.5" style="98" customWidth="1"/>
    <col min="7324" max="7324" width="11.25" style="98" bestFit="1" customWidth="1"/>
    <col min="7325" max="7325" width="13.625" style="98" bestFit="1" customWidth="1"/>
    <col min="7326" max="7326" width="13.375" style="98" bestFit="1" customWidth="1"/>
    <col min="7327" max="7327" width="14.125" style="98" bestFit="1" customWidth="1"/>
    <col min="7328" max="7328" width="13.625" style="98" bestFit="1" customWidth="1"/>
    <col min="7329" max="7329" width="16.75" style="98" bestFit="1" customWidth="1"/>
    <col min="7330" max="7330" width="15.5" style="98" bestFit="1" customWidth="1"/>
    <col min="7331" max="7331" width="19.625" style="98" bestFit="1" customWidth="1"/>
    <col min="7332" max="7332" width="18.375" style="98" bestFit="1" customWidth="1"/>
    <col min="7333" max="7333" width="19.375" style="98" bestFit="1" customWidth="1"/>
    <col min="7334" max="7334" width="18.125" style="98" bestFit="1" customWidth="1"/>
    <col min="7335" max="7335" width="16.375" style="98" bestFit="1" customWidth="1"/>
    <col min="7336" max="7336" width="12.5" style="98" customWidth="1"/>
    <col min="7337" max="7337" width="25.5" style="98" bestFit="1" customWidth="1"/>
    <col min="7338" max="7338" width="24.125" style="98" bestFit="1" customWidth="1"/>
    <col min="7339" max="7339" width="19.625" style="98" bestFit="1" customWidth="1"/>
    <col min="7340" max="7340" width="18.375" style="98" bestFit="1" customWidth="1"/>
    <col min="7341" max="7341" width="23.5" style="98" bestFit="1" customWidth="1"/>
    <col min="7342" max="7342" width="13.375" style="98" bestFit="1" customWidth="1"/>
    <col min="7343" max="7343" width="19.875" style="98" bestFit="1" customWidth="1"/>
    <col min="7344" max="7344" width="22.75" style="98" bestFit="1" customWidth="1"/>
    <col min="7345" max="7345" width="19.125" style="98" bestFit="1" customWidth="1"/>
    <col min="7346" max="7346" width="11.5" style="98" bestFit="1" customWidth="1"/>
    <col min="7347" max="7347" width="18.875" style="98" bestFit="1" customWidth="1"/>
    <col min="7348" max="7348" width="28.875" style="98" bestFit="1" customWidth="1"/>
    <col min="7349" max="7349" width="24.125" style="98" bestFit="1" customWidth="1"/>
    <col min="7350" max="7350" width="18.625" style="98" bestFit="1" customWidth="1"/>
    <col min="7351" max="7351" width="16.625" style="98" bestFit="1" customWidth="1"/>
    <col min="7352" max="7352" width="19.375" style="98" bestFit="1" customWidth="1"/>
    <col min="7353" max="7353" width="4.5" style="98" customWidth="1"/>
    <col min="7354" max="7354" width="11.25" style="98" bestFit="1" customWidth="1"/>
    <col min="7355" max="7355" width="13.625" style="98" bestFit="1" customWidth="1"/>
    <col min="7356" max="7356" width="13.375" style="98" bestFit="1" customWidth="1"/>
    <col min="7357" max="7357" width="14.125" style="98" bestFit="1" customWidth="1"/>
    <col min="7358" max="7358" width="13.625" style="98" bestFit="1" customWidth="1"/>
    <col min="7359" max="7359" width="16.75" style="98" bestFit="1" customWidth="1"/>
    <col min="7360" max="7360" width="15.5" style="98" bestFit="1" customWidth="1"/>
    <col min="7361" max="7361" width="19.625" style="98" bestFit="1" customWidth="1"/>
    <col min="7362" max="7362" width="18.375" style="98" bestFit="1" customWidth="1"/>
    <col min="7363" max="7363" width="19.375" style="98" bestFit="1" customWidth="1"/>
    <col min="7364" max="7364" width="18.125" style="98" bestFit="1" customWidth="1"/>
    <col min="7365" max="7365" width="16.375" style="98" bestFit="1" customWidth="1"/>
    <col min="7366" max="7366" width="12.5" style="98" bestFit="1" customWidth="1"/>
    <col min="7367" max="7367" width="25.5" style="98" bestFit="1" customWidth="1"/>
    <col min="7368" max="7368" width="24.125" style="98" bestFit="1" customWidth="1"/>
    <col min="7369" max="7369" width="19.625" style="98" bestFit="1" customWidth="1"/>
    <col min="7370" max="7370" width="18.375" style="98" bestFit="1" customWidth="1"/>
    <col min="7371" max="7371" width="23.5" style="98" bestFit="1" customWidth="1"/>
    <col min="7372" max="7372" width="13.375" style="98" bestFit="1" customWidth="1"/>
    <col min="7373" max="7373" width="19.875" style="98" bestFit="1" customWidth="1"/>
    <col min="7374" max="7374" width="22.75" style="98" bestFit="1" customWidth="1"/>
    <col min="7375" max="7375" width="19.125" style="98" bestFit="1" customWidth="1"/>
    <col min="7376" max="7376" width="11.5" style="98" customWidth="1"/>
    <col min="7377" max="7377" width="18.875" style="98" bestFit="1" customWidth="1"/>
    <col min="7378" max="7378" width="28.875" style="98" bestFit="1" customWidth="1"/>
    <col min="7379" max="7379" width="24.125" style="98" bestFit="1" customWidth="1"/>
    <col min="7380" max="7380" width="18.625" style="98" bestFit="1" customWidth="1"/>
    <col min="7381" max="7381" width="16.625" style="98" bestFit="1" customWidth="1"/>
    <col min="7382" max="7382" width="19.375" style="98" bestFit="1" customWidth="1"/>
    <col min="7383" max="7383" width="4.5" style="98" customWidth="1"/>
    <col min="7384" max="7384" width="11.25" style="98" bestFit="1" customWidth="1"/>
    <col min="7385" max="7385" width="13.625" style="98" bestFit="1" customWidth="1"/>
    <col min="7386" max="7386" width="13.375" style="98" bestFit="1" customWidth="1"/>
    <col min="7387" max="7387" width="14.125" style="98" bestFit="1" customWidth="1"/>
    <col min="7388" max="7388" width="13.625" style="98" bestFit="1" customWidth="1"/>
    <col min="7389" max="7389" width="16.75" style="98" bestFit="1" customWidth="1"/>
    <col min="7390" max="7390" width="15.5" style="98" bestFit="1" customWidth="1"/>
    <col min="7391" max="7391" width="19.625" style="98" bestFit="1" customWidth="1"/>
    <col min="7392" max="7392" width="18.375" style="98" bestFit="1" customWidth="1"/>
    <col min="7393" max="7393" width="19.375" style="98" bestFit="1" customWidth="1"/>
    <col min="7394" max="7394" width="18.125" style="98" bestFit="1" customWidth="1"/>
    <col min="7395" max="7395" width="16.375" style="98" bestFit="1" customWidth="1"/>
    <col min="7396" max="7396" width="12" style="98" bestFit="1" customWidth="1"/>
    <col min="7397" max="7397" width="25.5" style="98" bestFit="1" customWidth="1"/>
    <col min="7398" max="7398" width="24.125" style="98" bestFit="1" customWidth="1"/>
    <col min="7399" max="7399" width="19.625" style="98" bestFit="1" customWidth="1"/>
    <col min="7400" max="7400" width="18.375" style="98" bestFit="1" customWidth="1"/>
    <col min="7401" max="7401" width="23.5" style="98" bestFit="1" customWidth="1"/>
    <col min="7402" max="7402" width="13.375" style="98" bestFit="1" customWidth="1"/>
    <col min="7403" max="7403" width="19.875" style="98" bestFit="1" customWidth="1"/>
    <col min="7404" max="7404" width="22.75" style="98" bestFit="1" customWidth="1"/>
    <col min="7405" max="7405" width="19.125" style="98" bestFit="1" customWidth="1"/>
    <col min="7406" max="7406" width="10.875" style="98" customWidth="1"/>
    <col min="7407" max="7407" width="18.875" style="98" bestFit="1" customWidth="1"/>
    <col min="7408" max="7408" width="28.875" style="98" bestFit="1" customWidth="1"/>
    <col min="7409" max="7409" width="24.125" style="98" bestFit="1" customWidth="1"/>
    <col min="7410" max="7410" width="18.625" style="98" bestFit="1" customWidth="1"/>
    <col min="7411" max="7411" width="16.625" style="98" bestFit="1" customWidth="1"/>
    <col min="7412" max="7412" width="19.375" style="98" bestFit="1" customWidth="1"/>
    <col min="7413" max="7413" width="4.5" style="98" customWidth="1"/>
    <col min="7414" max="7414" width="11.25" style="98" bestFit="1" customWidth="1"/>
    <col min="7415" max="7415" width="13.625" style="98" bestFit="1" customWidth="1"/>
    <col min="7416" max="7416" width="13.375" style="98" bestFit="1" customWidth="1"/>
    <col min="7417" max="7417" width="14.125" style="98" bestFit="1" customWidth="1"/>
    <col min="7418" max="7418" width="13.625" style="98" bestFit="1" customWidth="1"/>
    <col min="7419" max="7419" width="16.75" style="98" bestFit="1" customWidth="1"/>
    <col min="7420" max="7420" width="15.5" style="98" bestFit="1" customWidth="1"/>
    <col min="7421" max="7421" width="19.625" style="98" bestFit="1" customWidth="1"/>
    <col min="7422" max="7422" width="18.375" style="98" bestFit="1" customWidth="1"/>
    <col min="7423" max="7423" width="19.375" style="98" bestFit="1" customWidth="1"/>
    <col min="7424" max="7424" width="18.125" style="98" bestFit="1" customWidth="1"/>
    <col min="7425" max="7425" width="16.375" style="98" bestFit="1" customWidth="1"/>
    <col min="7426" max="7426" width="12" style="98" customWidth="1"/>
    <col min="7427" max="7427" width="25.5" style="98" bestFit="1" customWidth="1"/>
    <col min="7428" max="7428" width="24.125" style="98" bestFit="1" customWidth="1"/>
    <col min="7429" max="7429" width="19.625" style="98" bestFit="1" customWidth="1"/>
    <col min="7430" max="7430" width="18.375" style="98" bestFit="1" customWidth="1"/>
    <col min="7431" max="7431" width="23.5" style="98" bestFit="1" customWidth="1"/>
    <col min="7432" max="7432" width="13.375" style="98" bestFit="1" customWidth="1"/>
    <col min="7433" max="7433" width="19.875" style="98" bestFit="1" customWidth="1"/>
    <col min="7434" max="7434" width="22.75" style="98" bestFit="1" customWidth="1"/>
    <col min="7435" max="7435" width="19.125" style="98" bestFit="1" customWidth="1"/>
    <col min="7436" max="7436" width="10.875" style="98" customWidth="1"/>
    <col min="7437" max="7437" width="18.875" style="98" bestFit="1" customWidth="1"/>
    <col min="7438" max="7438" width="28.875" style="98" bestFit="1" customWidth="1"/>
    <col min="7439" max="7439" width="24.125" style="98" bestFit="1" customWidth="1"/>
    <col min="7440" max="7440" width="18.625" style="98" bestFit="1" customWidth="1"/>
    <col min="7441" max="7441" width="16.625" style="98" bestFit="1" customWidth="1"/>
    <col min="7442" max="7442" width="19.375" style="98" bestFit="1" customWidth="1"/>
    <col min="7443" max="7443" width="4.5" style="98" customWidth="1"/>
    <col min="7444" max="7444" width="11.25" style="98" bestFit="1" customWidth="1"/>
    <col min="7445" max="7445" width="13.625" style="98" bestFit="1" customWidth="1"/>
    <col min="7446" max="7446" width="13.375" style="98" bestFit="1" customWidth="1"/>
    <col min="7447" max="7447" width="14.125" style="98" bestFit="1" customWidth="1"/>
    <col min="7448" max="7448" width="13.625" style="98" bestFit="1" customWidth="1"/>
    <col min="7449" max="7449" width="16.75" style="98" bestFit="1" customWidth="1"/>
    <col min="7450" max="7450" width="15.5" style="98" bestFit="1" customWidth="1"/>
    <col min="7451" max="7451" width="19.625" style="98" bestFit="1" customWidth="1"/>
    <col min="7452" max="7452" width="18.375" style="98" bestFit="1" customWidth="1"/>
    <col min="7453" max="7453" width="19.375" style="98" bestFit="1" customWidth="1"/>
    <col min="7454" max="7454" width="18.125" style="98" bestFit="1" customWidth="1"/>
    <col min="7455" max="7455" width="16.375" style="98" bestFit="1" customWidth="1"/>
    <col min="7456" max="7456" width="12" style="98" customWidth="1"/>
    <col min="7457" max="7457" width="25.5" style="98" bestFit="1" customWidth="1"/>
    <col min="7458" max="7458" width="24.125" style="98" bestFit="1" customWidth="1"/>
    <col min="7459" max="7459" width="19.625" style="98" bestFit="1" customWidth="1"/>
    <col min="7460" max="7460" width="18.375" style="98" bestFit="1" customWidth="1"/>
    <col min="7461" max="7461" width="23.5" style="98" bestFit="1" customWidth="1"/>
    <col min="7462" max="7462" width="13.375" style="98" bestFit="1" customWidth="1"/>
    <col min="7463" max="7463" width="19.875" style="98" bestFit="1" customWidth="1"/>
    <col min="7464" max="7464" width="22.75" style="98" bestFit="1" customWidth="1"/>
    <col min="7465" max="7465" width="19.125" style="98" bestFit="1" customWidth="1"/>
    <col min="7466" max="7466" width="10.875" style="98" customWidth="1"/>
    <col min="7467" max="7467" width="18.875" style="98" bestFit="1" customWidth="1"/>
    <col min="7468" max="7468" width="28.875" style="98" bestFit="1" customWidth="1"/>
    <col min="7469" max="7469" width="24.125" style="98" bestFit="1" customWidth="1"/>
    <col min="7470" max="7470" width="18.625" style="98" bestFit="1" customWidth="1"/>
    <col min="7471" max="7471" width="16.625" style="98" bestFit="1" customWidth="1"/>
    <col min="7472" max="7472" width="19.375" style="98" bestFit="1" customWidth="1"/>
    <col min="7473" max="7473" width="4.5" style="98" customWidth="1"/>
    <col min="7474" max="7474" width="11.25" style="98" bestFit="1" customWidth="1"/>
    <col min="7475" max="7475" width="13.625" style="98" bestFit="1" customWidth="1"/>
    <col min="7476" max="7476" width="13.375" style="98" bestFit="1" customWidth="1"/>
    <col min="7477" max="7477" width="14.125" style="98" bestFit="1" customWidth="1"/>
    <col min="7478" max="7478" width="13.625" style="98" bestFit="1" customWidth="1"/>
    <col min="7479" max="7479" width="16.75" style="98" bestFit="1" customWidth="1"/>
    <col min="7480" max="7480" width="15.5" style="98" bestFit="1" customWidth="1"/>
    <col min="7481" max="7481" width="19.625" style="98" bestFit="1" customWidth="1"/>
    <col min="7482" max="7482" width="18.375" style="98" bestFit="1" customWidth="1"/>
    <col min="7483" max="7483" width="19.375" style="98" bestFit="1" customWidth="1"/>
    <col min="7484" max="7484" width="18.125" style="98" bestFit="1" customWidth="1"/>
    <col min="7485" max="7485" width="16.375" style="98" bestFit="1" customWidth="1"/>
    <col min="7486" max="7486" width="12" style="98" customWidth="1"/>
    <col min="7487" max="7487" width="25.5" style="98" bestFit="1" customWidth="1"/>
    <col min="7488" max="7488" width="24.125" style="98" bestFit="1" customWidth="1"/>
    <col min="7489" max="7489" width="19.625" style="98" bestFit="1" customWidth="1"/>
    <col min="7490" max="7490" width="18.375" style="98" bestFit="1" customWidth="1"/>
    <col min="7491" max="7491" width="23.5" style="98" bestFit="1" customWidth="1"/>
    <col min="7492" max="7492" width="13.375" style="98" bestFit="1" customWidth="1"/>
    <col min="7493" max="7493" width="19.875" style="98" bestFit="1" customWidth="1"/>
    <col min="7494" max="7494" width="22.75" style="98" bestFit="1" customWidth="1"/>
    <col min="7495" max="7495" width="19.125" style="98" bestFit="1" customWidth="1"/>
    <col min="7496" max="7496" width="10.875" style="98" customWidth="1"/>
    <col min="7497" max="7497" width="18.875" style="98" bestFit="1" customWidth="1"/>
    <col min="7498" max="7498" width="28.875" style="98" bestFit="1" customWidth="1"/>
    <col min="7499" max="7499" width="24.125" style="98" bestFit="1" customWidth="1"/>
    <col min="7500" max="7500" width="18.625" style="98" bestFit="1" customWidth="1"/>
    <col min="7501" max="7501" width="16.625" style="98" bestFit="1" customWidth="1"/>
    <col min="7502" max="7502" width="19.375" style="98" bestFit="1" customWidth="1"/>
    <col min="7503" max="7503" width="4.5" style="98" customWidth="1"/>
    <col min="7504" max="7504" width="11.25" style="98" bestFit="1" customWidth="1"/>
    <col min="7505" max="7505" width="13.625" style="98" bestFit="1" customWidth="1"/>
    <col min="7506" max="7506" width="13.375" style="98" bestFit="1" customWidth="1"/>
    <col min="7507" max="7507" width="14.125" style="98" bestFit="1" customWidth="1"/>
    <col min="7508" max="7508" width="13.625" style="98" bestFit="1" customWidth="1"/>
    <col min="7509" max="7509" width="16.75" style="98" bestFit="1" customWidth="1"/>
    <col min="7510" max="7510" width="15.5" style="98" bestFit="1" customWidth="1"/>
    <col min="7511" max="7511" width="19.625" style="98" bestFit="1" customWidth="1"/>
    <col min="7512" max="7512" width="18.375" style="98" bestFit="1" customWidth="1"/>
    <col min="7513" max="7513" width="19.375" style="98" bestFit="1" customWidth="1"/>
    <col min="7514" max="7514" width="18.125" style="98" bestFit="1" customWidth="1"/>
    <col min="7515" max="7515" width="16.375" style="98" bestFit="1" customWidth="1"/>
    <col min="7516" max="7516" width="12.5" style="98" bestFit="1" customWidth="1"/>
    <col min="7517" max="7517" width="25.5" style="98" bestFit="1" customWidth="1"/>
    <col min="7518" max="7518" width="24.125" style="98" bestFit="1" customWidth="1"/>
    <col min="7519" max="7519" width="19.625" style="98" bestFit="1" customWidth="1"/>
    <col min="7520" max="7520" width="18.375" style="98" bestFit="1" customWidth="1"/>
    <col min="7521" max="7521" width="23.5" style="98" bestFit="1" customWidth="1"/>
    <col min="7522" max="7522" width="13.375" style="98" bestFit="1" customWidth="1"/>
    <col min="7523" max="7523" width="19.875" style="98" bestFit="1" customWidth="1"/>
    <col min="7524" max="7524" width="22.75" style="98" bestFit="1" customWidth="1"/>
    <col min="7525" max="7525" width="19.125" style="98" bestFit="1" customWidth="1"/>
    <col min="7526" max="7526" width="10.875" style="98" customWidth="1"/>
    <col min="7527" max="7527" width="18.875" style="98" bestFit="1" customWidth="1"/>
    <col min="7528" max="7528" width="28.875" style="98" bestFit="1" customWidth="1"/>
    <col min="7529" max="7529" width="24.125" style="98" bestFit="1" customWidth="1"/>
    <col min="7530" max="7530" width="18.625" style="98" bestFit="1" customWidth="1"/>
    <col min="7531" max="7531" width="16.625" style="98" bestFit="1" customWidth="1"/>
    <col min="7532" max="7532" width="19.375" style="98" bestFit="1" customWidth="1"/>
    <col min="7533" max="7533" width="4.5" style="98" customWidth="1"/>
    <col min="7534" max="7534" width="11.25" style="98" bestFit="1" customWidth="1"/>
    <col min="7535" max="7535" width="13.625" style="98" bestFit="1" customWidth="1"/>
    <col min="7536" max="7536" width="13.375" style="98" bestFit="1" customWidth="1"/>
    <col min="7537" max="7537" width="14.125" style="98" bestFit="1" customWidth="1"/>
    <col min="7538" max="7538" width="13.625" style="98" bestFit="1" customWidth="1"/>
    <col min="7539" max="7539" width="16.75" style="98" bestFit="1" customWidth="1"/>
    <col min="7540" max="7540" width="15.5" style="98" bestFit="1" customWidth="1"/>
    <col min="7541" max="7541" width="19.625" style="98" bestFit="1" customWidth="1"/>
    <col min="7542" max="7542" width="18.375" style="98" bestFit="1" customWidth="1"/>
    <col min="7543" max="7543" width="19.375" style="98" bestFit="1" customWidth="1"/>
    <col min="7544" max="7544" width="18.125" style="98" bestFit="1" customWidth="1"/>
    <col min="7545" max="7545" width="16.375" style="98" bestFit="1" customWidth="1"/>
    <col min="7546" max="7546" width="12.5" style="98" bestFit="1" customWidth="1"/>
    <col min="7547" max="7547" width="25.5" style="98" bestFit="1" customWidth="1"/>
    <col min="7548" max="7548" width="24.125" style="98" bestFit="1" customWidth="1"/>
    <col min="7549" max="7549" width="19.625" style="98" bestFit="1" customWidth="1"/>
    <col min="7550" max="7550" width="18.375" style="98" bestFit="1" customWidth="1"/>
    <col min="7551" max="7551" width="23.5" style="98" bestFit="1" customWidth="1"/>
    <col min="7552" max="7552" width="13.375" style="98" bestFit="1" customWidth="1"/>
    <col min="7553" max="7553" width="19.875" style="98" bestFit="1" customWidth="1"/>
    <col min="7554" max="7554" width="22.75" style="98" bestFit="1" customWidth="1"/>
    <col min="7555" max="7555" width="19.125" style="98" bestFit="1" customWidth="1"/>
    <col min="7556" max="7556" width="10.875" style="98" customWidth="1"/>
    <col min="7557" max="7557" width="18.875" style="98" bestFit="1" customWidth="1"/>
    <col min="7558" max="7558" width="28.875" style="98" bestFit="1" customWidth="1"/>
    <col min="7559" max="7559" width="24.125" style="98" bestFit="1" customWidth="1"/>
    <col min="7560" max="7560" width="18.625" style="98" bestFit="1" customWidth="1"/>
    <col min="7561" max="7561" width="16.625" style="98" bestFit="1" customWidth="1"/>
    <col min="7562" max="7562" width="19.375" style="98" bestFit="1" customWidth="1"/>
    <col min="7563" max="7563" width="4.5" style="98" customWidth="1"/>
    <col min="7564" max="7564" width="11.25" style="98" bestFit="1" customWidth="1"/>
    <col min="7565" max="7565" width="13.625" style="98" bestFit="1" customWidth="1"/>
    <col min="7566" max="7566" width="13.375" style="98" bestFit="1" customWidth="1"/>
    <col min="7567" max="7567" width="14.125" style="98" bestFit="1" customWidth="1"/>
    <col min="7568" max="7568" width="13.625" style="98" bestFit="1" customWidth="1"/>
    <col min="7569" max="7569" width="16.75" style="98" bestFit="1" customWidth="1"/>
    <col min="7570" max="7570" width="15.5" style="98" bestFit="1" customWidth="1"/>
    <col min="7571" max="7571" width="19.625" style="98" bestFit="1" customWidth="1"/>
    <col min="7572" max="7572" width="18.375" style="98" bestFit="1" customWidth="1"/>
    <col min="7573" max="7573" width="19.375" style="98" bestFit="1" customWidth="1"/>
    <col min="7574" max="7574" width="18.125" style="98" bestFit="1" customWidth="1"/>
    <col min="7575" max="7575" width="16.375" style="98" bestFit="1" customWidth="1"/>
    <col min="7576" max="7576" width="12.5" style="98" customWidth="1"/>
    <col min="7577" max="7577" width="25.5" style="98" bestFit="1" customWidth="1"/>
    <col min="7578" max="7578" width="24.125" style="98" bestFit="1" customWidth="1"/>
    <col min="7579" max="7579" width="19.625" style="98" bestFit="1" customWidth="1"/>
    <col min="7580" max="7580" width="18.375" style="98" bestFit="1" customWidth="1"/>
    <col min="7581" max="7581" width="23.5" style="98" bestFit="1" customWidth="1"/>
    <col min="7582" max="7582" width="13.375" style="98" bestFit="1" customWidth="1"/>
    <col min="7583" max="7583" width="19.875" style="98" bestFit="1" customWidth="1"/>
    <col min="7584" max="7584" width="22.75" style="98" bestFit="1" customWidth="1"/>
    <col min="7585" max="7585" width="19.125" style="98" bestFit="1" customWidth="1"/>
    <col min="7586" max="7586" width="10.875" style="98" customWidth="1"/>
    <col min="7587" max="7587" width="18.875" style="98" bestFit="1" customWidth="1"/>
    <col min="7588" max="7588" width="28.875" style="98" bestFit="1" customWidth="1"/>
    <col min="7589" max="7589" width="24.125" style="98" bestFit="1" customWidth="1"/>
    <col min="7590" max="7590" width="18.625" style="98" bestFit="1" customWidth="1"/>
    <col min="7591" max="7591" width="16.625" style="98" bestFit="1" customWidth="1"/>
    <col min="7592" max="7592" width="19.375" style="98" bestFit="1" customWidth="1"/>
    <col min="7593" max="7593" width="4.5" style="98" customWidth="1"/>
    <col min="7594" max="7594" width="11.25" style="98" bestFit="1" customWidth="1"/>
    <col min="7595" max="7595" width="13.625" style="98" bestFit="1" customWidth="1"/>
    <col min="7596" max="7596" width="13.375" style="98" bestFit="1" customWidth="1"/>
    <col min="7597" max="7597" width="14.125" style="98" bestFit="1" customWidth="1"/>
    <col min="7598" max="7598" width="13.625" style="98" bestFit="1" customWidth="1"/>
    <col min="7599" max="7599" width="16.75" style="98" bestFit="1" customWidth="1"/>
    <col min="7600" max="7600" width="15.5" style="98" bestFit="1" customWidth="1"/>
    <col min="7601" max="7601" width="19.625" style="98" bestFit="1" customWidth="1"/>
    <col min="7602" max="7602" width="18.375" style="98" bestFit="1" customWidth="1"/>
    <col min="7603" max="7603" width="19.375" style="98" bestFit="1" customWidth="1"/>
    <col min="7604" max="7604" width="18.125" style="98" bestFit="1" customWidth="1"/>
    <col min="7605" max="7605" width="16.375" style="98" bestFit="1" customWidth="1"/>
    <col min="7606" max="7606" width="12" style="98" customWidth="1"/>
    <col min="7607" max="7607" width="25.5" style="98" bestFit="1" customWidth="1"/>
    <col min="7608" max="7608" width="24.125" style="98" bestFit="1" customWidth="1"/>
    <col min="7609" max="7609" width="19.625" style="98" bestFit="1" customWidth="1"/>
    <col min="7610" max="7610" width="18.375" style="98" bestFit="1" customWidth="1"/>
    <col min="7611" max="7611" width="23.5" style="98" bestFit="1" customWidth="1"/>
    <col min="7612" max="7612" width="13.375" style="98" bestFit="1" customWidth="1"/>
    <col min="7613" max="7613" width="19.875" style="98" bestFit="1" customWidth="1"/>
    <col min="7614" max="7614" width="22.75" style="98" bestFit="1" customWidth="1"/>
    <col min="7615" max="7615" width="19.125" style="98" bestFit="1" customWidth="1"/>
    <col min="7616" max="7616" width="10.875" style="98" customWidth="1"/>
    <col min="7617" max="7617" width="18.875" style="98" bestFit="1" customWidth="1"/>
    <col min="7618" max="7618" width="28.875" style="98" bestFit="1" customWidth="1"/>
    <col min="7619" max="7619" width="24.125" style="98" bestFit="1" customWidth="1"/>
    <col min="7620" max="7620" width="18.625" style="98" bestFit="1" customWidth="1"/>
    <col min="7621" max="7621" width="16.625" style="98" bestFit="1" customWidth="1"/>
    <col min="7622" max="7622" width="19.375" style="98" bestFit="1" customWidth="1"/>
    <col min="7623" max="7623" width="4.5" style="98" customWidth="1"/>
    <col min="7624" max="7624" width="11.25" style="98" bestFit="1" customWidth="1"/>
    <col min="7625" max="7625" width="13.625" style="98" bestFit="1" customWidth="1"/>
    <col min="7626" max="7626" width="13.375" style="98" bestFit="1" customWidth="1"/>
    <col min="7627" max="7627" width="14.125" style="98" bestFit="1" customWidth="1"/>
    <col min="7628" max="7628" width="13.625" style="98" bestFit="1" customWidth="1"/>
    <col min="7629" max="7629" width="16.75" style="98" bestFit="1" customWidth="1"/>
    <col min="7630" max="7630" width="15.5" style="98" bestFit="1" customWidth="1"/>
    <col min="7631" max="7631" width="19.625" style="98" bestFit="1" customWidth="1"/>
    <col min="7632" max="7632" width="18.375" style="98" bestFit="1" customWidth="1"/>
    <col min="7633" max="7633" width="19.375" style="98" bestFit="1" customWidth="1"/>
    <col min="7634" max="7634" width="18.125" style="98" bestFit="1" customWidth="1"/>
    <col min="7635" max="7635" width="16.375" style="98" bestFit="1" customWidth="1"/>
    <col min="7636" max="7636" width="12" style="98" customWidth="1"/>
    <col min="7637" max="7637" width="25.5" style="98" bestFit="1" customWidth="1"/>
    <col min="7638" max="7638" width="24.125" style="98" bestFit="1" customWidth="1"/>
    <col min="7639" max="7639" width="19.625" style="98" bestFit="1" customWidth="1"/>
    <col min="7640" max="7640" width="18.375" style="98" bestFit="1" customWidth="1"/>
    <col min="7641" max="7641" width="23.5" style="98" bestFit="1" customWidth="1"/>
    <col min="7642" max="7642" width="13.375" style="98" bestFit="1" customWidth="1"/>
    <col min="7643" max="7643" width="19.875" style="98" bestFit="1" customWidth="1"/>
    <col min="7644" max="7644" width="22.75" style="98" bestFit="1" customWidth="1"/>
    <col min="7645" max="7645" width="19.125" style="98" bestFit="1" customWidth="1"/>
    <col min="7646" max="7646" width="10.875" style="98" customWidth="1"/>
    <col min="7647" max="7647" width="18.875" style="98" bestFit="1" customWidth="1"/>
    <col min="7648" max="7648" width="28.875" style="98" bestFit="1" customWidth="1"/>
    <col min="7649" max="7649" width="24.125" style="98" bestFit="1" customWidth="1"/>
    <col min="7650" max="7650" width="18.625" style="98" bestFit="1" customWidth="1"/>
    <col min="7651" max="7651" width="16.625" style="98" bestFit="1" customWidth="1"/>
    <col min="7652" max="7652" width="19.375" style="98" bestFit="1" customWidth="1"/>
    <col min="7653" max="7653" width="4.5" style="98" customWidth="1"/>
    <col min="7654" max="7654" width="11.25" style="98" bestFit="1" customWidth="1"/>
    <col min="7655" max="7655" width="13.625" style="98" bestFit="1" customWidth="1"/>
    <col min="7656" max="7656" width="13.375" style="98" bestFit="1" customWidth="1"/>
    <col min="7657" max="7657" width="14.125" style="98" bestFit="1" customWidth="1"/>
    <col min="7658" max="7658" width="13.625" style="98" bestFit="1" customWidth="1"/>
    <col min="7659" max="7659" width="16.75" style="98" bestFit="1" customWidth="1"/>
    <col min="7660" max="7660" width="15.5" style="98" bestFit="1" customWidth="1"/>
    <col min="7661" max="7661" width="19.625" style="98" bestFit="1" customWidth="1"/>
    <col min="7662" max="7662" width="18.375" style="98" bestFit="1" customWidth="1"/>
    <col min="7663" max="7663" width="19.375" style="98" bestFit="1" customWidth="1"/>
    <col min="7664" max="7664" width="18.125" style="98" bestFit="1" customWidth="1"/>
    <col min="7665" max="7665" width="16.375" style="98" bestFit="1" customWidth="1"/>
    <col min="7666" max="7666" width="12" style="98" customWidth="1"/>
    <col min="7667" max="7667" width="25.5" style="98" bestFit="1" customWidth="1"/>
    <col min="7668" max="7668" width="24.125" style="98" bestFit="1" customWidth="1"/>
    <col min="7669" max="7669" width="19.625" style="98" bestFit="1" customWidth="1"/>
    <col min="7670" max="7670" width="18.375" style="98" bestFit="1" customWidth="1"/>
    <col min="7671" max="7671" width="23.5" style="98" bestFit="1" customWidth="1"/>
    <col min="7672" max="7672" width="13.375" style="98" bestFit="1" customWidth="1"/>
    <col min="7673" max="7673" width="19.875" style="98" bestFit="1" customWidth="1"/>
    <col min="7674" max="7674" width="22.75" style="98" bestFit="1" customWidth="1"/>
    <col min="7675" max="7675" width="19.125" style="98" bestFit="1" customWidth="1"/>
    <col min="7676" max="7676" width="10.875" style="98" customWidth="1"/>
    <col min="7677" max="7677" width="18.875" style="98" bestFit="1" customWidth="1"/>
    <col min="7678" max="7678" width="28.875" style="98" bestFit="1" customWidth="1"/>
    <col min="7679" max="7679" width="24.125" style="98" bestFit="1" customWidth="1"/>
    <col min="7680" max="7680" width="18.625" style="98" bestFit="1" customWidth="1"/>
    <col min="7681" max="7681" width="16.625" style="98" bestFit="1" customWidth="1"/>
    <col min="7682" max="7682" width="19.375" style="98" bestFit="1" customWidth="1"/>
    <col min="7683" max="7683" width="4.5" style="98" customWidth="1"/>
    <col min="7684" max="7684" width="11.25" style="98" bestFit="1" customWidth="1"/>
    <col min="7685" max="7685" width="13.625" style="98" bestFit="1" customWidth="1"/>
    <col min="7686" max="7686" width="13.375" style="98" bestFit="1" customWidth="1"/>
    <col min="7687" max="7687" width="14.125" style="98" bestFit="1" customWidth="1"/>
    <col min="7688" max="7688" width="13.625" style="98" bestFit="1" customWidth="1"/>
    <col min="7689" max="7689" width="16.75" style="98" bestFit="1" customWidth="1"/>
    <col min="7690" max="7690" width="15.5" style="98" bestFit="1" customWidth="1"/>
    <col min="7691" max="7691" width="19.625" style="98" bestFit="1" customWidth="1"/>
    <col min="7692" max="7692" width="18.375" style="98" bestFit="1" customWidth="1"/>
    <col min="7693" max="7693" width="19.375" style="98" bestFit="1" customWidth="1"/>
    <col min="7694" max="7694" width="18.125" style="98" bestFit="1" customWidth="1"/>
    <col min="7695" max="7695" width="16.375" style="98" bestFit="1" customWidth="1"/>
    <col min="7696" max="7696" width="12" style="98" customWidth="1"/>
    <col min="7697" max="7697" width="25.5" style="98" bestFit="1" customWidth="1"/>
    <col min="7698" max="7698" width="24.125" style="98" bestFit="1" customWidth="1"/>
    <col min="7699" max="7699" width="19.625" style="98" bestFit="1" customWidth="1"/>
    <col min="7700" max="7700" width="18.375" style="98" bestFit="1" customWidth="1"/>
    <col min="7701" max="7701" width="23.5" style="98" bestFit="1" customWidth="1"/>
    <col min="7702" max="7702" width="13.375" style="98" bestFit="1" customWidth="1"/>
    <col min="7703" max="7703" width="19.875" style="98" bestFit="1" customWidth="1"/>
    <col min="7704" max="7704" width="22.75" style="98" bestFit="1" customWidth="1"/>
    <col min="7705" max="7705" width="19.125" style="98" bestFit="1" customWidth="1"/>
    <col min="7706" max="7706" width="10.875" style="98" customWidth="1"/>
    <col min="7707" max="7707" width="18.875" style="98" bestFit="1" customWidth="1"/>
    <col min="7708" max="7708" width="28.875" style="98" bestFit="1" customWidth="1"/>
    <col min="7709" max="7709" width="24.125" style="98" bestFit="1" customWidth="1"/>
    <col min="7710" max="7710" width="18.625" style="98" bestFit="1" customWidth="1"/>
    <col min="7711" max="7711" width="16.625" style="98" bestFit="1" customWidth="1"/>
    <col min="7712" max="7712" width="19.375" style="98" bestFit="1" customWidth="1"/>
    <col min="7713" max="7713" width="4.5" style="98" customWidth="1"/>
    <col min="7714" max="7714" width="11.25" style="98" bestFit="1" customWidth="1"/>
    <col min="7715" max="7715" width="13.625" style="98" bestFit="1" customWidth="1"/>
    <col min="7716" max="7716" width="13.375" style="98" bestFit="1" customWidth="1"/>
    <col min="7717" max="7717" width="14.125" style="98" bestFit="1" customWidth="1"/>
    <col min="7718" max="7718" width="13.625" style="98" bestFit="1" customWidth="1"/>
    <col min="7719" max="7719" width="16.75" style="98" bestFit="1" customWidth="1"/>
    <col min="7720" max="7720" width="15.5" style="98" bestFit="1" customWidth="1"/>
    <col min="7721" max="7721" width="19.625" style="98" bestFit="1" customWidth="1"/>
    <col min="7722" max="7722" width="18.375" style="98" bestFit="1" customWidth="1"/>
    <col min="7723" max="7723" width="19.375" style="98" bestFit="1" customWidth="1"/>
    <col min="7724" max="7724" width="18.125" style="98" bestFit="1" customWidth="1"/>
    <col min="7725" max="7725" width="16.375" style="98" bestFit="1" customWidth="1"/>
    <col min="7726" max="7726" width="12" style="98" customWidth="1"/>
    <col min="7727" max="7727" width="25.5" style="98" bestFit="1" customWidth="1"/>
    <col min="7728" max="7728" width="24.125" style="98" bestFit="1" customWidth="1"/>
    <col min="7729" max="7729" width="19.625" style="98" bestFit="1" customWidth="1"/>
    <col min="7730" max="7730" width="18.375" style="98" bestFit="1" customWidth="1"/>
    <col min="7731" max="7731" width="23.5" style="98" bestFit="1" customWidth="1"/>
    <col min="7732" max="7732" width="13.375" style="98" bestFit="1" customWidth="1"/>
    <col min="7733" max="7733" width="19.875" style="98" bestFit="1" customWidth="1"/>
    <col min="7734" max="7734" width="22.75" style="98" bestFit="1" customWidth="1"/>
    <col min="7735" max="7735" width="19.125" style="98" bestFit="1" customWidth="1"/>
    <col min="7736" max="7736" width="10.875" style="98" customWidth="1"/>
    <col min="7737" max="7737" width="18.875" style="98" bestFit="1" customWidth="1"/>
    <col min="7738" max="7738" width="28.875" style="98" bestFit="1" customWidth="1"/>
    <col min="7739" max="7739" width="24.125" style="98" bestFit="1" customWidth="1"/>
    <col min="7740" max="7740" width="18.625" style="98" bestFit="1" customWidth="1"/>
    <col min="7741" max="7741" width="16.625" style="98" bestFit="1" customWidth="1"/>
    <col min="7742" max="7742" width="19.375" style="98" bestFit="1" customWidth="1"/>
    <col min="7743" max="7743" width="4.5" style="98" customWidth="1"/>
    <col min="7744" max="7744" width="11.25" style="98" bestFit="1" customWidth="1"/>
    <col min="7745" max="7745" width="13.625" style="98" bestFit="1" customWidth="1"/>
    <col min="7746" max="7746" width="13.375" style="98" bestFit="1" customWidth="1"/>
    <col min="7747" max="7747" width="14.125" style="98" bestFit="1" customWidth="1"/>
    <col min="7748" max="7748" width="13.625" style="98" bestFit="1" customWidth="1"/>
    <col min="7749" max="7749" width="16.75" style="98" bestFit="1" customWidth="1"/>
    <col min="7750" max="7750" width="15.5" style="98" bestFit="1" customWidth="1"/>
    <col min="7751" max="7751" width="19.625" style="98" bestFit="1" customWidth="1"/>
    <col min="7752" max="7752" width="18.375" style="98" bestFit="1" customWidth="1"/>
    <col min="7753" max="7753" width="19.375" style="98" bestFit="1" customWidth="1"/>
    <col min="7754" max="7754" width="18.125" style="98" bestFit="1" customWidth="1"/>
    <col min="7755" max="7755" width="16.375" style="98" bestFit="1" customWidth="1"/>
    <col min="7756" max="7756" width="12" style="98" customWidth="1"/>
    <col min="7757" max="7757" width="25.5" style="98" bestFit="1" customWidth="1"/>
    <col min="7758" max="7758" width="24.125" style="98" bestFit="1" customWidth="1"/>
    <col min="7759" max="7759" width="19.625" style="98" bestFit="1" customWidth="1"/>
    <col min="7760" max="7760" width="18.375" style="98" bestFit="1" customWidth="1"/>
    <col min="7761" max="7761" width="23.5" style="98" bestFit="1" customWidth="1"/>
    <col min="7762" max="7762" width="13.375" style="98" bestFit="1" customWidth="1"/>
    <col min="7763" max="7763" width="19.875" style="98" bestFit="1" customWidth="1"/>
    <col min="7764" max="7764" width="22.75" style="98" bestFit="1" customWidth="1"/>
    <col min="7765" max="7765" width="19.125" style="98" bestFit="1" customWidth="1"/>
    <col min="7766" max="7766" width="10.875" style="98" customWidth="1"/>
    <col min="7767" max="7767" width="18.875" style="98" bestFit="1" customWidth="1"/>
    <col min="7768" max="7768" width="28.875" style="98" bestFit="1" customWidth="1"/>
    <col min="7769" max="7769" width="24.125" style="98" bestFit="1" customWidth="1"/>
    <col min="7770" max="7770" width="18.625" style="98" bestFit="1" customWidth="1"/>
    <col min="7771" max="7771" width="16.625" style="98" bestFit="1" customWidth="1"/>
    <col min="7772" max="7772" width="19.375" style="98" bestFit="1" customWidth="1"/>
    <col min="7773" max="7773" width="4.5" style="98" customWidth="1"/>
    <col min="7774" max="7774" width="11.25" style="98" bestFit="1" customWidth="1"/>
    <col min="7775" max="7775" width="13.625" style="98" bestFit="1" customWidth="1"/>
    <col min="7776" max="7776" width="13.375" style="98" bestFit="1" customWidth="1"/>
    <col min="7777" max="7777" width="14.125" style="98" bestFit="1" customWidth="1"/>
    <col min="7778" max="7778" width="13.625" style="98" bestFit="1" customWidth="1"/>
    <col min="7779" max="7779" width="16.75" style="98" bestFit="1" customWidth="1"/>
    <col min="7780" max="7780" width="15.5" style="98" bestFit="1" customWidth="1"/>
    <col min="7781" max="7781" width="19.625" style="98" bestFit="1" customWidth="1"/>
    <col min="7782" max="7782" width="18.375" style="98" bestFit="1" customWidth="1"/>
    <col min="7783" max="7783" width="19.375" style="98" bestFit="1" customWidth="1"/>
    <col min="7784" max="7784" width="18.125" style="98" bestFit="1" customWidth="1"/>
    <col min="7785" max="7785" width="16.375" style="98" bestFit="1" customWidth="1"/>
    <col min="7786" max="7786" width="12" style="98" customWidth="1"/>
    <col min="7787" max="7787" width="25.5" style="98" bestFit="1" customWidth="1"/>
    <col min="7788" max="7788" width="24.125" style="98" bestFit="1" customWidth="1"/>
    <col min="7789" max="7789" width="19.625" style="98" bestFit="1" customWidth="1"/>
    <col min="7790" max="7790" width="18.375" style="98" bestFit="1" customWidth="1"/>
    <col min="7791" max="7791" width="23.5" style="98" bestFit="1" customWidth="1"/>
    <col min="7792" max="7792" width="13.375" style="98" bestFit="1" customWidth="1"/>
    <col min="7793" max="7793" width="19.875" style="98" bestFit="1" customWidth="1"/>
    <col min="7794" max="7794" width="22.75" style="98" bestFit="1" customWidth="1"/>
    <col min="7795" max="7795" width="19.125" style="98" bestFit="1" customWidth="1"/>
    <col min="7796" max="7796" width="10.875" style="98" customWidth="1"/>
    <col min="7797" max="7797" width="18.875" style="98" bestFit="1" customWidth="1"/>
    <col min="7798" max="7798" width="28.875" style="98" bestFit="1" customWidth="1"/>
    <col min="7799" max="7799" width="24.125" style="98" bestFit="1" customWidth="1"/>
    <col min="7800" max="7800" width="18.625" style="98" bestFit="1" customWidth="1"/>
    <col min="7801" max="7801" width="16.625" style="98" bestFit="1" customWidth="1"/>
    <col min="7802" max="7802" width="19.375" style="98" bestFit="1" customWidth="1"/>
    <col min="7803" max="7803" width="4.5" style="98" customWidth="1"/>
    <col min="7804" max="7804" width="11.25" style="98" bestFit="1" customWidth="1"/>
    <col min="7805" max="7805" width="13.625" style="98" bestFit="1" customWidth="1"/>
    <col min="7806" max="7806" width="13.375" style="98" bestFit="1" customWidth="1"/>
    <col min="7807" max="7807" width="14.125" style="98" bestFit="1" customWidth="1"/>
    <col min="7808" max="7808" width="13.625" style="98" bestFit="1" customWidth="1"/>
    <col min="7809" max="7809" width="16.75" style="98" bestFit="1" customWidth="1"/>
    <col min="7810" max="7810" width="15.5" style="98" bestFit="1" customWidth="1"/>
    <col min="7811" max="7811" width="19.625" style="98" bestFit="1" customWidth="1"/>
    <col min="7812" max="7812" width="18.375" style="98" bestFit="1" customWidth="1"/>
    <col min="7813" max="7813" width="19.375" style="98" bestFit="1" customWidth="1"/>
    <col min="7814" max="7814" width="18.125" style="98" bestFit="1" customWidth="1"/>
    <col min="7815" max="7815" width="16.375" style="98" bestFit="1" customWidth="1"/>
    <col min="7816" max="7816" width="12" style="98" customWidth="1"/>
    <col min="7817" max="7817" width="25.5" style="98" bestFit="1" customWidth="1"/>
    <col min="7818" max="7818" width="24.125" style="98" bestFit="1" customWidth="1"/>
    <col min="7819" max="7819" width="19.625" style="98" bestFit="1" customWidth="1"/>
    <col min="7820" max="7820" width="18.375" style="98" bestFit="1" customWidth="1"/>
    <col min="7821" max="7821" width="23.5" style="98" bestFit="1" customWidth="1"/>
    <col min="7822" max="7822" width="13.375" style="98" bestFit="1" customWidth="1"/>
    <col min="7823" max="7823" width="19.875" style="98" bestFit="1" customWidth="1"/>
    <col min="7824" max="7824" width="22.75" style="98" bestFit="1" customWidth="1"/>
    <col min="7825" max="7825" width="19.125" style="98" bestFit="1" customWidth="1"/>
    <col min="7826" max="7826" width="10.875" style="98" customWidth="1"/>
    <col min="7827" max="7827" width="18.875" style="98" bestFit="1" customWidth="1"/>
    <col min="7828" max="7828" width="28.875" style="98" bestFit="1" customWidth="1"/>
    <col min="7829" max="7829" width="24.125" style="98" bestFit="1" customWidth="1"/>
    <col min="7830" max="7830" width="18.625" style="98" bestFit="1" customWidth="1"/>
    <col min="7831" max="7831" width="16.625" style="98" bestFit="1" customWidth="1"/>
    <col min="7832" max="7832" width="19.375" style="98" bestFit="1" customWidth="1"/>
    <col min="7833" max="7833" width="4.5" style="98" customWidth="1"/>
    <col min="7834" max="7834" width="11.25" style="98" bestFit="1" customWidth="1"/>
    <col min="7835" max="7835" width="13.625" style="98" bestFit="1" customWidth="1"/>
    <col min="7836" max="7836" width="13.375" style="98" bestFit="1" customWidth="1"/>
    <col min="7837" max="7837" width="14.125" style="98" bestFit="1" customWidth="1"/>
    <col min="7838" max="7838" width="13.625" style="98" bestFit="1" customWidth="1"/>
    <col min="7839" max="7839" width="16.75" style="98" bestFit="1" customWidth="1"/>
    <col min="7840" max="7840" width="15.5" style="98" bestFit="1" customWidth="1"/>
    <col min="7841" max="7841" width="19.625" style="98" bestFit="1" customWidth="1"/>
    <col min="7842" max="7842" width="18.375" style="98" bestFit="1" customWidth="1"/>
    <col min="7843" max="7843" width="19.375" style="98" bestFit="1" customWidth="1"/>
    <col min="7844" max="7844" width="18.125" style="98" bestFit="1" customWidth="1"/>
    <col min="7845" max="7845" width="16.375" style="98" bestFit="1" customWidth="1"/>
    <col min="7846" max="7846" width="12" style="98" customWidth="1"/>
    <col min="7847" max="7847" width="25.5" style="98" bestFit="1" customWidth="1"/>
    <col min="7848" max="7848" width="24.125" style="98" bestFit="1" customWidth="1"/>
    <col min="7849" max="7849" width="19.625" style="98" bestFit="1" customWidth="1"/>
    <col min="7850" max="7850" width="18.375" style="98" bestFit="1" customWidth="1"/>
    <col min="7851" max="7851" width="23.5" style="98" bestFit="1" customWidth="1"/>
    <col min="7852" max="7852" width="13.375" style="98" bestFit="1" customWidth="1"/>
    <col min="7853" max="7853" width="19.875" style="98" bestFit="1" customWidth="1"/>
    <col min="7854" max="7854" width="22.75" style="98" bestFit="1" customWidth="1"/>
    <col min="7855" max="7855" width="19.125" style="98" bestFit="1" customWidth="1"/>
    <col min="7856" max="7856" width="10.875" style="98" customWidth="1"/>
    <col min="7857" max="7857" width="18.875" style="98" bestFit="1" customWidth="1"/>
    <col min="7858" max="7858" width="28.875" style="98" bestFit="1" customWidth="1"/>
    <col min="7859" max="7859" width="24.125" style="98" bestFit="1" customWidth="1"/>
    <col min="7860" max="7860" width="18.625" style="98" bestFit="1" customWidth="1"/>
    <col min="7861" max="7861" width="16.625" style="98" bestFit="1" customWidth="1"/>
    <col min="7862" max="7862" width="19.375" style="98" bestFit="1" customWidth="1"/>
    <col min="7863" max="7863" width="4.5" style="98" customWidth="1"/>
    <col min="7864" max="7864" width="11.25" style="98" bestFit="1" customWidth="1"/>
    <col min="7865" max="7865" width="13.625" style="98" bestFit="1" customWidth="1"/>
    <col min="7866" max="7866" width="13.375" style="98" bestFit="1" customWidth="1"/>
    <col min="7867" max="7867" width="14.125" style="98" bestFit="1" customWidth="1"/>
    <col min="7868" max="7868" width="13.625" style="98" bestFit="1" customWidth="1"/>
    <col min="7869" max="7869" width="16.75" style="98" bestFit="1" customWidth="1"/>
    <col min="7870" max="7870" width="15.5" style="98" bestFit="1" customWidth="1"/>
    <col min="7871" max="7871" width="19.625" style="98" bestFit="1" customWidth="1"/>
    <col min="7872" max="7872" width="18.375" style="98" bestFit="1" customWidth="1"/>
    <col min="7873" max="7873" width="19.375" style="98" bestFit="1" customWidth="1"/>
    <col min="7874" max="7874" width="18.125" style="98" bestFit="1" customWidth="1"/>
    <col min="7875" max="7875" width="16.375" style="98" bestFit="1" customWidth="1"/>
    <col min="7876" max="7876" width="12.5" style="98" bestFit="1" customWidth="1"/>
    <col min="7877" max="7877" width="25.5" style="98" bestFit="1" customWidth="1"/>
    <col min="7878" max="7878" width="24.125" style="98" bestFit="1" customWidth="1"/>
    <col min="7879" max="7879" width="19.625" style="98" bestFit="1" customWidth="1"/>
    <col min="7880" max="7880" width="18.375" style="98" bestFit="1" customWidth="1"/>
    <col min="7881" max="7881" width="23.5" style="98" bestFit="1" customWidth="1"/>
    <col min="7882" max="7882" width="13.375" style="98" bestFit="1" customWidth="1"/>
    <col min="7883" max="7883" width="19.875" style="98" bestFit="1" customWidth="1"/>
    <col min="7884" max="7884" width="22.75" style="98" bestFit="1" customWidth="1"/>
    <col min="7885" max="7885" width="19.125" style="98" bestFit="1" customWidth="1"/>
    <col min="7886" max="7886" width="11.5" style="98" customWidth="1"/>
    <col min="7887" max="7887" width="18.875" style="98" bestFit="1" customWidth="1"/>
    <col min="7888" max="7888" width="28.875" style="98" bestFit="1" customWidth="1"/>
    <col min="7889" max="7889" width="24.125" style="98" bestFit="1" customWidth="1"/>
    <col min="7890" max="7890" width="18.625" style="98" bestFit="1" customWidth="1"/>
    <col min="7891" max="7891" width="16.625" style="98" bestFit="1" customWidth="1"/>
    <col min="7892" max="7892" width="19.375" style="98" bestFit="1" customWidth="1"/>
    <col min="7893" max="7893" width="4.5" style="98" customWidth="1"/>
    <col min="7894" max="7894" width="11.25" style="98" bestFit="1" customWidth="1"/>
    <col min="7895" max="7895" width="13.625" style="98" bestFit="1" customWidth="1"/>
    <col min="7896" max="7896" width="13.375" style="98" bestFit="1" customWidth="1"/>
    <col min="7897" max="7897" width="14.125" style="98" bestFit="1" customWidth="1"/>
    <col min="7898" max="7898" width="13.625" style="98" bestFit="1" customWidth="1"/>
    <col min="7899" max="7899" width="16.75" style="98" bestFit="1" customWidth="1"/>
    <col min="7900" max="7900" width="15.5" style="98" bestFit="1" customWidth="1"/>
    <col min="7901" max="7901" width="19.625" style="98" bestFit="1" customWidth="1"/>
    <col min="7902" max="7902" width="18.375" style="98" bestFit="1" customWidth="1"/>
    <col min="7903" max="7903" width="19.375" style="98" bestFit="1" customWidth="1"/>
    <col min="7904" max="7904" width="18.125" style="98" bestFit="1" customWidth="1"/>
    <col min="7905" max="7905" width="16.375" style="98" bestFit="1" customWidth="1"/>
    <col min="7906" max="7906" width="12.5" style="98" customWidth="1"/>
    <col min="7907" max="7907" width="25.5" style="98" bestFit="1" customWidth="1"/>
    <col min="7908" max="7908" width="24.125" style="98" bestFit="1" customWidth="1"/>
    <col min="7909" max="7909" width="19.625" style="98" bestFit="1" customWidth="1"/>
    <col min="7910" max="7910" width="18.375" style="98" bestFit="1" customWidth="1"/>
    <col min="7911" max="7911" width="23.5" style="98" bestFit="1" customWidth="1"/>
    <col min="7912" max="7912" width="13.375" style="98" bestFit="1" customWidth="1"/>
    <col min="7913" max="7913" width="19.875" style="98" bestFit="1" customWidth="1"/>
    <col min="7914" max="7914" width="22.75" style="98" bestFit="1" customWidth="1"/>
    <col min="7915" max="7915" width="19.125" style="98" bestFit="1" customWidth="1"/>
    <col min="7916" max="7916" width="11.5" style="98" customWidth="1"/>
    <col min="7917" max="7917" width="18.875" style="98" bestFit="1" customWidth="1"/>
    <col min="7918" max="7918" width="28.875" style="98" bestFit="1" customWidth="1"/>
    <col min="7919" max="7919" width="24.125" style="98" bestFit="1" customWidth="1"/>
    <col min="7920" max="7920" width="18.625" style="98" bestFit="1" customWidth="1"/>
    <col min="7921" max="7921" width="16.625" style="98" bestFit="1" customWidth="1"/>
    <col min="7922" max="7922" width="19.375" style="98" bestFit="1" customWidth="1"/>
    <col min="7923" max="7923" width="4.5" style="98" customWidth="1"/>
    <col min="7924" max="7924" width="11.25" style="98" bestFit="1" customWidth="1"/>
    <col min="7925" max="7925" width="13.625" style="98" bestFit="1" customWidth="1"/>
    <col min="7926" max="7926" width="13.375" style="98" bestFit="1" customWidth="1"/>
    <col min="7927" max="7927" width="14.125" style="98" bestFit="1" customWidth="1"/>
    <col min="7928" max="7928" width="13.625" style="98" bestFit="1" customWidth="1"/>
    <col min="7929" max="7929" width="16.75" style="98" bestFit="1" customWidth="1"/>
    <col min="7930" max="7930" width="15.5" style="98" bestFit="1" customWidth="1"/>
    <col min="7931" max="7931" width="19.625" style="98" bestFit="1" customWidth="1"/>
    <col min="7932" max="7932" width="18.375" style="98" bestFit="1" customWidth="1"/>
    <col min="7933" max="7933" width="19.375" style="98" bestFit="1" customWidth="1"/>
    <col min="7934" max="7934" width="18.125" style="98" bestFit="1" customWidth="1"/>
    <col min="7935" max="7935" width="16.375" style="98" bestFit="1" customWidth="1"/>
    <col min="7936" max="7936" width="12.5" style="98" bestFit="1" customWidth="1"/>
    <col min="7937" max="7937" width="25.5" style="98" bestFit="1" customWidth="1"/>
    <col min="7938" max="7938" width="24.125" style="98" bestFit="1" customWidth="1"/>
    <col min="7939" max="7939" width="19.625" style="98" bestFit="1" customWidth="1"/>
    <col min="7940" max="7940" width="18.375" style="98" bestFit="1" customWidth="1"/>
    <col min="7941" max="7941" width="23.5" style="98" bestFit="1" customWidth="1"/>
    <col min="7942" max="7942" width="13.375" style="98" bestFit="1" customWidth="1"/>
    <col min="7943" max="7943" width="19.875" style="98" bestFit="1" customWidth="1"/>
    <col min="7944" max="7944" width="22.75" style="98" bestFit="1" customWidth="1"/>
    <col min="7945" max="7945" width="19.125" style="98" bestFit="1" customWidth="1"/>
    <col min="7946" max="7946" width="11.5" style="98" bestFit="1" customWidth="1"/>
    <col min="7947" max="7947" width="18.875" style="98" bestFit="1" customWidth="1"/>
    <col min="7948" max="7948" width="28.875" style="98" bestFit="1" customWidth="1"/>
    <col min="7949" max="7949" width="24.125" style="98" bestFit="1" customWidth="1"/>
    <col min="7950" max="7950" width="18.625" style="98" bestFit="1" customWidth="1"/>
    <col min="7951" max="7951" width="16.625" style="98" bestFit="1" customWidth="1"/>
    <col min="7952" max="7952" width="19.375" style="98" bestFit="1" customWidth="1"/>
    <col min="7953" max="7953" width="4.5" style="98" customWidth="1"/>
    <col min="7954" max="7954" width="11.25" style="98" bestFit="1" customWidth="1"/>
    <col min="7955" max="7955" width="13.625" style="98" bestFit="1" customWidth="1"/>
    <col min="7956" max="7956" width="13.375" style="98" bestFit="1" customWidth="1"/>
    <col min="7957" max="7957" width="14.125" style="98" bestFit="1" customWidth="1"/>
    <col min="7958" max="7958" width="13.625" style="98" bestFit="1" customWidth="1"/>
    <col min="7959" max="7959" width="16.75" style="98" bestFit="1" customWidth="1"/>
    <col min="7960" max="7960" width="15.5" style="98" bestFit="1" customWidth="1"/>
    <col min="7961" max="7961" width="19.625" style="98" bestFit="1" customWidth="1"/>
    <col min="7962" max="7962" width="18.375" style="98" bestFit="1" customWidth="1"/>
    <col min="7963" max="7963" width="19.375" style="98" bestFit="1" customWidth="1"/>
    <col min="7964" max="7964" width="18.125" style="98" bestFit="1" customWidth="1"/>
    <col min="7965" max="7965" width="16.375" style="98" bestFit="1" customWidth="1"/>
    <col min="7966" max="7966" width="12.5" style="98" customWidth="1"/>
    <col min="7967" max="7967" width="25.5" style="98" bestFit="1" customWidth="1"/>
    <col min="7968" max="7968" width="24.125" style="98" bestFit="1" customWidth="1"/>
    <col min="7969" max="7969" width="19.625" style="98" bestFit="1" customWidth="1"/>
    <col min="7970" max="7970" width="18.375" style="98" bestFit="1" customWidth="1"/>
    <col min="7971" max="7971" width="23.5" style="98" bestFit="1" customWidth="1"/>
    <col min="7972" max="7972" width="13.375" style="98" bestFit="1" customWidth="1"/>
    <col min="7973" max="7973" width="19.875" style="98" bestFit="1" customWidth="1"/>
    <col min="7974" max="7974" width="22.75" style="98" bestFit="1" customWidth="1"/>
    <col min="7975" max="7975" width="19.125" style="98" bestFit="1" customWidth="1"/>
    <col min="7976" max="7976" width="11.5" style="98" customWidth="1"/>
    <col min="7977" max="7977" width="18.875" style="98" bestFit="1" customWidth="1"/>
    <col min="7978" max="7978" width="28.875" style="98" bestFit="1" customWidth="1"/>
    <col min="7979" max="7979" width="24.125" style="98" bestFit="1" customWidth="1"/>
    <col min="7980" max="7980" width="18.625" style="98" bestFit="1" customWidth="1"/>
    <col min="7981" max="7981" width="16.625" style="98" bestFit="1" customWidth="1"/>
    <col min="7982" max="7982" width="19.375" style="98" bestFit="1" customWidth="1"/>
    <col min="7983" max="7983" width="4.5" style="98" customWidth="1"/>
    <col min="7984" max="7984" width="11.25" style="98" bestFit="1" customWidth="1"/>
    <col min="7985" max="7985" width="13.625" style="98" bestFit="1" customWidth="1"/>
    <col min="7986" max="7986" width="13.375" style="98" bestFit="1" customWidth="1"/>
    <col min="7987" max="7987" width="14.125" style="98" bestFit="1" customWidth="1"/>
    <col min="7988" max="7988" width="13.625" style="98" bestFit="1" customWidth="1"/>
    <col min="7989" max="7989" width="16.75" style="98" bestFit="1" customWidth="1"/>
    <col min="7990" max="7990" width="15.5" style="98" bestFit="1" customWidth="1"/>
    <col min="7991" max="7991" width="19.625" style="98" bestFit="1" customWidth="1"/>
    <col min="7992" max="7992" width="18.375" style="98" bestFit="1" customWidth="1"/>
    <col min="7993" max="7993" width="19.375" style="98" bestFit="1" customWidth="1"/>
    <col min="7994" max="7994" width="18.125" style="98" bestFit="1" customWidth="1"/>
    <col min="7995" max="7995" width="16.375" style="98" bestFit="1" customWidth="1"/>
    <col min="7996" max="7996" width="12.5" style="98" customWidth="1"/>
    <col min="7997" max="7997" width="25.5" style="98" bestFit="1" customWidth="1"/>
    <col min="7998" max="7998" width="24.125" style="98" bestFit="1" customWidth="1"/>
    <col min="7999" max="7999" width="19.625" style="98" bestFit="1" customWidth="1"/>
    <col min="8000" max="8000" width="18.375" style="98" bestFit="1" customWidth="1"/>
    <col min="8001" max="8001" width="23.5" style="98" bestFit="1" customWidth="1"/>
    <col min="8002" max="8002" width="13.375" style="98" bestFit="1" customWidth="1"/>
    <col min="8003" max="8003" width="19.875" style="98" bestFit="1" customWidth="1"/>
    <col min="8004" max="8004" width="22.75" style="98" bestFit="1" customWidth="1"/>
    <col min="8005" max="8005" width="19.125" style="98" bestFit="1" customWidth="1"/>
    <col min="8006" max="8006" width="10.875" style="98" customWidth="1"/>
    <col min="8007" max="8007" width="18.875" style="98" bestFit="1" customWidth="1"/>
    <col min="8008" max="8008" width="28.875" style="98" bestFit="1" customWidth="1"/>
    <col min="8009" max="8009" width="24.125" style="98" bestFit="1" customWidth="1"/>
    <col min="8010" max="8010" width="18.625" style="98" bestFit="1" customWidth="1"/>
    <col min="8011" max="8011" width="16.625" style="98" bestFit="1" customWidth="1"/>
    <col min="8012" max="8012" width="19.375" style="98" bestFit="1" customWidth="1"/>
    <col min="8013" max="8013" width="4.5" style="98" customWidth="1"/>
    <col min="8014" max="8014" width="11.25" style="98" bestFit="1" customWidth="1"/>
    <col min="8015" max="8015" width="13.625" style="98" bestFit="1" customWidth="1"/>
    <col min="8016" max="8016" width="13.375" style="98" bestFit="1" customWidth="1"/>
    <col min="8017" max="8017" width="14.125" style="98" bestFit="1" customWidth="1"/>
    <col min="8018" max="8018" width="13.625" style="98" bestFit="1" customWidth="1"/>
    <col min="8019" max="8019" width="16.75" style="98" bestFit="1" customWidth="1"/>
    <col min="8020" max="8020" width="15.5" style="98" bestFit="1" customWidth="1"/>
    <col min="8021" max="8021" width="19.625" style="98" bestFit="1" customWidth="1"/>
    <col min="8022" max="8022" width="18.375" style="98" bestFit="1" customWidth="1"/>
    <col min="8023" max="8023" width="19.375" style="98" bestFit="1" customWidth="1"/>
    <col min="8024" max="8024" width="18.125" style="98" bestFit="1" customWidth="1"/>
    <col min="8025" max="8025" width="16.375" style="98" bestFit="1" customWidth="1"/>
    <col min="8026" max="8026" width="12.5" style="98" bestFit="1" customWidth="1"/>
    <col min="8027" max="8027" width="25.5" style="98" bestFit="1" customWidth="1"/>
    <col min="8028" max="8028" width="24.125" style="98" bestFit="1" customWidth="1"/>
    <col min="8029" max="8029" width="19.625" style="98" bestFit="1" customWidth="1"/>
    <col min="8030" max="8030" width="18.375" style="98" bestFit="1" customWidth="1"/>
    <col min="8031" max="8031" width="23.5" style="98" bestFit="1" customWidth="1"/>
    <col min="8032" max="8032" width="13.375" style="98" bestFit="1" customWidth="1"/>
    <col min="8033" max="8033" width="19.875" style="98" bestFit="1" customWidth="1"/>
    <col min="8034" max="8034" width="22.75" style="98" bestFit="1" customWidth="1"/>
    <col min="8035" max="8035" width="19.125" style="98" bestFit="1" customWidth="1"/>
    <col min="8036" max="8036" width="10.875" style="98" customWidth="1"/>
    <col min="8037" max="8037" width="18.875" style="98" bestFit="1" customWidth="1"/>
    <col min="8038" max="8038" width="28.875" style="98" bestFit="1" customWidth="1"/>
    <col min="8039" max="8039" width="24.125" style="98" bestFit="1" customWidth="1"/>
    <col min="8040" max="8040" width="18.625" style="98" bestFit="1" customWidth="1"/>
    <col min="8041" max="8041" width="16.25" style="98" bestFit="1" customWidth="1"/>
    <col min="8042" max="8042" width="19.125" style="98" bestFit="1" customWidth="1"/>
    <col min="8043" max="8043" width="4.375" style="98" customWidth="1"/>
    <col min="8044" max="8044" width="11.375" style="98" bestFit="1" customWidth="1"/>
    <col min="8045" max="8045" width="13.5" style="98" bestFit="1" customWidth="1"/>
    <col min="8046" max="8046" width="13.125" style="98" bestFit="1" customWidth="1"/>
    <col min="8047" max="8047" width="14.25" style="98" bestFit="1" customWidth="1"/>
    <col min="8048" max="8048" width="13.625" style="98" bestFit="1" customWidth="1"/>
    <col min="8049" max="8049" width="16.875" style="98" bestFit="1" customWidth="1"/>
    <col min="8050" max="8050" width="15.5" style="98" bestFit="1" customWidth="1"/>
    <col min="8051" max="8051" width="19.75" style="98" bestFit="1" customWidth="1"/>
    <col min="8052" max="8052" width="18.375" style="98" bestFit="1" customWidth="1"/>
    <col min="8053" max="8053" width="19.5" style="98" bestFit="1" customWidth="1"/>
    <col min="8054" max="8054" width="18.125" style="98" bestFit="1" customWidth="1"/>
    <col min="8055" max="8055" width="16.25" style="98" bestFit="1" customWidth="1"/>
    <col min="8056" max="8056" width="12.375" style="98" bestFit="1" customWidth="1"/>
    <col min="8057" max="8057" width="25.125" style="98" bestFit="1" customWidth="1"/>
    <col min="8058" max="8058" width="23.625" style="98" bestFit="1" customWidth="1"/>
    <col min="8059" max="8059" width="19.5" style="98" bestFit="1" customWidth="1"/>
    <col min="8060" max="8060" width="18.125" style="98" bestFit="1" customWidth="1"/>
    <col min="8061" max="8061" width="23.125" style="98" bestFit="1" customWidth="1"/>
    <col min="8062" max="8062" width="13.25" style="98" bestFit="1" customWidth="1"/>
    <col min="8063" max="8063" width="19.75" style="98" bestFit="1" customWidth="1"/>
    <col min="8064" max="8064" width="22.375" style="98" bestFit="1" customWidth="1"/>
    <col min="8065" max="8065" width="18.875" style="98" bestFit="1" customWidth="1"/>
    <col min="8066" max="8066" width="10.875" style="98" customWidth="1"/>
    <col min="8067" max="8067" width="18.375" style="98" bestFit="1" customWidth="1"/>
    <col min="8068" max="8068" width="28.375" style="98" bestFit="1" customWidth="1"/>
    <col min="8069" max="8069" width="23.875" style="98" bestFit="1" customWidth="1"/>
    <col min="8070" max="8070" width="18.25" style="98" bestFit="1" customWidth="1"/>
    <col min="8071" max="8071" width="16.625" style="98" bestFit="1" customWidth="1"/>
    <col min="8072" max="8072" width="19.375" style="98" bestFit="1" customWidth="1"/>
    <col min="8073" max="8073" width="4.5" style="98" customWidth="1"/>
    <col min="8074" max="8074" width="11.25" style="98" bestFit="1" customWidth="1"/>
    <col min="8075" max="8075" width="13.625" style="98" bestFit="1" customWidth="1"/>
    <col min="8076" max="8076" width="13.375" style="98" bestFit="1" customWidth="1"/>
    <col min="8077" max="8077" width="14.125" style="98" bestFit="1" customWidth="1"/>
    <col min="8078" max="8078" width="13.625" style="98" bestFit="1" customWidth="1"/>
    <col min="8079" max="8079" width="16.75" style="98" bestFit="1" customWidth="1"/>
    <col min="8080" max="8080" width="15.5" style="98" bestFit="1" customWidth="1"/>
    <col min="8081" max="8081" width="19.625" style="98" bestFit="1" customWidth="1"/>
    <col min="8082" max="8082" width="18.375" style="98" bestFit="1" customWidth="1"/>
    <col min="8083" max="8083" width="19.375" style="98" bestFit="1" customWidth="1"/>
    <col min="8084" max="8084" width="18.125" style="98" bestFit="1" customWidth="1"/>
    <col min="8085" max="8085" width="16.375" style="98" bestFit="1" customWidth="1"/>
    <col min="8086" max="8086" width="12.5" style="98" bestFit="1" customWidth="1"/>
    <col min="8087" max="8087" width="25.5" style="98" bestFit="1" customWidth="1"/>
    <col min="8088" max="8088" width="24.125" style="98" bestFit="1" customWidth="1"/>
    <col min="8089" max="8089" width="19.625" style="98" bestFit="1" customWidth="1"/>
    <col min="8090" max="8090" width="18.375" style="98" bestFit="1" customWidth="1"/>
    <col min="8091" max="8091" width="23.5" style="98" bestFit="1" customWidth="1"/>
    <col min="8092" max="8092" width="13.375" style="98" bestFit="1" customWidth="1"/>
    <col min="8093" max="8093" width="19.875" style="98" bestFit="1" customWidth="1"/>
    <col min="8094" max="8094" width="22.75" style="98" bestFit="1" customWidth="1"/>
    <col min="8095" max="8095" width="19.125" style="98" bestFit="1" customWidth="1"/>
    <col min="8096" max="8096" width="10.875" style="98" bestFit="1" customWidth="1"/>
    <col min="8097" max="8097" width="18.875" style="98" bestFit="1" customWidth="1"/>
    <col min="8098" max="8098" width="28.875" style="98" bestFit="1" customWidth="1"/>
    <col min="8099" max="8099" width="24.125" style="98" bestFit="1" customWidth="1"/>
    <col min="8100" max="8100" width="18.625" style="98" bestFit="1" customWidth="1"/>
    <col min="8101" max="8101" width="16.625" style="98" bestFit="1" customWidth="1"/>
    <col min="8102" max="8102" width="19.375" style="98" bestFit="1" customWidth="1"/>
    <col min="8103" max="8103" width="4.5" style="98" customWidth="1"/>
    <col min="8104" max="8104" width="11.25" style="98" bestFit="1" customWidth="1"/>
    <col min="8105" max="8105" width="13.625" style="98" bestFit="1" customWidth="1"/>
    <col min="8106" max="8106" width="13.375" style="98" bestFit="1" customWidth="1"/>
    <col min="8107" max="8107" width="14.125" style="98" bestFit="1" customWidth="1"/>
    <col min="8108" max="8108" width="13.625" style="98" bestFit="1" customWidth="1"/>
    <col min="8109" max="8109" width="16.75" style="98" bestFit="1" customWidth="1"/>
    <col min="8110" max="8110" width="15.5" style="98" bestFit="1" customWidth="1"/>
    <col min="8111" max="8111" width="19.625" style="98" bestFit="1" customWidth="1"/>
    <col min="8112" max="8112" width="18.375" style="98" bestFit="1" customWidth="1"/>
    <col min="8113" max="8113" width="19.375" style="98" bestFit="1" customWidth="1"/>
    <col min="8114" max="8114" width="18.125" style="98" bestFit="1" customWidth="1"/>
    <col min="8115" max="8115" width="16.375" style="98" bestFit="1" customWidth="1"/>
    <col min="8116" max="8116" width="12.5" style="98" customWidth="1"/>
    <col min="8117" max="8117" width="25.5" style="98" bestFit="1" customWidth="1"/>
    <col min="8118" max="8118" width="24.125" style="98" bestFit="1" customWidth="1"/>
    <col min="8119" max="8119" width="19.625" style="98" bestFit="1" customWidth="1"/>
    <col min="8120" max="8120" width="18.375" style="98" bestFit="1" customWidth="1"/>
    <col min="8121" max="8121" width="23.5" style="98" bestFit="1" customWidth="1"/>
    <col min="8122" max="8122" width="13.375" style="98" bestFit="1" customWidth="1"/>
    <col min="8123" max="8123" width="19.875" style="98" bestFit="1" customWidth="1"/>
    <col min="8124" max="8124" width="22.75" style="98" bestFit="1" customWidth="1"/>
    <col min="8125" max="8125" width="19.125" style="98" bestFit="1" customWidth="1"/>
    <col min="8126" max="8126" width="10.875" style="98" bestFit="1" customWidth="1"/>
    <col min="8127" max="8127" width="18.875" style="98" bestFit="1" customWidth="1"/>
    <col min="8128" max="8128" width="28.875" style="98" bestFit="1" customWidth="1"/>
    <col min="8129" max="8129" width="24.125" style="98" bestFit="1" customWidth="1"/>
    <col min="8130" max="8130" width="18.625" style="98" bestFit="1" customWidth="1"/>
    <col min="8131" max="8131" width="16.625" style="98" bestFit="1" customWidth="1"/>
    <col min="8132" max="8132" width="19.375" style="98" bestFit="1" customWidth="1"/>
    <col min="8133" max="8133" width="4.5" style="98" customWidth="1"/>
    <col min="8134" max="8134" width="11.25" style="98" bestFit="1" customWidth="1"/>
    <col min="8135" max="8135" width="13.625" style="98" bestFit="1" customWidth="1"/>
    <col min="8136" max="8136" width="13.375" style="98" bestFit="1" customWidth="1"/>
    <col min="8137" max="8137" width="14.125" style="98" bestFit="1" customWidth="1"/>
    <col min="8138" max="8138" width="13.625" style="98" bestFit="1" customWidth="1"/>
    <col min="8139" max="8139" width="16.75" style="98" bestFit="1" customWidth="1"/>
    <col min="8140" max="8140" width="15.5" style="98" bestFit="1" customWidth="1"/>
    <col min="8141" max="8141" width="19.625" style="98" bestFit="1" customWidth="1"/>
    <col min="8142" max="8142" width="18.375" style="98" bestFit="1" customWidth="1"/>
    <col min="8143" max="8143" width="19.375" style="98" bestFit="1" customWidth="1"/>
    <col min="8144" max="8144" width="18.125" style="98" bestFit="1" customWidth="1"/>
    <col min="8145" max="8145" width="16.375" style="98" bestFit="1" customWidth="1"/>
    <col min="8146" max="8146" width="12.5" style="98" customWidth="1"/>
    <col min="8147" max="8147" width="25.5" style="98" bestFit="1" customWidth="1"/>
    <col min="8148" max="8148" width="24.125" style="98" bestFit="1" customWidth="1"/>
    <col min="8149" max="8149" width="19.625" style="98" bestFit="1" customWidth="1"/>
    <col min="8150" max="8150" width="18.375" style="98" bestFit="1" customWidth="1"/>
    <col min="8151" max="8151" width="23.5" style="98" bestFit="1" customWidth="1"/>
    <col min="8152" max="8152" width="13.375" style="98" bestFit="1" customWidth="1"/>
    <col min="8153" max="8153" width="19.875" style="98" bestFit="1" customWidth="1"/>
    <col min="8154" max="8154" width="22.75" style="98" bestFit="1" customWidth="1"/>
    <col min="8155" max="8155" width="19.125" style="98" bestFit="1" customWidth="1"/>
    <col min="8156" max="8156" width="10.875" style="98" customWidth="1"/>
    <col min="8157" max="8157" width="18.875" style="98" bestFit="1" customWidth="1"/>
    <col min="8158" max="8158" width="28.875" style="98" bestFit="1" customWidth="1"/>
    <col min="8159" max="8159" width="24.125" style="98" bestFit="1" customWidth="1"/>
    <col min="8160" max="8160" width="18.625" style="98" bestFit="1" customWidth="1"/>
    <col min="8161" max="8161" width="16.625" style="98" bestFit="1" customWidth="1"/>
    <col min="8162" max="8162" width="19.375" style="98" bestFit="1" customWidth="1"/>
    <col min="8163" max="8163" width="4.5" style="98" customWidth="1"/>
    <col min="8164" max="8164" width="11.25" style="98" bestFit="1" customWidth="1"/>
    <col min="8165" max="8165" width="13.625" style="98" bestFit="1" customWidth="1"/>
    <col min="8166" max="8166" width="13.375" style="98" bestFit="1" customWidth="1"/>
    <col min="8167" max="8167" width="14.125" style="98" bestFit="1" customWidth="1"/>
    <col min="8168" max="8168" width="13.625" style="98" bestFit="1" customWidth="1"/>
    <col min="8169" max="8169" width="16.75" style="98" bestFit="1" customWidth="1"/>
    <col min="8170" max="8170" width="15.5" style="98" bestFit="1" customWidth="1"/>
    <col min="8171" max="8171" width="19.625" style="98" bestFit="1" customWidth="1"/>
    <col min="8172" max="8172" width="18.375" style="98" bestFit="1" customWidth="1"/>
    <col min="8173" max="8173" width="19.375" style="98" bestFit="1" customWidth="1"/>
    <col min="8174" max="8174" width="18.125" style="98" bestFit="1" customWidth="1"/>
    <col min="8175" max="8175" width="16.375" style="98" bestFit="1" customWidth="1"/>
    <col min="8176" max="8176" width="12.5" style="98" bestFit="1" customWidth="1"/>
    <col min="8177" max="8177" width="25.5" style="98" bestFit="1" customWidth="1"/>
    <col min="8178" max="8178" width="24.125" style="98" bestFit="1" customWidth="1"/>
    <col min="8179" max="8179" width="19.625" style="98" bestFit="1" customWidth="1"/>
    <col min="8180" max="8180" width="18.375" style="98" bestFit="1" customWidth="1"/>
    <col min="8181" max="8181" width="23.5" style="98" bestFit="1" customWidth="1"/>
    <col min="8182" max="8182" width="13.375" style="98" bestFit="1" customWidth="1"/>
    <col min="8183" max="8183" width="19.875" style="98" bestFit="1" customWidth="1"/>
    <col min="8184" max="8184" width="22.75" style="98" bestFit="1" customWidth="1"/>
    <col min="8185" max="8185" width="19.125" style="98" bestFit="1" customWidth="1"/>
    <col min="8186" max="8186" width="10.875" style="98" customWidth="1"/>
    <col min="8187" max="8187" width="18.875" style="98" bestFit="1" customWidth="1"/>
    <col min="8188" max="8188" width="28.875" style="98" bestFit="1" customWidth="1"/>
    <col min="8189" max="8189" width="24.125" style="98" bestFit="1" customWidth="1"/>
    <col min="8190" max="8190" width="18.625" style="98" bestFit="1" customWidth="1"/>
    <col min="8191" max="8191" width="16.625" style="98" bestFit="1" customWidth="1"/>
    <col min="8192" max="8192" width="19.375" style="98" bestFit="1" customWidth="1"/>
    <col min="8193" max="8193" width="4.5" style="98" customWidth="1"/>
    <col min="8194" max="8194" width="11.25" style="98" bestFit="1" customWidth="1"/>
    <col min="8195" max="8195" width="13.625" style="98" bestFit="1" customWidth="1"/>
    <col min="8196" max="8196" width="13.375" style="98" bestFit="1" customWidth="1"/>
    <col min="8197" max="8197" width="14.125" style="98" bestFit="1" customWidth="1"/>
    <col min="8198" max="8198" width="13.625" style="98" bestFit="1" customWidth="1"/>
    <col min="8199" max="8199" width="16.75" style="98" bestFit="1" customWidth="1"/>
    <col min="8200" max="8200" width="15.5" style="98" bestFit="1" customWidth="1"/>
    <col min="8201" max="8201" width="19.625" style="98" bestFit="1" customWidth="1"/>
    <col min="8202" max="8202" width="18.375" style="98" bestFit="1" customWidth="1"/>
    <col min="8203" max="8203" width="19.375" style="98" bestFit="1" customWidth="1"/>
    <col min="8204" max="8204" width="18.125" style="98" bestFit="1" customWidth="1"/>
    <col min="8205" max="8205" width="16.375" style="98" bestFit="1" customWidth="1"/>
    <col min="8206" max="8206" width="12.5" style="98" customWidth="1"/>
    <col min="8207" max="8207" width="25.5" style="98" bestFit="1" customWidth="1"/>
    <col min="8208" max="8208" width="24.125" style="98" bestFit="1" customWidth="1"/>
    <col min="8209" max="8209" width="19.625" style="98" bestFit="1" customWidth="1"/>
    <col min="8210" max="8210" width="18.375" style="98" bestFit="1" customWidth="1"/>
    <col min="8211" max="8211" width="23.5" style="98" bestFit="1" customWidth="1"/>
    <col min="8212" max="8212" width="13.375" style="98" bestFit="1" customWidth="1"/>
    <col min="8213" max="8213" width="19.875" style="98" bestFit="1" customWidth="1"/>
    <col min="8214" max="8214" width="22.75" style="98" bestFit="1" customWidth="1"/>
    <col min="8215" max="8215" width="19.125" style="98" bestFit="1" customWidth="1"/>
    <col min="8216" max="8216" width="10.875" style="98" customWidth="1"/>
    <col min="8217" max="8217" width="18.875" style="98" bestFit="1" customWidth="1"/>
    <col min="8218" max="8218" width="28.875" style="98" bestFit="1" customWidth="1"/>
    <col min="8219" max="8219" width="24.125" style="98" bestFit="1" customWidth="1"/>
    <col min="8220" max="8220" width="18.625" style="98" bestFit="1" customWidth="1"/>
    <col min="8221" max="8221" width="16.625" style="98" bestFit="1" customWidth="1"/>
    <col min="8222" max="8222" width="19.375" style="98" bestFit="1" customWidth="1"/>
    <col min="8223" max="8223" width="4.5" style="98" customWidth="1"/>
    <col min="8224" max="8224" width="11.25" style="98" bestFit="1" customWidth="1"/>
    <col min="8225" max="8225" width="13.625" style="98" bestFit="1" customWidth="1"/>
    <col min="8226" max="8226" width="13.375" style="98" bestFit="1" customWidth="1"/>
    <col min="8227" max="8227" width="14.125" style="98" bestFit="1" customWidth="1"/>
    <col min="8228" max="8228" width="13.625" style="98" bestFit="1" customWidth="1"/>
    <col min="8229" max="8229" width="16.75" style="98" bestFit="1" customWidth="1"/>
    <col min="8230" max="8230" width="15.5" style="98" bestFit="1" customWidth="1"/>
    <col min="8231" max="8231" width="19.625" style="98" bestFit="1" customWidth="1"/>
    <col min="8232" max="8232" width="18.375" style="98" bestFit="1" customWidth="1"/>
    <col min="8233" max="8233" width="19.375" style="98" bestFit="1" customWidth="1"/>
    <col min="8234" max="8234" width="18.125" style="98" bestFit="1" customWidth="1"/>
    <col min="8235" max="8235" width="16.375" style="98" bestFit="1" customWidth="1"/>
    <col min="8236" max="8236" width="12.5" style="98" customWidth="1"/>
    <col min="8237" max="8237" width="25.5" style="98" bestFit="1" customWidth="1"/>
    <col min="8238" max="8238" width="24.125" style="98" bestFit="1" customWidth="1"/>
    <col min="8239" max="8239" width="19.625" style="98" bestFit="1" customWidth="1"/>
    <col min="8240" max="8240" width="18.375" style="98" bestFit="1" customWidth="1"/>
    <col min="8241" max="8241" width="23.5" style="98" bestFit="1" customWidth="1"/>
    <col min="8242" max="8242" width="13.375" style="98" bestFit="1" customWidth="1"/>
    <col min="8243" max="8243" width="19.875" style="98" bestFit="1" customWidth="1"/>
    <col min="8244" max="8244" width="22.75" style="98" bestFit="1" customWidth="1"/>
    <col min="8245" max="8245" width="19.125" style="98" bestFit="1" customWidth="1"/>
    <col min="8246" max="8246" width="10.875" style="98" customWidth="1"/>
    <col min="8247" max="8247" width="18.875" style="98" bestFit="1" customWidth="1"/>
    <col min="8248" max="8248" width="28.875" style="98" bestFit="1" customWidth="1"/>
    <col min="8249" max="8249" width="24.125" style="98" bestFit="1" customWidth="1"/>
    <col min="8250" max="8250" width="18.625" style="98" bestFit="1" customWidth="1"/>
    <col min="8251" max="8251" width="16.625" style="98" bestFit="1" customWidth="1"/>
    <col min="8252" max="8252" width="19.375" style="98" bestFit="1" customWidth="1"/>
    <col min="8253" max="8253" width="4.5" style="98" customWidth="1"/>
    <col min="8254" max="8254" width="11.25" style="98" bestFit="1" customWidth="1"/>
    <col min="8255" max="8255" width="13.625" style="98" bestFit="1" customWidth="1"/>
    <col min="8256" max="8256" width="13.375" style="98" bestFit="1" customWidth="1"/>
    <col min="8257" max="8257" width="14.125" style="98" bestFit="1" customWidth="1"/>
    <col min="8258" max="8258" width="13.625" style="98" bestFit="1" customWidth="1"/>
    <col min="8259" max="8259" width="16.75" style="98" bestFit="1" customWidth="1"/>
    <col min="8260" max="8260" width="15.5" style="98" bestFit="1" customWidth="1"/>
    <col min="8261" max="8261" width="19.625" style="98" bestFit="1" customWidth="1"/>
    <col min="8262" max="8262" width="18.375" style="98" bestFit="1" customWidth="1"/>
    <col min="8263" max="8263" width="19.375" style="98" bestFit="1" customWidth="1"/>
    <col min="8264" max="8264" width="18.125" style="98" bestFit="1" customWidth="1"/>
    <col min="8265" max="8265" width="16.375" style="98" bestFit="1" customWidth="1"/>
    <col min="8266" max="8266" width="12.5" style="98" customWidth="1"/>
    <col min="8267" max="8267" width="25.5" style="98" bestFit="1" customWidth="1"/>
    <col min="8268" max="8268" width="24.125" style="98" bestFit="1" customWidth="1"/>
    <col min="8269" max="8269" width="19.625" style="98" bestFit="1" customWidth="1"/>
    <col min="8270" max="8270" width="18.375" style="98" bestFit="1" customWidth="1"/>
    <col min="8271" max="8271" width="23.5" style="98" bestFit="1" customWidth="1"/>
    <col min="8272" max="8272" width="13.375" style="98" bestFit="1" customWidth="1"/>
    <col min="8273" max="8273" width="19.875" style="98" bestFit="1" customWidth="1"/>
    <col min="8274" max="8274" width="22.75" style="98" bestFit="1" customWidth="1"/>
    <col min="8275" max="8275" width="19.125" style="98" bestFit="1" customWidth="1"/>
    <col min="8276" max="8276" width="10.875" style="98" customWidth="1"/>
    <col min="8277" max="8277" width="18.875" style="98" bestFit="1" customWidth="1"/>
    <col min="8278" max="8278" width="28.875" style="98" bestFit="1" customWidth="1"/>
    <col min="8279" max="8279" width="24.125" style="98" bestFit="1" customWidth="1"/>
    <col min="8280" max="8280" width="18.625" style="98" bestFit="1" customWidth="1"/>
    <col min="8281" max="8281" width="16.625" style="98" bestFit="1" customWidth="1"/>
    <col min="8282" max="8282" width="19.375" style="98" bestFit="1" customWidth="1"/>
    <col min="8283" max="8283" width="4.5" style="98" customWidth="1"/>
    <col min="8284" max="8284" width="11.25" style="98" bestFit="1" customWidth="1"/>
    <col min="8285" max="8285" width="13.625" style="98" bestFit="1" customWidth="1"/>
    <col min="8286" max="8286" width="13.375" style="98" bestFit="1" customWidth="1"/>
    <col min="8287" max="8287" width="14.125" style="98" bestFit="1" customWidth="1"/>
    <col min="8288" max="8288" width="13.625" style="98" bestFit="1" customWidth="1"/>
    <col min="8289" max="8289" width="16.75" style="98" bestFit="1" customWidth="1"/>
    <col min="8290" max="8290" width="15.5" style="98" bestFit="1" customWidth="1"/>
    <col min="8291" max="8291" width="19.625" style="98" bestFit="1" customWidth="1"/>
    <col min="8292" max="8292" width="18.375" style="98" bestFit="1" customWidth="1"/>
    <col min="8293" max="8293" width="19.375" style="98" bestFit="1" customWidth="1"/>
    <col min="8294" max="8294" width="18.125" style="98" bestFit="1" customWidth="1"/>
    <col min="8295" max="8295" width="16.375" style="98" bestFit="1" customWidth="1"/>
    <col min="8296" max="8296" width="12" style="98" customWidth="1"/>
    <col min="8297" max="8297" width="25.5" style="98" bestFit="1" customWidth="1"/>
    <col min="8298" max="8298" width="24.125" style="98" bestFit="1" customWidth="1"/>
    <col min="8299" max="8299" width="19.625" style="98" bestFit="1" customWidth="1"/>
    <col min="8300" max="8300" width="18.375" style="98" bestFit="1" customWidth="1"/>
    <col min="8301" max="8301" width="23.5" style="98" bestFit="1" customWidth="1"/>
    <col min="8302" max="8302" width="13.375" style="98" bestFit="1" customWidth="1"/>
    <col min="8303" max="8303" width="19.875" style="98" bestFit="1" customWidth="1"/>
    <col min="8304" max="8304" width="22.75" style="98" bestFit="1" customWidth="1"/>
    <col min="8305" max="8305" width="19.125" style="98" bestFit="1" customWidth="1"/>
    <col min="8306" max="8306" width="10.875" style="98" customWidth="1"/>
    <col min="8307" max="8307" width="18.875" style="98" bestFit="1" customWidth="1"/>
    <col min="8308" max="8308" width="28.875" style="98" bestFit="1" customWidth="1"/>
    <col min="8309" max="8309" width="24.125" style="98" bestFit="1" customWidth="1"/>
    <col min="8310" max="8310" width="18.625" style="98" bestFit="1" customWidth="1"/>
    <col min="8311" max="8311" width="16.625" style="98" bestFit="1" customWidth="1"/>
    <col min="8312" max="8312" width="19.375" style="98" bestFit="1" customWidth="1"/>
    <col min="8313" max="8313" width="4.5" style="98" customWidth="1"/>
    <col min="8314" max="8314" width="11.25" style="98" bestFit="1" customWidth="1"/>
    <col min="8315" max="8315" width="13.625" style="98" bestFit="1" customWidth="1"/>
    <col min="8316" max="8316" width="13.375" style="98" bestFit="1" customWidth="1"/>
    <col min="8317" max="8317" width="14.125" style="98" bestFit="1" customWidth="1"/>
    <col min="8318" max="8318" width="13.625" style="98" bestFit="1" customWidth="1"/>
    <col min="8319" max="8319" width="16.75" style="98" bestFit="1" customWidth="1"/>
    <col min="8320" max="8320" width="15.5" style="98" bestFit="1" customWidth="1"/>
    <col min="8321" max="8321" width="19.625" style="98" bestFit="1" customWidth="1"/>
    <col min="8322" max="8322" width="18.375" style="98" bestFit="1" customWidth="1"/>
    <col min="8323" max="8323" width="19.375" style="98" bestFit="1" customWidth="1"/>
    <col min="8324" max="8324" width="18.125" style="98" bestFit="1" customWidth="1"/>
    <col min="8325" max="8325" width="16.375" style="98" bestFit="1" customWidth="1"/>
    <col min="8326" max="8326" width="12" style="98" customWidth="1"/>
    <col min="8327" max="8327" width="25.5" style="98" bestFit="1" customWidth="1"/>
    <col min="8328" max="8328" width="24.125" style="98" bestFit="1" customWidth="1"/>
    <col min="8329" max="8329" width="19.625" style="98" bestFit="1" customWidth="1"/>
    <col min="8330" max="8330" width="18.375" style="98" bestFit="1" customWidth="1"/>
    <col min="8331" max="8331" width="23.5" style="98" bestFit="1" customWidth="1"/>
    <col min="8332" max="8332" width="13.375" style="98" bestFit="1" customWidth="1"/>
    <col min="8333" max="8333" width="19.875" style="98" bestFit="1" customWidth="1"/>
    <col min="8334" max="8334" width="22.75" style="98" bestFit="1" customWidth="1"/>
    <col min="8335" max="8335" width="19.125" style="98" bestFit="1" customWidth="1"/>
    <col min="8336" max="8336" width="10.875" style="98" customWidth="1"/>
    <col min="8337" max="8337" width="18.875" style="98" bestFit="1" customWidth="1"/>
    <col min="8338" max="8338" width="28.875" style="98" bestFit="1" customWidth="1"/>
    <col min="8339" max="8339" width="24.125" style="98" bestFit="1" customWidth="1"/>
    <col min="8340" max="8340" width="18.625" style="98" bestFit="1" customWidth="1"/>
    <col min="8341" max="8341" width="16.625" style="98" bestFit="1" customWidth="1"/>
    <col min="8342" max="8342" width="19.375" style="98" bestFit="1" customWidth="1"/>
    <col min="8343" max="8343" width="4.5" style="98" customWidth="1"/>
    <col min="8344" max="8344" width="11.25" style="98" bestFit="1" customWidth="1"/>
    <col min="8345" max="8345" width="13.625" style="98" bestFit="1" customWidth="1"/>
    <col min="8346" max="8346" width="13.375" style="98" bestFit="1" customWidth="1"/>
    <col min="8347" max="8347" width="14.125" style="98" bestFit="1" customWidth="1"/>
    <col min="8348" max="8348" width="13.625" style="98" bestFit="1" customWidth="1"/>
    <col min="8349" max="8349" width="16.75" style="98" bestFit="1" customWidth="1"/>
    <col min="8350" max="8350" width="15.5" style="98" bestFit="1" customWidth="1"/>
    <col min="8351" max="8351" width="19.625" style="98" bestFit="1" customWidth="1"/>
    <col min="8352" max="8352" width="18.375" style="98" bestFit="1" customWidth="1"/>
    <col min="8353" max="8353" width="19.375" style="98" bestFit="1" customWidth="1"/>
    <col min="8354" max="8354" width="18.125" style="98" bestFit="1" customWidth="1"/>
    <col min="8355" max="8355" width="16.375" style="98" bestFit="1" customWidth="1"/>
    <col min="8356" max="8356" width="12" style="98" customWidth="1"/>
    <col min="8357" max="8357" width="25.5" style="98" bestFit="1" customWidth="1"/>
    <col min="8358" max="8358" width="24.125" style="98" bestFit="1" customWidth="1"/>
    <col min="8359" max="8359" width="19.625" style="98" bestFit="1" customWidth="1"/>
    <col min="8360" max="8360" width="18.375" style="98" bestFit="1" customWidth="1"/>
    <col min="8361" max="8361" width="23.5" style="98" bestFit="1" customWidth="1"/>
    <col min="8362" max="8362" width="13.375" style="98" bestFit="1" customWidth="1"/>
    <col min="8363" max="8363" width="19.875" style="98" bestFit="1" customWidth="1"/>
    <col min="8364" max="8364" width="22.75" style="98" bestFit="1" customWidth="1"/>
    <col min="8365" max="8365" width="19.125" style="98" bestFit="1" customWidth="1"/>
    <col min="8366" max="8366" width="10.875" style="98" customWidth="1"/>
    <col min="8367" max="8367" width="18.875" style="98" bestFit="1" customWidth="1"/>
    <col min="8368" max="8368" width="28.875" style="98" bestFit="1" customWidth="1"/>
    <col min="8369" max="8369" width="24.125" style="98" bestFit="1" customWidth="1"/>
    <col min="8370" max="8370" width="18.625" style="98" bestFit="1" customWidth="1"/>
    <col min="8371" max="8371" width="16.625" style="98" bestFit="1" customWidth="1"/>
    <col min="8372" max="8372" width="19.375" style="98" bestFit="1" customWidth="1"/>
    <col min="8373" max="8373" width="4.5" style="98" customWidth="1"/>
    <col min="8374" max="8374" width="11.25" style="98" bestFit="1" customWidth="1"/>
    <col min="8375" max="8375" width="13.625" style="98" bestFit="1" customWidth="1"/>
    <col min="8376" max="8376" width="13.375" style="98" bestFit="1" customWidth="1"/>
    <col min="8377" max="8377" width="14.125" style="98" bestFit="1" customWidth="1"/>
    <col min="8378" max="8378" width="13.625" style="98" bestFit="1" customWidth="1"/>
    <col min="8379" max="8379" width="16.75" style="98" bestFit="1" customWidth="1"/>
    <col min="8380" max="8380" width="15.5" style="98" bestFit="1" customWidth="1"/>
    <col min="8381" max="8381" width="19.625" style="98" bestFit="1" customWidth="1"/>
    <col min="8382" max="8382" width="18.375" style="98" bestFit="1" customWidth="1"/>
    <col min="8383" max="8383" width="19.375" style="98" bestFit="1" customWidth="1"/>
    <col min="8384" max="8384" width="18.125" style="98" bestFit="1" customWidth="1"/>
    <col min="8385" max="8385" width="16.375" style="98" bestFit="1" customWidth="1"/>
    <col min="8386" max="8386" width="12" style="98" customWidth="1"/>
    <col min="8387" max="8387" width="25.5" style="98" bestFit="1" customWidth="1"/>
    <col min="8388" max="8388" width="24.125" style="98" bestFit="1" customWidth="1"/>
    <col min="8389" max="8389" width="19.625" style="98" bestFit="1" customWidth="1"/>
    <col min="8390" max="8390" width="18.375" style="98" bestFit="1" customWidth="1"/>
    <col min="8391" max="8391" width="23.5" style="98" bestFit="1" customWidth="1"/>
    <col min="8392" max="8392" width="13.375" style="98" bestFit="1" customWidth="1"/>
    <col min="8393" max="8393" width="19.875" style="98" bestFit="1" customWidth="1"/>
    <col min="8394" max="8394" width="22.75" style="98" bestFit="1" customWidth="1"/>
    <col min="8395" max="8395" width="19.125" style="98" bestFit="1" customWidth="1"/>
    <col min="8396" max="8396" width="10.875" style="98" customWidth="1"/>
    <col min="8397" max="8397" width="18.875" style="98" bestFit="1" customWidth="1"/>
    <col min="8398" max="8398" width="28.875" style="98" bestFit="1" customWidth="1"/>
    <col min="8399" max="8399" width="24.125" style="98" bestFit="1" customWidth="1"/>
    <col min="8400" max="8400" width="18.625" style="98" bestFit="1" customWidth="1"/>
    <col min="8401" max="8401" width="16.625" style="98" bestFit="1" customWidth="1"/>
    <col min="8402" max="8402" width="19.375" style="98" bestFit="1" customWidth="1"/>
    <col min="8403" max="8403" width="4.5" style="98" customWidth="1"/>
    <col min="8404" max="8404" width="11.25" style="98" bestFit="1" customWidth="1"/>
    <col min="8405" max="8405" width="13.625" style="98" bestFit="1" customWidth="1"/>
    <col min="8406" max="8406" width="13.375" style="98" bestFit="1" customWidth="1"/>
    <col min="8407" max="8407" width="14.125" style="98" bestFit="1" customWidth="1"/>
    <col min="8408" max="8408" width="13.625" style="98" bestFit="1" customWidth="1"/>
    <col min="8409" max="8409" width="16.75" style="98" bestFit="1" customWidth="1"/>
    <col min="8410" max="8410" width="15.5" style="98" bestFit="1" customWidth="1"/>
    <col min="8411" max="8411" width="19.625" style="98" bestFit="1" customWidth="1"/>
    <col min="8412" max="8412" width="18.375" style="98" bestFit="1" customWidth="1"/>
    <col min="8413" max="8413" width="19.375" style="98" bestFit="1" customWidth="1"/>
    <col min="8414" max="8414" width="18.125" style="98" bestFit="1" customWidth="1"/>
    <col min="8415" max="8415" width="16.375" style="98" bestFit="1" customWidth="1"/>
    <col min="8416" max="8416" width="12" style="98" customWidth="1"/>
    <col min="8417" max="8417" width="25.5" style="98" bestFit="1" customWidth="1"/>
    <col min="8418" max="8418" width="24.125" style="98" bestFit="1" customWidth="1"/>
    <col min="8419" max="8419" width="19.625" style="98" bestFit="1" customWidth="1"/>
    <col min="8420" max="8420" width="18.375" style="98" bestFit="1" customWidth="1"/>
    <col min="8421" max="8421" width="23.5" style="98" bestFit="1" customWidth="1"/>
    <col min="8422" max="8422" width="13.375" style="98" bestFit="1" customWidth="1"/>
    <col min="8423" max="8423" width="19.875" style="98" bestFit="1" customWidth="1"/>
    <col min="8424" max="8424" width="22.75" style="98" bestFit="1" customWidth="1"/>
    <col min="8425" max="8425" width="19.125" style="98" bestFit="1" customWidth="1"/>
    <col min="8426" max="8426" width="10.875" style="98" customWidth="1"/>
    <col min="8427" max="8427" width="18.875" style="98" bestFit="1" customWidth="1"/>
    <col min="8428" max="8428" width="28.875" style="98" bestFit="1" customWidth="1"/>
    <col min="8429" max="8429" width="24.125" style="98" bestFit="1" customWidth="1"/>
    <col min="8430" max="8430" width="18.625" style="98" bestFit="1" customWidth="1"/>
    <col min="8431" max="8431" width="16.25" style="98" bestFit="1" customWidth="1"/>
    <col min="8432" max="8432" width="19.125" style="98" bestFit="1" customWidth="1"/>
    <col min="8433" max="8433" width="4.375" style="98" customWidth="1"/>
    <col min="8434" max="8434" width="11.375" style="98" bestFit="1" customWidth="1"/>
    <col min="8435" max="8435" width="13.5" style="98" bestFit="1" customWidth="1"/>
    <col min="8436" max="8436" width="13.125" style="98" bestFit="1" customWidth="1"/>
    <col min="8437" max="8437" width="14.25" style="98" bestFit="1" customWidth="1"/>
    <col min="8438" max="8438" width="13.625" style="98" bestFit="1" customWidth="1"/>
    <col min="8439" max="8439" width="16.875" style="98" bestFit="1" customWidth="1"/>
    <col min="8440" max="8440" width="15.5" style="98" bestFit="1" customWidth="1"/>
    <col min="8441" max="8441" width="19.75" style="98" bestFit="1" customWidth="1"/>
    <col min="8442" max="8442" width="18.375" style="98" bestFit="1" customWidth="1"/>
    <col min="8443" max="8443" width="19.5" style="98" bestFit="1" customWidth="1"/>
    <col min="8444" max="8444" width="18.125" style="98" bestFit="1" customWidth="1"/>
    <col min="8445" max="8445" width="16.25" style="98" bestFit="1" customWidth="1"/>
    <col min="8446" max="8446" width="12.125" style="98" customWidth="1"/>
    <col min="8447" max="8447" width="25.125" style="98" bestFit="1" customWidth="1"/>
    <col min="8448" max="8448" width="23.625" style="98" bestFit="1" customWidth="1"/>
    <col min="8449" max="8449" width="19.5" style="98" bestFit="1" customWidth="1"/>
    <col min="8450" max="8450" width="18.125" style="98" bestFit="1" customWidth="1"/>
    <col min="8451" max="8451" width="23.125" style="98" bestFit="1" customWidth="1"/>
    <col min="8452" max="8452" width="13.25" style="98" bestFit="1" customWidth="1"/>
    <col min="8453" max="8453" width="19.75" style="98" bestFit="1" customWidth="1"/>
    <col min="8454" max="8454" width="22.375" style="98" bestFit="1" customWidth="1"/>
    <col min="8455" max="8455" width="18.875" style="98" bestFit="1" customWidth="1"/>
    <col min="8456" max="8456" width="10.875" style="98" customWidth="1"/>
    <col min="8457" max="8457" width="18.375" style="98" bestFit="1" customWidth="1"/>
    <col min="8458" max="8458" width="28.375" style="98" bestFit="1" customWidth="1"/>
    <col min="8459" max="8459" width="23.875" style="98" bestFit="1" customWidth="1"/>
    <col min="8460" max="8460" width="18.25" style="98" bestFit="1" customWidth="1"/>
    <col min="8461" max="8461" width="16.25" style="98" bestFit="1" customWidth="1"/>
    <col min="8462" max="8462" width="19.125" style="98" bestFit="1" customWidth="1"/>
    <col min="8463" max="8463" width="4.375" style="98" customWidth="1"/>
    <col min="8464" max="8464" width="11.375" style="98" bestFit="1" customWidth="1"/>
    <col min="8465" max="8465" width="13.5" style="98" bestFit="1" customWidth="1"/>
    <col min="8466" max="8466" width="13.125" style="98" bestFit="1" customWidth="1"/>
    <col min="8467" max="8467" width="14.25" style="98" bestFit="1" customWidth="1"/>
    <col min="8468" max="8468" width="13.625" style="98" bestFit="1" customWidth="1"/>
    <col min="8469" max="8469" width="16.875" style="98" bestFit="1" customWidth="1"/>
    <col min="8470" max="8470" width="15.5" style="98" bestFit="1" customWidth="1"/>
    <col min="8471" max="8471" width="19.75" style="98" bestFit="1" customWidth="1"/>
    <col min="8472" max="8472" width="18.375" style="98" bestFit="1" customWidth="1"/>
    <col min="8473" max="8473" width="19.5" style="98" bestFit="1" customWidth="1"/>
    <col min="8474" max="8474" width="18.125" style="98" bestFit="1" customWidth="1"/>
    <col min="8475" max="8475" width="16.25" style="98" bestFit="1" customWidth="1"/>
    <col min="8476" max="8476" width="12.125" style="98" customWidth="1"/>
    <col min="8477" max="8477" width="25.125" style="98" bestFit="1" customWidth="1"/>
    <col min="8478" max="8478" width="23.625" style="98" bestFit="1" customWidth="1"/>
    <col min="8479" max="8479" width="19.5" style="98" bestFit="1" customWidth="1"/>
    <col min="8480" max="8480" width="18.125" style="98" bestFit="1" customWidth="1"/>
    <col min="8481" max="8481" width="23.125" style="98" bestFit="1" customWidth="1"/>
    <col min="8482" max="8482" width="13.25" style="98" bestFit="1" customWidth="1"/>
    <col min="8483" max="8483" width="19.75" style="98" bestFit="1" customWidth="1"/>
    <col min="8484" max="8484" width="22.375" style="98" bestFit="1" customWidth="1"/>
    <col min="8485" max="8485" width="18.875" style="98" bestFit="1" customWidth="1"/>
    <col min="8486" max="8486" width="10.875" style="98" customWidth="1"/>
    <col min="8487" max="8487" width="18.375" style="98" bestFit="1" customWidth="1"/>
    <col min="8488" max="8488" width="28.375" style="98" bestFit="1" customWidth="1"/>
    <col min="8489" max="8489" width="23.875" style="98" bestFit="1" customWidth="1"/>
    <col min="8490" max="8490" width="18.25" style="98" bestFit="1" customWidth="1"/>
    <col min="8491" max="8491" width="16.25" style="98" bestFit="1" customWidth="1"/>
    <col min="8492" max="8492" width="19.125" style="98" bestFit="1" customWidth="1"/>
    <col min="8493" max="8493" width="4.375" style="98" customWidth="1"/>
    <col min="8494" max="8494" width="11.375" style="98" bestFit="1" customWidth="1"/>
    <col min="8495" max="8495" width="13.5" style="98" bestFit="1" customWidth="1"/>
    <col min="8496" max="8496" width="13.125" style="98" bestFit="1" customWidth="1"/>
    <col min="8497" max="8497" width="14.25" style="98" bestFit="1" customWidth="1"/>
    <col min="8498" max="8498" width="13.625" style="98" bestFit="1" customWidth="1"/>
    <col min="8499" max="8499" width="16.875" style="98" bestFit="1" customWidth="1"/>
    <col min="8500" max="8500" width="15.5" style="98" bestFit="1" customWidth="1"/>
    <col min="8501" max="8501" width="19.75" style="98" bestFit="1" customWidth="1"/>
    <col min="8502" max="8502" width="18.375" style="98" bestFit="1" customWidth="1"/>
    <col min="8503" max="8503" width="19.5" style="98" bestFit="1" customWidth="1"/>
    <col min="8504" max="8504" width="18.125" style="98" bestFit="1" customWidth="1"/>
    <col min="8505" max="8505" width="16.25" style="98" bestFit="1" customWidth="1"/>
    <col min="8506" max="8506" width="12.125" style="98" customWidth="1"/>
    <col min="8507" max="8507" width="25.125" style="98" bestFit="1" customWidth="1"/>
    <col min="8508" max="8508" width="23.625" style="98" bestFit="1" customWidth="1"/>
    <col min="8509" max="8509" width="19.5" style="98" bestFit="1" customWidth="1"/>
    <col min="8510" max="8510" width="18.125" style="98" bestFit="1" customWidth="1"/>
    <col min="8511" max="8511" width="23.125" style="98" bestFit="1" customWidth="1"/>
    <col min="8512" max="8512" width="13.25" style="98" bestFit="1" customWidth="1"/>
    <col min="8513" max="8513" width="19.75" style="98" bestFit="1" customWidth="1"/>
    <col min="8514" max="8514" width="22.375" style="98" bestFit="1" customWidth="1"/>
    <col min="8515" max="8515" width="18.875" style="98" bestFit="1" customWidth="1"/>
    <col min="8516" max="8516" width="10.875" style="98" customWidth="1"/>
    <col min="8517" max="8517" width="18.375" style="98" bestFit="1" customWidth="1"/>
    <col min="8518" max="8518" width="28.375" style="98" bestFit="1" customWidth="1"/>
    <col min="8519" max="8519" width="23.875" style="98" bestFit="1" customWidth="1"/>
    <col min="8520" max="8520" width="18.25" style="98" bestFit="1" customWidth="1"/>
    <col min="8521" max="8521" width="16.25" style="98" bestFit="1" customWidth="1"/>
    <col min="8522" max="8522" width="19.125" style="98" bestFit="1" customWidth="1"/>
    <col min="8523" max="8523" width="4.375" style="98" customWidth="1"/>
    <col min="8524" max="8524" width="11.375" style="98" bestFit="1" customWidth="1"/>
    <col min="8525" max="8525" width="13.5" style="98" bestFit="1" customWidth="1"/>
    <col min="8526" max="8526" width="13.125" style="98" bestFit="1" customWidth="1"/>
    <col min="8527" max="8527" width="14.25" style="98" bestFit="1" customWidth="1"/>
    <col min="8528" max="8528" width="13.625" style="98" bestFit="1" customWidth="1"/>
    <col min="8529" max="8529" width="16.875" style="98" bestFit="1" customWidth="1"/>
    <col min="8530" max="8530" width="15.5" style="98" bestFit="1" customWidth="1"/>
    <col min="8531" max="8531" width="19.75" style="98" bestFit="1" customWidth="1"/>
    <col min="8532" max="8532" width="18.375" style="98" bestFit="1" customWidth="1"/>
    <col min="8533" max="8533" width="19.5" style="98" bestFit="1" customWidth="1"/>
    <col min="8534" max="8534" width="18.125" style="98" bestFit="1" customWidth="1"/>
    <col min="8535" max="8535" width="16.25" style="98" bestFit="1" customWidth="1"/>
    <col min="8536" max="8536" width="12.125" style="98" customWidth="1"/>
    <col min="8537" max="8537" width="25.125" style="98" bestFit="1" customWidth="1"/>
    <col min="8538" max="8538" width="23.625" style="98" bestFit="1" customWidth="1"/>
    <col min="8539" max="8539" width="19.5" style="98" bestFit="1" customWidth="1"/>
    <col min="8540" max="8540" width="18.125" style="98" bestFit="1" customWidth="1"/>
    <col min="8541" max="8541" width="23.125" style="98" bestFit="1" customWidth="1"/>
    <col min="8542" max="8542" width="13.25" style="98" bestFit="1" customWidth="1"/>
    <col min="8543" max="8543" width="19.75" style="98" bestFit="1" customWidth="1"/>
    <col min="8544" max="8544" width="22.375" style="98" bestFit="1" customWidth="1"/>
    <col min="8545" max="8545" width="18.875" style="98" bestFit="1" customWidth="1"/>
    <col min="8546" max="8546" width="10.875" style="98" customWidth="1"/>
    <col min="8547" max="8547" width="18.375" style="98" bestFit="1" customWidth="1"/>
    <col min="8548" max="8548" width="28.375" style="98" bestFit="1" customWidth="1"/>
    <col min="8549" max="8549" width="23.875" style="98" bestFit="1" customWidth="1"/>
    <col min="8550" max="8550" width="18.25" style="98" bestFit="1" customWidth="1"/>
    <col min="8551" max="8551" width="16.25" style="98" bestFit="1" customWidth="1"/>
    <col min="8552" max="8552" width="19.125" style="98" bestFit="1" customWidth="1"/>
    <col min="8553" max="8553" width="4.375" style="98" customWidth="1"/>
    <col min="8554" max="8554" width="11.375" style="98" bestFit="1" customWidth="1"/>
    <col min="8555" max="8555" width="13.5" style="98" bestFit="1" customWidth="1"/>
    <col min="8556" max="8556" width="13.125" style="98" bestFit="1" customWidth="1"/>
    <col min="8557" max="8557" width="14.25" style="98" bestFit="1" customWidth="1"/>
    <col min="8558" max="8558" width="13.625" style="98" bestFit="1" customWidth="1"/>
    <col min="8559" max="8559" width="16.875" style="98" bestFit="1" customWidth="1"/>
    <col min="8560" max="8560" width="15.5" style="98" bestFit="1" customWidth="1"/>
    <col min="8561" max="8561" width="19.75" style="98" bestFit="1" customWidth="1"/>
    <col min="8562" max="8562" width="18.375" style="98" bestFit="1" customWidth="1"/>
    <col min="8563" max="8563" width="19.5" style="98" bestFit="1" customWidth="1"/>
    <col min="8564" max="8564" width="18.125" style="98" bestFit="1" customWidth="1"/>
    <col min="8565" max="8565" width="16.25" style="98" bestFit="1" customWidth="1"/>
    <col min="8566" max="8566" width="12.125" style="98" customWidth="1"/>
    <col min="8567" max="8567" width="25.125" style="98" bestFit="1" customWidth="1"/>
    <col min="8568" max="8568" width="23.625" style="98" bestFit="1" customWidth="1"/>
    <col min="8569" max="8569" width="19.5" style="98" bestFit="1" customWidth="1"/>
    <col min="8570" max="8570" width="18.125" style="98" bestFit="1" customWidth="1"/>
    <col min="8571" max="8571" width="23.125" style="98" bestFit="1" customWidth="1"/>
    <col min="8572" max="8572" width="13.25" style="98" bestFit="1" customWidth="1"/>
    <col min="8573" max="8573" width="19.75" style="98" bestFit="1" customWidth="1"/>
    <col min="8574" max="8574" width="22.375" style="98" bestFit="1" customWidth="1"/>
    <col min="8575" max="8575" width="18.875" style="98" bestFit="1" customWidth="1"/>
    <col min="8576" max="8576" width="10.875" style="98" customWidth="1"/>
    <col min="8577" max="8577" width="18.375" style="98" bestFit="1" customWidth="1"/>
    <col min="8578" max="8578" width="28.375" style="98" bestFit="1" customWidth="1"/>
    <col min="8579" max="8579" width="23.875" style="98" bestFit="1" customWidth="1"/>
    <col min="8580" max="8580" width="18.25" style="98" bestFit="1" customWidth="1"/>
    <col min="8581" max="8581" width="16.625" style="98" bestFit="1" customWidth="1"/>
    <col min="8582" max="8582" width="19.375" style="98" bestFit="1" customWidth="1"/>
    <col min="8583" max="8583" width="4.5" style="98" customWidth="1"/>
    <col min="8584" max="8584" width="11.25" style="98" bestFit="1" customWidth="1"/>
    <col min="8585" max="8585" width="13.625" style="98" bestFit="1" customWidth="1"/>
    <col min="8586" max="8586" width="13.375" style="98" bestFit="1" customWidth="1"/>
    <col min="8587" max="8587" width="14.125" style="98" bestFit="1" customWidth="1"/>
    <col min="8588" max="8588" width="13.625" style="98" bestFit="1" customWidth="1"/>
    <col min="8589" max="8589" width="16.75" style="98" bestFit="1" customWidth="1"/>
    <col min="8590" max="8590" width="15.5" style="98" bestFit="1" customWidth="1"/>
    <col min="8591" max="8591" width="19.625" style="98" bestFit="1" customWidth="1"/>
    <col min="8592" max="8592" width="18.375" style="98" bestFit="1" customWidth="1"/>
    <col min="8593" max="8593" width="19.375" style="98" bestFit="1" customWidth="1"/>
    <col min="8594" max="8594" width="18.125" style="98" bestFit="1" customWidth="1"/>
    <col min="8595" max="8595" width="16.375" style="98" bestFit="1" customWidth="1"/>
    <col min="8596" max="8596" width="12" style="98" bestFit="1" customWidth="1"/>
    <col min="8597" max="8597" width="25.5" style="98" bestFit="1" customWidth="1"/>
    <col min="8598" max="8598" width="24.125" style="98" bestFit="1" customWidth="1"/>
    <col min="8599" max="8599" width="19.625" style="98" bestFit="1" customWidth="1"/>
    <col min="8600" max="8600" width="18.375" style="98" bestFit="1" customWidth="1"/>
    <col min="8601" max="8601" width="23.5" style="98" bestFit="1" customWidth="1"/>
    <col min="8602" max="8602" width="13.375" style="98" bestFit="1" customWidth="1"/>
    <col min="8603" max="8603" width="19.875" style="98" bestFit="1" customWidth="1"/>
    <col min="8604" max="8604" width="22.75" style="98" bestFit="1" customWidth="1"/>
    <col min="8605" max="8605" width="19.125" style="98" bestFit="1" customWidth="1"/>
    <col min="8606" max="8606" width="10.875" style="98" customWidth="1"/>
    <col min="8607" max="8607" width="18.875" style="98" bestFit="1" customWidth="1"/>
    <col min="8608" max="8608" width="28.875" style="98" bestFit="1" customWidth="1"/>
    <col min="8609" max="8609" width="24.125" style="98" bestFit="1" customWidth="1"/>
    <col min="8610" max="8610" width="18.625" style="98" bestFit="1" customWidth="1"/>
    <col min="8611" max="8611" width="16.625" style="98" bestFit="1" customWidth="1"/>
    <col min="8612" max="8612" width="19.375" style="98" bestFit="1" customWidth="1"/>
    <col min="8613" max="8613" width="4.5" style="98" customWidth="1"/>
    <col min="8614" max="8614" width="11.25" style="98" bestFit="1" customWidth="1"/>
    <col min="8615" max="8615" width="13.625" style="98" bestFit="1" customWidth="1"/>
    <col min="8616" max="8616" width="13.375" style="98" bestFit="1" customWidth="1"/>
    <col min="8617" max="8617" width="14.125" style="98" bestFit="1" customWidth="1"/>
    <col min="8618" max="8618" width="13.625" style="98" bestFit="1" customWidth="1"/>
    <col min="8619" max="8619" width="16.75" style="98" bestFit="1" customWidth="1"/>
    <col min="8620" max="8620" width="15.5" style="98" bestFit="1" customWidth="1"/>
    <col min="8621" max="8621" width="19.625" style="98" bestFit="1" customWidth="1"/>
    <col min="8622" max="8622" width="18.375" style="98" bestFit="1" customWidth="1"/>
    <col min="8623" max="8623" width="19.375" style="98" bestFit="1" customWidth="1"/>
    <col min="8624" max="8624" width="18.125" style="98" bestFit="1" customWidth="1"/>
    <col min="8625" max="8625" width="16.375" style="98" bestFit="1" customWidth="1"/>
    <col min="8626" max="8626" width="12" style="98" bestFit="1" customWidth="1"/>
    <col min="8627" max="8627" width="25.5" style="98" bestFit="1" customWidth="1"/>
    <col min="8628" max="8628" width="24.125" style="98" bestFit="1" customWidth="1"/>
    <col min="8629" max="8629" width="19.625" style="98" bestFit="1" customWidth="1"/>
    <col min="8630" max="8630" width="18.375" style="98" bestFit="1" customWidth="1"/>
    <col min="8631" max="8631" width="23.5" style="98" bestFit="1" customWidth="1"/>
    <col min="8632" max="8632" width="13.375" style="98" bestFit="1" customWidth="1"/>
    <col min="8633" max="8633" width="19.875" style="98" bestFit="1" customWidth="1"/>
    <col min="8634" max="8634" width="22.75" style="98" bestFit="1" customWidth="1"/>
    <col min="8635" max="8635" width="19.125" style="98" bestFit="1" customWidth="1"/>
    <col min="8636" max="8636" width="10.875" style="98" customWidth="1"/>
    <col min="8637" max="8637" width="18.875" style="98" bestFit="1" customWidth="1"/>
    <col min="8638" max="8638" width="28.875" style="98" bestFit="1" customWidth="1"/>
    <col min="8639" max="8639" width="24.125" style="98" bestFit="1" customWidth="1"/>
    <col min="8640" max="8640" width="18.625" style="98" bestFit="1" customWidth="1"/>
    <col min="8641" max="8641" width="20.75" style="98" customWidth="1"/>
    <col min="8642" max="8642" width="14.875" style="98" customWidth="1"/>
    <col min="8643" max="8643" width="6.25" style="98" customWidth="1"/>
    <col min="8644" max="8644" width="11.25" style="98" customWidth="1"/>
    <col min="8645" max="8645" width="13.625" style="98" bestFit="1" customWidth="1"/>
    <col min="8646" max="8646" width="13.375" style="98" customWidth="1"/>
    <col min="8647" max="8647" width="14.125" style="98" bestFit="1" customWidth="1"/>
    <col min="8648" max="8648" width="13.625" style="98" bestFit="1" customWidth="1"/>
    <col min="8649" max="8649" width="16.75" style="98" bestFit="1" customWidth="1"/>
    <col min="8650" max="8650" width="15.5" style="98" bestFit="1" customWidth="1"/>
    <col min="8651" max="8651" width="19.625" style="98" bestFit="1" customWidth="1"/>
    <col min="8652" max="8652" width="18.375" style="98" customWidth="1"/>
    <col min="8653" max="8653" width="19.375" style="98" customWidth="1"/>
    <col min="8654" max="8654" width="18.125" style="98" customWidth="1"/>
    <col min="8655" max="8655" width="16.375" style="98" customWidth="1"/>
    <col min="8656" max="8656" width="12.5" style="98" customWidth="1"/>
    <col min="8657" max="8657" width="25.5" style="98" customWidth="1"/>
    <col min="8658" max="8658" width="24.125" style="98" customWidth="1"/>
    <col min="8659" max="8659" width="19.625" style="98" customWidth="1"/>
    <col min="8660" max="8660" width="18.375" style="98" customWidth="1"/>
    <col min="8661" max="8661" width="23.5" style="98" customWidth="1"/>
    <col min="8662" max="8662" width="13.375" style="98" customWidth="1"/>
    <col min="8663" max="8663" width="19.875" style="98" customWidth="1"/>
    <col min="8664" max="8664" width="22.75" style="98" customWidth="1"/>
    <col min="8665" max="8665" width="19.125" style="98" customWidth="1"/>
    <col min="8666" max="8666" width="10.875" style="98" customWidth="1"/>
    <col min="8667" max="8667" width="18.875" style="98" customWidth="1"/>
    <col min="8668" max="8668" width="28.875" style="98" customWidth="1"/>
    <col min="8669" max="8669" width="24.125" style="98" bestFit="1" customWidth="1"/>
    <col min="8670" max="8670" width="18.625" style="98" customWidth="1"/>
    <col min="8671" max="8671" width="18.375" style="98" bestFit="1" customWidth="1"/>
    <col min="8672" max="8672" width="23.5" style="98" bestFit="1" customWidth="1"/>
    <col min="8673" max="8673" width="13.375" style="98" bestFit="1" customWidth="1"/>
    <col min="8674" max="8674" width="19.875" style="98" bestFit="1" customWidth="1"/>
    <col min="8675" max="8675" width="22.75" style="98" bestFit="1" customWidth="1"/>
    <col min="8676" max="8676" width="19.125" style="98" bestFit="1" customWidth="1"/>
    <col min="8677" max="8677" width="11.875" style="98" customWidth="1"/>
    <col min="8678" max="8678" width="18.875" style="98" bestFit="1" customWidth="1"/>
    <col min="8679" max="8679" width="28.875" style="98" bestFit="1" customWidth="1"/>
    <col min="8680" max="8680" width="24.125" style="98" bestFit="1" customWidth="1"/>
    <col min="8681" max="8681" width="18.625" style="98" customWidth="1"/>
    <col min="8682" max="8682" width="18.375" style="98" bestFit="1" customWidth="1"/>
    <col min="8683" max="8683" width="19.375" style="98" bestFit="1" customWidth="1"/>
    <col min="8684" max="8684" width="18.125" style="98" bestFit="1" customWidth="1"/>
    <col min="8685" max="8685" width="16.375" style="98" bestFit="1" customWidth="1"/>
    <col min="8686" max="8686" width="12" style="98" bestFit="1" customWidth="1"/>
    <col min="8687" max="8687" width="25.5" style="98" bestFit="1" customWidth="1"/>
    <col min="8688" max="8688" width="24.125" style="98" bestFit="1" customWidth="1"/>
    <col min="8689" max="8689" width="19.625" style="98" bestFit="1" customWidth="1"/>
    <col min="8690" max="8690" width="18.375" style="98" bestFit="1" customWidth="1"/>
    <col min="8691" max="8691" width="23.5" style="98" bestFit="1" customWidth="1"/>
    <col min="8692" max="8692" width="13.375" style="98" bestFit="1" customWidth="1"/>
    <col min="8693" max="8693" width="19.875" style="98" bestFit="1" customWidth="1"/>
    <col min="8694" max="8694" width="22.75" style="98" bestFit="1" customWidth="1"/>
    <col min="8695" max="8695" width="19.125" style="98" bestFit="1" customWidth="1"/>
    <col min="8696" max="8696" width="12.5" style="98" bestFit="1" customWidth="1"/>
    <col min="8697" max="8697" width="18.875" style="98" bestFit="1" customWidth="1"/>
    <col min="8698" max="8698" width="28.875" style="98" bestFit="1" customWidth="1"/>
    <col min="8699" max="8699" width="24.125" style="98" bestFit="1" customWidth="1"/>
    <col min="8700" max="8700" width="18.625" style="98" bestFit="1" customWidth="1"/>
    <col min="8701" max="16384" width="9" style="98"/>
  </cols>
  <sheetData>
    <row r="1" spans="1:60 8641:8652">
      <c r="LTI1" s="106"/>
    </row>
    <row r="2" spans="1:60 8641:8652">
      <c r="A2" s="98" t="s">
        <v>49</v>
      </c>
      <c r="B2" s="98" t="s">
        <v>221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  <c r="AE2" s="98" t="s">
        <v>49</v>
      </c>
      <c r="AF2" s="98" t="s">
        <v>221</v>
      </c>
      <c r="AG2" s="98" t="s">
        <v>5</v>
      </c>
      <c r="AH2" s="98" t="s">
        <v>6</v>
      </c>
      <c r="AI2" s="98" t="s">
        <v>7</v>
      </c>
      <c r="AJ2" s="98" t="s">
        <v>8</v>
      </c>
      <c r="AK2" s="98" t="s">
        <v>9</v>
      </c>
      <c r="AL2" s="98" t="s">
        <v>10</v>
      </c>
      <c r="AM2" s="98" t="s">
        <v>11</v>
      </c>
      <c r="AN2" s="98" t="s">
        <v>12</v>
      </c>
      <c r="AO2" s="98" t="s">
        <v>13</v>
      </c>
      <c r="AP2" s="98" t="s">
        <v>14</v>
      </c>
      <c r="AQ2" s="98" t="s">
        <v>15</v>
      </c>
      <c r="AR2" s="98" t="s">
        <v>16</v>
      </c>
      <c r="AS2" s="98" t="s">
        <v>17</v>
      </c>
      <c r="AT2" s="98" t="s">
        <v>18</v>
      </c>
      <c r="AU2" s="98" t="s">
        <v>19</v>
      </c>
      <c r="AV2" s="98" t="s">
        <v>20</v>
      </c>
      <c r="AW2" s="98" t="s">
        <v>21</v>
      </c>
      <c r="AX2" s="98" t="s">
        <v>22</v>
      </c>
      <c r="AY2" s="98" t="s">
        <v>23</v>
      </c>
      <c r="AZ2" s="98" t="s">
        <v>24</v>
      </c>
      <c r="BA2" s="98" t="s">
        <v>25</v>
      </c>
      <c r="BB2" s="98" t="s">
        <v>26</v>
      </c>
      <c r="BC2" s="98" t="s">
        <v>27</v>
      </c>
      <c r="BD2" s="98" t="s">
        <v>28</v>
      </c>
      <c r="BE2" s="98" t="s">
        <v>29</v>
      </c>
      <c r="BF2" s="98" t="s">
        <v>30</v>
      </c>
      <c r="BG2" s="98" t="s">
        <v>31</v>
      </c>
      <c r="BH2" s="98" t="s">
        <v>32</v>
      </c>
      <c r="LTI2" s="106"/>
      <c r="LTT2" s="106"/>
    </row>
    <row r="3" spans="1:60 8641:8652">
      <c r="A3" s="98">
        <v>2</v>
      </c>
      <c r="B3" s="98">
        <v>2</v>
      </c>
      <c r="C3" s="98">
        <v>4</v>
      </c>
      <c r="D3" s="98">
        <v>-12275</v>
      </c>
      <c r="E3" s="98">
        <v>75837.5</v>
      </c>
      <c r="F3" s="98">
        <v>-88112.5</v>
      </c>
      <c r="G3" s="98">
        <v>442</v>
      </c>
      <c r="H3" s="98">
        <v>43.212669699999999</v>
      </c>
      <c r="I3" s="98">
        <v>191</v>
      </c>
      <c r="J3" s="98">
        <v>248</v>
      </c>
      <c r="K3" s="98">
        <v>1975</v>
      </c>
      <c r="L3" s="98">
        <v>-1712.5</v>
      </c>
      <c r="M3" s="98">
        <v>397.05497380000003</v>
      </c>
      <c r="N3" s="98">
        <v>-355.29233870000002</v>
      </c>
      <c r="O3" s="98">
        <v>1.1175444000000001</v>
      </c>
      <c r="P3" s="98">
        <v>-27.771493199999998</v>
      </c>
      <c r="Q3" s="98">
        <v>6</v>
      </c>
      <c r="R3" s="98">
        <v>13</v>
      </c>
      <c r="S3" s="98">
        <v>79</v>
      </c>
      <c r="T3" s="98">
        <v>79</v>
      </c>
      <c r="U3" s="98">
        <v>-18175</v>
      </c>
      <c r="V3" s="98">
        <v>0.8606895</v>
      </c>
      <c r="W3" s="98">
        <v>1</v>
      </c>
      <c r="X3" s="98">
        <v>18175</v>
      </c>
      <c r="Y3" s="98">
        <v>-67.537826699999997</v>
      </c>
      <c r="Z3" s="98">
        <v>-128.99724900000001</v>
      </c>
      <c r="AA3" s="98">
        <v>-0.59740510000000002</v>
      </c>
      <c r="AB3" s="98">
        <v>-0.12167260000000001</v>
      </c>
      <c r="AC3" s="98">
        <v>-11180.566675100001</v>
      </c>
      <c r="AD3" s="98">
        <v>0</v>
      </c>
      <c r="AE3" s="98">
        <v>2</v>
      </c>
      <c r="AF3" s="98">
        <v>2</v>
      </c>
      <c r="AG3" s="98">
        <v>4</v>
      </c>
      <c r="AH3" s="98">
        <v>-12150</v>
      </c>
      <c r="AI3" s="98">
        <v>75837.5</v>
      </c>
      <c r="AJ3" s="98">
        <v>-87987.5</v>
      </c>
      <c r="AK3" s="98">
        <v>441</v>
      </c>
      <c r="AL3" s="98">
        <v>43.310657599999999</v>
      </c>
      <c r="AM3" s="98">
        <v>191</v>
      </c>
      <c r="AN3" s="98">
        <v>247</v>
      </c>
      <c r="AO3" s="98">
        <v>1975</v>
      </c>
      <c r="AP3" s="98">
        <v>-1712.5</v>
      </c>
      <c r="AQ3" s="98">
        <v>397.05497380000003</v>
      </c>
      <c r="AR3" s="98">
        <v>-356.22469640000003</v>
      </c>
      <c r="AS3" s="98">
        <v>1.1146194</v>
      </c>
      <c r="AT3" s="98">
        <v>-27.551020399999999</v>
      </c>
      <c r="AU3" s="98">
        <v>6</v>
      </c>
      <c r="AV3" s="98">
        <v>13</v>
      </c>
      <c r="AW3" s="98">
        <v>79</v>
      </c>
      <c r="AX3" s="98">
        <v>79</v>
      </c>
      <c r="AY3" s="98">
        <v>-18175</v>
      </c>
      <c r="AZ3" s="98">
        <v>0.86191220000000002</v>
      </c>
      <c r="BA3" s="98">
        <v>1</v>
      </c>
      <c r="BB3" s="98">
        <v>18175</v>
      </c>
      <c r="BC3" s="98">
        <v>-66.850068800000003</v>
      </c>
      <c r="BD3" s="98">
        <v>-127.6836314</v>
      </c>
      <c r="BE3" s="98">
        <v>-0.59070560000000005</v>
      </c>
      <c r="BF3" s="98">
        <v>-0.120389</v>
      </c>
      <c r="BG3" s="98">
        <v>-11066.3276513</v>
      </c>
      <c r="BH3" s="98">
        <v>0</v>
      </c>
      <c r="LTI3" s="106"/>
    </row>
    <row r="4" spans="1:60 8641:8652">
      <c r="A4" s="98">
        <v>1</v>
      </c>
      <c r="B4" s="98">
        <v>2</v>
      </c>
      <c r="C4" s="98">
        <v>3</v>
      </c>
      <c r="D4" s="98">
        <v>12275</v>
      </c>
      <c r="E4" s="98">
        <v>88112.5</v>
      </c>
      <c r="F4" s="98">
        <v>-75837.5</v>
      </c>
      <c r="G4" s="98">
        <v>442</v>
      </c>
      <c r="H4" s="98">
        <v>56.1085973</v>
      </c>
      <c r="I4" s="98">
        <v>248</v>
      </c>
      <c r="J4" s="98">
        <v>191</v>
      </c>
      <c r="K4" s="98">
        <v>1712.5</v>
      </c>
      <c r="L4" s="98">
        <v>-1975</v>
      </c>
      <c r="M4" s="98">
        <v>355.29233870000002</v>
      </c>
      <c r="N4" s="98">
        <v>-397.05497380000003</v>
      </c>
      <c r="O4" s="98">
        <v>0.89481900000000003</v>
      </c>
      <c r="P4" s="98">
        <v>27.771493199999998</v>
      </c>
      <c r="Q4" s="98">
        <v>13</v>
      </c>
      <c r="R4" s="98">
        <v>6</v>
      </c>
      <c r="S4" s="98">
        <v>79</v>
      </c>
      <c r="T4" s="98">
        <v>79</v>
      </c>
      <c r="U4" s="98">
        <v>-6350</v>
      </c>
      <c r="V4" s="98">
        <v>1.1618592000000001</v>
      </c>
      <c r="W4" s="98">
        <v>1</v>
      </c>
      <c r="X4" s="98">
        <v>6350</v>
      </c>
      <c r="Y4" s="98">
        <v>193.30708659999999</v>
      </c>
      <c r="Z4" s="98">
        <v>479.40157479999999</v>
      </c>
      <c r="AA4" s="98">
        <v>0.39623789999999998</v>
      </c>
      <c r="AB4" s="98">
        <v>0.12167260000000001</v>
      </c>
      <c r="AC4" s="98">
        <v>11180.566675100001</v>
      </c>
      <c r="AD4" s="98">
        <v>0</v>
      </c>
      <c r="AE4" s="98">
        <v>1</v>
      </c>
      <c r="AF4" s="98">
        <v>2</v>
      </c>
      <c r="AG4" s="98">
        <v>3</v>
      </c>
      <c r="AH4" s="98">
        <v>12150</v>
      </c>
      <c r="AI4" s="98">
        <v>87987.5</v>
      </c>
      <c r="AJ4" s="98">
        <v>-75837.5</v>
      </c>
      <c r="AK4" s="98">
        <v>441</v>
      </c>
      <c r="AL4" s="98">
        <v>56.009070299999998</v>
      </c>
      <c r="AM4" s="98">
        <v>247</v>
      </c>
      <c r="AN4" s="98">
        <v>191</v>
      </c>
      <c r="AO4" s="98">
        <v>1712.5</v>
      </c>
      <c r="AP4" s="98">
        <v>-1975</v>
      </c>
      <c r="AQ4" s="98">
        <v>356.22469640000003</v>
      </c>
      <c r="AR4" s="98">
        <v>-397.05497380000003</v>
      </c>
      <c r="AS4" s="98">
        <v>0.89716720000000005</v>
      </c>
      <c r="AT4" s="98">
        <v>27.551020399999999</v>
      </c>
      <c r="AU4" s="98">
        <v>13</v>
      </c>
      <c r="AV4" s="98">
        <v>6</v>
      </c>
      <c r="AW4" s="98">
        <v>79</v>
      </c>
      <c r="AX4" s="98">
        <v>79</v>
      </c>
      <c r="AY4" s="98">
        <v>-6350</v>
      </c>
      <c r="AZ4" s="98">
        <v>1.1602110000000001</v>
      </c>
      <c r="BA4" s="98">
        <v>1</v>
      </c>
      <c r="BB4" s="98">
        <v>6350</v>
      </c>
      <c r="BC4" s="98">
        <v>191.33858269999999</v>
      </c>
      <c r="BD4" s="98">
        <v>472.60629920000002</v>
      </c>
      <c r="BE4" s="98">
        <v>0.39160889999999998</v>
      </c>
      <c r="BF4" s="98">
        <v>0.120389</v>
      </c>
      <c r="BG4" s="98">
        <v>11066.3276513</v>
      </c>
      <c r="BH4" s="98">
        <v>0</v>
      </c>
      <c r="LTI4" s="106"/>
    </row>
    <row r="5" spans="1:60 8641:8652">
      <c r="A5" s="98">
        <v>2</v>
      </c>
      <c r="B5" s="98">
        <v>1</v>
      </c>
      <c r="C5" s="98">
        <v>2</v>
      </c>
      <c r="D5" s="98">
        <v>24037.5</v>
      </c>
      <c r="E5" s="98">
        <v>94937.5</v>
      </c>
      <c r="F5" s="98">
        <v>-70900</v>
      </c>
      <c r="G5" s="98">
        <v>488</v>
      </c>
      <c r="H5" s="98">
        <v>47.540983599999997</v>
      </c>
      <c r="I5" s="98">
        <v>232</v>
      </c>
      <c r="J5" s="98">
        <v>246</v>
      </c>
      <c r="K5" s="98">
        <v>2100</v>
      </c>
      <c r="L5" s="98">
        <v>-1312.5</v>
      </c>
      <c r="M5" s="98">
        <v>409.21336209999998</v>
      </c>
      <c r="N5" s="98">
        <v>-288.21138209999998</v>
      </c>
      <c r="O5" s="98">
        <v>1.4198375999999999</v>
      </c>
      <c r="P5" s="98">
        <v>49.257172099999998</v>
      </c>
      <c r="Q5" s="98">
        <v>8</v>
      </c>
      <c r="R5" s="98">
        <v>10</v>
      </c>
      <c r="S5" s="98">
        <v>79</v>
      </c>
      <c r="T5" s="98">
        <v>79</v>
      </c>
      <c r="U5" s="98">
        <v>-5462.5</v>
      </c>
      <c r="V5" s="98">
        <v>1.3390339</v>
      </c>
      <c r="W5" s="98">
        <v>1</v>
      </c>
      <c r="X5" s="98">
        <v>5462.5</v>
      </c>
      <c r="Y5" s="98">
        <v>440.04576659999998</v>
      </c>
      <c r="Z5" s="98">
        <v>1020.9061785</v>
      </c>
      <c r="AA5" s="98">
        <v>1.1335352000000001</v>
      </c>
      <c r="AB5" s="98">
        <v>0.2232497</v>
      </c>
      <c r="AC5" s="98">
        <v>21273.356937699999</v>
      </c>
      <c r="AD5" s="98">
        <v>0</v>
      </c>
      <c r="AE5" s="98">
        <v>2</v>
      </c>
      <c r="AF5" s="98">
        <v>1</v>
      </c>
      <c r="AG5" s="98">
        <v>2</v>
      </c>
      <c r="AH5" s="98">
        <v>24037.5</v>
      </c>
      <c r="AI5" s="98">
        <v>94937.5</v>
      </c>
      <c r="AJ5" s="98">
        <v>-70900</v>
      </c>
      <c r="AK5" s="98">
        <v>488</v>
      </c>
      <c r="AL5" s="98">
        <v>47.540983599999997</v>
      </c>
      <c r="AM5" s="98">
        <v>232</v>
      </c>
      <c r="AN5" s="98">
        <v>246</v>
      </c>
      <c r="AO5" s="98">
        <v>2100</v>
      </c>
      <c r="AP5" s="98">
        <v>-1312.5</v>
      </c>
      <c r="AQ5" s="98">
        <v>409.21336209999998</v>
      </c>
      <c r="AR5" s="98">
        <v>-288.21138209999998</v>
      </c>
      <c r="AS5" s="98">
        <v>1.4198375999999999</v>
      </c>
      <c r="AT5" s="98">
        <v>49.257172099999998</v>
      </c>
      <c r="AU5" s="98">
        <v>8</v>
      </c>
      <c r="AV5" s="98">
        <v>10</v>
      </c>
      <c r="AW5" s="98">
        <v>79</v>
      </c>
      <c r="AX5" s="98">
        <v>79</v>
      </c>
      <c r="AY5" s="98">
        <v>-5462.5</v>
      </c>
      <c r="AZ5" s="98">
        <v>1.3390339</v>
      </c>
      <c r="BA5" s="98">
        <v>1</v>
      </c>
      <c r="BB5" s="98">
        <v>5462.5</v>
      </c>
      <c r="BC5" s="98">
        <v>440.04576659999998</v>
      </c>
      <c r="BD5" s="98">
        <v>1020.9061785</v>
      </c>
      <c r="BE5" s="98">
        <v>1.1337036</v>
      </c>
      <c r="BF5" s="98">
        <v>0.2232497</v>
      </c>
      <c r="BG5" s="98">
        <v>21271.659323299999</v>
      </c>
      <c r="BH5" s="98">
        <v>0</v>
      </c>
      <c r="LTI5" s="106"/>
    </row>
    <row r="6" spans="1:60 8641:8652">
      <c r="A6" s="98">
        <v>1</v>
      </c>
      <c r="B6" s="98">
        <v>1</v>
      </c>
      <c r="C6" s="98">
        <v>1</v>
      </c>
      <c r="D6" s="98">
        <v>-24037.5</v>
      </c>
      <c r="E6" s="98">
        <v>70900</v>
      </c>
      <c r="F6" s="98">
        <v>-94937.5</v>
      </c>
      <c r="G6" s="98">
        <v>488</v>
      </c>
      <c r="H6" s="98">
        <v>50.4098361</v>
      </c>
      <c r="I6" s="98">
        <v>246</v>
      </c>
      <c r="J6" s="98">
        <v>232</v>
      </c>
      <c r="K6" s="98">
        <v>1312.5</v>
      </c>
      <c r="L6" s="98">
        <v>-2100</v>
      </c>
      <c r="M6" s="98">
        <v>288.21138209999998</v>
      </c>
      <c r="N6" s="98">
        <v>-409.21336209999998</v>
      </c>
      <c r="O6" s="98">
        <v>0.70430590000000004</v>
      </c>
      <c r="P6" s="98">
        <v>-49.257172099999998</v>
      </c>
      <c r="Q6" s="98">
        <v>10</v>
      </c>
      <c r="R6" s="98">
        <v>8</v>
      </c>
      <c r="S6" s="98">
        <v>79</v>
      </c>
      <c r="T6" s="98">
        <v>79</v>
      </c>
      <c r="U6" s="98">
        <v>-31512.5</v>
      </c>
      <c r="V6" s="98">
        <v>0.74680709999999995</v>
      </c>
      <c r="W6" s="98">
        <v>1</v>
      </c>
      <c r="X6" s="98">
        <v>31512.5</v>
      </c>
      <c r="Y6" s="98">
        <v>-76.279254300000005</v>
      </c>
      <c r="Z6" s="98">
        <v>-187.64696549999999</v>
      </c>
      <c r="AA6" s="98">
        <v>-0.92254409999999998</v>
      </c>
      <c r="AB6" s="98">
        <v>-0.2232497</v>
      </c>
      <c r="AC6" s="98">
        <v>-21273.356937699999</v>
      </c>
      <c r="AD6" s="98">
        <v>0</v>
      </c>
      <c r="AE6" s="98">
        <v>1</v>
      </c>
      <c r="AF6" s="98">
        <v>1</v>
      </c>
      <c r="AG6" s="98">
        <v>1</v>
      </c>
      <c r="AH6" s="98">
        <v>-24037.5</v>
      </c>
      <c r="AI6" s="98">
        <v>70900</v>
      </c>
      <c r="AJ6" s="98">
        <v>-94937.5</v>
      </c>
      <c r="AK6" s="98">
        <v>488</v>
      </c>
      <c r="AL6" s="98">
        <v>50.4098361</v>
      </c>
      <c r="AM6" s="98">
        <v>246</v>
      </c>
      <c r="AN6" s="98">
        <v>232</v>
      </c>
      <c r="AO6" s="98">
        <v>1312.5</v>
      </c>
      <c r="AP6" s="98">
        <v>-2100</v>
      </c>
      <c r="AQ6" s="98">
        <v>288.21138209999998</v>
      </c>
      <c r="AR6" s="98">
        <v>-409.21336209999998</v>
      </c>
      <c r="AS6" s="98">
        <v>0.70430590000000004</v>
      </c>
      <c r="AT6" s="98">
        <v>-49.257172099999998</v>
      </c>
      <c r="AU6" s="98">
        <v>10</v>
      </c>
      <c r="AV6" s="98">
        <v>8</v>
      </c>
      <c r="AW6" s="98">
        <v>79</v>
      </c>
      <c r="AX6" s="98">
        <v>79</v>
      </c>
      <c r="AY6" s="98">
        <v>-31512.5</v>
      </c>
      <c r="AZ6" s="98">
        <v>0.74680709999999995</v>
      </c>
      <c r="BA6" s="98">
        <v>1</v>
      </c>
      <c r="BB6" s="98">
        <v>31512.5</v>
      </c>
      <c r="BC6" s="98">
        <v>-76.279254300000005</v>
      </c>
      <c r="BD6" s="98">
        <v>-187.64696549999999</v>
      </c>
      <c r="BE6" s="98">
        <v>-0.92268119999999998</v>
      </c>
      <c r="BF6" s="98">
        <v>-0.2232497</v>
      </c>
      <c r="BG6" s="98">
        <v>-21271.659323299999</v>
      </c>
      <c r="BH6" s="98">
        <v>0</v>
      </c>
      <c r="LTI6" s="106"/>
    </row>
    <row r="7" spans="1:60 8641:8652">
      <c r="LTI7" s="106"/>
    </row>
    <row r="8" spans="1:60 8641:8652" ht="15" customHeight="1">
      <c r="LTI8" s="106"/>
    </row>
    <row r="9" spans="1:60 8641:8652">
      <c r="A9" s="98" t="s">
        <v>49</v>
      </c>
      <c r="B9" s="98" t="s">
        <v>221</v>
      </c>
      <c r="C9" s="98" t="s">
        <v>5</v>
      </c>
      <c r="D9" s="98" t="s">
        <v>6</v>
      </c>
      <c r="E9" s="98" t="s">
        <v>7</v>
      </c>
      <c r="F9" s="98" t="s">
        <v>8</v>
      </c>
      <c r="G9" s="98" t="s">
        <v>9</v>
      </c>
      <c r="H9" s="98" t="s">
        <v>10</v>
      </c>
      <c r="I9" s="98" t="s">
        <v>11</v>
      </c>
      <c r="J9" s="98" t="s">
        <v>12</v>
      </c>
      <c r="K9" s="98" t="s">
        <v>13</v>
      </c>
      <c r="L9" s="98" t="s">
        <v>14</v>
      </c>
      <c r="M9" s="98" t="s">
        <v>15</v>
      </c>
      <c r="N9" s="98" t="s">
        <v>16</v>
      </c>
      <c r="O9" s="98" t="s">
        <v>17</v>
      </c>
      <c r="P9" s="98" t="s">
        <v>18</v>
      </c>
      <c r="Q9" s="98" t="s">
        <v>19</v>
      </c>
      <c r="R9" s="98" t="s">
        <v>20</v>
      </c>
      <c r="S9" s="98" t="s">
        <v>21</v>
      </c>
      <c r="T9" s="98" t="s">
        <v>22</v>
      </c>
      <c r="U9" s="98" t="s">
        <v>23</v>
      </c>
      <c r="V9" s="98" t="s">
        <v>24</v>
      </c>
      <c r="W9" s="98" t="s">
        <v>25</v>
      </c>
      <c r="X9" s="98" t="s">
        <v>26</v>
      </c>
      <c r="Y9" s="98" t="s">
        <v>27</v>
      </c>
      <c r="Z9" s="98" t="s">
        <v>28</v>
      </c>
      <c r="AA9" s="98" t="s">
        <v>29</v>
      </c>
      <c r="AB9" s="98" t="s">
        <v>30</v>
      </c>
      <c r="AC9" s="98" t="s">
        <v>31</v>
      </c>
      <c r="AD9" s="98" t="s">
        <v>32</v>
      </c>
      <c r="AE9" s="98" t="s">
        <v>49</v>
      </c>
      <c r="AF9" s="98" t="s">
        <v>221</v>
      </c>
      <c r="AG9" s="98" t="s">
        <v>5</v>
      </c>
      <c r="AH9" s="98" t="s">
        <v>6</v>
      </c>
      <c r="AI9" s="98" t="s">
        <v>7</v>
      </c>
      <c r="AJ9" s="98" t="s">
        <v>8</v>
      </c>
      <c r="AK9" s="98" t="s">
        <v>9</v>
      </c>
      <c r="AL9" s="98" t="s">
        <v>10</v>
      </c>
      <c r="AM9" s="98" t="s">
        <v>11</v>
      </c>
      <c r="AN9" s="98" t="s">
        <v>12</v>
      </c>
      <c r="AO9" s="98" t="s">
        <v>13</v>
      </c>
      <c r="AP9" s="98" t="s">
        <v>14</v>
      </c>
      <c r="AQ9" s="98" t="s">
        <v>15</v>
      </c>
      <c r="AR9" s="98" t="s">
        <v>16</v>
      </c>
      <c r="AS9" s="98" t="s">
        <v>17</v>
      </c>
      <c r="AT9" s="98" t="s">
        <v>18</v>
      </c>
      <c r="AU9" s="98" t="s">
        <v>19</v>
      </c>
      <c r="AV9" s="98" t="s">
        <v>20</v>
      </c>
      <c r="AW9" s="98" t="s">
        <v>21</v>
      </c>
      <c r="AX9" s="98" t="s">
        <v>22</v>
      </c>
      <c r="AY9" s="98" t="s">
        <v>23</v>
      </c>
      <c r="AZ9" s="98" t="s">
        <v>24</v>
      </c>
      <c r="BA9" s="98" t="s">
        <v>25</v>
      </c>
      <c r="BB9" s="98" t="s">
        <v>26</v>
      </c>
      <c r="BC9" s="98" t="s">
        <v>27</v>
      </c>
      <c r="BD9" s="98" t="s">
        <v>28</v>
      </c>
      <c r="BE9" s="98" t="s">
        <v>29</v>
      </c>
      <c r="BF9" s="98" t="s">
        <v>30</v>
      </c>
      <c r="BG9" s="98" t="s">
        <v>31</v>
      </c>
      <c r="BH9" s="98" t="s">
        <v>32</v>
      </c>
      <c r="LTI9" s="106"/>
      <c r="LTT9" s="106"/>
    </row>
    <row r="10" spans="1:60 8641:8652">
      <c r="A10" s="98">
        <v>2</v>
      </c>
      <c r="B10" s="98">
        <v>2</v>
      </c>
      <c r="C10" s="98">
        <v>4</v>
      </c>
      <c r="D10" s="98">
        <v>7900</v>
      </c>
      <c r="E10" s="98">
        <v>27800</v>
      </c>
      <c r="F10" s="98">
        <v>-19900</v>
      </c>
      <c r="G10" s="98">
        <v>109</v>
      </c>
      <c r="H10" s="98">
        <v>47.706422000000003</v>
      </c>
      <c r="I10" s="98">
        <v>52</v>
      </c>
      <c r="J10" s="98">
        <v>56</v>
      </c>
      <c r="K10" s="98">
        <v>2200</v>
      </c>
      <c r="L10" s="98">
        <v>-1337.5</v>
      </c>
      <c r="M10" s="98">
        <v>534.61538459999997</v>
      </c>
      <c r="N10" s="98">
        <v>-355.35714289999999</v>
      </c>
      <c r="O10" s="98">
        <v>1.5044453</v>
      </c>
      <c r="P10" s="98">
        <v>72.477064200000001</v>
      </c>
      <c r="Q10" s="98">
        <v>4</v>
      </c>
      <c r="R10" s="98">
        <v>4</v>
      </c>
      <c r="S10" s="98">
        <v>80</v>
      </c>
      <c r="T10" s="98">
        <v>80</v>
      </c>
      <c r="U10" s="98">
        <v>-6212.5</v>
      </c>
      <c r="V10" s="98">
        <v>1.3969849000000001</v>
      </c>
      <c r="W10" s="98">
        <v>1</v>
      </c>
      <c r="X10" s="98">
        <v>6212.5</v>
      </c>
      <c r="Y10" s="98">
        <v>127.1629779</v>
      </c>
      <c r="Z10" s="98">
        <v>66.124748499999995</v>
      </c>
      <c r="AA10" s="98">
        <v>0.24060200000000001</v>
      </c>
      <c r="AB10" s="98">
        <v>6.7040799999999998E-2</v>
      </c>
      <c r="AC10" s="98">
        <v>6882.2279103000001</v>
      </c>
      <c r="AD10" s="98">
        <v>0</v>
      </c>
      <c r="AE10" s="98">
        <v>2</v>
      </c>
      <c r="AF10" s="98">
        <v>2</v>
      </c>
      <c r="AG10" s="98">
        <v>4</v>
      </c>
      <c r="AH10" s="98">
        <v>-11275</v>
      </c>
      <c r="AI10" s="98">
        <v>30275</v>
      </c>
      <c r="AJ10" s="98">
        <v>-41550</v>
      </c>
      <c r="AK10" s="98">
        <v>143</v>
      </c>
      <c r="AL10" s="98">
        <v>41.258741299999997</v>
      </c>
      <c r="AM10" s="98">
        <v>59</v>
      </c>
      <c r="AN10" s="98">
        <v>83</v>
      </c>
      <c r="AO10" s="98">
        <v>2425</v>
      </c>
      <c r="AP10" s="98">
        <v>-2037.5</v>
      </c>
      <c r="AQ10" s="98">
        <v>513.13559320000002</v>
      </c>
      <c r="AR10" s="98">
        <v>-500.60240959999999</v>
      </c>
      <c r="AS10" s="98">
        <v>1.0250362</v>
      </c>
      <c r="AT10" s="98">
        <v>-78.846153799999996</v>
      </c>
      <c r="AU10" s="98">
        <v>6</v>
      </c>
      <c r="AV10" s="98">
        <v>14</v>
      </c>
      <c r="AW10" s="98">
        <v>80</v>
      </c>
      <c r="AX10" s="98">
        <v>80</v>
      </c>
      <c r="AY10" s="98">
        <v>-14462.5</v>
      </c>
      <c r="AZ10" s="98">
        <v>0.72864019999999996</v>
      </c>
      <c r="BA10" s="98">
        <v>1</v>
      </c>
      <c r="BB10" s="98">
        <v>14462.5</v>
      </c>
      <c r="BC10" s="98">
        <v>-77.960241999999994</v>
      </c>
      <c r="BD10" s="98">
        <v>-45.9965428</v>
      </c>
      <c r="BE10" s="98">
        <v>-0.40964800000000001</v>
      </c>
      <c r="BF10" s="98">
        <v>-0.1065576</v>
      </c>
      <c r="BG10" s="98">
        <v>-10283.535938200001</v>
      </c>
      <c r="BH10" s="98">
        <v>0</v>
      </c>
      <c r="LTI10" s="106"/>
    </row>
    <row r="11" spans="1:60 8641:8652">
      <c r="A11" s="98">
        <v>1</v>
      </c>
      <c r="B11" s="98">
        <v>2</v>
      </c>
      <c r="C11" s="98">
        <v>3</v>
      </c>
      <c r="D11" s="98">
        <v>-7900</v>
      </c>
      <c r="E11" s="98">
        <v>19900</v>
      </c>
      <c r="F11" s="98">
        <v>-27800</v>
      </c>
      <c r="G11" s="98">
        <v>109</v>
      </c>
      <c r="H11" s="98">
        <v>51.376146800000001</v>
      </c>
      <c r="I11" s="98">
        <v>56</v>
      </c>
      <c r="J11" s="98">
        <v>52</v>
      </c>
      <c r="K11" s="98">
        <v>1337.5</v>
      </c>
      <c r="L11" s="98">
        <v>-2200</v>
      </c>
      <c r="M11" s="98">
        <v>355.35714289999999</v>
      </c>
      <c r="N11" s="98">
        <v>-534.61538459999997</v>
      </c>
      <c r="O11" s="98">
        <v>0.66469679999999998</v>
      </c>
      <c r="P11" s="98">
        <v>-72.477064200000001</v>
      </c>
      <c r="Q11" s="98">
        <v>4</v>
      </c>
      <c r="R11" s="98">
        <v>4</v>
      </c>
      <c r="S11" s="98">
        <v>80</v>
      </c>
      <c r="T11" s="98">
        <v>80</v>
      </c>
      <c r="U11" s="98">
        <v>-10100</v>
      </c>
      <c r="V11" s="98">
        <v>0.71582730000000006</v>
      </c>
      <c r="W11" s="98">
        <v>1</v>
      </c>
      <c r="X11" s="98">
        <v>10100</v>
      </c>
      <c r="Y11" s="98">
        <v>-78.217821799999996</v>
      </c>
      <c r="Z11" s="98">
        <v>-43.801980200000003</v>
      </c>
      <c r="AA11" s="98">
        <v>-0.25918059999999998</v>
      </c>
      <c r="AB11" s="98">
        <v>-6.7040799999999998E-2</v>
      </c>
      <c r="AC11" s="98">
        <v>-6882.2279103000001</v>
      </c>
      <c r="AD11" s="98">
        <v>0</v>
      </c>
      <c r="AE11" s="98">
        <v>1</v>
      </c>
      <c r="AF11" s="98">
        <v>2</v>
      </c>
      <c r="AG11" s="98">
        <v>3</v>
      </c>
      <c r="AH11" s="98">
        <v>11275</v>
      </c>
      <c r="AI11" s="98">
        <v>41550</v>
      </c>
      <c r="AJ11" s="98">
        <v>-30275</v>
      </c>
      <c r="AK11" s="98">
        <v>143</v>
      </c>
      <c r="AL11" s="98">
        <v>58.041958000000001</v>
      </c>
      <c r="AM11" s="98">
        <v>83</v>
      </c>
      <c r="AN11" s="98">
        <v>59</v>
      </c>
      <c r="AO11" s="98">
        <v>2037.5</v>
      </c>
      <c r="AP11" s="98">
        <v>-2425</v>
      </c>
      <c r="AQ11" s="98">
        <v>500.60240959999999</v>
      </c>
      <c r="AR11" s="98">
        <v>-513.13559320000002</v>
      </c>
      <c r="AS11" s="98">
        <v>0.97557530000000003</v>
      </c>
      <c r="AT11" s="98">
        <v>78.846153799999996</v>
      </c>
      <c r="AU11" s="98">
        <v>14</v>
      </c>
      <c r="AV11" s="98">
        <v>6</v>
      </c>
      <c r="AW11" s="98">
        <v>80</v>
      </c>
      <c r="AX11" s="98">
        <v>80</v>
      </c>
      <c r="AY11" s="98">
        <v>-5937.5</v>
      </c>
      <c r="AZ11" s="98">
        <v>1.3724194999999999</v>
      </c>
      <c r="BA11" s="98">
        <v>1</v>
      </c>
      <c r="BB11" s="98">
        <v>5937.5</v>
      </c>
      <c r="BC11" s="98">
        <v>189.8947368</v>
      </c>
      <c r="BD11" s="98">
        <v>157.61263159999999</v>
      </c>
      <c r="BE11" s="98">
        <v>0.26946700000000001</v>
      </c>
      <c r="BF11" s="98">
        <v>0.1065576</v>
      </c>
      <c r="BG11" s="98">
        <v>10283.535938200001</v>
      </c>
      <c r="BH11" s="98">
        <v>0</v>
      </c>
      <c r="LTI11" s="106"/>
    </row>
    <row r="12" spans="1:60 8641:8652">
      <c r="A12" s="98">
        <v>2</v>
      </c>
      <c r="B12" s="98">
        <v>1</v>
      </c>
      <c r="C12" s="98">
        <v>2</v>
      </c>
      <c r="D12" s="98">
        <v>-13100</v>
      </c>
      <c r="E12" s="98">
        <v>28287.5</v>
      </c>
      <c r="F12" s="98">
        <v>-41387.5</v>
      </c>
      <c r="G12" s="98">
        <v>131</v>
      </c>
      <c r="H12" s="98">
        <v>41.221373999999997</v>
      </c>
      <c r="I12" s="98">
        <v>54</v>
      </c>
      <c r="J12" s="98">
        <v>77</v>
      </c>
      <c r="K12" s="98">
        <v>1375</v>
      </c>
      <c r="L12" s="98">
        <v>-1662.5</v>
      </c>
      <c r="M12" s="98">
        <v>523.84259259999999</v>
      </c>
      <c r="N12" s="98">
        <v>-537.5</v>
      </c>
      <c r="O12" s="98">
        <v>0.97459090000000004</v>
      </c>
      <c r="P12" s="98">
        <v>-100</v>
      </c>
      <c r="Q12" s="98">
        <v>5</v>
      </c>
      <c r="R12" s="98">
        <v>7</v>
      </c>
      <c r="S12" s="98">
        <v>79</v>
      </c>
      <c r="T12" s="98">
        <v>79</v>
      </c>
      <c r="U12" s="98">
        <v>-13375</v>
      </c>
      <c r="V12" s="98">
        <v>0.68347930000000001</v>
      </c>
      <c r="W12" s="98">
        <v>1</v>
      </c>
      <c r="X12" s="98">
        <v>13375</v>
      </c>
      <c r="Y12" s="98">
        <v>-97.943925199999995</v>
      </c>
      <c r="Z12" s="98">
        <v>-52.889719599999999</v>
      </c>
      <c r="AA12" s="98">
        <v>-0.40329009999999998</v>
      </c>
      <c r="AB12" s="98">
        <v>-0.12232899999999999</v>
      </c>
      <c r="AC12" s="98">
        <v>-12379.7503378</v>
      </c>
      <c r="AD12" s="98">
        <v>0</v>
      </c>
      <c r="AE12" s="98">
        <v>2</v>
      </c>
      <c r="AF12" s="98">
        <v>1</v>
      </c>
      <c r="AG12" s="98">
        <v>2</v>
      </c>
      <c r="AH12" s="98">
        <v>2600</v>
      </c>
      <c r="AI12" s="98">
        <v>42100</v>
      </c>
      <c r="AJ12" s="98">
        <v>-39500</v>
      </c>
      <c r="AK12" s="98">
        <v>195</v>
      </c>
      <c r="AL12" s="98">
        <v>47.179487199999997</v>
      </c>
      <c r="AM12" s="98">
        <v>92</v>
      </c>
      <c r="AN12" s="98">
        <v>100</v>
      </c>
      <c r="AO12" s="98">
        <v>2225</v>
      </c>
      <c r="AP12" s="98">
        <v>-1562.5</v>
      </c>
      <c r="AQ12" s="98">
        <v>457.6086957</v>
      </c>
      <c r="AR12" s="98">
        <v>-395</v>
      </c>
      <c r="AS12" s="98">
        <v>1.1585030000000001</v>
      </c>
      <c r="AT12" s="98">
        <v>13.3333333</v>
      </c>
      <c r="AU12" s="98">
        <v>6</v>
      </c>
      <c r="AV12" s="98">
        <v>7</v>
      </c>
      <c r="AW12" s="98">
        <v>80</v>
      </c>
      <c r="AX12" s="98">
        <v>79</v>
      </c>
      <c r="AY12" s="98">
        <v>-7075</v>
      </c>
      <c r="AZ12" s="98">
        <v>1.0658228000000001</v>
      </c>
      <c r="BA12" s="98">
        <v>1</v>
      </c>
      <c r="BB12" s="98">
        <v>7075</v>
      </c>
      <c r="BC12" s="98">
        <v>36.749116600000001</v>
      </c>
      <c r="BD12" s="98">
        <v>33.809187299999998</v>
      </c>
      <c r="BE12" s="98">
        <v>1.41846E-2</v>
      </c>
      <c r="BF12" s="98">
        <v>2.1607700000000001E-2</v>
      </c>
      <c r="BG12" s="98">
        <v>-1080.0450251</v>
      </c>
      <c r="BH12" s="98">
        <v>0</v>
      </c>
      <c r="LTI12" s="106"/>
    </row>
    <row r="13" spans="1:60 8641:8652">
      <c r="A13" s="98">
        <v>1</v>
      </c>
      <c r="B13" s="98">
        <v>1</v>
      </c>
      <c r="C13" s="98">
        <v>1</v>
      </c>
      <c r="D13" s="98">
        <v>13100</v>
      </c>
      <c r="E13" s="98">
        <v>41387.5</v>
      </c>
      <c r="F13" s="98">
        <v>-28287.5</v>
      </c>
      <c r="G13" s="98">
        <v>131</v>
      </c>
      <c r="H13" s="98">
        <v>58.778626000000003</v>
      </c>
      <c r="I13" s="98">
        <v>77</v>
      </c>
      <c r="J13" s="98">
        <v>54</v>
      </c>
      <c r="K13" s="98">
        <v>1662.5</v>
      </c>
      <c r="L13" s="98">
        <v>-1375</v>
      </c>
      <c r="M13" s="98">
        <v>537.5</v>
      </c>
      <c r="N13" s="98">
        <v>-523.84259259999999</v>
      </c>
      <c r="O13" s="98">
        <v>1.0260716000000001</v>
      </c>
      <c r="P13" s="98">
        <v>100</v>
      </c>
      <c r="Q13" s="98">
        <v>7</v>
      </c>
      <c r="R13" s="98">
        <v>5</v>
      </c>
      <c r="S13" s="98">
        <v>79</v>
      </c>
      <c r="T13" s="98">
        <v>79</v>
      </c>
      <c r="U13" s="98">
        <v>-3850</v>
      </c>
      <c r="V13" s="98">
        <v>1.4631021</v>
      </c>
      <c r="W13" s="98">
        <v>1</v>
      </c>
      <c r="X13" s="98">
        <v>3850</v>
      </c>
      <c r="Y13" s="98">
        <v>340.25974029999998</v>
      </c>
      <c r="Z13" s="98">
        <v>262</v>
      </c>
      <c r="AA13" s="98">
        <v>0.32696989999999998</v>
      </c>
      <c r="AB13" s="98">
        <v>0.12232899999999999</v>
      </c>
      <c r="AC13" s="98">
        <v>12379.7503378</v>
      </c>
      <c r="AD13" s="98">
        <v>0</v>
      </c>
      <c r="AE13" s="98">
        <v>1</v>
      </c>
      <c r="AF13" s="98">
        <v>1</v>
      </c>
      <c r="AG13" s="98">
        <v>1</v>
      </c>
      <c r="AH13" s="98">
        <v>-2600</v>
      </c>
      <c r="AI13" s="98">
        <v>39500</v>
      </c>
      <c r="AJ13" s="98">
        <v>-42100</v>
      </c>
      <c r="AK13" s="98">
        <v>195</v>
      </c>
      <c r="AL13" s="98">
        <v>51.282051299999999</v>
      </c>
      <c r="AM13" s="98">
        <v>100</v>
      </c>
      <c r="AN13" s="98">
        <v>92</v>
      </c>
      <c r="AO13" s="98">
        <v>1562.5</v>
      </c>
      <c r="AP13" s="98">
        <v>-2225</v>
      </c>
      <c r="AQ13" s="98">
        <v>395</v>
      </c>
      <c r="AR13" s="98">
        <v>-457.6086957</v>
      </c>
      <c r="AS13" s="98">
        <v>0.86318289999999998</v>
      </c>
      <c r="AT13" s="98">
        <v>-13.3333333</v>
      </c>
      <c r="AU13" s="98">
        <v>7</v>
      </c>
      <c r="AV13" s="98">
        <v>6</v>
      </c>
      <c r="AW13" s="98">
        <v>79</v>
      </c>
      <c r="AX13" s="98">
        <v>80</v>
      </c>
      <c r="AY13" s="98">
        <v>-7737.5</v>
      </c>
      <c r="AZ13" s="98">
        <v>0.93824229999999997</v>
      </c>
      <c r="BA13" s="98">
        <v>1</v>
      </c>
      <c r="BB13" s="98">
        <v>7737.5</v>
      </c>
      <c r="BC13" s="98">
        <v>-33.602584800000002</v>
      </c>
      <c r="BD13" s="98">
        <v>-33.602584800000002</v>
      </c>
      <c r="BE13" s="98">
        <v>-0.135907</v>
      </c>
      <c r="BF13" s="98">
        <v>-2.1607700000000001E-2</v>
      </c>
      <c r="BG13" s="98">
        <v>-1080.0450251</v>
      </c>
      <c r="BH13" s="98">
        <v>0</v>
      </c>
      <c r="LTI13" s="106"/>
    </row>
    <row r="14" spans="1:60 8641:8652">
      <c r="LTI14" s="106"/>
    </row>
    <row r="15" spans="1:60 8641:8652">
      <c r="LTI15" s="106"/>
    </row>
    <row r="16" spans="1:60 8641:8652">
      <c r="A16" s="98" t="s">
        <v>49</v>
      </c>
      <c r="B16" s="98" t="s">
        <v>221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  <c r="AE16" s="98" t="s">
        <v>49</v>
      </c>
      <c r="AF16" s="98" t="s">
        <v>221</v>
      </c>
      <c r="AG16" s="98" t="s">
        <v>5</v>
      </c>
      <c r="AH16" s="98" t="s">
        <v>6</v>
      </c>
      <c r="AI16" s="98" t="s">
        <v>7</v>
      </c>
      <c r="AJ16" s="98" t="s">
        <v>8</v>
      </c>
      <c r="AK16" s="98" t="s">
        <v>9</v>
      </c>
      <c r="AL16" s="98" t="s">
        <v>10</v>
      </c>
      <c r="AM16" s="98" t="s">
        <v>11</v>
      </c>
      <c r="AN16" s="98" t="s">
        <v>12</v>
      </c>
      <c r="AO16" s="98" t="s">
        <v>13</v>
      </c>
      <c r="AP16" s="98" t="s">
        <v>14</v>
      </c>
      <c r="AQ16" s="98" t="s">
        <v>15</v>
      </c>
      <c r="AR16" s="98" t="s">
        <v>16</v>
      </c>
      <c r="AS16" s="98" t="s">
        <v>17</v>
      </c>
      <c r="AT16" s="98" t="s">
        <v>18</v>
      </c>
      <c r="AU16" s="98" t="s">
        <v>19</v>
      </c>
      <c r="AV16" s="98" t="s">
        <v>20</v>
      </c>
      <c r="AW16" s="98" t="s">
        <v>21</v>
      </c>
      <c r="AX16" s="98" t="s">
        <v>22</v>
      </c>
      <c r="AY16" s="98" t="s">
        <v>23</v>
      </c>
      <c r="AZ16" s="98" t="s">
        <v>24</v>
      </c>
      <c r="BA16" s="98" t="s">
        <v>25</v>
      </c>
      <c r="BB16" s="98" t="s">
        <v>26</v>
      </c>
      <c r="BC16" s="98" t="s">
        <v>27</v>
      </c>
      <c r="BD16" s="98" t="s">
        <v>28</v>
      </c>
      <c r="BE16" s="98" t="s">
        <v>29</v>
      </c>
      <c r="BF16" s="98" t="s">
        <v>30</v>
      </c>
      <c r="BG16" s="98" t="s">
        <v>31</v>
      </c>
      <c r="BH16" s="98" t="s">
        <v>32</v>
      </c>
      <c r="LTI16" s="106"/>
    </row>
    <row r="17" spans="1:60 8641:8652">
      <c r="A17" s="98">
        <v>2</v>
      </c>
      <c r="B17" s="98">
        <v>2</v>
      </c>
      <c r="C17" s="98">
        <v>4</v>
      </c>
      <c r="D17" s="98">
        <v>-500</v>
      </c>
      <c r="E17" s="98">
        <v>12300</v>
      </c>
      <c r="F17" s="98">
        <v>-12800</v>
      </c>
      <c r="G17" s="98">
        <v>38</v>
      </c>
      <c r="H17" s="98">
        <v>42.105263200000003</v>
      </c>
      <c r="I17" s="98">
        <v>16</v>
      </c>
      <c r="J17" s="98">
        <v>22</v>
      </c>
      <c r="K17" s="98">
        <v>2200</v>
      </c>
      <c r="L17" s="98">
        <v>-2225</v>
      </c>
      <c r="M17" s="98">
        <v>768.75</v>
      </c>
      <c r="N17" s="98">
        <v>-581.81818180000005</v>
      </c>
      <c r="O17" s="98">
        <v>1.3212891</v>
      </c>
      <c r="P17" s="98">
        <v>-13.1578947</v>
      </c>
      <c r="Q17" s="98">
        <v>5</v>
      </c>
      <c r="R17" s="98">
        <v>8</v>
      </c>
      <c r="S17" s="98">
        <v>80</v>
      </c>
      <c r="T17" s="98">
        <v>80</v>
      </c>
      <c r="U17" s="98">
        <v>-4200</v>
      </c>
      <c r="V17" s="98">
        <v>0.9609375</v>
      </c>
      <c r="W17" s="98">
        <v>1</v>
      </c>
      <c r="X17" s="98">
        <v>4200</v>
      </c>
      <c r="Y17" s="98">
        <v>-11.9047619</v>
      </c>
      <c r="Z17" s="98">
        <v>-1.9047619</v>
      </c>
      <c r="AA17" s="98">
        <v>-7.0828500000000003E-2</v>
      </c>
      <c r="AB17" s="98">
        <v>-8.4603000000000005E-3</v>
      </c>
      <c r="AC17" s="98">
        <v>-298.8008868</v>
      </c>
      <c r="AD17" s="98">
        <v>0</v>
      </c>
      <c r="AE17" s="98">
        <v>2</v>
      </c>
      <c r="AF17" s="98">
        <v>2</v>
      </c>
      <c r="AG17" s="98">
        <v>4</v>
      </c>
      <c r="AH17" s="98">
        <v>-4125</v>
      </c>
      <c r="AI17" s="98">
        <v>5062.5</v>
      </c>
      <c r="AJ17" s="98">
        <v>-9187.5</v>
      </c>
      <c r="AK17" s="98">
        <v>46</v>
      </c>
      <c r="AL17" s="98">
        <v>39.130434800000003</v>
      </c>
      <c r="AM17" s="98">
        <v>18</v>
      </c>
      <c r="AN17" s="98">
        <v>28</v>
      </c>
      <c r="AO17" s="98">
        <v>700</v>
      </c>
      <c r="AP17" s="98">
        <v>-1050</v>
      </c>
      <c r="AQ17" s="98">
        <v>281.25</v>
      </c>
      <c r="AR17" s="98">
        <v>-328.125</v>
      </c>
      <c r="AS17" s="98">
        <v>0.85714290000000004</v>
      </c>
      <c r="AT17" s="98">
        <v>-89.673912999999999</v>
      </c>
      <c r="AU17" s="98">
        <v>2</v>
      </c>
      <c r="AV17" s="98">
        <v>5</v>
      </c>
      <c r="AW17" s="98">
        <v>80</v>
      </c>
      <c r="AX17" s="98">
        <v>80</v>
      </c>
      <c r="AY17" s="98">
        <v>-5975</v>
      </c>
      <c r="AZ17" s="98">
        <v>0.55102039999999997</v>
      </c>
      <c r="BA17" s="98">
        <v>1</v>
      </c>
      <c r="BB17" s="98">
        <v>5975</v>
      </c>
      <c r="BC17" s="98">
        <v>-69.037656900000002</v>
      </c>
      <c r="BD17" s="98">
        <v>-12.426778199999999</v>
      </c>
      <c r="BE17" s="98">
        <v>-0.22341759999999999</v>
      </c>
      <c r="BF17" s="98">
        <v>-3.5819700000000003E-2</v>
      </c>
      <c r="BG17" s="98">
        <v>-3718.9443922</v>
      </c>
      <c r="BH17" s="98">
        <v>0</v>
      </c>
      <c r="LTI17" s="106"/>
    </row>
    <row r="18" spans="1:60 8641:8652">
      <c r="A18" s="98">
        <v>1</v>
      </c>
      <c r="B18" s="98">
        <v>2</v>
      </c>
      <c r="C18" s="98">
        <v>3</v>
      </c>
      <c r="D18" s="98">
        <v>500</v>
      </c>
      <c r="E18" s="98">
        <v>12800</v>
      </c>
      <c r="F18" s="98">
        <v>-12300</v>
      </c>
      <c r="G18" s="98">
        <v>38</v>
      </c>
      <c r="H18" s="98">
        <v>57.894736799999997</v>
      </c>
      <c r="I18" s="98">
        <v>22</v>
      </c>
      <c r="J18" s="98">
        <v>16</v>
      </c>
      <c r="K18" s="98">
        <v>2225</v>
      </c>
      <c r="L18" s="98">
        <v>-2200</v>
      </c>
      <c r="M18" s="98">
        <v>581.81818180000005</v>
      </c>
      <c r="N18" s="98">
        <v>-768.75</v>
      </c>
      <c r="O18" s="98">
        <v>0.75683670000000003</v>
      </c>
      <c r="P18" s="98">
        <v>13.1578947</v>
      </c>
      <c r="Q18" s="98">
        <v>8</v>
      </c>
      <c r="R18" s="98">
        <v>5</v>
      </c>
      <c r="S18" s="98">
        <v>80</v>
      </c>
      <c r="T18" s="98">
        <v>80</v>
      </c>
      <c r="U18" s="98">
        <v>-7675</v>
      </c>
      <c r="V18" s="98">
        <v>1.0406504000000001</v>
      </c>
      <c r="W18" s="98">
        <v>1</v>
      </c>
      <c r="X18" s="98">
        <v>7675</v>
      </c>
      <c r="Y18" s="98">
        <v>6.5146579999999998</v>
      </c>
      <c r="Z18" s="98">
        <v>1.4332248000000001</v>
      </c>
      <c r="AA18" s="98">
        <v>-3.4248000000000001E-2</v>
      </c>
      <c r="AB18" s="98">
        <v>8.4603000000000005E-3</v>
      </c>
      <c r="AC18" s="98">
        <v>-298.8008868</v>
      </c>
      <c r="AD18" s="98">
        <v>0</v>
      </c>
      <c r="AE18" s="98">
        <v>1</v>
      </c>
      <c r="AF18" s="98">
        <v>2</v>
      </c>
      <c r="AG18" s="98">
        <v>3</v>
      </c>
      <c r="AH18" s="98">
        <v>4125</v>
      </c>
      <c r="AI18" s="98">
        <v>9187.5</v>
      </c>
      <c r="AJ18" s="98">
        <v>-5062.5</v>
      </c>
      <c r="AK18" s="98">
        <v>46</v>
      </c>
      <c r="AL18" s="98">
        <v>60.869565199999997</v>
      </c>
      <c r="AM18" s="98">
        <v>28</v>
      </c>
      <c r="AN18" s="98">
        <v>18</v>
      </c>
      <c r="AO18" s="98">
        <v>1050</v>
      </c>
      <c r="AP18" s="98">
        <v>-700</v>
      </c>
      <c r="AQ18" s="98">
        <v>328.125</v>
      </c>
      <c r="AR18" s="98">
        <v>-281.25</v>
      </c>
      <c r="AS18" s="98">
        <v>1.1666666999999999</v>
      </c>
      <c r="AT18" s="98">
        <v>89.673912999999999</v>
      </c>
      <c r="AU18" s="98">
        <v>5</v>
      </c>
      <c r="AV18" s="98">
        <v>2</v>
      </c>
      <c r="AW18" s="98">
        <v>80</v>
      </c>
      <c r="AX18" s="98">
        <v>80</v>
      </c>
      <c r="AY18" s="98">
        <v>-1675</v>
      </c>
      <c r="AZ18" s="98">
        <v>1.8148148</v>
      </c>
      <c r="BA18" s="98">
        <v>1</v>
      </c>
      <c r="BB18" s="98">
        <v>1675</v>
      </c>
      <c r="BC18" s="98">
        <v>246.26865670000001</v>
      </c>
      <c r="BD18" s="98">
        <v>68.955223899999993</v>
      </c>
      <c r="BE18" s="98">
        <v>0.16611619999999999</v>
      </c>
      <c r="BF18" s="98">
        <v>3.5819700000000003E-2</v>
      </c>
      <c r="BG18" s="98">
        <v>3718.9443922</v>
      </c>
      <c r="BH18" s="98">
        <v>0</v>
      </c>
      <c r="LTI18" s="106"/>
    </row>
    <row r="19" spans="1:60 8641:8652">
      <c r="A19" s="98">
        <v>2</v>
      </c>
      <c r="B19" s="98">
        <v>1</v>
      </c>
      <c r="C19" s="98">
        <v>2</v>
      </c>
      <c r="D19" s="98">
        <v>600</v>
      </c>
      <c r="E19" s="98">
        <v>7712.5</v>
      </c>
      <c r="F19" s="98">
        <v>-7112.5</v>
      </c>
      <c r="G19" s="98">
        <v>40</v>
      </c>
      <c r="H19" s="98">
        <v>40</v>
      </c>
      <c r="I19" s="98">
        <v>16</v>
      </c>
      <c r="J19" s="98">
        <v>23</v>
      </c>
      <c r="K19" s="98">
        <v>1550</v>
      </c>
      <c r="L19" s="98">
        <v>-1300</v>
      </c>
      <c r="M19" s="98">
        <v>482.03125</v>
      </c>
      <c r="N19" s="98">
        <v>-309.23913040000002</v>
      </c>
      <c r="O19" s="98">
        <v>1.5587654</v>
      </c>
      <c r="P19" s="98">
        <v>15</v>
      </c>
      <c r="Q19" s="98">
        <v>6</v>
      </c>
      <c r="R19" s="98">
        <v>7</v>
      </c>
      <c r="S19" s="98">
        <v>80</v>
      </c>
      <c r="T19" s="98">
        <v>80</v>
      </c>
      <c r="U19" s="98">
        <v>-3862.5</v>
      </c>
      <c r="V19" s="98">
        <v>1.0843585</v>
      </c>
      <c r="W19" s="98">
        <v>1</v>
      </c>
      <c r="X19" s="98">
        <v>3862.5</v>
      </c>
      <c r="Y19" s="98">
        <v>15.5339806</v>
      </c>
      <c r="Z19" s="98">
        <v>2.4854368999999998</v>
      </c>
      <c r="AA19" s="98">
        <v>-4.6855399999999998E-2</v>
      </c>
      <c r="AB19" s="98">
        <v>1.5493E-3</v>
      </c>
      <c r="AC19" s="98">
        <v>-312.9912281</v>
      </c>
      <c r="AD19" s="98">
        <v>0</v>
      </c>
      <c r="AE19" s="98">
        <v>2</v>
      </c>
      <c r="AF19" s="98">
        <v>1</v>
      </c>
      <c r="AG19" s="98">
        <v>2</v>
      </c>
      <c r="AH19" s="98">
        <v>-3125</v>
      </c>
      <c r="AI19" s="98">
        <v>5637.5</v>
      </c>
      <c r="AJ19" s="98">
        <v>-8762.5</v>
      </c>
      <c r="AK19" s="98">
        <v>33</v>
      </c>
      <c r="AL19" s="98">
        <v>36.363636399999997</v>
      </c>
      <c r="AM19" s="98">
        <v>12</v>
      </c>
      <c r="AN19" s="98">
        <v>20</v>
      </c>
      <c r="AO19" s="98">
        <v>987.5</v>
      </c>
      <c r="AP19" s="98">
        <v>-1375</v>
      </c>
      <c r="AQ19" s="98">
        <v>469.79166670000001</v>
      </c>
      <c r="AR19" s="98">
        <v>-438.125</v>
      </c>
      <c r="AS19" s="98">
        <v>1.0722776999999999</v>
      </c>
      <c r="AT19" s="98">
        <v>-94.696969699999997</v>
      </c>
      <c r="AU19" s="98">
        <v>4</v>
      </c>
      <c r="AV19" s="98">
        <v>6</v>
      </c>
      <c r="AW19" s="98">
        <v>80</v>
      </c>
      <c r="AX19" s="98">
        <v>80</v>
      </c>
      <c r="AY19" s="98">
        <v>-5512.5</v>
      </c>
      <c r="AZ19" s="98">
        <v>0.64336660000000001</v>
      </c>
      <c r="BA19" s="98">
        <v>1</v>
      </c>
      <c r="BB19" s="98">
        <v>5512.5</v>
      </c>
      <c r="BC19" s="98">
        <v>-56.689342400000001</v>
      </c>
      <c r="BD19" s="98">
        <v>-6.8027211000000003</v>
      </c>
      <c r="BE19" s="98">
        <v>-0.1440158</v>
      </c>
      <c r="BF19" s="98">
        <v>-2.79305E-2</v>
      </c>
      <c r="BG19" s="98">
        <v>-2835.5527173</v>
      </c>
      <c r="BH19" s="98">
        <v>0</v>
      </c>
      <c r="LTI19" s="106"/>
    </row>
    <row r="20" spans="1:60 8641:8652">
      <c r="A20" s="98">
        <v>1</v>
      </c>
      <c r="B20" s="98">
        <v>1</v>
      </c>
      <c r="C20" s="98">
        <v>1</v>
      </c>
      <c r="D20" s="98">
        <v>-600</v>
      </c>
      <c r="E20" s="98">
        <v>7112.5</v>
      </c>
      <c r="F20" s="98">
        <v>-7712.5</v>
      </c>
      <c r="G20" s="98">
        <v>40</v>
      </c>
      <c r="H20" s="98">
        <v>57.5</v>
      </c>
      <c r="I20" s="98">
        <v>23</v>
      </c>
      <c r="J20" s="98">
        <v>16</v>
      </c>
      <c r="K20" s="98">
        <v>1300</v>
      </c>
      <c r="L20" s="98">
        <v>-1550</v>
      </c>
      <c r="M20" s="98">
        <v>309.23913040000002</v>
      </c>
      <c r="N20" s="98">
        <v>-482.03125</v>
      </c>
      <c r="O20" s="98">
        <v>0.64153340000000003</v>
      </c>
      <c r="P20" s="98">
        <v>-15</v>
      </c>
      <c r="Q20" s="98">
        <v>7</v>
      </c>
      <c r="R20" s="98">
        <v>6</v>
      </c>
      <c r="S20" s="98">
        <v>80</v>
      </c>
      <c r="T20" s="98">
        <v>80</v>
      </c>
      <c r="U20" s="98">
        <v>-3800</v>
      </c>
      <c r="V20" s="98">
        <v>0.92220420000000003</v>
      </c>
      <c r="W20" s="98">
        <v>1</v>
      </c>
      <c r="X20" s="98">
        <v>3800</v>
      </c>
      <c r="Y20" s="98">
        <v>-15.7894737</v>
      </c>
      <c r="Z20" s="98">
        <v>-3.6315789000000001</v>
      </c>
      <c r="AA20" s="98">
        <v>-6.0118600000000001E-2</v>
      </c>
      <c r="AB20" s="98">
        <v>-1.5493E-3</v>
      </c>
      <c r="AC20" s="98">
        <v>-312.9912281</v>
      </c>
      <c r="AD20" s="98">
        <v>0</v>
      </c>
      <c r="AE20" s="98">
        <v>1</v>
      </c>
      <c r="AF20" s="98">
        <v>1</v>
      </c>
      <c r="AG20" s="98">
        <v>1</v>
      </c>
      <c r="AH20" s="98">
        <v>3125</v>
      </c>
      <c r="AI20" s="98">
        <v>8762.5</v>
      </c>
      <c r="AJ20" s="98">
        <v>-5637.5</v>
      </c>
      <c r="AK20" s="98">
        <v>33</v>
      </c>
      <c r="AL20" s="98">
        <v>60.606060599999999</v>
      </c>
      <c r="AM20" s="98">
        <v>20</v>
      </c>
      <c r="AN20" s="98">
        <v>12</v>
      </c>
      <c r="AO20" s="98">
        <v>1375</v>
      </c>
      <c r="AP20" s="98">
        <v>-987.5</v>
      </c>
      <c r="AQ20" s="98">
        <v>438.125</v>
      </c>
      <c r="AR20" s="98">
        <v>-469.79166670000001</v>
      </c>
      <c r="AS20" s="98">
        <v>0.93259420000000004</v>
      </c>
      <c r="AT20" s="98">
        <v>94.696969699999997</v>
      </c>
      <c r="AU20" s="98">
        <v>6</v>
      </c>
      <c r="AV20" s="98">
        <v>4</v>
      </c>
      <c r="AW20" s="98">
        <v>80</v>
      </c>
      <c r="AX20" s="98">
        <v>80</v>
      </c>
      <c r="AY20" s="98">
        <v>-1825</v>
      </c>
      <c r="AZ20" s="98">
        <v>1.5543237000000001</v>
      </c>
      <c r="BA20" s="98">
        <v>1</v>
      </c>
      <c r="BB20" s="98">
        <v>1825</v>
      </c>
      <c r="BC20" s="98">
        <v>171.23287669999999</v>
      </c>
      <c r="BD20" s="98">
        <v>34.246575300000003</v>
      </c>
      <c r="BE20" s="98">
        <v>5.7152500000000002E-2</v>
      </c>
      <c r="BF20" s="98">
        <v>2.79305E-2</v>
      </c>
      <c r="BG20" s="98">
        <v>2835.5527173</v>
      </c>
      <c r="BH20" s="98">
        <v>0</v>
      </c>
      <c r="LTI20" s="106"/>
    </row>
    <row r="21" spans="1:60 8641:8652">
      <c r="LTI21" s="106"/>
    </row>
    <row r="22" spans="1:60 8641:8652">
      <c r="LTI22" s="106"/>
    </row>
    <row r="23" spans="1:60 8641:8652">
      <c r="A23" s="98" t="s">
        <v>49</v>
      </c>
      <c r="B23" s="98" t="s">
        <v>221</v>
      </c>
      <c r="C23" s="98" t="s">
        <v>5</v>
      </c>
      <c r="D23" s="98" t="s">
        <v>6</v>
      </c>
      <c r="E23" s="98" t="s">
        <v>7</v>
      </c>
      <c r="F23" s="98" t="s">
        <v>8</v>
      </c>
      <c r="G23" s="98" t="s">
        <v>9</v>
      </c>
      <c r="H23" s="98" t="s">
        <v>10</v>
      </c>
      <c r="I23" s="98" t="s">
        <v>11</v>
      </c>
      <c r="J23" s="98" t="s">
        <v>12</v>
      </c>
      <c r="K23" s="98" t="s">
        <v>13</v>
      </c>
      <c r="L23" s="98" t="s">
        <v>14</v>
      </c>
      <c r="M23" s="98" t="s">
        <v>15</v>
      </c>
      <c r="N23" s="98" t="s">
        <v>16</v>
      </c>
      <c r="O23" s="98" t="s">
        <v>17</v>
      </c>
      <c r="P23" s="98" t="s">
        <v>18</v>
      </c>
      <c r="Q23" s="98" t="s">
        <v>19</v>
      </c>
      <c r="R23" s="98" t="s">
        <v>20</v>
      </c>
      <c r="S23" s="98" t="s">
        <v>21</v>
      </c>
      <c r="T23" s="98" t="s">
        <v>22</v>
      </c>
      <c r="U23" s="98" t="s">
        <v>23</v>
      </c>
      <c r="V23" s="98" t="s">
        <v>24</v>
      </c>
      <c r="W23" s="98" t="s">
        <v>25</v>
      </c>
      <c r="X23" s="98" t="s">
        <v>26</v>
      </c>
      <c r="Y23" s="98" t="s">
        <v>27</v>
      </c>
      <c r="Z23" s="98" t="s">
        <v>28</v>
      </c>
      <c r="AA23" s="98" t="s">
        <v>29</v>
      </c>
      <c r="AB23" s="98" t="s">
        <v>30</v>
      </c>
      <c r="AC23" s="98" t="s">
        <v>31</v>
      </c>
      <c r="AD23" s="98" t="s">
        <v>32</v>
      </c>
      <c r="AE23" s="98" t="s">
        <v>49</v>
      </c>
      <c r="AF23" s="98" t="s">
        <v>221</v>
      </c>
      <c r="AG23" s="98" t="s">
        <v>5</v>
      </c>
      <c r="AH23" s="98" t="s">
        <v>6</v>
      </c>
      <c r="AI23" s="98" t="s">
        <v>7</v>
      </c>
      <c r="AJ23" s="98" t="s">
        <v>8</v>
      </c>
      <c r="AK23" s="98" t="s">
        <v>9</v>
      </c>
      <c r="AL23" s="98" t="s">
        <v>10</v>
      </c>
      <c r="AM23" s="98" t="s">
        <v>11</v>
      </c>
      <c r="AN23" s="98" t="s">
        <v>12</v>
      </c>
      <c r="AO23" s="98" t="s">
        <v>13</v>
      </c>
      <c r="AP23" s="98" t="s">
        <v>14</v>
      </c>
      <c r="AQ23" s="98" t="s">
        <v>15</v>
      </c>
      <c r="AR23" s="98" t="s">
        <v>16</v>
      </c>
      <c r="AS23" s="98" t="s">
        <v>17</v>
      </c>
      <c r="AT23" s="98" t="s">
        <v>18</v>
      </c>
      <c r="AU23" s="98" t="s">
        <v>19</v>
      </c>
      <c r="AV23" s="98" t="s">
        <v>20</v>
      </c>
      <c r="AW23" s="98" t="s">
        <v>21</v>
      </c>
      <c r="AX23" s="98" t="s">
        <v>22</v>
      </c>
      <c r="AY23" s="98" t="s">
        <v>23</v>
      </c>
      <c r="AZ23" s="98" t="s">
        <v>24</v>
      </c>
      <c r="BA23" s="98" t="s">
        <v>25</v>
      </c>
      <c r="BB23" s="98" t="s">
        <v>26</v>
      </c>
      <c r="BC23" s="98" t="s">
        <v>27</v>
      </c>
      <c r="BD23" s="98" t="s">
        <v>28</v>
      </c>
      <c r="BE23" s="98" t="s">
        <v>29</v>
      </c>
      <c r="BF23" s="98" t="s">
        <v>30</v>
      </c>
      <c r="BG23" s="98" t="s">
        <v>31</v>
      </c>
      <c r="BH23" s="98" t="s">
        <v>32</v>
      </c>
      <c r="LTI23" s="106"/>
      <c r="LTT23" s="106"/>
    </row>
    <row r="24" spans="1:60 8641:8652">
      <c r="A24" s="98">
        <v>2</v>
      </c>
      <c r="B24" s="98">
        <v>2</v>
      </c>
      <c r="C24" s="98">
        <v>4</v>
      </c>
      <c r="D24" s="98">
        <v>-15200</v>
      </c>
      <c r="E24" s="98">
        <v>39912.5</v>
      </c>
      <c r="F24" s="98">
        <v>-55112.5</v>
      </c>
      <c r="G24" s="98">
        <v>137</v>
      </c>
      <c r="H24" s="98">
        <v>40.875912399999997</v>
      </c>
      <c r="I24" s="98">
        <v>56</v>
      </c>
      <c r="J24" s="98">
        <v>81</v>
      </c>
      <c r="K24" s="98">
        <v>3212.5</v>
      </c>
      <c r="L24" s="98">
        <v>-3250</v>
      </c>
      <c r="M24" s="98">
        <v>712.7232143</v>
      </c>
      <c r="N24" s="98">
        <v>-680.40123459999995</v>
      </c>
      <c r="O24" s="98">
        <v>1.0475042999999999</v>
      </c>
      <c r="P24" s="98">
        <v>-110.9489051</v>
      </c>
      <c r="Q24" s="98">
        <v>4</v>
      </c>
      <c r="R24" s="98">
        <v>11</v>
      </c>
      <c r="S24" s="98">
        <v>79</v>
      </c>
      <c r="T24" s="98">
        <v>81</v>
      </c>
      <c r="U24" s="98">
        <v>-22225</v>
      </c>
      <c r="V24" s="98">
        <v>0.72420050000000002</v>
      </c>
      <c r="W24" s="98">
        <v>1</v>
      </c>
      <c r="X24" s="98">
        <v>22225</v>
      </c>
      <c r="Y24" s="98">
        <v>-68.391451099999998</v>
      </c>
      <c r="Z24" s="98">
        <v>-38.299212599999997</v>
      </c>
      <c r="AA24" s="98">
        <v>-0.40674749999999998</v>
      </c>
      <c r="AB24" s="98">
        <v>-0.14409920000000001</v>
      </c>
      <c r="AC24" s="98">
        <v>-12566.2025433</v>
      </c>
      <c r="AD24" s="98">
        <v>0</v>
      </c>
      <c r="AE24" s="98">
        <v>2</v>
      </c>
      <c r="AF24" s="98">
        <v>2</v>
      </c>
      <c r="AG24" s="98">
        <v>4</v>
      </c>
      <c r="AH24" s="98">
        <v>-15200</v>
      </c>
      <c r="AI24" s="98">
        <v>39912.5</v>
      </c>
      <c r="AJ24" s="98">
        <v>-55112.5</v>
      </c>
      <c r="AK24" s="98">
        <v>137</v>
      </c>
      <c r="AL24" s="98">
        <v>40.875912399999997</v>
      </c>
      <c r="AM24" s="98">
        <v>56</v>
      </c>
      <c r="AN24" s="98">
        <v>81</v>
      </c>
      <c r="AO24" s="98">
        <v>3212.5</v>
      </c>
      <c r="AP24" s="98">
        <v>-3250</v>
      </c>
      <c r="AQ24" s="98">
        <v>712.7232143</v>
      </c>
      <c r="AR24" s="98">
        <v>-680.40123459999995</v>
      </c>
      <c r="AS24" s="98">
        <v>1.0475042999999999</v>
      </c>
      <c r="AT24" s="98">
        <v>-110.9489051</v>
      </c>
      <c r="AU24" s="98">
        <v>4</v>
      </c>
      <c r="AV24" s="98">
        <v>11</v>
      </c>
      <c r="AW24" s="98">
        <v>79</v>
      </c>
      <c r="AX24" s="98">
        <v>81</v>
      </c>
      <c r="AY24" s="98">
        <v>-22225</v>
      </c>
      <c r="AZ24" s="98">
        <v>0.72420050000000002</v>
      </c>
      <c r="BA24" s="98">
        <v>1</v>
      </c>
      <c r="BB24" s="98">
        <v>22225</v>
      </c>
      <c r="BC24" s="98">
        <v>-68.391451099999998</v>
      </c>
      <c r="BD24" s="98">
        <v>-38.299212599999997</v>
      </c>
      <c r="BE24" s="98">
        <v>-0.40674749999999998</v>
      </c>
      <c r="BF24" s="98">
        <v>-0.14409920000000001</v>
      </c>
      <c r="BG24" s="98">
        <v>-12566.2025433</v>
      </c>
      <c r="BH24" s="98">
        <v>0</v>
      </c>
      <c r="LTI24" s="106"/>
    </row>
    <row r="25" spans="1:60 8641:8652">
      <c r="A25" s="98">
        <v>1</v>
      </c>
      <c r="B25" s="98">
        <v>2</v>
      </c>
      <c r="C25" s="98">
        <v>3</v>
      </c>
      <c r="D25" s="98">
        <v>15200</v>
      </c>
      <c r="E25" s="98">
        <v>55112.5</v>
      </c>
      <c r="F25" s="98">
        <v>-39912.5</v>
      </c>
      <c r="G25" s="98">
        <v>137</v>
      </c>
      <c r="H25" s="98">
        <v>59.124087600000003</v>
      </c>
      <c r="I25" s="98">
        <v>81</v>
      </c>
      <c r="J25" s="98">
        <v>56</v>
      </c>
      <c r="K25" s="98">
        <v>3250</v>
      </c>
      <c r="L25" s="98">
        <v>-3212.5</v>
      </c>
      <c r="M25" s="98">
        <v>680.40123459999995</v>
      </c>
      <c r="N25" s="98">
        <v>-712.7232143</v>
      </c>
      <c r="O25" s="98">
        <v>0.95465</v>
      </c>
      <c r="P25" s="98">
        <v>110.9489051</v>
      </c>
      <c r="Q25" s="98">
        <v>11</v>
      </c>
      <c r="R25" s="98">
        <v>4</v>
      </c>
      <c r="S25" s="98">
        <v>81</v>
      </c>
      <c r="T25" s="98">
        <v>79</v>
      </c>
      <c r="U25" s="98">
        <v>-7975</v>
      </c>
      <c r="V25" s="98">
        <v>1.3808331</v>
      </c>
      <c r="W25" s="98">
        <v>1</v>
      </c>
      <c r="X25" s="98">
        <v>7975</v>
      </c>
      <c r="Y25" s="98">
        <v>190.5956113</v>
      </c>
      <c r="Z25" s="98">
        <v>154.38244510000001</v>
      </c>
      <c r="AA25" s="98">
        <v>0.25201370000000001</v>
      </c>
      <c r="AB25" s="98">
        <v>0.14409920000000001</v>
      </c>
      <c r="AC25" s="98">
        <v>12566.2025433</v>
      </c>
      <c r="AD25" s="98">
        <v>0</v>
      </c>
      <c r="AE25" s="98">
        <v>1</v>
      </c>
      <c r="AF25" s="98">
        <v>2</v>
      </c>
      <c r="AG25" s="98">
        <v>3</v>
      </c>
      <c r="AH25" s="98">
        <v>15200</v>
      </c>
      <c r="AI25" s="98">
        <v>55112.5</v>
      </c>
      <c r="AJ25" s="98">
        <v>-39912.5</v>
      </c>
      <c r="AK25" s="98">
        <v>137</v>
      </c>
      <c r="AL25" s="98">
        <v>59.124087600000003</v>
      </c>
      <c r="AM25" s="98">
        <v>81</v>
      </c>
      <c r="AN25" s="98">
        <v>56</v>
      </c>
      <c r="AO25" s="98">
        <v>3250</v>
      </c>
      <c r="AP25" s="98">
        <v>-3212.5</v>
      </c>
      <c r="AQ25" s="98">
        <v>680.40123459999995</v>
      </c>
      <c r="AR25" s="98">
        <v>-712.7232143</v>
      </c>
      <c r="AS25" s="98">
        <v>0.95465</v>
      </c>
      <c r="AT25" s="98">
        <v>110.9489051</v>
      </c>
      <c r="AU25" s="98">
        <v>11</v>
      </c>
      <c r="AV25" s="98">
        <v>4</v>
      </c>
      <c r="AW25" s="98">
        <v>81</v>
      </c>
      <c r="AX25" s="98">
        <v>79</v>
      </c>
      <c r="AY25" s="98">
        <v>-7975</v>
      </c>
      <c r="AZ25" s="98">
        <v>1.3808331</v>
      </c>
      <c r="BA25" s="98">
        <v>1</v>
      </c>
      <c r="BB25" s="98">
        <v>7975</v>
      </c>
      <c r="BC25" s="98">
        <v>190.5956113</v>
      </c>
      <c r="BD25" s="98">
        <v>154.38244510000001</v>
      </c>
      <c r="BE25" s="98">
        <v>0.25201370000000001</v>
      </c>
      <c r="BF25" s="98">
        <v>0.14409920000000001</v>
      </c>
      <c r="BG25" s="98">
        <v>12566.2025433</v>
      </c>
      <c r="BH25" s="98">
        <v>0</v>
      </c>
      <c r="LTI25" s="106"/>
    </row>
    <row r="26" spans="1:60 8641:8652">
      <c r="A26" s="98">
        <v>2</v>
      </c>
      <c r="B26" s="98">
        <v>1</v>
      </c>
      <c r="C26" s="98">
        <v>2</v>
      </c>
      <c r="D26" s="98">
        <v>-5187.5</v>
      </c>
      <c r="E26" s="98">
        <v>67337.5</v>
      </c>
      <c r="F26" s="98">
        <v>-72525</v>
      </c>
      <c r="G26" s="98">
        <v>254</v>
      </c>
      <c r="H26" s="98">
        <v>44.881889800000003</v>
      </c>
      <c r="I26" s="98">
        <v>114</v>
      </c>
      <c r="J26" s="98">
        <v>138</v>
      </c>
      <c r="K26" s="98">
        <v>4337.5</v>
      </c>
      <c r="L26" s="98">
        <v>-3687.5</v>
      </c>
      <c r="M26" s="98">
        <v>590.67982459999996</v>
      </c>
      <c r="N26" s="98">
        <v>-525.54347829999995</v>
      </c>
      <c r="O26" s="98">
        <v>1.1239409</v>
      </c>
      <c r="P26" s="98">
        <v>-20.423228300000002</v>
      </c>
      <c r="Q26" s="98">
        <v>4</v>
      </c>
      <c r="R26" s="98">
        <v>7</v>
      </c>
      <c r="S26" s="98">
        <v>80</v>
      </c>
      <c r="T26" s="98">
        <v>80</v>
      </c>
      <c r="U26" s="98">
        <v>-13687.5</v>
      </c>
      <c r="V26" s="98">
        <v>0.92847290000000005</v>
      </c>
      <c r="W26" s="98">
        <v>1</v>
      </c>
      <c r="X26" s="98">
        <v>13687.5</v>
      </c>
      <c r="Y26" s="98">
        <v>-37.899543399999999</v>
      </c>
      <c r="Z26" s="98">
        <v>-43.205479500000003</v>
      </c>
      <c r="AA26" s="98">
        <v>-0.27150560000000001</v>
      </c>
      <c r="AB26" s="98">
        <v>-5.3205000000000002E-2</v>
      </c>
      <c r="AC26" s="98">
        <v>-4255.8053400999997</v>
      </c>
      <c r="AD26" s="98">
        <v>0</v>
      </c>
      <c r="AE26" s="98">
        <v>2</v>
      </c>
      <c r="AF26" s="98">
        <v>1</v>
      </c>
      <c r="AG26" s="98">
        <v>2</v>
      </c>
      <c r="AH26" s="98">
        <v>-5187.5</v>
      </c>
      <c r="AI26" s="98">
        <v>67337.5</v>
      </c>
      <c r="AJ26" s="98">
        <v>-72525</v>
      </c>
      <c r="AK26" s="98">
        <v>254</v>
      </c>
      <c r="AL26" s="98">
        <v>44.881889800000003</v>
      </c>
      <c r="AM26" s="98">
        <v>114</v>
      </c>
      <c r="AN26" s="98">
        <v>138</v>
      </c>
      <c r="AO26" s="98">
        <v>4337.5</v>
      </c>
      <c r="AP26" s="98">
        <v>-3687.5</v>
      </c>
      <c r="AQ26" s="98">
        <v>590.67982459999996</v>
      </c>
      <c r="AR26" s="98">
        <v>-525.54347829999995</v>
      </c>
      <c r="AS26" s="98">
        <v>1.1239409</v>
      </c>
      <c r="AT26" s="98">
        <v>-20.423228300000002</v>
      </c>
      <c r="AU26" s="98">
        <v>4</v>
      </c>
      <c r="AV26" s="98">
        <v>7</v>
      </c>
      <c r="AW26" s="98">
        <v>80</v>
      </c>
      <c r="AX26" s="98">
        <v>80</v>
      </c>
      <c r="AY26" s="98">
        <v>-13687.5</v>
      </c>
      <c r="AZ26" s="98">
        <v>0.92847290000000005</v>
      </c>
      <c r="BA26" s="98">
        <v>1</v>
      </c>
      <c r="BB26" s="98">
        <v>13687.5</v>
      </c>
      <c r="BC26" s="98">
        <v>-37.899543399999999</v>
      </c>
      <c r="BD26" s="98">
        <v>-43.205479500000003</v>
      </c>
      <c r="BE26" s="98">
        <v>-0.27150560000000001</v>
      </c>
      <c r="BF26" s="98">
        <v>-5.3205000000000002E-2</v>
      </c>
      <c r="BG26" s="98">
        <v>-4255.8053400999997</v>
      </c>
      <c r="BH26" s="98">
        <v>0</v>
      </c>
      <c r="LTI26" s="106"/>
    </row>
    <row r="27" spans="1:60 8641:8652">
      <c r="A27" s="98">
        <v>1</v>
      </c>
      <c r="B27" s="98">
        <v>1</v>
      </c>
      <c r="C27" s="98">
        <v>1</v>
      </c>
      <c r="D27" s="98">
        <v>5187.5</v>
      </c>
      <c r="E27" s="98">
        <v>72525</v>
      </c>
      <c r="F27" s="98">
        <v>-67337.5</v>
      </c>
      <c r="G27" s="98">
        <v>254</v>
      </c>
      <c r="H27" s="98">
        <v>54.330708700000002</v>
      </c>
      <c r="I27" s="98">
        <v>138</v>
      </c>
      <c r="J27" s="98">
        <v>114</v>
      </c>
      <c r="K27" s="98">
        <v>3687.5</v>
      </c>
      <c r="L27" s="98">
        <v>-4337.5</v>
      </c>
      <c r="M27" s="98">
        <v>525.54347829999995</v>
      </c>
      <c r="N27" s="98">
        <v>-590.67982459999996</v>
      </c>
      <c r="O27" s="98">
        <v>0.88972649999999998</v>
      </c>
      <c r="P27" s="98">
        <v>20.423228300000002</v>
      </c>
      <c r="Q27" s="98">
        <v>7</v>
      </c>
      <c r="R27" s="98">
        <v>4</v>
      </c>
      <c r="S27" s="98">
        <v>80</v>
      </c>
      <c r="T27" s="98">
        <v>80</v>
      </c>
      <c r="U27" s="98">
        <v>-7837.5</v>
      </c>
      <c r="V27" s="98">
        <v>1.0770373</v>
      </c>
      <c r="W27" s="98">
        <v>1</v>
      </c>
      <c r="X27" s="98">
        <v>7837.5</v>
      </c>
      <c r="Y27" s="98">
        <v>66.188197799999998</v>
      </c>
      <c r="Z27" s="98">
        <v>91.339712899999995</v>
      </c>
      <c r="AA27" s="98">
        <v>3.8041800000000001E-2</v>
      </c>
      <c r="AB27" s="98">
        <v>5.3205000000000002E-2</v>
      </c>
      <c r="AC27" s="98">
        <v>4255.8053400999997</v>
      </c>
      <c r="AD27" s="98">
        <v>0</v>
      </c>
      <c r="AE27" s="98">
        <v>1</v>
      </c>
      <c r="AF27" s="98">
        <v>1</v>
      </c>
      <c r="AG27" s="98">
        <v>1</v>
      </c>
      <c r="AH27" s="98">
        <v>5187.5</v>
      </c>
      <c r="AI27" s="98">
        <v>72525</v>
      </c>
      <c r="AJ27" s="98">
        <v>-67337.5</v>
      </c>
      <c r="AK27" s="98">
        <v>254</v>
      </c>
      <c r="AL27" s="98">
        <v>54.330708700000002</v>
      </c>
      <c r="AM27" s="98">
        <v>138</v>
      </c>
      <c r="AN27" s="98">
        <v>114</v>
      </c>
      <c r="AO27" s="98">
        <v>3687.5</v>
      </c>
      <c r="AP27" s="98">
        <v>-4337.5</v>
      </c>
      <c r="AQ27" s="98">
        <v>525.54347829999995</v>
      </c>
      <c r="AR27" s="98">
        <v>-590.67982459999996</v>
      </c>
      <c r="AS27" s="98">
        <v>0.88972649999999998</v>
      </c>
      <c r="AT27" s="98">
        <v>20.423228300000002</v>
      </c>
      <c r="AU27" s="98">
        <v>7</v>
      </c>
      <c r="AV27" s="98">
        <v>4</v>
      </c>
      <c r="AW27" s="98">
        <v>80</v>
      </c>
      <c r="AX27" s="98">
        <v>80</v>
      </c>
      <c r="AY27" s="98">
        <v>-7837.5</v>
      </c>
      <c r="AZ27" s="98">
        <v>1.0770373</v>
      </c>
      <c r="BA27" s="98">
        <v>1</v>
      </c>
      <c r="BB27" s="98">
        <v>7837.5</v>
      </c>
      <c r="BC27" s="98">
        <v>66.188197799999998</v>
      </c>
      <c r="BD27" s="98">
        <v>91.339712899999995</v>
      </c>
      <c r="BE27" s="98">
        <v>3.8041800000000001E-2</v>
      </c>
      <c r="BF27" s="98">
        <v>5.3205000000000002E-2</v>
      </c>
      <c r="BG27" s="98">
        <v>4255.8053400999997</v>
      </c>
      <c r="BH27" s="98">
        <v>0</v>
      </c>
      <c r="LTI27" s="106"/>
    </row>
    <row r="28" spans="1:60 8641:8652">
      <c r="LTI28" s="106"/>
    </row>
    <row r="29" spans="1:60 8641:8652">
      <c r="LTI29" s="106"/>
    </row>
    <row r="30" spans="1:60 8641:8652">
      <c r="LTI30" s="106"/>
    </row>
    <row r="31" spans="1:60 8641:8652">
      <c r="LTI31" s="10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2"/>
  <dimension ref="A1:MHE56"/>
  <sheetViews>
    <sheetView workbookViewId="0">
      <selection activeCell="A9" sqref="A9"/>
    </sheetView>
  </sheetViews>
  <sheetFormatPr defaultRowHeight="14.25"/>
  <cols>
    <col min="1" max="1" width="17.75" style="98" bestFit="1" customWidth="1"/>
    <col min="2" max="2" width="14.875" style="98" bestFit="1" customWidth="1"/>
    <col min="3" max="3" width="4.5" style="98" customWidth="1"/>
    <col min="4" max="4" width="11.25" style="98" bestFit="1" customWidth="1"/>
    <col min="5" max="5" width="13.625" style="98" bestFit="1" customWidth="1"/>
    <col min="6" max="6" width="13.375" style="98" bestFit="1" customWidth="1"/>
    <col min="7" max="7" width="14.125" style="98" bestFit="1" customWidth="1"/>
    <col min="8" max="8" width="13.625" style="98" bestFit="1" customWidth="1"/>
    <col min="9" max="9" width="16.75" style="98" bestFit="1" customWidth="1"/>
    <col min="10" max="10" width="15.5" style="98" bestFit="1" customWidth="1"/>
    <col min="11" max="11" width="19.625" style="98" bestFit="1" customWidth="1"/>
    <col min="12" max="12" width="18.375" style="98" bestFit="1" customWidth="1"/>
    <col min="13" max="13" width="19.375" style="98" bestFit="1" customWidth="1"/>
    <col min="14" max="14" width="18.125" style="98" bestFit="1" customWidth="1"/>
    <col min="15" max="15" width="16.375" style="98" bestFit="1" customWidth="1"/>
    <col min="16" max="16" width="12.5" style="98" bestFit="1" customWidth="1"/>
    <col min="17" max="17" width="25.5" style="98" bestFit="1" customWidth="1"/>
    <col min="18" max="18" width="24.125" style="98" bestFit="1" customWidth="1"/>
    <col min="19" max="19" width="19.625" style="98" bestFit="1" customWidth="1"/>
    <col min="20" max="20" width="18.375" style="98" bestFit="1" customWidth="1"/>
    <col min="21" max="21" width="23.5" style="98" bestFit="1" customWidth="1"/>
    <col min="22" max="22" width="13.375" style="98" bestFit="1" customWidth="1"/>
    <col min="23" max="23" width="19.875" style="98" bestFit="1" customWidth="1"/>
    <col min="24" max="24" width="22.75" style="98" bestFit="1" customWidth="1"/>
    <col min="25" max="25" width="19.125" style="98" bestFit="1" customWidth="1"/>
    <col min="26" max="26" width="10.875" style="98" customWidth="1"/>
    <col min="27" max="27" width="18.875" style="98" bestFit="1" customWidth="1"/>
    <col min="28" max="28" width="28.875" style="98" bestFit="1" customWidth="1"/>
    <col min="29" max="29" width="24.125" style="98" bestFit="1" customWidth="1"/>
    <col min="30" max="30" width="18.625" style="98" bestFit="1" customWidth="1"/>
    <col min="31" max="31" width="17.75" style="98" bestFit="1" customWidth="1"/>
    <col min="32" max="32" width="14.875" style="98" bestFit="1" customWidth="1"/>
    <col min="33" max="33" width="4.5" style="98" customWidth="1"/>
    <col min="34" max="34" width="11.25" style="98" bestFit="1" customWidth="1"/>
    <col min="35" max="35" width="13.625" style="98" bestFit="1" customWidth="1"/>
    <col min="36" max="36" width="13.375" style="98" bestFit="1" customWidth="1"/>
    <col min="37" max="37" width="14.125" style="98" bestFit="1" customWidth="1"/>
    <col min="38" max="38" width="13.625" style="98" bestFit="1" customWidth="1"/>
    <col min="39" max="39" width="16.75" style="98" bestFit="1" customWidth="1"/>
    <col min="40" max="40" width="15.5" style="98" bestFit="1" customWidth="1"/>
    <col min="41" max="41" width="19.625" style="98" bestFit="1" customWidth="1"/>
    <col min="42" max="42" width="18.375" style="98" bestFit="1" customWidth="1"/>
    <col min="43" max="43" width="19.375" style="98" bestFit="1" customWidth="1"/>
    <col min="44" max="44" width="18.125" style="98" bestFit="1" customWidth="1"/>
    <col min="45" max="45" width="16.375" style="98" bestFit="1" customWidth="1"/>
    <col min="46" max="46" width="12.5" style="98" bestFit="1" customWidth="1"/>
    <col min="47" max="47" width="25.5" style="98" bestFit="1" customWidth="1"/>
    <col min="48" max="48" width="24.125" style="98" bestFit="1" customWidth="1"/>
    <col min="49" max="49" width="19.625" style="98" bestFit="1" customWidth="1"/>
    <col min="50" max="50" width="18.375" style="98" bestFit="1" customWidth="1"/>
    <col min="51" max="51" width="23.5" style="98" bestFit="1" customWidth="1"/>
    <col min="52" max="52" width="13.375" style="98" bestFit="1" customWidth="1"/>
    <col min="53" max="53" width="19.875" style="98" bestFit="1" customWidth="1"/>
    <col min="54" max="54" width="22.75" style="98" bestFit="1" customWidth="1"/>
    <col min="55" max="55" width="19.125" style="98" bestFit="1" customWidth="1"/>
    <col min="56" max="56" width="10.875" style="98" customWidth="1"/>
    <col min="57" max="57" width="18.875" style="98" bestFit="1" customWidth="1"/>
    <col min="58" max="58" width="28.875" style="98" bestFit="1" customWidth="1"/>
    <col min="59" max="59" width="24.125" style="98" bestFit="1" customWidth="1"/>
    <col min="60" max="60" width="18.625" style="98" bestFit="1" customWidth="1"/>
    <col min="61" max="61" width="17.75" style="98" bestFit="1" customWidth="1"/>
    <col min="62" max="62" width="14.875" style="98" bestFit="1" customWidth="1"/>
    <col min="63" max="63" width="4.5" style="98" customWidth="1"/>
    <col min="64" max="64" width="11.25" style="98" bestFit="1" customWidth="1"/>
    <col min="65" max="65" width="13.625" style="98" bestFit="1" customWidth="1"/>
    <col min="66" max="66" width="13.375" style="98" bestFit="1" customWidth="1"/>
    <col min="67" max="67" width="14.125" style="98" bestFit="1" customWidth="1"/>
    <col min="68" max="68" width="13.625" style="98" bestFit="1" customWidth="1"/>
    <col min="69" max="69" width="16.75" style="98" bestFit="1" customWidth="1"/>
    <col min="70" max="70" width="15.5" style="98" bestFit="1" customWidth="1"/>
    <col min="71" max="71" width="19.625" style="98" bestFit="1" customWidth="1"/>
    <col min="72" max="72" width="18.375" style="98" bestFit="1" customWidth="1"/>
    <col min="73" max="73" width="19.375" style="98" bestFit="1" customWidth="1"/>
    <col min="74" max="74" width="18.125" style="98" bestFit="1" customWidth="1"/>
    <col min="75" max="75" width="16.375" style="98" bestFit="1" customWidth="1"/>
    <col min="76" max="76" width="12.5" style="98" customWidth="1"/>
    <col min="77" max="77" width="25.5" style="98" bestFit="1" customWidth="1"/>
    <col min="78" max="78" width="24.125" style="98" bestFit="1" customWidth="1"/>
    <col min="79" max="79" width="19.625" style="98" bestFit="1" customWidth="1"/>
    <col min="80" max="80" width="18.375" style="98" bestFit="1" customWidth="1"/>
    <col min="81" max="81" width="23.5" style="98" bestFit="1" customWidth="1"/>
    <col min="82" max="82" width="13.375" style="98" bestFit="1" customWidth="1"/>
    <col min="83" max="83" width="19.875" style="98" bestFit="1" customWidth="1"/>
    <col min="84" max="84" width="22.75" style="98" bestFit="1" customWidth="1"/>
    <col min="85" max="85" width="19.125" style="98" bestFit="1" customWidth="1"/>
    <col min="86" max="86" width="10.875" style="98" customWidth="1"/>
    <col min="87" max="87" width="18.875" style="98" bestFit="1" customWidth="1"/>
    <col min="88" max="88" width="28.875" style="98" bestFit="1" customWidth="1"/>
    <col min="89" max="89" width="24.125" style="98" bestFit="1" customWidth="1"/>
    <col min="90" max="90" width="18.625" style="98" bestFit="1" customWidth="1"/>
    <col min="91" max="91" width="17.75" style="98" bestFit="1" customWidth="1"/>
    <col min="92" max="92" width="14.875" style="98" bestFit="1" customWidth="1"/>
    <col min="93" max="93" width="4.5" style="98" customWidth="1"/>
    <col min="94" max="94" width="11.25" style="98" bestFit="1" customWidth="1"/>
    <col min="95" max="95" width="13.625" style="98" bestFit="1" customWidth="1"/>
    <col min="96" max="96" width="13.375" style="98" bestFit="1" customWidth="1"/>
    <col min="97" max="97" width="14.125" style="98" bestFit="1" customWidth="1"/>
    <col min="98" max="98" width="13.625" style="98" bestFit="1" customWidth="1"/>
    <col min="99" max="99" width="16.75" style="98" bestFit="1" customWidth="1"/>
    <col min="100" max="100" width="15.5" style="98" bestFit="1" customWidth="1"/>
    <col min="101" max="101" width="19.625" style="98" bestFit="1" customWidth="1"/>
    <col min="102" max="102" width="18.375" style="98" bestFit="1" customWidth="1"/>
    <col min="103" max="103" width="19.375" style="98" bestFit="1" customWidth="1"/>
    <col min="104" max="104" width="18.125" style="98" bestFit="1" customWidth="1"/>
    <col min="105" max="105" width="16.375" style="98" bestFit="1" customWidth="1"/>
    <col min="106" max="106" width="12.5" style="98" bestFit="1" customWidth="1"/>
    <col min="107" max="107" width="25.5" style="98" bestFit="1" customWidth="1"/>
    <col min="108" max="108" width="24.125" style="98" bestFit="1" customWidth="1"/>
    <col min="109" max="109" width="19.625" style="98" bestFit="1" customWidth="1"/>
    <col min="110" max="110" width="18.375" style="98" bestFit="1" customWidth="1"/>
    <col min="111" max="111" width="23.5" style="98" bestFit="1" customWidth="1"/>
    <col min="112" max="112" width="13.375" style="98" bestFit="1" customWidth="1"/>
    <col min="113" max="113" width="19.875" style="98" bestFit="1" customWidth="1"/>
    <col min="114" max="114" width="22.75" style="98" bestFit="1" customWidth="1"/>
    <col min="115" max="115" width="19.125" style="98" bestFit="1" customWidth="1"/>
    <col min="116" max="116" width="10.875" style="98" customWidth="1"/>
    <col min="117" max="117" width="18.875" style="98" bestFit="1" customWidth="1"/>
    <col min="118" max="118" width="28.875" style="98" bestFit="1" customWidth="1"/>
    <col min="119" max="119" width="24.125" style="98" bestFit="1" customWidth="1"/>
    <col min="120" max="120" width="18.625" style="98" bestFit="1" customWidth="1"/>
    <col min="121" max="121" width="17.75" style="98" bestFit="1" customWidth="1"/>
    <col min="122" max="122" width="14.875" style="98" bestFit="1" customWidth="1"/>
    <col min="123" max="123" width="4.5" style="98" customWidth="1"/>
    <col min="124" max="124" width="11.25" style="98" bestFit="1" customWidth="1"/>
    <col min="125" max="125" width="13.625" style="98" bestFit="1" customWidth="1"/>
    <col min="126" max="126" width="13.375" style="98" bestFit="1" customWidth="1"/>
    <col min="127" max="127" width="14.125" style="98" bestFit="1" customWidth="1"/>
    <col min="128" max="128" width="13.625" style="98" bestFit="1" customWidth="1"/>
    <col min="129" max="129" width="16.75" style="98" bestFit="1" customWidth="1"/>
    <col min="130" max="130" width="15.5" style="98" bestFit="1" customWidth="1"/>
    <col min="131" max="131" width="19.625" style="98" bestFit="1" customWidth="1"/>
    <col min="132" max="132" width="18.375" style="98" bestFit="1" customWidth="1"/>
    <col min="133" max="133" width="19.375" style="98" bestFit="1" customWidth="1"/>
    <col min="134" max="134" width="18.125" style="98" bestFit="1" customWidth="1"/>
    <col min="135" max="135" width="16.375" style="98" bestFit="1" customWidth="1"/>
    <col min="136" max="136" width="12.5" style="98" bestFit="1" customWidth="1"/>
    <col min="137" max="137" width="25.5" style="98" bestFit="1" customWidth="1"/>
    <col min="138" max="138" width="24.125" style="98" bestFit="1" customWidth="1"/>
    <col min="139" max="139" width="19.625" style="98" bestFit="1" customWidth="1"/>
    <col min="140" max="140" width="18.375" style="98" bestFit="1" customWidth="1"/>
    <col min="141" max="141" width="23.5" style="98" bestFit="1" customWidth="1"/>
    <col min="142" max="142" width="13.375" style="98" bestFit="1" customWidth="1"/>
    <col min="143" max="143" width="19.875" style="98" bestFit="1" customWidth="1"/>
    <col min="144" max="144" width="22.75" style="98" bestFit="1" customWidth="1"/>
    <col min="145" max="145" width="19.125" style="98" bestFit="1" customWidth="1"/>
    <col min="146" max="146" width="10.875" style="98" customWidth="1"/>
    <col min="147" max="147" width="18.875" style="98" bestFit="1" customWidth="1"/>
    <col min="148" max="148" width="28.875" style="98" bestFit="1" customWidth="1"/>
    <col min="149" max="149" width="24.125" style="98" bestFit="1" customWidth="1"/>
    <col min="150" max="150" width="18.625" style="98" bestFit="1" customWidth="1"/>
    <col min="151" max="151" width="17.75" style="98" bestFit="1" customWidth="1"/>
    <col min="152" max="152" width="14.875" style="98" bestFit="1" customWidth="1"/>
    <col min="153" max="153" width="4.5" style="98" customWidth="1"/>
    <col min="154" max="154" width="11.25" style="98" bestFit="1" customWidth="1"/>
    <col min="155" max="155" width="13.625" style="98" bestFit="1" customWidth="1"/>
    <col min="156" max="156" width="13.375" style="98" bestFit="1" customWidth="1"/>
    <col min="157" max="157" width="14.125" style="98" bestFit="1" customWidth="1"/>
    <col min="158" max="158" width="13.625" style="98" bestFit="1" customWidth="1"/>
    <col min="159" max="159" width="16.75" style="98" bestFit="1" customWidth="1"/>
    <col min="160" max="160" width="15.5" style="98" bestFit="1" customWidth="1"/>
    <col min="161" max="161" width="19.625" style="98" bestFit="1" customWidth="1"/>
    <col min="162" max="162" width="18.375" style="98" bestFit="1" customWidth="1"/>
    <col min="163" max="163" width="19.375" style="98" bestFit="1" customWidth="1"/>
    <col min="164" max="164" width="18.125" style="98" bestFit="1" customWidth="1"/>
    <col min="165" max="165" width="16.375" style="98" bestFit="1" customWidth="1"/>
    <col min="166" max="166" width="12.5" style="98" bestFit="1" customWidth="1"/>
    <col min="167" max="167" width="25.5" style="98" bestFit="1" customWidth="1"/>
    <col min="168" max="168" width="24.125" style="98" bestFit="1" customWidth="1"/>
    <col min="169" max="169" width="19.625" style="98" bestFit="1" customWidth="1"/>
    <col min="170" max="170" width="18.375" style="98" bestFit="1" customWidth="1"/>
    <col min="171" max="171" width="23.5" style="98" bestFit="1" customWidth="1"/>
    <col min="172" max="172" width="13.375" style="98" bestFit="1" customWidth="1"/>
    <col min="173" max="173" width="19.875" style="98" bestFit="1" customWidth="1"/>
    <col min="174" max="174" width="22.75" style="98" bestFit="1" customWidth="1"/>
    <col min="175" max="175" width="19.125" style="98" bestFit="1" customWidth="1"/>
    <col min="176" max="176" width="10.875" style="98" customWidth="1"/>
    <col min="177" max="177" width="18.875" style="98" bestFit="1" customWidth="1"/>
    <col min="178" max="178" width="28.875" style="98" bestFit="1" customWidth="1"/>
    <col min="179" max="179" width="24.125" style="98" bestFit="1" customWidth="1"/>
    <col min="180" max="180" width="18.625" style="98" bestFit="1" customWidth="1"/>
    <col min="181" max="181" width="17.75" style="98" bestFit="1" customWidth="1"/>
    <col min="182" max="182" width="14.875" style="98" bestFit="1" customWidth="1"/>
    <col min="183" max="183" width="4.5" style="98" customWidth="1"/>
    <col min="184" max="184" width="11.25" style="98" bestFit="1" customWidth="1"/>
    <col min="185" max="185" width="13.625" style="98" bestFit="1" customWidth="1"/>
    <col min="186" max="186" width="13.375" style="98" bestFit="1" customWidth="1"/>
    <col min="187" max="187" width="14.125" style="98" bestFit="1" customWidth="1"/>
    <col min="188" max="188" width="13.625" style="98" bestFit="1" customWidth="1"/>
    <col min="189" max="189" width="16.75" style="98" bestFit="1" customWidth="1"/>
    <col min="190" max="190" width="15.5" style="98" bestFit="1" customWidth="1"/>
    <col min="191" max="191" width="19.625" style="98" bestFit="1" customWidth="1"/>
    <col min="192" max="192" width="18.375" style="98" bestFit="1" customWidth="1"/>
    <col min="193" max="193" width="19.375" style="98" bestFit="1" customWidth="1"/>
    <col min="194" max="194" width="18.125" style="98" bestFit="1" customWidth="1"/>
    <col min="195" max="195" width="16.375" style="98" bestFit="1" customWidth="1"/>
    <col min="196" max="196" width="12.5" style="98" bestFit="1" customWidth="1"/>
    <col min="197" max="197" width="25.5" style="98" bestFit="1" customWidth="1"/>
    <col min="198" max="198" width="24.125" style="98" bestFit="1" customWidth="1"/>
    <col min="199" max="199" width="19.625" style="98" bestFit="1" customWidth="1"/>
    <col min="200" max="200" width="18.375" style="98" bestFit="1" customWidth="1"/>
    <col min="201" max="201" width="23.5" style="98" bestFit="1" customWidth="1"/>
    <col min="202" max="202" width="13.375" style="98" bestFit="1" customWidth="1"/>
    <col min="203" max="203" width="19.875" style="98" bestFit="1" customWidth="1"/>
    <col min="204" max="204" width="22.75" style="98" bestFit="1" customWidth="1"/>
    <col min="205" max="205" width="19.125" style="98" bestFit="1" customWidth="1"/>
    <col min="206" max="206" width="10.875" style="98" customWidth="1"/>
    <col min="207" max="207" width="18.875" style="98" bestFit="1" customWidth="1"/>
    <col min="208" max="208" width="28.875" style="98" bestFit="1" customWidth="1"/>
    <col min="209" max="209" width="24.125" style="98" bestFit="1" customWidth="1"/>
    <col min="210" max="210" width="18.625" style="98" bestFit="1" customWidth="1"/>
    <col min="211" max="211" width="17.75" style="98" bestFit="1" customWidth="1"/>
    <col min="212" max="212" width="14.875" style="98" bestFit="1" customWidth="1"/>
    <col min="213" max="213" width="4.5" style="98" customWidth="1"/>
    <col min="214" max="214" width="11.25" style="98" bestFit="1" customWidth="1"/>
    <col min="215" max="215" width="13.625" style="98" bestFit="1" customWidth="1"/>
    <col min="216" max="216" width="13.375" style="98" bestFit="1" customWidth="1"/>
    <col min="217" max="217" width="14.125" style="98" bestFit="1" customWidth="1"/>
    <col min="218" max="218" width="13.625" style="98" bestFit="1" customWidth="1"/>
    <col min="219" max="219" width="16.75" style="98" bestFit="1" customWidth="1"/>
    <col min="220" max="220" width="15.5" style="98" bestFit="1" customWidth="1"/>
    <col min="221" max="221" width="19.625" style="98" bestFit="1" customWidth="1"/>
    <col min="222" max="222" width="18.375" style="98" bestFit="1" customWidth="1"/>
    <col min="223" max="223" width="19.375" style="98" bestFit="1" customWidth="1"/>
    <col min="224" max="224" width="18.125" style="98" bestFit="1" customWidth="1"/>
    <col min="225" max="225" width="16.375" style="98" bestFit="1" customWidth="1"/>
    <col min="226" max="226" width="12.5" style="98" customWidth="1"/>
    <col min="227" max="227" width="25.5" style="98" bestFit="1" customWidth="1"/>
    <col min="228" max="228" width="24.125" style="98" bestFit="1" customWidth="1"/>
    <col min="229" max="229" width="19.625" style="98" bestFit="1" customWidth="1"/>
    <col min="230" max="230" width="18.375" style="98" bestFit="1" customWidth="1"/>
    <col min="231" max="231" width="23.5" style="98" bestFit="1" customWidth="1"/>
    <col min="232" max="232" width="13.375" style="98" bestFit="1" customWidth="1"/>
    <col min="233" max="233" width="19.875" style="98" bestFit="1" customWidth="1"/>
    <col min="234" max="234" width="22.75" style="98" bestFit="1" customWidth="1"/>
    <col min="235" max="235" width="19.125" style="98" bestFit="1" customWidth="1"/>
    <col min="236" max="236" width="10.875" style="98" customWidth="1"/>
    <col min="237" max="237" width="18.875" style="98" bestFit="1" customWidth="1"/>
    <col min="238" max="238" width="28.875" style="98" bestFit="1" customWidth="1"/>
    <col min="239" max="239" width="24.125" style="98" bestFit="1" customWidth="1"/>
    <col min="240" max="240" width="18.625" style="98" bestFit="1" customWidth="1"/>
    <col min="241" max="241" width="17.75" style="98" bestFit="1" customWidth="1"/>
    <col min="242" max="242" width="14.875" style="98" bestFit="1" customWidth="1"/>
    <col min="243" max="243" width="4.5" style="98" customWidth="1"/>
    <col min="244" max="244" width="11.25" style="98" bestFit="1" customWidth="1"/>
    <col min="245" max="245" width="13.625" style="98" bestFit="1" customWidth="1"/>
    <col min="246" max="246" width="13.375" style="98" bestFit="1" customWidth="1"/>
    <col min="247" max="247" width="14.125" style="98" bestFit="1" customWidth="1"/>
    <col min="248" max="248" width="13.625" style="98" bestFit="1" customWidth="1"/>
    <col min="249" max="249" width="16.75" style="98" bestFit="1" customWidth="1"/>
    <col min="250" max="250" width="15.5" style="98" bestFit="1" customWidth="1"/>
    <col min="251" max="251" width="19.625" style="98" bestFit="1" customWidth="1"/>
    <col min="252" max="252" width="18.375" style="98" bestFit="1" customWidth="1"/>
    <col min="253" max="253" width="19.375" style="98" bestFit="1" customWidth="1"/>
    <col min="254" max="254" width="18.125" style="98" bestFit="1" customWidth="1"/>
    <col min="255" max="255" width="16.375" style="98" bestFit="1" customWidth="1"/>
    <col min="256" max="256" width="12.5" style="98" customWidth="1"/>
    <col min="257" max="257" width="25.5" style="98" bestFit="1" customWidth="1"/>
    <col min="258" max="258" width="24.125" style="98" bestFit="1" customWidth="1"/>
    <col min="259" max="259" width="19.625" style="98" bestFit="1" customWidth="1"/>
    <col min="260" max="260" width="18.375" style="98" bestFit="1" customWidth="1"/>
    <col min="261" max="261" width="23.5" style="98" bestFit="1" customWidth="1"/>
    <col min="262" max="262" width="13.375" style="98" bestFit="1" customWidth="1"/>
    <col min="263" max="263" width="19.875" style="98" bestFit="1" customWidth="1"/>
    <col min="264" max="264" width="22.75" style="98" bestFit="1" customWidth="1"/>
    <col min="265" max="265" width="19.125" style="98" bestFit="1" customWidth="1"/>
    <col min="266" max="266" width="10.875" style="98" customWidth="1"/>
    <col min="267" max="267" width="18.875" style="98" bestFit="1" customWidth="1"/>
    <col min="268" max="268" width="28.875" style="98" bestFit="1" customWidth="1"/>
    <col min="269" max="269" width="24.125" style="98" bestFit="1" customWidth="1"/>
    <col min="270" max="270" width="18.625" style="98" bestFit="1" customWidth="1"/>
    <col min="271" max="271" width="17.75" style="98" bestFit="1" customWidth="1"/>
    <col min="272" max="272" width="14.875" style="98" bestFit="1" customWidth="1"/>
    <col min="273" max="273" width="4.5" style="98" customWidth="1"/>
    <col min="274" max="274" width="11.25" style="98" bestFit="1" customWidth="1"/>
    <col min="275" max="275" width="13.625" style="98" bestFit="1" customWidth="1"/>
    <col min="276" max="276" width="13.375" style="98" bestFit="1" customWidth="1"/>
    <col min="277" max="277" width="14.125" style="98" bestFit="1" customWidth="1"/>
    <col min="278" max="278" width="13.625" style="98" bestFit="1" customWidth="1"/>
    <col min="279" max="279" width="16.75" style="98" bestFit="1" customWidth="1"/>
    <col min="280" max="280" width="15.5" style="98" bestFit="1" customWidth="1"/>
    <col min="281" max="281" width="19.625" style="98" bestFit="1" customWidth="1"/>
    <col min="282" max="282" width="18.375" style="98" bestFit="1" customWidth="1"/>
    <col min="283" max="283" width="19.375" style="98" bestFit="1" customWidth="1"/>
    <col min="284" max="284" width="18.125" style="98" bestFit="1" customWidth="1"/>
    <col min="285" max="285" width="16.375" style="98" bestFit="1" customWidth="1"/>
    <col min="286" max="286" width="12.5" style="98" customWidth="1"/>
    <col min="287" max="287" width="25.5" style="98" bestFit="1" customWidth="1"/>
    <col min="288" max="288" width="24.125" style="98" bestFit="1" customWidth="1"/>
    <col min="289" max="289" width="19.625" style="98" bestFit="1" customWidth="1"/>
    <col min="290" max="290" width="18.375" style="98" bestFit="1" customWidth="1"/>
    <col min="291" max="291" width="23.5" style="98" bestFit="1" customWidth="1"/>
    <col min="292" max="292" width="13.375" style="98" bestFit="1" customWidth="1"/>
    <col min="293" max="293" width="19.875" style="98" bestFit="1" customWidth="1"/>
    <col min="294" max="294" width="22.75" style="98" bestFit="1" customWidth="1"/>
    <col min="295" max="295" width="19.125" style="98" bestFit="1" customWidth="1"/>
    <col min="296" max="296" width="10.875" style="98" customWidth="1"/>
    <col min="297" max="297" width="18.875" style="98" bestFit="1" customWidth="1"/>
    <col min="298" max="298" width="28.875" style="98" bestFit="1" customWidth="1"/>
    <col min="299" max="299" width="24.125" style="98" bestFit="1" customWidth="1"/>
    <col min="300" max="300" width="18.625" style="98" bestFit="1" customWidth="1"/>
    <col min="301" max="301" width="16.625" style="98" bestFit="1" customWidth="1"/>
    <col min="302" max="302" width="13.875" style="98" bestFit="1" customWidth="1"/>
    <col min="303" max="303" width="4.5" style="98" customWidth="1"/>
    <col min="304" max="304" width="11.25" style="98" bestFit="1" customWidth="1"/>
    <col min="305" max="305" width="13.625" style="98" bestFit="1" customWidth="1"/>
    <col min="306" max="306" width="13.375" style="98" bestFit="1" customWidth="1"/>
    <col min="307" max="307" width="14.125" style="98" bestFit="1" customWidth="1"/>
    <col min="308" max="308" width="13.625" style="98" bestFit="1" customWidth="1"/>
    <col min="309" max="309" width="16.75" style="98" bestFit="1" customWidth="1"/>
    <col min="310" max="310" width="15.5" style="98" bestFit="1" customWidth="1"/>
    <col min="311" max="311" width="19.625" style="98" bestFit="1" customWidth="1"/>
    <col min="312" max="312" width="18.375" style="98" bestFit="1" customWidth="1"/>
    <col min="313" max="313" width="19.375" style="98" bestFit="1" customWidth="1"/>
    <col min="314" max="314" width="18.125" style="98" bestFit="1" customWidth="1"/>
    <col min="315" max="315" width="16.375" style="98" bestFit="1" customWidth="1"/>
    <col min="316" max="316" width="12" style="98" customWidth="1"/>
    <col min="317" max="317" width="25.5" style="98" bestFit="1" customWidth="1"/>
    <col min="318" max="318" width="24.125" style="98" bestFit="1" customWidth="1"/>
    <col min="319" max="319" width="19.625" style="98" bestFit="1" customWidth="1"/>
    <col min="320" max="320" width="18.375" style="98" bestFit="1" customWidth="1"/>
    <col min="321" max="321" width="23.5" style="98" bestFit="1" customWidth="1"/>
    <col min="322" max="322" width="13.375" style="98" bestFit="1" customWidth="1"/>
    <col min="323" max="323" width="19.875" style="98" bestFit="1" customWidth="1"/>
    <col min="324" max="324" width="22.75" style="98" bestFit="1" customWidth="1"/>
    <col min="325" max="325" width="19.125" style="98" bestFit="1" customWidth="1"/>
    <col min="326" max="326" width="11.875" style="98" customWidth="1"/>
    <col min="327" max="327" width="18.875" style="98" bestFit="1" customWidth="1"/>
    <col min="328" max="328" width="28.875" style="98" bestFit="1" customWidth="1"/>
    <col min="329" max="329" width="24.125" style="98" bestFit="1" customWidth="1"/>
    <col min="330" max="330" width="18.625" style="98" bestFit="1" customWidth="1"/>
    <col min="331" max="331" width="16.625" style="98" bestFit="1" customWidth="1"/>
    <col min="332" max="332" width="13.875" style="98" bestFit="1" customWidth="1"/>
    <col min="333" max="333" width="4.5" style="98" customWidth="1"/>
    <col min="334" max="334" width="11.25" style="98" bestFit="1" customWidth="1"/>
    <col min="335" max="335" width="13.625" style="98" bestFit="1" customWidth="1"/>
    <col min="336" max="336" width="13.375" style="98" bestFit="1" customWidth="1"/>
    <col min="337" max="337" width="14.125" style="98" bestFit="1" customWidth="1"/>
    <col min="338" max="338" width="13.625" style="98" bestFit="1" customWidth="1"/>
    <col min="339" max="339" width="16.75" style="98" bestFit="1" customWidth="1"/>
    <col min="340" max="340" width="15.5" style="98" bestFit="1" customWidth="1"/>
    <col min="341" max="341" width="19.625" style="98" bestFit="1" customWidth="1"/>
    <col min="342" max="342" width="18.375" style="98" bestFit="1" customWidth="1"/>
    <col min="343" max="343" width="19.375" style="98" bestFit="1" customWidth="1"/>
    <col min="344" max="344" width="18.125" style="98" bestFit="1" customWidth="1"/>
    <col min="345" max="345" width="16.375" style="98" bestFit="1" customWidth="1"/>
    <col min="346" max="346" width="12" style="98" customWidth="1"/>
    <col min="347" max="347" width="25.5" style="98" bestFit="1" customWidth="1"/>
    <col min="348" max="348" width="24.125" style="98" bestFit="1" customWidth="1"/>
    <col min="349" max="349" width="19.625" style="98" bestFit="1" customWidth="1"/>
    <col min="350" max="350" width="18.375" style="98" bestFit="1" customWidth="1"/>
    <col min="351" max="351" width="23.5" style="98" bestFit="1" customWidth="1"/>
    <col min="352" max="352" width="13.375" style="98" bestFit="1" customWidth="1"/>
    <col min="353" max="353" width="19.875" style="98" bestFit="1" customWidth="1"/>
    <col min="354" max="354" width="22.75" style="98" bestFit="1" customWidth="1"/>
    <col min="355" max="355" width="19.125" style="98" bestFit="1" customWidth="1"/>
    <col min="356" max="356" width="11.875" style="98" customWidth="1"/>
    <col min="357" max="357" width="18.875" style="98" bestFit="1" customWidth="1"/>
    <col min="358" max="358" width="28.875" style="98" bestFit="1" customWidth="1"/>
    <col min="359" max="359" width="24.125" style="98" bestFit="1" customWidth="1"/>
    <col min="360" max="360" width="18.625" style="98" bestFit="1" customWidth="1"/>
    <col min="361" max="361" width="17.75" style="98" bestFit="1" customWidth="1"/>
    <col min="362" max="362" width="14.875" style="98" bestFit="1" customWidth="1"/>
    <col min="363" max="363" width="4.5" style="98" customWidth="1"/>
    <col min="364" max="364" width="11.25" style="98" bestFit="1" customWidth="1"/>
    <col min="365" max="365" width="13.625" style="98" bestFit="1" customWidth="1"/>
    <col min="366" max="366" width="13.375" style="98" bestFit="1" customWidth="1"/>
    <col min="367" max="367" width="14.125" style="98" bestFit="1" customWidth="1"/>
    <col min="368" max="368" width="13.625" style="98" bestFit="1" customWidth="1"/>
    <col min="369" max="369" width="16.75" style="98" bestFit="1" customWidth="1"/>
    <col min="370" max="370" width="15.5" style="98" bestFit="1" customWidth="1"/>
    <col min="371" max="371" width="19.625" style="98" bestFit="1" customWidth="1"/>
    <col min="372" max="372" width="18.375" style="98" bestFit="1" customWidth="1"/>
    <col min="373" max="373" width="19.375" style="98" bestFit="1" customWidth="1"/>
    <col min="374" max="374" width="18.125" style="98" bestFit="1" customWidth="1"/>
    <col min="375" max="375" width="16.375" style="98" bestFit="1" customWidth="1"/>
    <col min="376" max="376" width="12.5" style="98" customWidth="1"/>
    <col min="377" max="377" width="25.5" style="98" bestFit="1" customWidth="1"/>
    <col min="378" max="378" width="24.125" style="98" bestFit="1" customWidth="1"/>
    <col min="379" max="379" width="19.625" style="98" bestFit="1" customWidth="1"/>
    <col min="380" max="380" width="18.375" style="98" bestFit="1" customWidth="1"/>
    <col min="381" max="381" width="23.5" style="98" bestFit="1" customWidth="1"/>
    <col min="382" max="382" width="13.375" style="98" bestFit="1" customWidth="1"/>
    <col min="383" max="383" width="19.875" style="98" bestFit="1" customWidth="1"/>
    <col min="384" max="384" width="22.75" style="98" bestFit="1" customWidth="1"/>
    <col min="385" max="385" width="19.125" style="98" bestFit="1" customWidth="1"/>
    <col min="386" max="386" width="10.875" style="98" customWidth="1"/>
    <col min="387" max="387" width="18.875" style="98" bestFit="1" customWidth="1"/>
    <col min="388" max="388" width="28.875" style="98" bestFit="1" customWidth="1"/>
    <col min="389" max="389" width="24.125" style="98" bestFit="1" customWidth="1"/>
    <col min="390" max="390" width="18.625" style="98" bestFit="1" customWidth="1"/>
    <col min="391" max="391" width="16.625" style="98" bestFit="1" customWidth="1"/>
    <col min="392" max="392" width="13.875" style="98" bestFit="1" customWidth="1"/>
    <col min="393" max="393" width="4.5" style="98" customWidth="1"/>
    <col min="394" max="394" width="11.25" style="98" bestFit="1" customWidth="1"/>
    <col min="395" max="395" width="13.625" style="98" bestFit="1" customWidth="1"/>
    <col min="396" max="396" width="13.375" style="98" bestFit="1" customWidth="1"/>
    <col min="397" max="397" width="14.125" style="98" bestFit="1" customWidth="1"/>
    <col min="398" max="398" width="13.625" style="98" bestFit="1" customWidth="1"/>
    <col min="399" max="399" width="16.75" style="98" bestFit="1" customWidth="1"/>
    <col min="400" max="400" width="15.5" style="98" bestFit="1" customWidth="1"/>
    <col min="401" max="401" width="19.625" style="98" bestFit="1" customWidth="1"/>
    <col min="402" max="402" width="18.375" style="98" bestFit="1" customWidth="1"/>
    <col min="403" max="403" width="19.375" style="98" bestFit="1" customWidth="1"/>
    <col min="404" max="404" width="18.125" style="98" bestFit="1" customWidth="1"/>
    <col min="405" max="405" width="16.375" style="98" bestFit="1" customWidth="1"/>
    <col min="406" max="406" width="12" style="98" customWidth="1"/>
    <col min="407" max="407" width="25.5" style="98" bestFit="1" customWidth="1"/>
    <col min="408" max="408" width="24.125" style="98" bestFit="1" customWidth="1"/>
    <col min="409" max="409" width="19.625" style="98" bestFit="1" customWidth="1"/>
    <col min="410" max="410" width="18.375" style="98" bestFit="1" customWidth="1"/>
    <col min="411" max="411" width="23.5" style="98" bestFit="1" customWidth="1"/>
    <col min="412" max="412" width="13.375" style="98" bestFit="1" customWidth="1"/>
    <col min="413" max="413" width="19.875" style="98" bestFit="1" customWidth="1"/>
    <col min="414" max="414" width="22.75" style="98" bestFit="1" customWidth="1"/>
    <col min="415" max="415" width="19.125" style="98" bestFit="1" customWidth="1"/>
    <col min="416" max="416" width="11.875" style="98" customWidth="1"/>
    <col min="417" max="417" width="18.875" style="98" bestFit="1" customWidth="1"/>
    <col min="418" max="418" width="28.875" style="98" bestFit="1" customWidth="1"/>
    <col min="419" max="419" width="24.125" style="98" bestFit="1" customWidth="1"/>
    <col min="420" max="420" width="18.625" style="98" bestFit="1" customWidth="1"/>
    <col min="421" max="421" width="16.625" style="98" bestFit="1" customWidth="1"/>
    <col min="422" max="422" width="13.875" style="98" bestFit="1" customWidth="1"/>
    <col min="423" max="423" width="4.5" style="98" customWidth="1"/>
    <col min="424" max="424" width="11.25" style="98" bestFit="1" customWidth="1"/>
    <col min="425" max="425" width="13.625" style="98" bestFit="1" customWidth="1"/>
    <col min="426" max="426" width="13.375" style="98" bestFit="1" customWidth="1"/>
    <col min="427" max="427" width="14.125" style="98" bestFit="1" customWidth="1"/>
    <col min="428" max="428" width="13.625" style="98" bestFit="1" customWidth="1"/>
    <col min="429" max="429" width="16.75" style="98" bestFit="1" customWidth="1"/>
    <col min="430" max="430" width="15.5" style="98" bestFit="1" customWidth="1"/>
    <col min="431" max="431" width="19.625" style="98" bestFit="1" customWidth="1"/>
    <col min="432" max="432" width="18.375" style="98" bestFit="1" customWidth="1"/>
    <col min="433" max="433" width="19.375" style="98" bestFit="1" customWidth="1"/>
    <col min="434" max="434" width="18.125" style="98" bestFit="1" customWidth="1"/>
    <col min="435" max="435" width="16.375" style="98" bestFit="1" customWidth="1"/>
    <col min="436" max="436" width="12" style="98" customWidth="1"/>
    <col min="437" max="437" width="25.5" style="98" bestFit="1" customWidth="1"/>
    <col min="438" max="438" width="24.125" style="98" bestFit="1" customWidth="1"/>
    <col min="439" max="439" width="19.625" style="98" bestFit="1" customWidth="1"/>
    <col min="440" max="440" width="18.375" style="98" bestFit="1" customWidth="1"/>
    <col min="441" max="441" width="23.5" style="98" bestFit="1" customWidth="1"/>
    <col min="442" max="442" width="13.375" style="98" bestFit="1" customWidth="1"/>
    <col min="443" max="443" width="19.875" style="98" bestFit="1" customWidth="1"/>
    <col min="444" max="444" width="22.75" style="98" bestFit="1" customWidth="1"/>
    <col min="445" max="445" width="19.125" style="98" bestFit="1" customWidth="1"/>
    <col min="446" max="446" width="11.875" style="98" customWidth="1"/>
    <col min="447" max="447" width="18.875" style="98" bestFit="1" customWidth="1"/>
    <col min="448" max="448" width="28.875" style="98" bestFit="1" customWidth="1"/>
    <col min="449" max="449" width="24.125" style="98" bestFit="1" customWidth="1"/>
    <col min="450" max="450" width="18.625" style="98" bestFit="1" customWidth="1"/>
    <col min="451" max="451" width="16.625" style="98" bestFit="1" customWidth="1"/>
    <col min="452" max="452" width="13.875" style="98" bestFit="1" customWidth="1"/>
    <col min="453" max="453" width="4.5" style="98" customWidth="1"/>
    <col min="454" max="454" width="11.25" style="98" bestFit="1" customWidth="1"/>
    <col min="455" max="455" width="13.625" style="98" bestFit="1" customWidth="1"/>
    <col min="456" max="456" width="13.375" style="98" bestFit="1" customWidth="1"/>
    <col min="457" max="457" width="14.125" style="98" bestFit="1" customWidth="1"/>
    <col min="458" max="458" width="13.625" style="98" bestFit="1" customWidth="1"/>
    <col min="459" max="459" width="16.75" style="98" bestFit="1" customWidth="1"/>
    <col min="460" max="460" width="15.5" style="98" bestFit="1" customWidth="1"/>
    <col min="461" max="461" width="19.625" style="98" bestFit="1" customWidth="1"/>
    <col min="462" max="462" width="18.375" style="98" bestFit="1" customWidth="1"/>
    <col min="463" max="463" width="19.375" style="98" bestFit="1" customWidth="1"/>
    <col min="464" max="464" width="18.125" style="98" bestFit="1" customWidth="1"/>
    <col min="465" max="465" width="16.375" style="98" bestFit="1" customWidth="1"/>
    <col min="466" max="466" width="12" style="98" customWidth="1"/>
    <col min="467" max="467" width="25.5" style="98" bestFit="1" customWidth="1"/>
    <col min="468" max="468" width="24.125" style="98" bestFit="1" customWidth="1"/>
    <col min="469" max="469" width="19.625" style="98" bestFit="1" customWidth="1"/>
    <col min="470" max="470" width="18.375" style="98" bestFit="1" customWidth="1"/>
    <col min="471" max="471" width="23.5" style="98" bestFit="1" customWidth="1"/>
    <col min="472" max="472" width="13.375" style="98" bestFit="1" customWidth="1"/>
    <col min="473" max="473" width="19.875" style="98" bestFit="1" customWidth="1"/>
    <col min="474" max="474" width="22.75" style="98" bestFit="1" customWidth="1"/>
    <col min="475" max="475" width="19.125" style="98" bestFit="1" customWidth="1"/>
    <col min="476" max="476" width="11.875" style="98" customWidth="1"/>
    <col min="477" max="477" width="18.875" style="98" bestFit="1" customWidth="1"/>
    <col min="478" max="478" width="28.875" style="98" bestFit="1" customWidth="1"/>
    <col min="479" max="479" width="24.125" style="98" bestFit="1" customWidth="1"/>
    <col min="480" max="480" width="18.625" style="98" bestFit="1" customWidth="1"/>
    <col min="481" max="481" width="17.75" style="98" bestFit="1" customWidth="1"/>
    <col min="482" max="482" width="14.875" style="98" bestFit="1" customWidth="1"/>
    <col min="483" max="483" width="4.5" style="98" customWidth="1"/>
    <col min="484" max="484" width="11.25" style="98" bestFit="1" customWidth="1"/>
    <col min="485" max="485" width="13.625" style="98" bestFit="1" customWidth="1"/>
    <col min="486" max="486" width="13.375" style="98" bestFit="1" customWidth="1"/>
    <col min="487" max="487" width="14.125" style="98" bestFit="1" customWidth="1"/>
    <col min="488" max="488" width="13.625" style="98" bestFit="1" customWidth="1"/>
    <col min="489" max="489" width="16.75" style="98" bestFit="1" customWidth="1"/>
    <col min="490" max="490" width="15.5" style="98" bestFit="1" customWidth="1"/>
    <col min="491" max="491" width="19.625" style="98" bestFit="1" customWidth="1"/>
    <col min="492" max="492" width="18.375" style="98" bestFit="1" customWidth="1"/>
    <col min="493" max="493" width="19.375" style="98" bestFit="1" customWidth="1"/>
    <col min="494" max="494" width="18.125" style="98" bestFit="1" customWidth="1"/>
    <col min="495" max="495" width="16.375" style="98" bestFit="1" customWidth="1"/>
    <col min="496" max="496" width="12.5" style="98" customWidth="1"/>
    <col min="497" max="497" width="25.5" style="98" bestFit="1" customWidth="1"/>
    <col min="498" max="498" width="24.125" style="98" bestFit="1" customWidth="1"/>
    <col min="499" max="499" width="19.625" style="98" bestFit="1" customWidth="1"/>
    <col min="500" max="500" width="18.375" style="98" bestFit="1" customWidth="1"/>
    <col min="501" max="501" width="23.5" style="98" bestFit="1" customWidth="1"/>
    <col min="502" max="502" width="13.375" style="98" bestFit="1" customWidth="1"/>
    <col min="503" max="503" width="19.875" style="98" bestFit="1" customWidth="1"/>
    <col min="504" max="504" width="22.75" style="98" bestFit="1" customWidth="1"/>
    <col min="505" max="505" width="19.125" style="98" bestFit="1" customWidth="1"/>
    <col min="506" max="506" width="10.875" style="98" customWidth="1"/>
    <col min="507" max="507" width="18.875" style="98" bestFit="1" customWidth="1"/>
    <col min="508" max="508" width="28.875" style="98" bestFit="1" customWidth="1"/>
    <col min="509" max="509" width="24.125" style="98" bestFit="1" customWidth="1"/>
    <col min="510" max="510" width="18.625" style="98" bestFit="1" customWidth="1"/>
    <col min="511" max="511" width="17.75" style="98" bestFit="1" customWidth="1"/>
    <col min="512" max="512" width="14.875" style="98" bestFit="1" customWidth="1"/>
    <col min="513" max="513" width="4.5" style="98" customWidth="1"/>
    <col min="514" max="514" width="11.25" style="98" bestFit="1" customWidth="1"/>
    <col min="515" max="515" width="13.625" style="98" bestFit="1" customWidth="1"/>
    <col min="516" max="516" width="13.375" style="98" bestFit="1" customWidth="1"/>
    <col min="517" max="517" width="14.125" style="98" bestFit="1" customWidth="1"/>
    <col min="518" max="518" width="13.625" style="98" bestFit="1" customWidth="1"/>
    <col min="519" max="519" width="16.75" style="98" bestFit="1" customWidth="1"/>
    <col min="520" max="520" width="15.5" style="98" bestFit="1" customWidth="1"/>
    <col min="521" max="521" width="19.625" style="98" bestFit="1" customWidth="1"/>
    <col min="522" max="522" width="18.375" style="98" bestFit="1" customWidth="1"/>
    <col min="523" max="523" width="19.375" style="98" bestFit="1" customWidth="1"/>
    <col min="524" max="524" width="18.125" style="98" bestFit="1" customWidth="1"/>
    <col min="525" max="525" width="16.375" style="98" bestFit="1" customWidth="1"/>
    <col min="526" max="526" width="12.5" style="98" bestFit="1" customWidth="1"/>
    <col min="527" max="527" width="25.5" style="98" bestFit="1" customWidth="1"/>
    <col min="528" max="528" width="24.125" style="98" bestFit="1" customWidth="1"/>
    <col min="529" max="529" width="19.625" style="98" bestFit="1" customWidth="1"/>
    <col min="530" max="530" width="18.375" style="98" bestFit="1" customWidth="1"/>
    <col min="531" max="531" width="23.5" style="98" bestFit="1" customWidth="1"/>
    <col min="532" max="532" width="13.375" style="98" bestFit="1" customWidth="1"/>
    <col min="533" max="533" width="19.875" style="98" bestFit="1" customWidth="1"/>
    <col min="534" max="534" width="22.75" style="98" bestFit="1" customWidth="1"/>
    <col min="535" max="535" width="19.125" style="98" bestFit="1" customWidth="1"/>
    <col min="536" max="536" width="10.875" style="98" customWidth="1"/>
    <col min="537" max="537" width="18.875" style="98" bestFit="1" customWidth="1"/>
    <col min="538" max="538" width="28.875" style="98" bestFit="1" customWidth="1"/>
    <col min="539" max="539" width="24.125" style="98" bestFit="1" customWidth="1"/>
    <col min="540" max="540" width="18.625" style="98" bestFit="1" customWidth="1"/>
    <col min="541" max="541" width="17.75" style="98" bestFit="1" customWidth="1"/>
    <col min="542" max="542" width="14.875" style="98" bestFit="1" customWidth="1"/>
    <col min="543" max="543" width="4.5" style="98" customWidth="1"/>
    <col min="544" max="544" width="11.25" style="98" bestFit="1" customWidth="1"/>
    <col min="545" max="545" width="13.625" style="98" bestFit="1" customWidth="1"/>
    <col min="546" max="546" width="13.375" style="98" bestFit="1" customWidth="1"/>
    <col min="547" max="547" width="14.125" style="98" bestFit="1" customWidth="1"/>
    <col min="548" max="548" width="13.625" style="98" bestFit="1" customWidth="1"/>
    <col min="549" max="549" width="16.75" style="98" bestFit="1" customWidth="1"/>
    <col min="550" max="550" width="15.5" style="98" bestFit="1" customWidth="1"/>
    <col min="551" max="551" width="19.625" style="98" bestFit="1" customWidth="1"/>
    <col min="552" max="552" width="18.375" style="98" bestFit="1" customWidth="1"/>
    <col min="553" max="553" width="19.375" style="98" bestFit="1" customWidth="1"/>
    <col min="554" max="554" width="18.125" style="98" bestFit="1" customWidth="1"/>
    <col min="555" max="555" width="16.375" style="98" bestFit="1" customWidth="1"/>
    <col min="556" max="556" width="12.5" style="98" bestFit="1" customWidth="1"/>
    <col min="557" max="557" width="25.5" style="98" bestFit="1" customWidth="1"/>
    <col min="558" max="558" width="24.125" style="98" bestFit="1" customWidth="1"/>
    <col min="559" max="559" width="19.625" style="98" bestFit="1" customWidth="1"/>
    <col min="560" max="560" width="18.375" style="98" bestFit="1" customWidth="1"/>
    <col min="561" max="561" width="23.5" style="98" bestFit="1" customWidth="1"/>
    <col min="562" max="562" width="13.375" style="98" bestFit="1" customWidth="1"/>
    <col min="563" max="563" width="19.875" style="98" bestFit="1" customWidth="1"/>
    <col min="564" max="564" width="22.75" style="98" bestFit="1" customWidth="1"/>
    <col min="565" max="565" width="19.125" style="98" bestFit="1" customWidth="1"/>
    <col min="566" max="566" width="10.875" style="98" customWidth="1"/>
    <col min="567" max="567" width="18.875" style="98" bestFit="1" customWidth="1"/>
    <col min="568" max="568" width="28.875" style="98" bestFit="1" customWidth="1"/>
    <col min="569" max="569" width="24.125" style="98" bestFit="1" customWidth="1"/>
    <col min="570" max="570" width="18.625" style="98" bestFit="1" customWidth="1"/>
    <col min="571" max="571" width="17.75" style="98" bestFit="1" customWidth="1"/>
    <col min="572" max="572" width="14.875" style="98" bestFit="1" customWidth="1"/>
    <col min="573" max="573" width="4.5" style="98" customWidth="1"/>
    <col min="574" max="574" width="11.25" style="98" bestFit="1" customWidth="1"/>
    <col min="575" max="575" width="13.625" style="98" bestFit="1" customWidth="1"/>
    <col min="576" max="576" width="13.375" style="98" bestFit="1" customWidth="1"/>
    <col min="577" max="577" width="14.125" style="98" bestFit="1" customWidth="1"/>
    <col min="578" max="578" width="13.625" style="98" bestFit="1" customWidth="1"/>
    <col min="579" max="579" width="16.75" style="98" bestFit="1" customWidth="1"/>
    <col min="580" max="580" width="15.5" style="98" bestFit="1" customWidth="1"/>
    <col min="581" max="581" width="19.625" style="98" bestFit="1" customWidth="1"/>
    <col min="582" max="582" width="18.375" style="98" bestFit="1" customWidth="1"/>
    <col min="583" max="583" width="19.375" style="98" bestFit="1" customWidth="1"/>
    <col min="584" max="584" width="18.125" style="98" bestFit="1" customWidth="1"/>
    <col min="585" max="585" width="16.375" style="98" bestFit="1" customWidth="1"/>
    <col min="586" max="586" width="12.5" style="98" bestFit="1" customWidth="1"/>
    <col min="587" max="587" width="25.5" style="98" bestFit="1" customWidth="1"/>
    <col min="588" max="588" width="24.125" style="98" bestFit="1" customWidth="1"/>
    <col min="589" max="589" width="19.625" style="98" bestFit="1" customWidth="1"/>
    <col min="590" max="590" width="18.375" style="98" bestFit="1" customWidth="1"/>
    <col min="591" max="591" width="23.5" style="98" bestFit="1" customWidth="1"/>
    <col min="592" max="592" width="13.375" style="98" bestFit="1" customWidth="1"/>
    <col min="593" max="593" width="19.875" style="98" bestFit="1" customWidth="1"/>
    <col min="594" max="594" width="22.75" style="98" bestFit="1" customWidth="1"/>
    <col min="595" max="595" width="19.125" style="98" bestFit="1" customWidth="1"/>
    <col min="596" max="596" width="10.875" style="98" customWidth="1"/>
    <col min="597" max="597" width="18.875" style="98" bestFit="1" customWidth="1"/>
    <col min="598" max="598" width="28.875" style="98" bestFit="1" customWidth="1"/>
    <col min="599" max="599" width="24.125" style="98" bestFit="1" customWidth="1"/>
    <col min="600" max="600" width="18.625" style="98" bestFit="1" customWidth="1"/>
    <col min="601" max="601" width="17.75" style="98" bestFit="1" customWidth="1"/>
    <col min="602" max="602" width="14.875" style="98" bestFit="1" customWidth="1"/>
    <col min="603" max="603" width="4.5" style="98" customWidth="1"/>
    <col min="604" max="604" width="11.25" style="98" bestFit="1" customWidth="1"/>
    <col min="605" max="605" width="13.625" style="98" bestFit="1" customWidth="1"/>
    <col min="606" max="606" width="13.375" style="98" bestFit="1" customWidth="1"/>
    <col min="607" max="607" width="14.125" style="98" bestFit="1" customWidth="1"/>
    <col min="608" max="608" width="13.625" style="98" bestFit="1" customWidth="1"/>
    <col min="609" max="609" width="16.75" style="98" bestFit="1" customWidth="1"/>
    <col min="610" max="610" width="15.5" style="98" bestFit="1" customWidth="1"/>
    <col min="611" max="611" width="19.625" style="98" bestFit="1" customWidth="1"/>
    <col min="612" max="612" width="18.375" style="98" bestFit="1" customWidth="1"/>
    <col min="613" max="613" width="19.375" style="98" bestFit="1" customWidth="1"/>
    <col min="614" max="614" width="18.125" style="98" bestFit="1" customWidth="1"/>
    <col min="615" max="615" width="16.375" style="98" bestFit="1" customWidth="1"/>
    <col min="616" max="616" width="12.5" style="98" customWidth="1"/>
    <col min="617" max="617" width="25.5" style="98" bestFit="1" customWidth="1"/>
    <col min="618" max="618" width="24.125" style="98" bestFit="1" customWidth="1"/>
    <col min="619" max="619" width="19.625" style="98" bestFit="1" customWidth="1"/>
    <col min="620" max="620" width="18.375" style="98" bestFit="1" customWidth="1"/>
    <col min="621" max="621" width="23.5" style="98" bestFit="1" customWidth="1"/>
    <col min="622" max="622" width="13.375" style="98" bestFit="1" customWidth="1"/>
    <col min="623" max="623" width="19.875" style="98" bestFit="1" customWidth="1"/>
    <col min="624" max="624" width="22.75" style="98" bestFit="1" customWidth="1"/>
    <col min="625" max="625" width="19.125" style="98" bestFit="1" customWidth="1"/>
    <col min="626" max="626" width="10.875" style="98" customWidth="1"/>
    <col min="627" max="627" width="18.875" style="98" bestFit="1" customWidth="1"/>
    <col min="628" max="628" width="28.875" style="98" bestFit="1" customWidth="1"/>
    <col min="629" max="629" width="24.125" style="98" bestFit="1" customWidth="1"/>
    <col min="630" max="630" width="18.625" style="98" bestFit="1" customWidth="1"/>
    <col min="631" max="631" width="17.75" style="98" bestFit="1" customWidth="1"/>
    <col min="632" max="632" width="14.875" style="98" bestFit="1" customWidth="1"/>
    <col min="633" max="633" width="4.5" style="98" customWidth="1"/>
    <col min="634" max="634" width="11.25" style="98" bestFit="1" customWidth="1"/>
    <col min="635" max="635" width="13.625" style="98" bestFit="1" customWidth="1"/>
    <col min="636" max="636" width="13.375" style="98" bestFit="1" customWidth="1"/>
    <col min="637" max="637" width="14.125" style="98" bestFit="1" customWidth="1"/>
    <col min="638" max="638" width="13.625" style="98" bestFit="1" customWidth="1"/>
    <col min="639" max="639" width="16.75" style="98" bestFit="1" customWidth="1"/>
    <col min="640" max="640" width="15.5" style="98" bestFit="1" customWidth="1"/>
    <col min="641" max="641" width="19.625" style="98" bestFit="1" customWidth="1"/>
    <col min="642" max="642" width="18.375" style="98" bestFit="1" customWidth="1"/>
    <col min="643" max="643" width="19.375" style="98" bestFit="1" customWidth="1"/>
    <col min="644" max="644" width="18.125" style="98" bestFit="1" customWidth="1"/>
    <col min="645" max="645" width="16.375" style="98" bestFit="1" customWidth="1"/>
    <col min="646" max="646" width="12.5" style="98" customWidth="1"/>
    <col min="647" max="647" width="25.5" style="98" bestFit="1" customWidth="1"/>
    <col min="648" max="648" width="24.125" style="98" bestFit="1" customWidth="1"/>
    <col min="649" max="649" width="19.625" style="98" bestFit="1" customWidth="1"/>
    <col min="650" max="650" width="18.375" style="98" bestFit="1" customWidth="1"/>
    <col min="651" max="651" width="23.5" style="98" bestFit="1" customWidth="1"/>
    <col min="652" max="652" width="13.375" style="98" bestFit="1" customWidth="1"/>
    <col min="653" max="653" width="19.875" style="98" bestFit="1" customWidth="1"/>
    <col min="654" max="654" width="22.75" style="98" bestFit="1" customWidth="1"/>
    <col min="655" max="655" width="19.125" style="98" bestFit="1" customWidth="1"/>
    <col min="656" max="656" width="10.875" style="98" customWidth="1"/>
    <col min="657" max="657" width="18.875" style="98" bestFit="1" customWidth="1"/>
    <col min="658" max="658" width="28.875" style="98" bestFit="1" customWidth="1"/>
    <col min="659" max="659" width="24.125" style="98" bestFit="1" customWidth="1"/>
    <col min="660" max="660" width="18.625" style="98" bestFit="1" customWidth="1"/>
    <col min="661" max="661" width="17.75" style="98" bestFit="1" customWidth="1"/>
    <col min="662" max="662" width="14.875" style="98" bestFit="1" customWidth="1"/>
    <col min="663" max="663" width="4.5" style="98" customWidth="1"/>
    <col min="664" max="664" width="11.25" style="98" bestFit="1" customWidth="1"/>
    <col min="665" max="665" width="13.625" style="98" bestFit="1" customWidth="1"/>
    <col min="666" max="666" width="13.375" style="98" bestFit="1" customWidth="1"/>
    <col min="667" max="667" width="14.125" style="98" bestFit="1" customWidth="1"/>
    <col min="668" max="668" width="13.625" style="98" bestFit="1" customWidth="1"/>
    <col min="669" max="669" width="16.75" style="98" bestFit="1" customWidth="1"/>
    <col min="670" max="670" width="15.5" style="98" bestFit="1" customWidth="1"/>
    <col min="671" max="671" width="19.625" style="98" bestFit="1" customWidth="1"/>
    <col min="672" max="672" width="18.375" style="98" bestFit="1" customWidth="1"/>
    <col min="673" max="673" width="19.375" style="98" bestFit="1" customWidth="1"/>
    <col min="674" max="674" width="18.125" style="98" bestFit="1" customWidth="1"/>
    <col min="675" max="675" width="16.375" style="98" bestFit="1" customWidth="1"/>
    <col min="676" max="676" width="12.5" style="98" bestFit="1" customWidth="1"/>
    <col min="677" max="677" width="25.5" style="98" bestFit="1" customWidth="1"/>
    <col min="678" max="678" width="24.125" style="98" bestFit="1" customWidth="1"/>
    <col min="679" max="679" width="19.625" style="98" bestFit="1" customWidth="1"/>
    <col min="680" max="680" width="18.375" style="98" bestFit="1" customWidth="1"/>
    <col min="681" max="681" width="23.5" style="98" bestFit="1" customWidth="1"/>
    <col min="682" max="682" width="13.375" style="98" bestFit="1" customWidth="1"/>
    <col min="683" max="683" width="19.875" style="98" bestFit="1" customWidth="1"/>
    <col min="684" max="684" width="22.75" style="98" bestFit="1" customWidth="1"/>
    <col min="685" max="685" width="19.125" style="98" bestFit="1" customWidth="1"/>
    <col min="686" max="686" width="10.875" style="98" customWidth="1"/>
    <col min="687" max="687" width="18.875" style="98" bestFit="1" customWidth="1"/>
    <col min="688" max="688" width="28.875" style="98" bestFit="1" customWidth="1"/>
    <col min="689" max="689" width="24.125" style="98" bestFit="1" customWidth="1"/>
    <col min="690" max="690" width="18.625" style="98" bestFit="1" customWidth="1"/>
    <col min="691" max="691" width="17.75" style="98" bestFit="1" customWidth="1"/>
    <col min="692" max="692" width="14.875" style="98" bestFit="1" customWidth="1"/>
    <col min="693" max="693" width="4.5" style="98" customWidth="1"/>
    <col min="694" max="694" width="11.25" style="98" bestFit="1" customWidth="1"/>
    <col min="695" max="695" width="13.625" style="98" bestFit="1" customWidth="1"/>
    <col min="696" max="696" width="13.375" style="98" bestFit="1" customWidth="1"/>
    <col min="697" max="697" width="14.125" style="98" bestFit="1" customWidth="1"/>
    <col min="698" max="698" width="13.625" style="98" bestFit="1" customWidth="1"/>
    <col min="699" max="699" width="16.75" style="98" bestFit="1" customWidth="1"/>
    <col min="700" max="700" width="15.5" style="98" bestFit="1" customWidth="1"/>
    <col min="701" max="701" width="19.625" style="98" bestFit="1" customWidth="1"/>
    <col min="702" max="702" width="18.375" style="98" bestFit="1" customWidth="1"/>
    <col min="703" max="703" width="19.375" style="98" bestFit="1" customWidth="1"/>
    <col min="704" max="704" width="18.125" style="98" bestFit="1" customWidth="1"/>
    <col min="705" max="705" width="16.375" style="98" bestFit="1" customWidth="1"/>
    <col min="706" max="706" width="12.5" style="98" bestFit="1" customWidth="1"/>
    <col min="707" max="707" width="25.5" style="98" bestFit="1" customWidth="1"/>
    <col min="708" max="708" width="24.125" style="98" bestFit="1" customWidth="1"/>
    <col min="709" max="709" width="19.625" style="98" bestFit="1" customWidth="1"/>
    <col min="710" max="710" width="18.375" style="98" bestFit="1" customWidth="1"/>
    <col min="711" max="711" width="23.5" style="98" bestFit="1" customWidth="1"/>
    <col min="712" max="712" width="13.375" style="98" bestFit="1" customWidth="1"/>
    <col min="713" max="713" width="19.875" style="98" bestFit="1" customWidth="1"/>
    <col min="714" max="714" width="22.75" style="98" bestFit="1" customWidth="1"/>
    <col min="715" max="715" width="19.125" style="98" bestFit="1" customWidth="1"/>
    <col min="716" max="716" width="10.875" style="98" customWidth="1"/>
    <col min="717" max="717" width="18.875" style="98" bestFit="1" customWidth="1"/>
    <col min="718" max="718" width="28.875" style="98" bestFit="1" customWidth="1"/>
    <col min="719" max="719" width="24.125" style="98" bestFit="1" customWidth="1"/>
    <col min="720" max="720" width="18.625" style="98" bestFit="1" customWidth="1"/>
    <col min="721" max="721" width="17.75" style="98" bestFit="1" customWidth="1"/>
    <col min="722" max="722" width="14.875" style="98" bestFit="1" customWidth="1"/>
    <col min="723" max="723" width="4.5" style="98" customWidth="1"/>
    <col min="724" max="724" width="11.25" style="98" bestFit="1" customWidth="1"/>
    <col min="725" max="725" width="13.625" style="98" bestFit="1" customWidth="1"/>
    <col min="726" max="726" width="13.375" style="98" bestFit="1" customWidth="1"/>
    <col min="727" max="727" width="14.125" style="98" bestFit="1" customWidth="1"/>
    <col min="728" max="728" width="13.625" style="98" bestFit="1" customWidth="1"/>
    <col min="729" max="729" width="16.75" style="98" bestFit="1" customWidth="1"/>
    <col min="730" max="730" width="15.5" style="98" bestFit="1" customWidth="1"/>
    <col min="731" max="731" width="19.625" style="98" bestFit="1" customWidth="1"/>
    <col min="732" max="732" width="18.375" style="98" bestFit="1" customWidth="1"/>
    <col min="733" max="733" width="19.375" style="98" bestFit="1" customWidth="1"/>
    <col min="734" max="734" width="18.125" style="98" bestFit="1" customWidth="1"/>
    <col min="735" max="735" width="16.375" style="98" bestFit="1" customWidth="1"/>
    <col min="736" max="736" width="12.5" style="98" bestFit="1" customWidth="1"/>
    <col min="737" max="737" width="25.5" style="98" bestFit="1" customWidth="1"/>
    <col min="738" max="738" width="24.125" style="98" bestFit="1" customWidth="1"/>
    <col min="739" max="739" width="19.625" style="98" bestFit="1" customWidth="1"/>
    <col min="740" max="740" width="18.375" style="98" bestFit="1" customWidth="1"/>
    <col min="741" max="741" width="23.5" style="98" bestFit="1" customWidth="1"/>
    <col min="742" max="742" width="13.375" style="98" bestFit="1" customWidth="1"/>
    <col min="743" max="743" width="19.875" style="98" bestFit="1" customWidth="1"/>
    <col min="744" max="744" width="22.75" style="98" bestFit="1" customWidth="1"/>
    <col min="745" max="745" width="19.125" style="98" bestFit="1" customWidth="1"/>
    <col min="746" max="746" width="10.875" style="98" customWidth="1"/>
    <col min="747" max="747" width="18.875" style="98" bestFit="1" customWidth="1"/>
    <col min="748" max="748" width="28.875" style="98" bestFit="1" customWidth="1"/>
    <col min="749" max="749" width="24.125" style="98" bestFit="1" customWidth="1"/>
    <col min="750" max="750" width="18.625" style="98" bestFit="1" customWidth="1"/>
    <col min="751" max="751" width="17.75" style="98" bestFit="1" customWidth="1"/>
    <col min="752" max="752" width="14.875" style="98" bestFit="1" customWidth="1"/>
    <col min="753" max="753" width="4.5" style="98" customWidth="1"/>
    <col min="754" max="754" width="11.25" style="98" bestFit="1" customWidth="1"/>
    <col min="755" max="755" width="13.625" style="98" bestFit="1" customWidth="1"/>
    <col min="756" max="756" width="13.375" style="98" bestFit="1" customWidth="1"/>
    <col min="757" max="757" width="14.125" style="98" bestFit="1" customWidth="1"/>
    <col min="758" max="758" width="13.625" style="98" bestFit="1" customWidth="1"/>
    <col min="759" max="759" width="16.75" style="98" bestFit="1" customWidth="1"/>
    <col min="760" max="760" width="15.5" style="98" bestFit="1" customWidth="1"/>
    <col min="761" max="761" width="19.625" style="98" bestFit="1" customWidth="1"/>
    <col min="762" max="762" width="18.375" style="98" bestFit="1" customWidth="1"/>
    <col min="763" max="763" width="19.375" style="98" bestFit="1" customWidth="1"/>
    <col min="764" max="764" width="18.125" style="98" bestFit="1" customWidth="1"/>
    <col min="765" max="765" width="16.375" style="98" bestFit="1" customWidth="1"/>
    <col min="766" max="766" width="12.5" style="98" bestFit="1" customWidth="1"/>
    <col min="767" max="767" width="25.5" style="98" bestFit="1" customWidth="1"/>
    <col min="768" max="768" width="24.125" style="98" bestFit="1" customWidth="1"/>
    <col min="769" max="769" width="19.625" style="98" bestFit="1" customWidth="1"/>
    <col min="770" max="770" width="18.375" style="98" bestFit="1" customWidth="1"/>
    <col min="771" max="771" width="23.5" style="98" bestFit="1" customWidth="1"/>
    <col min="772" max="772" width="13.375" style="98" bestFit="1" customWidth="1"/>
    <col min="773" max="773" width="19.875" style="98" bestFit="1" customWidth="1"/>
    <col min="774" max="774" width="22.75" style="98" bestFit="1" customWidth="1"/>
    <col min="775" max="775" width="19.125" style="98" bestFit="1" customWidth="1"/>
    <col min="776" max="776" width="10.875" style="98" customWidth="1"/>
    <col min="777" max="777" width="18.875" style="98" bestFit="1" customWidth="1"/>
    <col min="778" max="778" width="28.875" style="98" bestFit="1" customWidth="1"/>
    <col min="779" max="779" width="24.125" style="98" bestFit="1" customWidth="1"/>
    <col min="780" max="780" width="18.625" style="98" bestFit="1" customWidth="1"/>
    <col min="781" max="781" width="17.75" style="98" bestFit="1" customWidth="1"/>
    <col min="782" max="782" width="14.875" style="98" bestFit="1" customWidth="1"/>
    <col min="783" max="783" width="4.5" style="98" customWidth="1"/>
    <col min="784" max="784" width="11.25" style="98" bestFit="1" customWidth="1"/>
    <col min="785" max="785" width="13.625" style="98" bestFit="1" customWidth="1"/>
    <col min="786" max="786" width="13.375" style="98" bestFit="1" customWidth="1"/>
    <col min="787" max="787" width="14.125" style="98" bestFit="1" customWidth="1"/>
    <col min="788" max="788" width="13.625" style="98" bestFit="1" customWidth="1"/>
    <col min="789" max="789" width="16.75" style="98" bestFit="1" customWidth="1"/>
    <col min="790" max="790" width="15.5" style="98" bestFit="1" customWidth="1"/>
    <col min="791" max="791" width="19.625" style="98" bestFit="1" customWidth="1"/>
    <col min="792" max="792" width="18.375" style="98" bestFit="1" customWidth="1"/>
    <col min="793" max="793" width="19.375" style="98" bestFit="1" customWidth="1"/>
    <col min="794" max="794" width="18.125" style="98" bestFit="1" customWidth="1"/>
    <col min="795" max="795" width="16.375" style="98" bestFit="1" customWidth="1"/>
    <col min="796" max="796" width="12.5" style="98" bestFit="1" customWidth="1"/>
    <col min="797" max="797" width="25.5" style="98" bestFit="1" customWidth="1"/>
    <col min="798" max="798" width="24.125" style="98" bestFit="1" customWidth="1"/>
    <col min="799" max="799" width="19.625" style="98" bestFit="1" customWidth="1"/>
    <col min="800" max="800" width="18.375" style="98" bestFit="1" customWidth="1"/>
    <col min="801" max="801" width="23.5" style="98" bestFit="1" customWidth="1"/>
    <col min="802" max="802" width="13.375" style="98" bestFit="1" customWidth="1"/>
    <col min="803" max="803" width="19.875" style="98" bestFit="1" customWidth="1"/>
    <col min="804" max="804" width="22.75" style="98" bestFit="1" customWidth="1"/>
    <col min="805" max="805" width="19.125" style="98" bestFit="1" customWidth="1"/>
    <col min="806" max="806" width="10.875" style="98" customWidth="1"/>
    <col min="807" max="807" width="18.875" style="98" bestFit="1" customWidth="1"/>
    <col min="808" max="808" width="28.875" style="98" bestFit="1" customWidth="1"/>
    <col min="809" max="809" width="24.125" style="98" bestFit="1" customWidth="1"/>
    <col min="810" max="810" width="18.625" style="98" bestFit="1" customWidth="1"/>
    <col min="811" max="811" width="17.75" style="98" bestFit="1" customWidth="1"/>
    <col min="812" max="812" width="14.875" style="98" bestFit="1" customWidth="1"/>
    <col min="813" max="813" width="4.5" style="98" customWidth="1"/>
    <col min="814" max="814" width="11.25" style="98" bestFit="1" customWidth="1"/>
    <col min="815" max="815" width="13.625" style="98" bestFit="1" customWidth="1"/>
    <col min="816" max="816" width="13.375" style="98" bestFit="1" customWidth="1"/>
    <col min="817" max="817" width="14.125" style="98" bestFit="1" customWidth="1"/>
    <col min="818" max="818" width="13.625" style="98" bestFit="1" customWidth="1"/>
    <col min="819" max="819" width="16.75" style="98" bestFit="1" customWidth="1"/>
    <col min="820" max="820" width="15.5" style="98" bestFit="1" customWidth="1"/>
    <col min="821" max="821" width="19.625" style="98" bestFit="1" customWidth="1"/>
    <col min="822" max="822" width="18.375" style="98" bestFit="1" customWidth="1"/>
    <col min="823" max="823" width="19.375" style="98" bestFit="1" customWidth="1"/>
    <col min="824" max="824" width="18.125" style="98" bestFit="1" customWidth="1"/>
    <col min="825" max="825" width="16.375" style="98" bestFit="1" customWidth="1"/>
    <col min="826" max="826" width="12.5" style="98" customWidth="1"/>
    <col min="827" max="827" width="25.5" style="98" bestFit="1" customWidth="1"/>
    <col min="828" max="828" width="24.125" style="98" bestFit="1" customWidth="1"/>
    <col min="829" max="829" width="19.625" style="98" bestFit="1" customWidth="1"/>
    <col min="830" max="830" width="18.375" style="98" bestFit="1" customWidth="1"/>
    <col min="831" max="831" width="23.5" style="98" bestFit="1" customWidth="1"/>
    <col min="832" max="832" width="13.375" style="98" bestFit="1" customWidth="1"/>
    <col min="833" max="833" width="19.875" style="98" bestFit="1" customWidth="1"/>
    <col min="834" max="834" width="22.75" style="98" bestFit="1" customWidth="1"/>
    <col min="835" max="835" width="19.125" style="98" bestFit="1" customWidth="1"/>
    <col min="836" max="836" width="10.875" style="98" customWidth="1"/>
    <col min="837" max="837" width="18.875" style="98" bestFit="1" customWidth="1"/>
    <col min="838" max="838" width="28.875" style="98" bestFit="1" customWidth="1"/>
    <col min="839" max="839" width="24.125" style="98" bestFit="1" customWidth="1"/>
    <col min="840" max="840" width="18.625" style="98" bestFit="1" customWidth="1"/>
    <col min="841" max="841" width="17.75" style="98" bestFit="1" customWidth="1"/>
    <col min="842" max="842" width="14.875" style="98" bestFit="1" customWidth="1"/>
    <col min="843" max="843" width="4.5" style="98" customWidth="1"/>
    <col min="844" max="844" width="11.25" style="98" bestFit="1" customWidth="1"/>
    <col min="845" max="845" width="13.625" style="98" bestFit="1" customWidth="1"/>
    <col min="846" max="846" width="13.375" style="98" bestFit="1" customWidth="1"/>
    <col min="847" max="847" width="14.125" style="98" bestFit="1" customWidth="1"/>
    <col min="848" max="848" width="13.625" style="98" bestFit="1" customWidth="1"/>
    <col min="849" max="849" width="16.75" style="98" bestFit="1" customWidth="1"/>
    <col min="850" max="850" width="15.5" style="98" bestFit="1" customWidth="1"/>
    <col min="851" max="851" width="19.625" style="98" bestFit="1" customWidth="1"/>
    <col min="852" max="852" width="18.375" style="98" bestFit="1" customWidth="1"/>
    <col min="853" max="853" width="19.375" style="98" bestFit="1" customWidth="1"/>
    <col min="854" max="854" width="18.125" style="98" bestFit="1" customWidth="1"/>
    <col min="855" max="855" width="16.375" style="98" bestFit="1" customWidth="1"/>
    <col min="856" max="856" width="12.5" style="98" bestFit="1" customWidth="1"/>
    <col min="857" max="857" width="25.5" style="98" bestFit="1" customWidth="1"/>
    <col min="858" max="858" width="24.125" style="98" bestFit="1" customWidth="1"/>
    <col min="859" max="859" width="19.625" style="98" bestFit="1" customWidth="1"/>
    <col min="860" max="860" width="18.375" style="98" bestFit="1" customWidth="1"/>
    <col min="861" max="861" width="23.5" style="98" bestFit="1" customWidth="1"/>
    <col min="862" max="862" width="13.375" style="98" bestFit="1" customWidth="1"/>
    <col min="863" max="863" width="19.875" style="98" bestFit="1" customWidth="1"/>
    <col min="864" max="864" width="22.75" style="98" bestFit="1" customWidth="1"/>
    <col min="865" max="865" width="19.125" style="98" bestFit="1" customWidth="1"/>
    <col min="866" max="866" width="10.875" style="98" customWidth="1"/>
    <col min="867" max="867" width="18.875" style="98" bestFit="1" customWidth="1"/>
    <col min="868" max="868" width="28.875" style="98" bestFit="1" customWidth="1"/>
    <col min="869" max="869" width="24.125" style="98" bestFit="1" customWidth="1"/>
    <col min="870" max="870" width="18.625" style="98" bestFit="1" customWidth="1"/>
    <col min="871" max="871" width="17.75" style="98" bestFit="1" customWidth="1"/>
    <col min="872" max="872" width="14.875" style="98" bestFit="1" customWidth="1"/>
    <col min="873" max="873" width="4.5" style="98" customWidth="1"/>
    <col min="874" max="874" width="11.25" style="98" bestFit="1" customWidth="1"/>
    <col min="875" max="875" width="13.625" style="98" bestFit="1" customWidth="1"/>
    <col min="876" max="876" width="13.375" style="98" bestFit="1" customWidth="1"/>
    <col min="877" max="877" width="14.125" style="98" bestFit="1" customWidth="1"/>
    <col min="878" max="878" width="13.625" style="98" bestFit="1" customWidth="1"/>
    <col min="879" max="879" width="16.75" style="98" bestFit="1" customWidth="1"/>
    <col min="880" max="880" width="15.5" style="98" bestFit="1" customWidth="1"/>
    <col min="881" max="881" width="19.625" style="98" bestFit="1" customWidth="1"/>
    <col min="882" max="882" width="18.375" style="98" bestFit="1" customWidth="1"/>
    <col min="883" max="883" width="19.375" style="98" bestFit="1" customWidth="1"/>
    <col min="884" max="884" width="18.125" style="98" bestFit="1" customWidth="1"/>
    <col min="885" max="885" width="16.375" style="98" bestFit="1" customWidth="1"/>
    <col min="886" max="886" width="12.5" style="98" bestFit="1" customWidth="1"/>
    <col min="887" max="887" width="25.5" style="98" bestFit="1" customWidth="1"/>
    <col min="888" max="888" width="24.125" style="98" bestFit="1" customWidth="1"/>
    <col min="889" max="889" width="19.625" style="98" bestFit="1" customWidth="1"/>
    <col min="890" max="890" width="18.375" style="98" bestFit="1" customWidth="1"/>
    <col min="891" max="891" width="23.5" style="98" bestFit="1" customWidth="1"/>
    <col min="892" max="892" width="13.375" style="98" bestFit="1" customWidth="1"/>
    <col min="893" max="893" width="19.875" style="98" bestFit="1" customWidth="1"/>
    <col min="894" max="894" width="22.75" style="98" bestFit="1" customWidth="1"/>
    <col min="895" max="895" width="19.125" style="98" bestFit="1" customWidth="1"/>
    <col min="896" max="896" width="10.875" style="98" customWidth="1"/>
    <col min="897" max="897" width="18.875" style="98" bestFit="1" customWidth="1"/>
    <col min="898" max="898" width="28.875" style="98" bestFit="1" customWidth="1"/>
    <col min="899" max="899" width="24.125" style="98" bestFit="1" customWidth="1"/>
    <col min="900" max="900" width="18.625" style="98" bestFit="1" customWidth="1"/>
    <col min="901" max="901" width="17.75" style="98" bestFit="1" customWidth="1"/>
    <col min="902" max="902" width="14.875" style="98" bestFit="1" customWidth="1"/>
    <col min="903" max="903" width="4.5" style="98" customWidth="1"/>
    <col min="904" max="904" width="11.25" style="98" bestFit="1" customWidth="1"/>
    <col min="905" max="905" width="13.625" style="98" bestFit="1" customWidth="1"/>
    <col min="906" max="906" width="13.375" style="98" bestFit="1" customWidth="1"/>
    <col min="907" max="907" width="14.125" style="98" bestFit="1" customWidth="1"/>
    <col min="908" max="908" width="13.625" style="98" bestFit="1" customWidth="1"/>
    <col min="909" max="909" width="16.75" style="98" bestFit="1" customWidth="1"/>
    <col min="910" max="910" width="15.5" style="98" bestFit="1" customWidth="1"/>
    <col min="911" max="911" width="19.625" style="98" bestFit="1" customWidth="1"/>
    <col min="912" max="912" width="18.375" style="98" bestFit="1" customWidth="1"/>
    <col min="913" max="913" width="19.375" style="98" bestFit="1" customWidth="1"/>
    <col min="914" max="914" width="18.125" style="98" bestFit="1" customWidth="1"/>
    <col min="915" max="915" width="16.375" style="98" bestFit="1" customWidth="1"/>
    <col min="916" max="916" width="12.5" style="98" bestFit="1" customWidth="1"/>
    <col min="917" max="917" width="25.5" style="98" bestFit="1" customWidth="1"/>
    <col min="918" max="918" width="24.125" style="98" bestFit="1" customWidth="1"/>
    <col min="919" max="919" width="19.625" style="98" bestFit="1" customWidth="1"/>
    <col min="920" max="920" width="18.375" style="98" bestFit="1" customWidth="1"/>
    <col min="921" max="921" width="23.5" style="98" bestFit="1" customWidth="1"/>
    <col min="922" max="922" width="13.375" style="98" bestFit="1" customWidth="1"/>
    <col min="923" max="923" width="19.875" style="98" bestFit="1" customWidth="1"/>
    <col min="924" max="924" width="22.75" style="98" bestFit="1" customWidth="1"/>
    <col min="925" max="925" width="19.125" style="98" bestFit="1" customWidth="1"/>
    <col min="926" max="926" width="10.875" style="98" customWidth="1"/>
    <col min="927" max="927" width="18.875" style="98" bestFit="1" customWidth="1"/>
    <col min="928" max="928" width="28.875" style="98" bestFit="1" customWidth="1"/>
    <col min="929" max="929" width="24.125" style="98" bestFit="1" customWidth="1"/>
    <col min="930" max="930" width="18.625" style="98" bestFit="1" customWidth="1"/>
    <col min="931" max="931" width="17.75" style="98" bestFit="1" customWidth="1"/>
    <col min="932" max="932" width="14.875" style="98" bestFit="1" customWidth="1"/>
    <col min="933" max="933" width="4.5" style="98" customWidth="1"/>
    <col min="934" max="934" width="11.25" style="98" bestFit="1" customWidth="1"/>
    <col min="935" max="935" width="13.625" style="98" bestFit="1" customWidth="1"/>
    <col min="936" max="936" width="13.375" style="98" bestFit="1" customWidth="1"/>
    <col min="937" max="937" width="14.125" style="98" bestFit="1" customWidth="1"/>
    <col min="938" max="938" width="13.625" style="98" bestFit="1" customWidth="1"/>
    <col min="939" max="939" width="16.75" style="98" bestFit="1" customWidth="1"/>
    <col min="940" max="940" width="15.5" style="98" bestFit="1" customWidth="1"/>
    <col min="941" max="941" width="19.625" style="98" bestFit="1" customWidth="1"/>
    <col min="942" max="942" width="18.375" style="98" bestFit="1" customWidth="1"/>
    <col min="943" max="943" width="19.375" style="98" bestFit="1" customWidth="1"/>
    <col min="944" max="944" width="18.125" style="98" bestFit="1" customWidth="1"/>
    <col min="945" max="945" width="16.375" style="98" bestFit="1" customWidth="1"/>
    <col min="946" max="946" width="12.5" style="98" bestFit="1" customWidth="1"/>
    <col min="947" max="947" width="25.5" style="98" bestFit="1" customWidth="1"/>
    <col min="948" max="948" width="24.125" style="98" bestFit="1" customWidth="1"/>
    <col min="949" max="949" width="19.625" style="98" bestFit="1" customWidth="1"/>
    <col min="950" max="950" width="18.375" style="98" bestFit="1" customWidth="1"/>
    <col min="951" max="951" width="23.5" style="98" bestFit="1" customWidth="1"/>
    <col min="952" max="952" width="13.375" style="98" bestFit="1" customWidth="1"/>
    <col min="953" max="953" width="19.875" style="98" bestFit="1" customWidth="1"/>
    <col min="954" max="954" width="22.75" style="98" bestFit="1" customWidth="1"/>
    <col min="955" max="955" width="19.125" style="98" bestFit="1" customWidth="1"/>
    <col min="956" max="956" width="10.875" style="98" customWidth="1"/>
    <col min="957" max="957" width="18.875" style="98" bestFit="1" customWidth="1"/>
    <col min="958" max="958" width="28.875" style="98" bestFit="1" customWidth="1"/>
    <col min="959" max="959" width="24.125" style="98" bestFit="1" customWidth="1"/>
    <col min="960" max="960" width="18.625" style="98" bestFit="1" customWidth="1"/>
    <col min="961" max="961" width="17.375" style="98" bestFit="1" customWidth="1"/>
    <col min="962" max="962" width="14.75" style="98" bestFit="1" customWidth="1"/>
    <col min="963" max="963" width="4.375" style="98" customWidth="1"/>
    <col min="964" max="964" width="11.375" style="98" bestFit="1" customWidth="1"/>
    <col min="965" max="965" width="13.5" style="98" bestFit="1" customWidth="1"/>
    <col min="966" max="966" width="13.125" style="98" bestFit="1" customWidth="1"/>
    <col min="967" max="967" width="14.25" style="98" bestFit="1" customWidth="1"/>
    <col min="968" max="968" width="13.625" style="98" bestFit="1" customWidth="1"/>
    <col min="969" max="969" width="16.875" style="98" bestFit="1" customWidth="1"/>
    <col min="970" max="970" width="15.5" style="98" bestFit="1" customWidth="1"/>
    <col min="971" max="971" width="19.75" style="98" bestFit="1" customWidth="1"/>
    <col min="972" max="972" width="18.375" style="98" bestFit="1" customWidth="1"/>
    <col min="973" max="973" width="19.5" style="98" bestFit="1" customWidth="1"/>
    <col min="974" max="974" width="18.125" style="98" bestFit="1" customWidth="1"/>
    <col min="975" max="975" width="16.25" style="98" bestFit="1" customWidth="1"/>
    <col min="976" max="976" width="12.375" style="98" bestFit="1" customWidth="1"/>
    <col min="977" max="977" width="25.125" style="98" bestFit="1" customWidth="1"/>
    <col min="978" max="978" width="23.625" style="98" bestFit="1" customWidth="1"/>
    <col min="979" max="979" width="19.5" style="98" bestFit="1" customWidth="1"/>
    <col min="980" max="980" width="18.125" style="98" bestFit="1" customWidth="1"/>
    <col min="981" max="981" width="23.125" style="98" bestFit="1" customWidth="1"/>
    <col min="982" max="982" width="13.25" style="98" bestFit="1" customWidth="1"/>
    <col min="983" max="983" width="19.75" style="98" bestFit="1" customWidth="1"/>
    <col min="984" max="984" width="22.375" style="98" bestFit="1" customWidth="1"/>
    <col min="985" max="985" width="18.875" style="98" bestFit="1" customWidth="1"/>
    <col min="986" max="986" width="10.875" style="98" customWidth="1"/>
    <col min="987" max="987" width="18.375" style="98" bestFit="1" customWidth="1"/>
    <col min="988" max="988" width="28.375" style="98" bestFit="1" customWidth="1"/>
    <col min="989" max="989" width="23.875" style="98" bestFit="1" customWidth="1"/>
    <col min="990" max="990" width="18.25" style="98" bestFit="1" customWidth="1"/>
    <col min="991" max="991" width="17.75" style="98" bestFit="1" customWidth="1"/>
    <col min="992" max="992" width="14.875" style="98" bestFit="1" customWidth="1"/>
    <col min="993" max="993" width="4.5" style="98" customWidth="1"/>
    <col min="994" max="994" width="11.25" style="98" bestFit="1" customWidth="1"/>
    <col min="995" max="995" width="13.625" style="98" bestFit="1" customWidth="1"/>
    <col min="996" max="996" width="13.375" style="98" bestFit="1" customWidth="1"/>
    <col min="997" max="997" width="14.125" style="98" bestFit="1" customWidth="1"/>
    <col min="998" max="998" width="13.625" style="98" bestFit="1" customWidth="1"/>
    <col min="999" max="999" width="16.75" style="98" bestFit="1" customWidth="1"/>
    <col min="1000" max="1000" width="15.5" style="98" bestFit="1" customWidth="1"/>
    <col min="1001" max="1001" width="19.625" style="98" bestFit="1" customWidth="1"/>
    <col min="1002" max="1002" width="18.375" style="98" bestFit="1" customWidth="1"/>
    <col min="1003" max="1003" width="19.375" style="98" bestFit="1" customWidth="1"/>
    <col min="1004" max="1004" width="18.125" style="98" bestFit="1" customWidth="1"/>
    <col min="1005" max="1005" width="16.375" style="98" bestFit="1" customWidth="1"/>
    <col min="1006" max="1006" width="12.5" style="98" bestFit="1" customWidth="1"/>
    <col min="1007" max="1007" width="25.5" style="98" bestFit="1" customWidth="1"/>
    <col min="1008" max="1008" width="24.125" style="98" bestFit="1" customWidth="1"/>
    <col min="1009" max="1009" width="19.625" style="98" bestFit="1" customWidth="1"/>
    <col min="1010" max="1010" width="18.375" style="98" bestFit="1" customWidth="1"/>
    <col min="1011" max="1011" width="23.5" style="98" bestFit="1" customWidth="1"/>
    <col min="1012" max="1012" width="13.375" style="98" bestFit="1" customWidth="1"/>
    <col min="1013" max="1013" width="19.875" style="98" bestFit="1" customWidth="1"/>
    <col min="1014" max="1014" width="22.75" style="98" bestFit="1" customWidth="1"/>
    <col min="1015" max="1015" width="19.125" style="98" bestFit="1" customWidth="1"/>
    <col min="1016" max="1016" width="10.875" style="98" customWidth="1"/>
    <col min="1017" max="1017" width="18.875" style="98" bestFit="1" customWidth="1"/>
    <col min="1018" max="1018" width="28.875" style="98" bestFit="1" customWidth="1"/>
    <col min="1019" max="1019" width="24.125" style="98" bestFit="1" customWidth="1"/>
    <col min="1020" max="1020" width="18.625" style="98" bestFit="1" customWidth="1"/>
    <col min="1021" max="1021" width="17.75" style="98" bestFit="1" customWidth="1"/>
    <col min="1022" max="1022" width="14.875" style="98" bestFit="1" customWidth="1"/>
    <col min="1023" max="1023" width="4.5" style="98" customWidth="1"/>
    <col min="1024" max="1024" width="11.25" style="98" bestFit="1" customWidth="1"/>
    <col min="1025" max="1025" width="13.625" style="98" bestFit="1" customWidth="1"/>
    <col min="1026" max="1026" width="13.375" style="98" bestFit="1" customWidth="1"/>
    <col min="1027" max="1027" width="14.125" style="98" bestFit="1" customWidth="1"/>
    <col min="1028" max="1028" width="13.625" style="98" bestFit="1" customWidth="1"/>
    <col min="1029" max="1029" width="16.75" style="98" bestFit="1" customWidth="1"/>
    <col min="1030" max="1030" width="15.5" style="98" bestFit="1" customWidth="1"/>
    <col min="1031" max="1031" width="19.625" style="98" bestFit="1" customWidth="1"/>
    <col min="1032" max="1032" width="18.375" style="98" bestFit="1" customWidth="1"/>
    <col min="1033" max="1033" width="19.375" style="98" bestFit="1" customWidth="1"/>
    <col min="1034" max="1034" width="18.125" style="98" bestFit="1" customWidth="1"/>
    <col min="1035" max="1035" width="16.375" style="98" bestFit="1" customWidth="1"/>
    <col min="1036" max="1036" width="12.5" style="98" customWidth="1"/>
    <col min="1037" max="1037" width="25.5" style="98" bestFit="1" customWidth="1"/>
    <col min="1038" max="1038" width="24.125" style="98" bestFit="1" customWidth="1"/>
    <col min="1039" max="1039" width="19.625" style="98" bestFit="1" customWidth="1"/>
    <col min="1040" max="1040" width="18.375" style="98" bestFit="1" customWidth="1"/>
    <col min="1041" max="1041" width="23.5" style="98" bestFit="1" customWidth="1"/>
    <col min="1042" max="1042" width="13.375" style="98" bestFit="1" customWidth="1"/>
    <col min="1043" max="1043" width="19.875" style="98" bestFit="1" customWidth="1"/>
    <col min="1044" max="1044" width="22.75" style="98" bestFit="1" customWidth="1"/>
    <col min="1045" max="1045" width="19.125" style="98" bestFit="1" customWidth="1"/>
    <col min="1046" max="1046" width="10.875" style="98" customWidth="1"/>
    <col min="1047" max="1047" width="18.875" style="98" bestFit="1" customWidth="1"/>
    <col min="1048" max="1048" width="28.875" style="98" bestFit="1" customWidth="1"/>
    <col min="1049" max="1049" width="24.125" style="98" bestFit="1" customWidth="1"/>
    <col min="1050" max="1050" width="18.625" style="98" bestFit="1" customWidth="1"/>
    <col min="1051" max="1051" width="17.75" style="98" bestFit="1" customWidth="1"/>
    <col min="1052" max="1052" width="14.875" style="98" bestFit="1" customWidth="1"/>
    <col min="1053" max="1053" width="4.5" style="98" customWidth="1"/>
    <col min="1054" max="1054" width="11.25" style="98" bestFit="1" customWidth="1"/>
    <col min="1055" max="1055" width="13.625" style="98" bestFit="1" customWidth="1"/>
    <col min="1056" max="1056" width="13.375" style="98" bestFit="1" customWidth="1"/>
    <col min="1057" max="1057" width="14.125" style="98" bestFit="1" customWidth="1"/>
    <col min="1058" max="1058" width="13.625" style="98" bestFit="1" customWidth="1"/>
    <col min="1059" max="1059" width="16.75" style="98" bestFit="1" customWidth="1"/>
    <col min="1060" max="1060" width="15.5" style="98" bestFit="1" customWidth="1"/>
    <col min="1061" max="1061" width="19.625" style="98" bestFit="1" customWidth="1"/>
    <col min="1062" max="1062" width="18.375" style="98" bestFit="1" customWidth="1"/>
    <col min="1063" max="1063" width="19.375" style="98" bestFit="1" customWidth="1"/>
    <col min="1064" max="1064" width="18.125" style="98" bestFit="1" customWidth="1"/>
    <col min="1065" max="1065" width="16.375" style="98" bestFit="1" customWidth="1"/>
    <col min="1066" max="1066" width="12.5" style="98" customWidth="1"/>
    <col min="1067" max="1067" width="25.5" style="98" bestFit="1" customWidth="1"/>
    <col min="1068" max="1068" width="24.125" style="98" bestFit="1" customWidth="1"/>
    <col min="1069" max="1069" width="19.625" style="98" bestFit="1" customWidth="1"/>
    <col min="1070" max="1070" width="18.375" style="98" bestFit="1" customWidth="1"/>
    <col min="1071" max="1071" width="23.5" style="98" bestFit="1" customWidth="1"/>
    <col min="1072" max="1072" width="13.375" style="98" bestFit="1" customWidth="1"/>
    <col min="1073" max="1073" width="19.875" style="98" bestFit="1" customWidth="1"/>
    <col min="1074" max="1074" width="22.75" style="98" bestFit="1" customWidth="1"/>
    <col min="1075" max="1075" width="19.125" style="98" bestFit="1" customWidth="1"/>
    <col min="1076" max="1076" width="10.875" style="98" customWidth="1"/>
    <col min="1077" max="1077" width="18.875" style="98" bestFit="1" customWidth="1"/>
    <col min="1078" max="1078" width="28.875" style="98" bestFit="1" customWidth="1"/>
    <col min="1079" max="1079" width="24.125" style="98" bestFit="1" customWidth="1"/>
    <col min="1080" max="1080" width="18.625" style="98" bestFit="1" customWidth="1"/>
    <col min="1081" max="1081" width="17.75" style="98" bestFit="1" customWidth="1"/>
    <col min="1082" max="1082" width="14.875" style="98" bestFit="1" customWidth="1"/>
    <col min="1083" max="1083" width="4.5" style="98" customWidth="1"/>
    <col min="1084" max="1084" width="11.25" style="98" bestFit="1" customWidth="1"/>
    <col min="1085" max="1085" width="13.625" style="98" bestFit="1" customWidth="1"/>
    <col min="1086" max="1086" width="13.375" style="98" bestFit="1" customWidth="1"/>
    <col min="1087" max="1087" width="14.125" style="98" bestFit="1" customWidth="1"/>
    <col min="1088" max="1088" width="13.625" style="98" bestFit="1" customWidth="1"/>
    <col min="1089" max="1089" width="16.75" style="98" bestFit="1" customWidth="1"/>
    <col min="1090" max="1090" width="15.5" style="98" bestFit="1" customWidth="1"/>
    <col min="1091" max="1091" width="19.625" style="98" bestFit="1" customWidth="1"/>
    <col min="1092" max="1092" width="18.375" style="98" bestFit="1" customWidth="1"/>
    <col min="1093" max="1093" width="19.375" style="98" bestFit="1" customWidth="1"/>
    <col min="1094" max="1094" width="18.125" style="98" bestFit="1" customWidth="1"/>
    <col min="1095" max="1095" width="16.375" style="98" bestFit="1" customWidth="1"/>
    <col min="1096" max="1096" width="12.5" style="98" bestFit="1" customWidth="1"/>
    <col min="1097" max="1097" width="25.5" style="98" bestFit="1" customWidth="1"/>
    <col min="1098" max="1098" width="24.125" style="98" bestFit="1" customWidth="1"/>
    <col min="1099" max="1099" width="19.625" style="98" bestFit="1" customWidth="1"/>
    <col min="1100" max="1100" width="18.375" style="98" bestFit="1" customWidth="1"/>
    <col min="1101" max="1101" width="23.5" style="98" bestFit="1" customWidth="1"/>
    <col min="1102" max="1102" width="13.375" style="98" bestFit="1" customWidth="1"/>
    <col min="1103" max="1103" width="19.875" style="98" bestFit="1" customWidth="1"/>
    <col min="1104" max="1104" width="22.75" style="98" bestFit="1" customWidth="1"/>
    <col min="1105" max="1105" width="19.125" style="98" bestFit="1" customWidth="1"/>
    <col min="1106" max="1106" width="10.875" style="98" customWidth="1"/>
    <col min="1107" max="1107" width="18.875" style="98" bestFit="1" customWidth="1"/>
    <col min="1108" max="1108" width="28.875" style="98" bestFit="1" customWidth="1"/>
    <col min="1109" max="1109" width="24.125" style="98" bestFit="1" customWidth="1"/>
    <col min="1110" max="1110" width="18.625" style="98" bestFit="1" customWidth="1"/>
    <col min="1111" max="1111" width="17.75" style="98" bestFit="1" customWidth="1"/>
    <col min="1112" max="1112" width="14.875" style="98" bestFit="1" customWidth="1"/>
    <col min="1113" max="1113" width="4.5" style="98" customWidth="1"/>
    <col min="1114" max="1114" width="11.25" style="98" bestFit="1" customWidth="1"/>
    <col min="1115" max="1115" width="13.625" style="98" bestFit="1" customWidth="1"/>
    <col min="1116" max="1116" width="13.375" style="98" bestFit="1" customWidth="1"/>
    <col min="1117" max="1117" width="14.125" style="98" bestFit="1" customWidth="1"/>
    <col min="1118" max="1118" width="13.625" style="98" bestFit="1" customWidth="1"/>
    <col min="1119" max="1119" width="16.75" style="98" bestFit="1" customWidth="1"/>
    <col min="1120" max="1120" width="15.5" style="98" bestFit="1" customWidth="1"/>
    <col min="1121" max="1121" width="19.625" style="98" bestFit="1" customWidth="1"/>
    <col min="1122" max="1122" width="18.375" style="98" bestFit="1" customWidth="1"/>
    <col min="1123" max="1123" width="19.375" style="98" bestFit="1" customWidth="1"/>
    <col min="1124" max="1124" width="18.125" style="98" bestFit="1" customWidth="1"/>
    <col min="1125" max="1125" width="16.375" style="98" bestFit="1" customWidth="1"/>
    <col min="1126" max="1126" width="12.5" style="98" bestFit="1" customWidth="1"/>
    <col min="1127" max="1127" width="25.5" style="98" bestFit="1" customWidth="1"/>
    <col min="1128" max="1128" width="24.125" style="98" bestFit="1" customWidth="1"/>
    <col min="1129" max="1129" width="19.625" style="98" bestFit="1" customWidth="1"/>
    <col min="1130" max="1130" width="18.375" style="98" bestFit="1" customWidth="1"/>
    <col min="1131" max="1131" width="23.5" style="98" bestFit="1" customWidth="1"/>
    <col min="1132" max="1132" width="13.375" style="98" bestFit="1" customWidth="1"/>
    <col min="1133" max="1133" width="19.875" style="98" bestFit="1" customWidth="1"/>
    <col min="1134" max="1134" width="22.75" style="98" bestFit="1" customWidth="1"/>
    <col min="1135" max="1135" width="19.125" style="98" bestFit="1" customWidth="1"/>
    <col min="1136" max="1136" width="10.875" style="98" customWidth="1"/>
    <col min="1137" max="1137" width="18.875" style="98" bestFit="1" customWidth="1"/>
    <col min="1138" max="1138" width="28.875" style="98" bestFit="1" customWidth="1"/>
    <col min="1139" max="1139" width="24.125" style="98" bestFit="1" customWidth="1"/>
    <col min="1140" max="1140" width="18.625" style="98" bestFit="1" customWidth="1"/>
    <col min="1141" max="1141" width="17.75" style="98" bestFit="1" customWidth="1"/>
    <col min="1142" max="1142" width="14.875" style="98" bestFit="1" customWidth="1"/>
    <col min="1143" max="1143" width="4.5" style="98" customWidth="1"/>
    <col min="1144" max="1144" width="11.25" style="98" bestFit="1" customWidth="1"/>
    <col min="1145" max="1145" width="13.625" style="98" bestFit="1" customWidth="1"/>
    <col min="1146" max="1146" width="13.375" style="98" bestFit="1" customWidth="1"/>
    <col min="1147" max="1147" width="14.125" style="98" bestFit="1" customWidth="1"/>
    <col min="1148" max="1148" width="13.625" style="98" bestFit="1" customWidth="1"/>
    <col min="1149" max="1149" width="16.75" style="98" bestFit="1" customWidth="1"/>
    <col min="1150" max="1150" width="15.5" style="98" bestFit="1" customWidth="1"/>
    <col min="1151" max="1151" width="19.625" style="98" bestFit="1" customWidth="1"/>
    <col min="1152" max="1152" width="18.375" style="98" bestFit="1" customWidth="1"/>
    <col min="1153" max="1153" width="19.375" style="98" bestFit="1" customWidth="1"/>
    <col min="1154" max="1154" width="18.125" style="98" bestFit="1" customWidth="1"/>
    <col min="1155" max="1155" width="16.375" style="98" bestFit="1" customWidth="1"/>
    <col min="1156" max="1156" width="12.5" style="98" bestFit="1" customWidth="1"/>
    <col min="1157" max="1157" width="25.5" style="98" bestFit="1" customWidth="1"/>
    <col min="1158" max="1158" width="24.125" style="98" bestFit="1" customWidth="1"/>
    <col min="1159" max="1159" width="19.625" style="98" bestFit="1" customWidth="1"/>
    <col min="1160" max="1160" width="18.375" style="98" bestFit="1" customWidth="1"/>
    <col min="1161" max="1161" width="23.5" style="98" bestFit="1" customWidth="1"/>
    <col min="1162" max="1162" width="13.375" style="98" bestFit="1" customWidth="1"/>
    <col min="1163" max="1163" width="19.875" style="98" bestFit="1" customWidth="1"/>
    <col min="1164" max="1164" width="22.75" style="98" bestFit="1" customWidth="1"/>
    <col min="1165" max="1165" width="19.125" style="98" bestFit="1" customWidth="1"/>
    <col min="1166" max="1166" width="10.875" style="98" customWidth="1"/>
    <col min="1167" max="1167" width="18.875" style="98" bestFit="1" customWidth="1"/>
    <col min="1168" max="1168" width="28.875" style="98" bestFit="1" customWidth="1"/>
    <col min="1169" max="1169" width="24.125" style="98" bestFit="1" customWidth="1"/>
    <col min="1170" max="1170" width="18.625" style="98" bestFit="1" customWidth="1"/>
    <col min="1171" max="1171" width="17.75" style="98" bestFit="1" customWidth="1"/>
    <col min="1172" max="1172" width="14.875" style="98" bestFit="1" customWidth="1"/>
    <col min="1173" max="1173" width="4.5" style="98" customWidth="1"/>
    <col min="1174" max="1174" width="11.25" style="98" bestFit="1" customWidth="1"/>
    <col min="1175" max="1175" width="13.625" style="98" bestFit="1" customWidth="1"/>
    <col min="1176" max="1176" width="13.375" style="98" bestFit="1" customWidth="1"/>
    <col min="1177" max="1177" width="14.125" style="98" bestFit="1" customWidth="1"/>
    <col min="1178" max="1178" width="13.625" style="98" bestFit="1" customWidth="1"/>
    <col min="1179" max="1179" width="16.75" style="98" bestFit="1" customWidth="1"/>
    <col min="1180" max="1180" width="15.5" style="98" bestFit="1" customWidth="1"/>
    <col min="1181" max="1181" width="19.625" style="98" bestFit="1" customWidth="1"/>
    <col min="1182" max="1182" width="18.375" style="98" bestFit="1" customWidth="1"/>
    <col min="1183" max="1183" width="19.375" style="98" bestFit="1" customWidth="1"/>
    <col min="1184" max="1184" width="18.125" style="98" bestFit="1" customWidth="1"/>
    <col min="1185" max="1185" width="16.375" style="98" bestFit="1" customWidth="1"/>
    <col min="1186" max="1186" width="12.5" style="98" customWidth="1"/>
    <col min="1187" max="1187" width="25.5" style="98" bestFit="1" customWidth="1"/>
    <col min="1188" max="1188" width="24.125" style="98" bestFit="1" customWidth="1"/>
    <col min="1189" max="1189" width="19.625" style="98" bestFit="1" customWidth="1"/>
    <col min="1190" max="1190" width="18.375" style="98" bestFit="1" customWidth="1"/>
    <col min="1191" max="1191" width="23.5" style="98" bestFit="1" customWidth="1"/>
    <col min="1192" max="1192" width="13.375" style="98" bestFit="1" customWidth="1"/>
    <col min="1193" max="1193" width="19.875" style="98" bestFit="1" customWidth="1"/>
    <col min="1194" max="1194" width="22.75" style="98" bestFit="1" customWidth="1"/>
    <col min="1195" max="1195" width="19.125" style="98" bestFit="1" customWidth="1"/>
    <col min="1196" max="1196" width="10.875" style="98" customWidth="1"/>
    <col min="1197" max="1197" width="18.875" style="98" bestFit="1" customWidth="1"/>
    <col min="1198" max="1198" width="28.875" style="98" bestFit="1" customWidth="1"/>
    <col min="1199" max="1199" width="24.125" style="98" bestFit="1" customWidth="1"/>
    <col min="1200" max="1200" width="18.625" style="98" bestFit="1" customWidth="1"/>
    <col min="1201" max="1201" width="17.75" style="98" bestFit="1" customWidth="1"/>
    <col min="1202" max="1202" width="14.875" style="98" bestFit="1" customWidth="1"/>
    <col min="1203" max="1203" width="4.5" style="98" customWidth="1"/>
    <col min="1204" max="1204" width="11.25" style="98" bestFit="1" customWidth="1"/>
    <col min="1205" max="1205" width="13.625" style="98" bestFit="1" customWidth="1"/>
    <col min="1206" max="1206" width="13.375" style="98" bestFit="1" customWidth="1"/>
    <col min="1207" max="1207" width="14.125" style="98" bestFit="1" customWidth="1"/>
    <col min="1208" max="1208" width="13.625" style="98" bestFit="1" customWidth="1"/>
    <col min="1209" max="1209" width="16.75" style="98" bestFit="1" customWidth="1"/>
    <col min="1210" max="1210" width="15.5" style="98" bestFit="1" customWidth="1"/>
    <col min="1211" max="1211" width="19.625" style="98" bestFit="1" customWidth="1"/>
    <col min="1212" max="1212" width="18.375" style="98" bestFit="1" customWidth="1"/>
    <col min="1213" max="1213" width="19.375" style="98" bestFit="1" customWidth="1"/>
    <col min="1214" max="1214" width="18.125" style="98" bestFit="1" customWidth="1"/>
    <col min="1215" max="1215" width="16.375" style="98" bestFit="1" customWidth="1"/>
    <col min="1216" max="1216" width="12.5" style="98" customWidth="1"/>
    <col min="1217" max="1217" width="25.5" style="98" bestFit="1" customWidth="1"/>
    <col min="1218" max="1218" width="24.125" style="98" bestFit="1" customWidth="1"/>
    <col min="1219" max="1219" width="19.625" style="98" bestFit="1" customWidth="1"/>
    <col min="1220" max="1220" width="18.375" style="98" bestFit="1" customWidth="1"/>
    <col min="1221" max="1221" width="23.5" style="98" bestFit="1" customWidth="1"/>
    <col min="1222" max="1222" width="13.375" style="98" bestFit="1" customWidth="1"/>
    <col min="1223" max="1223" width="19.875" style="98" bestFit="1" customWidth="1"/>
    <col min="1224" max="1224" width="22.75" style="98" bestFit="1" customWidth="1"/>
    <col min="1225" max="1225" width="19.125" style="98" bestFit="1" customWidth="1"/>
    <col min="1226" max="1226" width="10.875" style="98" customWidth="1"/>
    <col min="1227" max="1227" width="18.875" style="98" bestFit="1" customWidth="1"/>
    <col min="1228" max="1228" width="28.875" style="98" bestFit="1" customWidth="1"/>
    <col min="1229" max="1229" width="24.125" style="98" bestFit="1" customWidth="1"/>
    <col min="1230" max="1230" width="18.625" style="98" bestFit="1" customWidth="1"/>
    <col min="1231" max="1231" width="17.75" style="98" bestFit="1" customWidth="1"/>
    <col min="1232" max="1232" width="14.875" style="98" bestFit="1" customWidth="1"/>
    <col min="1233" max="1233" width="4.5" style="98" customWidth="1"/>
    <col min="1234" max="1234" width="11.25" style="98" bestFit="1" customWidth="1"/>
    <col min="1235" max="1235" width="13.625" style="98" bestFit="1" customWidth="1"/>
    <col min="1236" max="1236" width="13.375" style="98" bestFit="1" customWidth="1"/>
    <col min="1237" max="1237" width="14.125" style="98" bestFit="1" customWidth="1"/>
    <col min="1238" max="1238" width="13.625" style="98" bestFit="1" customWidth="1"/>
    <col min="1239" max="1239" width="16.75" style="98" bestFit="1" customWidth="1"/>
    <col min="1240" max="1240" width="15.5" style="98" bestFit="1" customWidth="1"/>
    <col min="1241" max="1241" width="19.625" style="98" bestFit="1" customWidth="1"/>
    <col min="1242" max="1242" width="18.375" style="98" bestFit="1" customWidth="1"/>
    <col min="1243" max="1243" width="19.375" style="98" bestFit="1" customWidth="1"/>
    <col min="1244" max="1244" width="18.125" style="98" bestFit="1" customWidth="1"/>
    <col min="1245" max="1245" width="16.375" style="98" bestFit="1" customWidth="1"/>
    <col min="1246" max="1246" width="12.5" style="98" customWidth="1"/>
    <col min="1247" max="1247" width="25.5" style="98" bestFit="1" customWidth="1"/>
    <col min="1248" max="1248" width="24.125" style="98" bestFit="1" customWidth="1"/>
    <col min="1249" max="1249" width="19.625" style="98" bestFit="1" customWidth="1"/>
    <col min="1250" max="1250" width="18.375" style="98" bestFit="1" customWidth="1"/>
    <col min="1251" max="1251" width="23.5" style="98" bestFit="1" customWidth="1"/>
    <col min="1252" max="1252" width="13.375" style="98" bestFit="1" customWidth="1"/>
    <col min="1253" max="1253" width="19.875" style="98" bestFit="1" customWidth="1"/>
    <col min="1254" max="1254" width="22.75" style="98" bestFit="1" customWidth="1"/>
    <col min="1255" max="1255" width="19.125" style="98" bestFit="1" customWidth="1"/>
    <col min="1256" max="1256" width="10.875" style="98" customWidth="1"/>
    <col min="1257" max="1257" width="18.875" style="98" bestFit="1" customWidth="1"/>
    <col min="1258" max="1258" width="28.875" style="98" bestFit="1" customWidth="1"/>
    <col min="1259" max="1259" width="24.125" style="98" bestFit="1" customWidth="1"/>
    <col min="1260" max="1260" width="18.625" style="98" bestFit="1" customWidth="1"/>
    <col min="1261" max="1261" width="17.75" style="98" bestFit="1" customWidth="1"/>
    <col min="1262" max="1262" width="14.875" style="98" bestFit="1" customWidth="1"/>
    <col min="1263" max="1263" width="4.5" style="98" customWidth="1"/>
    <col min="1264" max="1264" width="11.25" style="98" bestFit="1" customWidth="1"/>
    <col min="1265" max="1265" width="13.625" style="98" bestFit="1" customWidth="1"/>
    <col min="1266" max="1266" width="13.375" style="98" bestFit="1" customWidth="1"/>
    <col min="1267" max="1267" width="14.125" style="98" bestFit="1" customWidth="1"/>
    <col min="1268" max="1268" width="13.625" style="98" bestFit="1" customWidth="1"/>
    <col min="1269" max="1269" width="16.75" style="98" bestFit="1" customWidth="1"/>
    <col min="1270" max="1270" width="15.5" style="98" bestFit="1" customWidth="1"/>
    <col min="1271" max="1271" width="19.625" style="98" bestFit="1" customWidth="1"/>
    <col min="1272" max="1272" width="18.375" style="98" bestFit="1" customWidth="1"/>
    <col min="1273" max="1273" width="19.375" style="98" bestFit="1" customWidth="1"/>
    <col min="1274" max="1274" width="18.125" style="98" bestFit="1" customWidth="1"/>
    <col min="1275" max="1275" width="16.375" style="98" bestFit="1" customWidth="1"/>
    <col min="1276" max="1276" width="12.5" style="98" bestFit="1" customWidth="1"/>
    <col min="1277" max="1277" width="25.5" style="98" bestFit="1" customWidth="1"/>
    <col min="1278" max="1278" width="24.125" style="98" bestFit="1" customWidth="1"/>
    <col min="1279" max="1279" width="19.625" style="98" bestFit="1" customWidth="1"/>
    <col min="1280" max="1280" width="18.375" style="98" bestFit="1" customWidth="1"/>
    <col min="1281" max="1281" width="23.5" style="98" bestFit="1" customWidth="1"/>
    <col min="1282" max="1282" width="13.375" style="98" bestFit="1" customWidth="1"/>
    <col min="1283" max="1283" width="19.875" style="98" bestFit="1" customWidth="1"/>
    <col min="1284" max="1284" width="22.75" style="98" bestFit="1" customWidth="1"/>
    <col min="1285" max="1285" width="19.125" style="98" bestFit="1" customWidth="1"/>
    <col min="1286" max="1286" width="10.875" style="98" customWidth="1"/>
    <col min="1287" max="1287" width="18.875" style="98" bestFit="1" customWidth="1"/>
    <col min="1288" max="1288" width="28.875" style="98" bestFit="1" customWidth="1"/>
    <col min="1289" max="1289" width="24.125" style="98" bestFit="1" customWidth="1"/>
    <col min="1290" max="1290" width="18.625" style="98" bestFit="1" customWidth="1"/>
    <col min="1291" max="1291" width="17.75" style="98" bestFit="1" customWidth="1"/>
    <col min="1292" max="1292" width="14.875" style="98" bestFit="1" customWidth="1"/>
    <col min="1293" max="1293" width="4.5" style="98" customWidth="1"/>
    <col min="1294" max="1294" width="11.25" style="98" bestFit="1" customWidth="1"/>
    <col min="1295" max="1295" width="13.625" style="98" bestFit="1" customWidth="1"/>
    <col min="1296" max="1296" width="13.375" style="98" bestFit="1" customWidth="1"/>
    <col min="1297" max="1297" width="14.125" style="98" bestFit="1" customWidth="1"/>
    <col min="1298" max="1298" width="13.625" style="98" bestFit="1" customWidth="1"/>
    <col min="1299" max="1299" width="16.75" style="98" bestFit="1" customWidth="1"/>
    <col min="1300" max="1300" width="15.5" style="98" bestFit="1" customWidth="1"/>
    <col min="1301" max="1301" width="19.625" style="98" bestFit="1" customWidth="1"/>
    <col min="1302" max="1302" width="18.375" style="98" bestFit="1" customWidth="1"/>
    <col min="1303" max="1303" width="19.375" style="98" bestFit="1" customWidth="1"/>
    <col min="1304" max="1304" width="18.125" style="98" bestFit="1" customWidth="1"/>
    <col min="1305" max="1305" width="16.375" style="98" bestFit="1" customWidth="1"/>
    <col min="1306" max="1306" width="12.5" style="98" bestFit="1" customWidth="1"/>
    <col min="1307" max="1307" width="25.5" style="98" bestFit="1" customWidth="1"/>
    <col min="1308" max="1308" width="24.125" style="98" bestFit="1" customWidth="1"/>
    <col min="1309" max="1309" width="19.625" style="98" bestFit="1" customWidth="1"/>
    <col min="1310" max="1310" width="18.375" style="98" bestFit="1" customWidth="1"/>
    <col min="1311" max="1311" width="23.5" style="98" bestFit="1" customWidth="1"/>
    <col min="1312" max="1312" width="13.375" style="98" bestFit="1" customWidth="1"/>
    <col min="1313" max="1313" width="19.875" style="98" bestFit="1" customWidth="1"/>
    <col min="1314" max="1314" width="22.75" style="98" bestFit="1" customWidth="1"/>
    <col min="1315" max="1315" width="19.125" style="98" bestFit="1" customWidth="1"/>
    <col min="1316" max="1316" width="10.875" style="98" customWidth="1"/>
    <col min="1317" max="1317" width="18.875" style="98" bestFit="1" customWidth="1"/>
    <col min="1318" max="1318" width="28.875" style="98" bestFit="1" customWidth="1"/>
    <col min="1319" max="1319" width="24.125" style="98" bestFit="1" customWidth="1"/>
    <col min="1320" max="1320" width="18.625" style="98" bestFit="1" customWidth="1"/>
    <col min="1321" max="1321" width="17.75" style="98" bestFit="1" customWidth="1"/>
    <col min="1322" max="1322" width="14.875" style="98" bestFit="1" customWidth="1"/>
    <col min="1323" max="1323" width="4.5" style="98" customWidth="1"/>
    <col min="1324" max="1324" width="11.25" style="98" bestFit="1" customWidth="1"/>
    <col min="1325" max="1325" width="13.625" style="98" bestFit="1" customWidth="1"/>
    <col min="1326" max="1326" width="13.375" style="98" bestFit="1" customWidth="1"/>
    <col min="1327" max="1327" width="14.125" style="98" bestFit="1" customWidth="1"/>
    <col min="1328" max="1328" width="13.625" style="98" bestFit="1" customWidth="1"/>
    <col min="1329" max="1329" width="16.75" style="98" bestFit="1" customWidth="1"/>
    <col min="1330" max="1330" width="15.5" style="98" bestFit="1" customWidth="1"/>
    <col min="1331" max="1331" width="19.625" style="98" bestFit="1" customWidth="1"/>
    <col min="1332" max="1332" width="18.375" style="98" bestFit="1" customWidth="1"/>
    <col min="1333" max="1333" width="19.375" style="98" bestFit="1" customWidth="1"/>
    <col min="1334" max="1334" width="18.125" style="98" bestFit="1" customWidth="1"/>
    <col min="1335" max="1335" width="16.375" style="98" bestFit="1" customWidth="1"/>
    <col min="1336" max="1336" width="12.5" style="98" bestFit="1" customWidth="1"/>
    <col min="1337" max="1337" width="25.5" style="98" bestFit="1" customWidth="1"/>
    <col min="1338" max="1338" width="24.125" style="98" bestFit="1" customWidth="1"/>
    <col min="1339" max="1339" width="19.625" style="98" bestFit="1" customWidth="1"/>
    <col min="1340" max="1340" width="18.375" style="98" bestFit="1" customWidth="1"/>
    <col min="1341" max="1341" width="23.5" style="98" bestFit="1" customWidth="1"/>
    <col min="1342" max="1342" width="13.375" style="98" bestFit="1" customWidth="1"/>
    <col min="1343" max="1343" width="19.875" style="98" bestFit="1" customWidth="1"/>
    <col min="1344" max="1344" width="22.75" style="98" bestFit="1" customWidth="1"/>
    <col min="1345" max="1345" width="19.125" style="98" bestFit="1" customWidth="1"/>
    <col min="1346" max="1346" width="10.875" style="98" customWidth="1"/>
    <col min="1347" max="1347" width="18.875" style="98" bestFit="1" customWidth="1"/>
    <col min="1348" max="1348" width="28.875" style="98" bestFit="1" customWidth="1"/>
    <col min="1349" max="1349" width="24.125" style="98" bestFit="1" customWidth="1"/>
    <col min="1350" max="1350" width="18.625" style="98" bestFit="1" customWidth="1"/>
    <col min="1351" max="1351" width="17.75" style="98" bestFit="1" customWidth="1"/>
    <col min="1352" max="1352" width="14.875" style="98" bestFit="1" customWidth="1"/>
    <col min="1353" max="1353" width="4.5" style="98" customWidth="1"/>
    <col min="1354" max="1354" width="11.25" style="98" bestFit="1" customWidth="1"/>
    <col min="1355" max="1355" width="13.625" style="98" bestFit="1" customWidth="1"/>
    <col min="1356" max="1356" width="13.375" style="98" bestFit="1" customWidth="1"/>
    <col min="1357" max="1357" width="14.125" style="98" bestFit="1" customWidth="1"/>
    <col min="1358" max="1358" width="13.625" style="98" bestFit="1" customWidth="1"/>
    <col min="1359" max="1359" width="16.75" style="98" bestFit="1" customWidth="1"/>
    <col min="1360" max="1360" width="15.5" style="98" bestFit="1" customWidth="1"/>
    <col min="1361" max="1361" width="19.625" style="98" bestFit="1" customWidth="1"/>
    <col min="1362" max="1362" width="18.375" style="98" bestFit="1" customWidth="1"/>
    <col min="1363" max="1363" width="19.375" style="98" bestFit="1" customWidth="1"/>
    <col min="1364" max="1364" width="18.125" style="98" bestFit="1" customWidth="1"/>
    <col min="1365" max="1365" width="16.375" style="98" bestFit="1" customWidth="1"/>
    <col min="1366" max="1366" width="12.5" style="98" bestFit="1" customWidth="1"/>
    <col min="1367" max="1367" width="25.5" style="98" bestFit="1" customWidth="1"/>
    <col min="1368" max="1368" width="24.125" style="98" bestFit="1" customWidth="1"/>
    <col min="1369" max="1369" width="19.625" style="98" bestFit="1" customWidth="1"/>
    <col min="1370" max="1370" width="18.375" style="98" bestFit="1" customWidth="1"/>
    <col min="1371" max="1371" width="23.5" style="98" bestFit="1" customWidth="1"/>
    <col min="1372" max="1372" width="13.375" style="98" bestFit="1" customWidth="1"/>
    <col min="1373" max="1373" width="19.875" style="98" bestFit="1" customWidth="1"/>
    <col min="1374" max="1374" width="22.75" style="98" bestFit="1" customWidth="1"/>
    <col min="1375" max="1375" width="19.125" style="98" bestFit="1" customWidth="1"/>
    <col min="1376" max="1376" width="10.875" style="98" customWidth="1"/>
    <col min="1377" max="1377" width="18.875" style="98" bestFit="1" customWidth="1"/>
    <col min="1378" max="1378" width="28.875" style="98" bestFit="1" customWidth="1"/>
    <col min="1379" max="1379" width="24.125" style="98" bestFit="1" customWidth="1"/>
    <col min="1380" max="1380" width="18.625" style="98" bestFit="1" customWidth="1"/>
    <col min="1381" max="1381" width="17.75" style="98" bestFit="1" customWidth="1"/>
    <col min="1382" max="1382" width="14.875" style="98" bestFit="1" customWidth="1"/>
    <col min="1383" max="1383" width="4.5" style="98" customWidth="1"/>
    <col min="1384" max="1384" width="11.25" style="98" bestFit="1" customWidth="1"/>
    <col min="1385" max="1385" width="13.625" style="98" bestFit="1" customWidth="1"/>
    <col min="1386" max="1386" width="13.375" style="98" bestFit="1" customWidth="1"/>
    <col min="1387" max="1387" width="14.125" style="98" bestFit="1" customWidth="1"/>
    <col min="1388" max="1388" width="13.625" style="98" bestFit="1" customWidth="1"/>
    <col min="1389" max="1389" width="16.75" style="98" bestFit="1" customWidth="1"/>
    <col min="1390" max="1390" width="15.5" style="98" bestFit="1" customWidth="1"/>
    <col min="1391" max="1391" width="19.625" style="98" bestFit="1" customWidth="1"/>
    <col min="1392" max="1392" width="18.375" style="98" bestFit="1" customWidth="1"/>
    <col min="1393" max="1393" width="19.375" style="98" bestFit="1" customWidth="1"/>
    <col min="1394" max="1394" width="18.125" style="98" bestFit="1" customWidth="1"/>
    <col min="1395" max="1395" width="16.375" style="98" bestFit="1" customWidth="1"/>
    <col min="1396" max="1396" width="12.5" style="98" customWidth="1"/>
    <col min="1397" max="1397" width="25.5" style="98" bestFit="1" customWidth="1"/>
    <col min="1398" max="1398" width="24.125" style="98" bestFit="1" customWidth="1"/>
    <col min="1399" max="1399" width="19.625" style="98" bestFit="1" customWidth="1"/>
    <col min="1400" max="1400" width="18.375" style="98" bestFit="1" customWidth="1"/>
    <col min="1401" max="1401" width="23.5" style="98" bestFit="1" customWidth="1"/>
    <col min="1402" max="1402" width="13.375" style="98" bestFit="1" customWidth="1"/>
    <col min="1403" max="1403" width="19.875" style="98" bestFit="1" customWidth="1"/>
    <col min="1404" max="1404" width="22.75" style="98" bestFit="1" customWidth="1"/>
    <col min="1405" max="1405" width="19.125" style="98" bestFit="1" customWidth="1"/>
    <col min="1406" max="1406" width="10.875" style="98" customWidth="1"/>
    <col min="1407" max="1407" width="18.875" style="98" bestFit="1" customWidth="1"/>
    <col min="1408" max="1408" width="28.875" style="98" bestFit="1" customWidth="1"/>
    <col min="1409" max="1409" width="24.125" style="98" bestFit="1" customWidth="1"/>
    <col min="1410" max="1410" width="18.625" style="98" bestFit="1" customWidth="1"/>
    <col min="1411" max="1411" width="17.75" style="98" bestFit="1" customWidth="1"/>
    <col min="1412" max="1412" width="14.875" style="98" bestFit="1" customWidth="1"/>
    <col min="1413" max="1413" width="4.5" style="98" customWidth="1"/>
    <col min="1414" max="1414" width="11.25" style="98" bestFit="1" customWidth="1"/>
    <col min="1415" max="1415" width="13.625" style="98" bestFit="1" customWidth="1"/>
    <col min="1416" max="1416" width="13.375" style="98" bestFit="1" customWidth="1"/>
    <col min="1417" max="1417" width="14.125" style="98" bestFit="1" customWidth="1"/>
    <col min="1418" max="1418" width="13.625" style="98" bestFit="1" customWidth="1"/>
    <col min="1419" max="1419" width="16.75" style="98" bestFit="1" customWidth="1"/>
    <col min="1420" max="1420" width="15.5" style="98" bestFit="1" customWidth="1"/>
    <col min="1421" max="1421" width="19.625" style="98" bestFit="1" customWidth="1"/>
    <col min="1422" max="1422" width="18.375" style="98" bestFit="1" customWidth="1"/>
    <col min="1423" max="1423" width="19.375" style="98" bestFit="1" customWidth="1"/>
    <col min="1424" max="1424" width="18.125" style="98" bestFit="1" customWidth="1"/>
    <col min="1425" max="1425" width="16.375" style="98" bestFit="1" customWidth="1"/>
    <col min="1426" max="1426" width="12.5" style="98" customWidth="1"/>
    <col min="1427" max="1427" width="25.5" style="98" bestFit="1" customWidth="1"/>
    <col min="1428" max="1428" width="24.125" style="98" bestFit="1" customWidth="1"/>
    <col min="1429" max="1429" width="19.625" style="98" bestFit="1" customWidth="1"/>
    <col min="1430" max="1430" width="18.375" style="98" bestFit="1" customWidth="1"/>
    <col min="1431" max="1431" width="23.5" style="98" bestFit="1" customWidth="1"/>
    <col min="1432" max="1432" width="13.375" style="98" bestFit="1" customWidth="1"/>
    <col min="1433" max="1433" width="19.875" style="98" bestFit="1" customWidth="1"/>
    <col min="1434" max="1434" width="22.75" style="98" bestFit="1" customWidth="1"/>
    <col min="1435" max="1435" width="19.125" style="98" bestFit="1" customWidth="1"/>
    <col min="1436" max="1436" width="10.875" style="98" customWidth="1"/>
    <col min="1437" max="1437" width="18.875" style="98" bestFit="1" customWidth="1"/>
    <col min="1438" max="1438" width="28.875" style="98" bestFit="1" customWidth="1"/>
    <col min="1439" max="1439" width="24.125" style="98" bestFit="1" customWidth="1"/>
    <col min="1440" max="1440" width="18.625" style="98" bestFit="1" customWidth="1"/>
    <col min="1441" max="1441" width="17.75" style="98" bestFit="1" customWidth="1"/>
    <col min="1442" max="1442" width="14.875" style="98" bestFit="1" customWidth="1"/>
    <col min="1443" max="1443" width="4.5" style="98" customWidth="1"/>
    <col min="1444" max="1444" width="11.25" style="98" bestFit="1" customWidth="1"/>
    <col min="1445" max="1445" width="13.625" style="98" bestFit="1" customWidth="1"/>
    <col min="1446" max="1446" width="13.375" style="98" bestFit="1" customWidth="1"/>
    <col min="1447" max="1447" width="14.125" style="98" bestFit="1" customWidth="1"/>
    <col min="1448" max="1448" width="13.625" style="98" bestFit="1" customWidth="1"/>
    <col min="1449" max="1449" width="16.75" style="98" bestFit="1" customWidth="1"/>
    <col min="1450" max="1450" width="15.5" style="98" bestFit="1" customWidth="1"/>
    <col min="1451" max="1451" width="19.625" style="98" bestFit="1" customWidth="1"/>
    <col min="1452" max="1452" width="18.375" style="98" bestFit="1" customWidth="1"/>
    <col min="1453" max="1453" width="19.375" style="98" bestFit="1" customWidth="1"/>
    <col min="1454" max="1454" width="18.125" style="98" bestFit="1" customWidth="1"/>
    <col min="1455" max="1455" width="16.375" style="98" bestFit="1" customWidth="1"/>
    <col min="1456" max="1456" width="12.5" style="98" customWidth="1"/>
    <col min="1457" max="1457" width="25.5" style="98" bestFit="1" customWidth="1"/>
    <col min="1458" max="1458" width="24.125" style="98" bestFit="1" customWidth="1"/>
    <col min="1459" max="1459" width="19.625" style="98" bestFit="1" customWidth="1"/>
    <col min="1460" max="1460" width="18.375" style="98" bestFit="1" customWidth="1"/>
    <col min="1461" max="1461" width="23.5" style="98" bestFit="1" customWidth="1"/>
    <col min="1462" max="1462" width="13.375" style="98" bestFit="1" customWidth="1"/>
    <col min="1463" max="1463" width="19.875" style="98" bestFit="1" customWidth="1"/>
    <col min="1464" max="1464" width="22.75" style="98" bestFit="1" customWidth="1"/>
    <col min="1465" max="1465" width="19.125" style="98" bestFit="1" customWidth="1"/>
    <col min="1466" max="1466" width="10.875" style="98" customWidth="1"/>
    <col min="1467" max="1467" width="18.875" style="98" bestFit="1" customWidth="1"/>
    <col min="1468" max="1468" width="28.875" style="98" bestFit="1" customWidth="1"/>
    <col min="1469" max="1469" width="24.125" style="98" bestFit="1" customWidth="1"/>
    <col min="1470" max="1470" width="18.625" style="98" bestFit="1" customWidth="1"/>
    <col min="1471" max="1471" width="17.75" style="98" bestFit="1" customWidth="1"/>
    <col min="1472" max="1472" width="14.875" style="98" bestFit="1" customWidth="1"/>
    <col min="1473" max="1473" width="4.5" style="98" customWidth="1"/>
    <col min="1474" max="1474" width="11.25" style="98" bestFit="1" customWidth="1"/>
    <col min="1475" max="1475" width="13.625" style="98" bestFit="1" customWidth="1"/>
    <col min="1476" max="1476" width="13.375" style="98" bestFit="1" customWidth="1"/>
    <col min="1477" max="1477" width="14.125" style="98" bestFit="1" customWidth="1"/>
    <col min="1478" max="1478" width="13.625" style="98" bestFit="1" customWidth="1"/>
    <col min="1479" max="1479" width="16.75" style="98" bestFit="1" customWidth="1"/>
    <col min="1480" max="1480" width="15.5" style="98" bestFit="1" customWidth="1"/>
    <col min="1481" max="1481" width="19.625" style="98" bestFit="1" customWidth="1"/>
    <col min="1482" max="1482" width="18.375" style="98" bestFit="1" customWidth="1"/>
    <col min="1483" max="1483" width="19.375" style="98" bestFit="1" customWidth="1"/>
    <col min="1484" max="1484" width="18.125" style="98" bestFit="1" customWidth="1"/>
    <col min="1485" max="1485" width="16.375" style="98" bestFit="1" customWidth="1"/>
    <col min="1486" max="1486" width="12.5" style="98" customWidth="1"/>
    <col min="1487" max="1487" width="25.5" style="98" bestFit="1" customWidth="1"/>
    <col min="1488" max="1488" width="24.125" style="98" bestFit="1" customWidth="1"/>
    <col min="1489" max="1489" width="19.625" style="98" bestFit="1" customWidth="1"/>
    <col min="1490" max="1490" width="18.375" style="98" bestFit="1" customWidth="1"/>
    <col min="1491" max="1491" width="23.5" style="98" bestFit="1" customWidth="1"/>
    <col min="1492" max="1492" width="13.375" style="98" bestFit="1" customWidth="1"/>
    <col min="1493" max="1493" width="19.875" style="98" bestFit="1" customWidth="1"/>
    <col min="1494" max="1494" width="22.75" style="98" bestFit="1" customWidth="1"/>
    <col min="1495" max="1495" width="19.125" style="98" bestFit="1" customWidth="1"/>
    <col min="1496" max="1496" width="10.875" style="98" customWidth="1"/>
    <col min="1497" max="1497" width="18.875" style="98" bestFit="1" customWidth="1"/>
    <col min="1498" max="1498" width="28.875" style="98" bestFit="1" customWidth="1"/>
    <col min="1499" max="1499" width="24.125" style="98" bestFit="1" customWidth="1"/>
    <col min="1500" max="1500" width="18.625" style="98" bestFit="1" customWidth="1"/>
    <col min="1501" max="1501" width="17.75" style="98" bestFit="1" customWidth="1"/>
    <col min="1502" max="1502" width="14.875" style="98" bestFit="1" customWidth="1"/>
    <col min="1503" max="1503" width="4.5" style="98" customWidth="1"/>
    <col min="1504" max="1504" width="11.25" style="98" bestFit="1" customWidth="1"/>
    <col min="1505" max="1505" width="13.625" style="98" bestFit="1" customWidth="1"/>
    <col min="1506" max="1506" width="13.375" style="98" bestFit="1" customWidth="1"/>
    <col min="1507" max="1507" width="14.125" style="98" bestFit="1" customWidth="1"/>
    <col min="1508" max="1508" width="13.625" style="98" bestFit="1" customWidth="1"/>
    <col min="1509" max="1509" width="16.75" style="98" bestFit="1" customWidth="1"/>
    <col min="1510" max="1510" width="15.5" style="98" bestFit="1" customWidth="1"/>
    <col min="1511" max="1511" width="19.625" style="98" bestFit="1" customWidth="1"/>
    <col min="1512" max="1512" width="18.375" style="98" bestFit="1" customWidth="1"/>
    <col min="1513" max="1513" width="19.375" style="98" bestFit="1" customWidth="1"/>
    <col min="1514" max="1514" width="18.125" style="98" bestFit="1" customWidth="1"/>
    <col min="1515" max="1515" width="16.375" style="98" bestFit="1" customWidth="1"/>
    <col min="1516" max="1516" width="12.5" style="98" customWidth="1"/>
    <col min="1517" max="1517" width="25.5" style="98" bestFit="1" customWidth="1"/>
    <col min="1518" max="1518" width="24.125" style="98" bestFit="1" customWidth="1"/>
    <col min="1519" max="1519" width="19.625" style="98" bestFit="1" customWidth="1"/>
    <col min="1520" max="1520" width="18.375" style="98" bestFit="1" customWidth="1"/>
    <col min="1521" max="1521" width="23.5" style="98" bestFit="1" customWidth="1"/>
    <col min="1522" max="1522" width="13.375" style="98" bestFit="1" customWidth="1"/>
    <col min="1523" max="1523" width="19.875" style="98" bestFit="1" customWidth="1"/>
    <col min="1524" max="1524" width="22.75" style="98" bestFit="1" customWidth="1"/>
    <col min="1525" max="1525" width="19.125" style="98" bestFit="1" customWidth="1"/>
    <col min="1526" max="1526" width="10.875" style="98" customWidth="1"/>
    <col min="1527" max="1527" width="18.875" style="98" bestFit="1" customWidth="1"/>
    <col min="1528" max="1528" width="28.875" style="98" bestFit="1" customWidth="1"/>
    <col min="1529" max="1529" width="24.125" style="98" bestFit="1" customWidth="1"/>
    <col min="1530" max="1530" width="18.625" style="98" bestFit="1" customWidth="1"/>
    <col min="1531" max="1531" width="17.75" style="98" bestFit="1" customWidth="1"/>
    <col min="1532" max="1532" width="14.875" style="98" bestFit="1" customWidth="1"/>
    <col min="1533" max="1533" width="4.5" style="98" customWidth="1"/>
    <col min="1534" max="1534" width="11.25" style="98" bestFit="1" customWidth="1"/>
    <col min="1535" max="1535" width="13.625" style="98" bestFit="1" customWidth="1"/>
    <col min="1536" max="1536" width="13.375" style="98" bestFit="1" customWidth="1"/>
    <col min="1537" max="1537" width="14.125" style="98" bestFit="1" customWidth="1"/>
    <col min="1538" max="1538" width="13.625" style="98" bestFit="1" customWidth="1"/>
    <col min="1539" max="1539" width="16.75" style="98" bestFit="1" customWidth="1"/>
    <col min="1540" max="1540" width="15.5" style="98" bestFit="1" customWidth="1"/>
    <col min="1541" max="1541" width="19.625" style="98" bestFit="1" customWidth="1"/>
    <col min="1542" max="1542" width="18.375" style="98" bestFit="1" customWidth="1"/>
    <col min="1543" max="1543" width="19.375" style="98" bestFit="1" customWidth="1"/>
    <col min="1544" max="1544" width="18.125" style="98" bestFit="1" customWidth="1"/>
    <col min="1545" max="1545" width="16.375" style="98" bestFit="1" customWidth="1"/>
    <col min="1546" max="1546" width="12.5" style="98" customWidth="1"/>
    <col min="1547" max="1547" width="25.5" style="98" bestFit="1" customWidth="1"/>
    <col min="1548" max="1548" width="24.125" style="98" bestFit="1" customWidth="1"/>
    <col min="1549" max="1549" width="19.625" style="98" bestFit="1" customWidth="1"/>
    <col min="1550" max="1550" width="18.375" style="98" bestFit="1" customWidth="1"/>
    <col min="1551" max="1551" width="23.5" style="98" bestFit="1" customWidth="1"/>
    <col min="1552" max="1552" width="13.375" style="98" bestFit="1" customWidth="1"/>
    <col min="1553" max="1553" width="19.875" style="98" bestFit="1" customWidth="1"/>
    <col min="1554" max="1554" width="22.75" style="98" bestFit="1" customWidth="1"/>
    <col min="1555" max="1555" width="19.125" style="98" bestFit="1" customWidth="1"/>
    <col min="1556" max="1556" width="10.875" style="98" customWidth="1"/>
    <col min="1557" max="1557" width="18.875" style="98" bestFit="1" customWidth="1"/>
    <col min="1558" max="1558" width="28.875" style="98" bestFit="1" customWidth="1"/>
    <col min="1559" max="1559" width="24.125" style="98" bestFit="1" customWidth="1"/>
    <col min="1560" max="1560" width="18.625" style="98" bestFit="1" customWidth="1"/>
    <col min="1561" max="1561" width="17.75" style="98" bestFit="1" customWidth="1"/>
    <col min="1562" max="1562" width="14.875" style="98" bestFit="1" customWidth="1"/>
    <col min="1563" max="1563" width="4.5" style="98" customWidth="1"/>
    <col min="1564" max="1564" width="11.25" style="98" bestFit="1" customWidth="1"/>
    <col min="1565" max="1565" width="13.625" style="98" bestFit="1" customWidth="1"/>
    <col min="1566" max="1566" width="13.375" style="98" bestFit="1" customWidth="1"/>
    <col min="1567" max="1567" width="14.125" style="98" bestFit="1" customWidth="1"/>
    <col min="1568" max="1568" width="13.625" style="98" bestFit="1" customWidth="1"/>
    <col min="1569" max="1569" width="16.75" style="98" bestFit="1" customWidth="1"/>
    <col min="1570" max="1570" width="15.5" style="98" bestFit="1" customWidth="1"/>
    <col min="1571" max="1571" width="19.625" style="98" bestFit="1" customWidth="1"/>
    <col min="1572" max="1572" width="18.375" style="98" bestFit="1" customWidth="1"/>
    <col min="1573" max="1573" width="19.375" style="98" bestFit="1" customWidth="1"/>
    <col min="1574" max="1574" width="18.125" style="98" bestFit="1" customWidth="1"/>
    <col min="1575" max="1575" width="16.375" style="98" bestFit="1" customWidth="1"/>
    <col min="1576" max="1576" width="12.5" style="98" customWidth="1"/>
    <col min="1577" max="1577" width="25.5" style="98" bestFit="1" customWidth="1"/>
    <col min="1578" max="1578" width="24.125" style="98" bestFit="1" customWidth="1"/>
    <col min="1579" max="1579" width="19.625" style="98" bestFit="1" customWidth="1"/>
    <col min="1580" max="1580" width="18.375" style="98" bestFit="1" customWidth="1"/>
    <col min="1581" max="1581" width="23.5" style="98" bestFit="1" customWidth="1"/>
    <col min="1582" max="1582" width="13.375" style="98" bestFit="1" customWidth="1"/>
    <col min="1583" max="1583" width="19.875" style="98" bestFit="1" customWidth="1"/>
    <col min="1584" max="1584" width="22.75" style="98" bestFit="1" customWidth="1"/>
    <col min="1585" max="1585" width="19.125" style="98" bestFit="1" customWidth="1"/>
    <col min="1586" max="1586" width="10.875" style="98" customWidth="1"/>
    <col min="1587" max="1587" width="18.875" style="98" bestFit="1" customWidth="1"/>
    <col min="1588" max="1588" width="28.875" style="98" bestFit="1" customWidth="1"/>
    <col min="1589" max="1589" width="24.125" style="98" bestFit="1" customWidth="1"/>
    <col min="1590" max="1590" width="18.625" style="98" bestFit="1" customWidth="1"/>
    <col min="1591" max="1591" width="17.75" style="98" bestFit="1" customWidth="1"/>
    <col min="1592" max="1592" width="14.875" style="98" bestFit="1" customWidth="1"/>
    <col min="1593" max="1593" width="4.5" style="98" customWidth="1"/>
    <col min="1594" max="1594" width="11.25" style="98" bestFit="1" customWidth="1"/>
    <col min="1595" max="1595" width="13.625" style="98" bestFit="1" customWidth="1"/>
    <col min="1596" max="1596" width="13.375" style="98" bestFit="1" customWidth="1"/>
    <col min="1597" max="1597" width="14.125" style="98" bestFit="1" customWidth="1"/>
    <col min="1598" max="1598" width="13.625" style="98" bestFit="1" customWidth="1"/>
    <col min="1599" max="1599" width="16.75" style="98" bestFit="1" customWidth="1"/>
    <col min="1600" max="1600" width="15.5" style="98" bestFit="1" customWidth="1"/>
    <col min="1601" max="1601" width="19.625" style="98" bestFit="1" customWidth="1"/>
    <col min="1602" max="1602" width="18.375" style="98" bestFit="1" customWidth="1"/>
    <col min="1603" max="1603" width="19.375" style="98" bestFit="1" customWidth="1"/>
    <col min="1604" max="1604" width="18.125" style="98" bestFit="1" customWidth="1"/>
    <col min="1605" max="1605" width="16.375" style="98" bestFit="1" customWidth="1"/>
    <col min="1606" max="1606" width="12.5" style="98" customWidth="1"/>
    <col min="1607" max="1607" width="25.5" style="98" bestFit="1" customWidth="1"/>
    <col min="1608" max="1608" width="24.125" style="98" bestFit="1" customWidth="1"/>
    <col min="1609" max="1609" width="19.625" style="98" bestFit="1" customWidth="1"/>
    <col min="1610" max="1610" width="18.375" style="98" bestFit="1" customWidth="1"/>
    <col min="1611" max="1611" width="23.5" style="98" bestFit="1" customWidth="1"/>
    <col min="1612" max="1612" width="13.375" style="98" bestFit="1" customWidth="1"/>
    <col min="1613" max="1613" width="19.875" style="98" bestFit="1" customWidth="1"/>
    <col min="1614" max="1614" width="22.75" style="98" bestFit="1" customWidth="1"/>
    <col min="1615" max="1615" width="19.125" style="98" bestFit="1" customWidth="1"/>
    <col min="1616" max="1616" width="10.875" style="98" customWidth="1"/>
    <col min="1617" max="1617" width="18.875" style="98" bestFit="1" customWidth="1"/>
    <col min="1618" max="1618" width="28.875" style="98" bestFit="1" customWidth="1"/>
    <col min="1619" max="1619" width="24.125" style="98" bestFit="1" customWidth="1"/>
    <col min="1620" max="1620" width="18.625" style="98" bestFit="1" customWidth="1"/>
    <col min="1621" max="1621" width="17.75" style="98" bestFit="1" customWidth="1"/>
    <col min="1622" max="1622" width="14.875" style="98" bestFit="1" customWidth="1"/>
    <col min="1623" max="1623" width="4.5" style="98" customWidth="1"/>
    <col min="1624" max="1624" width="11.25" style="98" bestFit="1" customWidth="1"/>
    <col min="1625" max="1625" width="13.625" style="98" bestFit="1" customWidth="1"/>
    <col min="1626" max="1626" width="13.375" style="98" bestFit="1" customWidth="1"/>
    <col min="1627" max="1627" width="14.125" style="98" bestFit="1" customWidth="1"/>
    <col min="1628" max="1628" width="13.625" style="98" bestFit="1" customWidth="1"/>
    <col min="1629" max="1629" width="16.75" style="98" bestFit="1" customWidth="1"/>
    <col min="1630" max="1630" width="15.5" style="98" bestFit="1" customWidth="1"/>
    <col min="1631" max="1631" width="19.625" style="98" bestFit="1" customWidth="1"/>
    <col min="1632" max="1632" width="18.375" style="98" bestFit="1" customWidth="1"/>
    <col min="1633" max="1633" width="19.375" style="98" bestFit="1" customWidth="1"/>
    <col min="1634" max="1634" width="18.125" style="98" bestFit="1" customWidth="1"/>
    <col min="1635" max="1635" width="16.375" style="98" bestFit="1" customWidth="1"/>
    <col min="1636" max="1636" width="12.5" style="98" customWidth="1"/>
    <col min="1637" max="1637" width="25.5" style="98" bestFit="1" customWidth="1"/>
    <col min="1638" max="1638" width="24.125" style="98" bestFit="1" customWidth="1"/>
    <col min="1639" max="1639" width="19.625" style="98" bestFit="1" customWidth="1"/>
    <col min="1640" max="1640" width="18.375" style="98" bestFit="1" customWidth="1"/>
    <col min="1641" max="1641" width="23.5" style="98" bestFit="1" customWidth="1"/>
    <col min="1642" max="1642" width="13.375" style="98" bestFit="1" customWidth="1"/>
    <col min="1643" max="1643" width="19.875" style="98" bestFit="1" customWidth="1"/>
    <col min="1644" max="1644" width="22.75" style="98" bestFit="1" customWidth="1"/>
    <col min="1645" max="1645" width="19.125" style="98" bestFit="1" customWidth="1"/>
    <col min="1646" max="1646" width="10.875" style="98" customWidth="1"/>
    <col min="1647" max="1647" width="18.875" style="98" bestFit="1" customWidth="1"/>
    <col min="1648" max="1648" width="28.875" style="98" bestFit="1" customWidth="1"/>
    <col min="1649" max="1649" width="24.125" style="98" bestFit="1" customWidth="1"/>
    <col min="1650" max="1650" width="18.625" style="98" bestFit="1" customWidth="1"/>
    <col min="1651" max="1651" width="17.75" style="98" bestFit="1" customWidth="1"/>
    <col min="1652" max="1652" width="14.875" style="98" bestFit="1" customWidth="1"/>
    <col min="1653" max="1653" width="4.5" style="98" customWidth="1"/>
    <col min="1654" max="1654" width="11.25" style="98" bestFit="1" customWidth="1"/>
    <col min="1655" max="1655" width="13.625" style="98" bestFit="1" customWidth="1"/>
    <col min="1656" max="1656" width="13.375" style="98" bestFit="1" customWidth="1"/>
    <col min="1657" max="1657" width="14.125" style="98" bestFit="1" customWidth="1"/>
    <col min="1658" max="1658" width="13.625" style="98" bestFit="1" customWidth="1"/>
    <col min="1659" max="1659" width="16.75" style="98" bestFit="1" customWidth="1"/>
    <col min="1660" max="1660" width="15.5" style="98" bestFit="1" customWidth="1"/>
    <col min="1661" max="1661" width="19.625" style="98" bestFit="1" customWidth="1"/>
    <col min="1662" max="1662" width="18.375" style="98" bestFit="1" customWidth="1"/>
    <col min="1663" max="1663" width="19.375" style="98" bestFit="1" customWidth="1"/>
    <col min="1664" max="1664" width="18.125" style="98" bestFit="1" customWidth="1"/>
    <col min="1665" max="1665" width="16.375" style="98" bestFit="1" customWidth="1"/>
    <col min="1666" max="1666" width="12.5" style="98" customWidth="1"/>
    <col min="1667" max="1667" width="25.5" style="98" bestFit="1" customWidth="1"/>
    <col min="1668" max="1668" width="24.125" style="98" bestFit="1" customWidth="1"/>
    <col min="1669" max="1669" width="19.625" style="98" bestFit="1" customWidth="1"/>
    <col min="1670" max="1670" width="18.375" style="98" bestFit="1" customWidth="1"/>
    <col min="1671" max="1671" width="23.5" style="98" bestFit="1" customWidth="1"/>
    <col min="1672" max="1672" width="13.375" style="98" bestFit="1" customWidth="1"/>
    <col min="1673" max="1673" width="19.875" style="98" bestFit="1" customWidth="1"/>
    <col min="1674" max="1674" width="22.75" style="98" bestFit="1" customWidth="1"/>
    <col min="1675" max="1675" width="19.125" style="98" bestFit="1" customWidth="1"/>
    <col min="1676" max="1676" width="10.875" style="98" customWidth="1"/>
    <col min="1677" max="1677" width="18.875" style="98" bestFit="1" customWidth="1"/>
    <col min="1678" max="1678" width="28.875" style="98" bestFit="1" customWidth="1"/>
    <col min="1679" max="1679" width="24.125" style="98" bestFit="1" customWidth="1"/>
    <col min="1680" max="1680" width="18.625" style="98" bestFit="1" customWidth="1"/>
    <col min="1681" max="1681" width="17.75" style="98" bestFit="1" customWidth="1"/>
    <col min="1682" max="1682" width="14.875" style="98" bestFit="1" customWidth="1"/>
    <col min="1683" max="1683" width="4.5" style="98" customWidth="1"/>
    <col min="1684" max="1684" width="11.25" style="98" bestFit="1" customWidth="1"/>
    <col min="1685" max="1685" width="13.625" style="98" bestFit="1" customWidth="1"/>
    <col min="1686" max="1686" width="13.375" style="98" bestFit="1" customWidth="1"/>
    <col min="1687" max="1687" width="14.125" style="98" bestFit="1" customWidth="1"/>
    <col min="1688" max="1688" width="13.625" style="98" bestFit="1" customWidth="1"/>
    <col min="1689" max="1689" width="16.75" style="98" bestFit="1" customWidth="1"/>
    <col min="1690" max="1690" width="15.5" style="98" bestFit="1" customWidth="1"/>
    <col min="1691" max="1691" width="19.625" style="98" bestFit="1" customWidth="1"/>
    <col min="1692" max="1692" width="18.375" style="98" bestFit="1" customWidth="1"/>
    <col min="1693" max="1693" width="19.375" style="98" bestFit="1" customWidth="1"/>
    <col min="1694" max="1694" width="18.125" style="98" bestFit="1" customWidth="1"/>
    <col min="1695" max="1695" width="16.375" style="98" bestFit="1" customWidth="1"/>
    <col min="1696" max="1696" width="12.5" style="98" customWidth="1"/>
    <col min="1697" max="1697" width="25.5" style="98" bestFit="1" customWidth="1"/>
    <col min="1698" max="1698" width="24.125" style="98" bestFit="1" customWidth="1"/>
    <col min="1699" max="1699" width="19.625" style="98" bestFit="1" customWidth="1"/>
    <col min="1700" max="1700" width="18.375" style="98" bestFit="1" customWidth="1"/>
    <col min="1701" max="1701" width="23.5" style="98" bestFit="1" customWidth="1"/>
    <col min="1702" max="1702" width="13.375" style="98" bestFit="1" customWidth="1"/>
    <col min="1703" max="1703" width="19.875" style="98" bestFit="1" customWidth="1"/>
    <col min="1704" max="1704" width="22.75" style="98" bestFit="1" customWidth="1"/>
    <col min="1705" max="1705" width="19.125" style="98" bestFit="1" customWidth="1"/>
    <col min="1706" max="1706" width="10.875" style="98" customWidth="1"/>
    <col min="1707" max="1707" width="18.875" style="98" bestFit="1" customWidth="1"/>
    <col min="1708" max="1708" width="28.875" style="98" bestFit="1" customWidth="1"/>
    <col min="1709" max="1709" width="24.125" style="98" bestFit="1" customWidth="1"/>
    <col min="1710" max="1710" width="18.625" style="98" bestFit="1" customWidth="1"/>
    <col min="1711" max="1711" width="17.75" style="98" bestFit="1" customWidth="1"/>
    <col min="1712" max="1712" width="14.875" style="98" bestFit="1" customWidth="1"/>
    <col min="1713" max="1713" width="4.5" style="98" customWidth="1"/>
    <col min="1714" max="1714" width="11.25" style="98" bestFit="1" customWidth="1"/>
    <col min="1715" max="1715" width="13.625" style="98" bestFit="1" customWidth="1"/>
    <col min="1716" max="1716" width="13.375" style="98" bestFit="1" customWidth="1"/>
    <col min="1717" max="1717" width="14.125" style="98" bestFit="1" customWidth="1"/>
    <col min="1718" max="1718" width="13.625" style="98" bestFit="1" customWidth="1"/>
    <col min="1719" max="1719" width="16.75" style="98" bestFit="1" customWidth="1"/>
    <col min="1720" max="1720" width="15.5" style="98" bestFit="1" customWidth="1"/>
    <col min="1721" max="1721" width="19.625" style="98" bestFit="1" customWidth="1"/>
    <col min="1722" max="1722" width="18.375" style="98" bestFit="1" customWidth="1"/>
    <col min="1723" max="1723" width="19.375" style="98" bestFit="1" customWidth="1"/>
    <col min="1724" max="1724" width="18.125" style="98" bestFit="1" customWidth="1"/>
    <col min="1725" max="1725" width="16.375" style="98" bestFit="1" customWidth="1"/>
    <col min="1726" max="1726" width="12.5" style="98" customWidth="1"/>
    <col min="1727" max="1727" width="25.5" style="98" bestFit="1" customWidth="1"/>
    <col min="1728" max="1728" width="24.125" style="98" bestFit="1" customWidth="1"/>
    <col min="1729" max="1729" width="19.625" style="98" bestFit="1" customWidth="1"/>
    <col min="1730" max="1730" width="18.375" style="98" bestFit="1" customWidth="1"/>
    <col min="1731" max="1731" width="23.5" style="98" bestFit="1" customWidth="1"/>
    <col min="1732" max="1732" width="13.375" style="98" bestFit="1" customWidth="1"/>
    <col min="1733" max="1733" width="19.875" style="98" bestFit="1" customWidth="1"/>
    <col min="1734" max="1734" width="22.75" style="98" bestFit="1" customWidth="1"/>
    <col min="1735" max="1735" width="19.125" style="98" bestFit="1" customWidth="1"/>
    <col min="1736" max="1736" width="10.875" style="98" customWidth="1"/>
    <col min="1737" max="1737" width="18.875" style="98" bestFit="1" customWidth="1"/>
    <col min="1738" max="1738" width="28.875" style="98" bestFit="1" customWidth="1"/>
    <col min="1739" max="1739" width="24.125" style="98" bestFit="1" customWidth="1"/>
    <col min="1740" max="1740" width="18.625" style="98" bestFit="1" customWidth="1"/>
    <col min="1741" max="1741" width="17.75" style="98" bestFit="1" customWidth="1"/>
    <col min="1742" max="1742" width="14.875" style="98" bestFit="1" customWidth="1"/>
    <col min="1743" max="1743" width="4.5" style="98" customWidth="1"/>
    <col min="1744" max="1744" width="11.25" style="98" bestFit="1" customWidth="1"/>
    <col min="1745" max="1745" width="13.625" style="98" bestFit="1" customWidth="1"/>
    <col min="1746" max="1746" width="13.375" style="98" bestFit="1" customWidth="1"/>
    <col min="1747" max="1747" width="14.125" style="98" bestFit="1" customWidth="1"/>
    <col min="1748" max="1748" width="13.625" style="98" bestFit="1" customWidth="1"/>
    <col min="1749" max="1749" width="16.75" style="98" bestFit="1" customWidth="1"/>
    <col min="1750" max="1750" width="15.5" style="98" bestFit="1" customWidth="1"/>
    <col min="1751" max="1751" width="19.625" style="98" bestFit="1" customWidth="1"/>
    <col min="1752" max="1752" width="18.375" style="98" bestFit="1" customWidth="1"/>
    <col min="1753" max="1753" width="19.375" style="98" bestFit="1" customWidth="1"/>
    <col min="1754" max="1754" width="18.125" style="98" bestFit="1" customWidth="1"/>
    <col min="1755" max="1755" width="16.375" style="98" bestFit="1" customWidth="1"/>
    <col min="1756" max="1756" width="12.5" style="98" customWidth="1"/>
    <col min="1757" max="1757" width="25.5" style="98" bestFit="1" customWidth="1"/>
    <col min="1758" max="1758" width="24.125" style="98" bestFit="1" customWidth="1"/>
    <col min="1759" max="1759" width="19.625" style="98" bestFit="1" customWidth="1"/>
    <col min="1760" max="1760" width="18.375" style="98" bestFit="1" customWidth="1"/>
    <col min="1761" max="1761" width="23.5" style="98" bestFit="1" customWidth="1"/>
    <col min="1762" max="1762" width="13.375" style="98" bestFit="1" customWidth="1"/>
    <col min="1763" max="1763" width="19.875" style="98" bestFit="1" customWidth="1"/>
    <col min="1764" max="1764" width="22.75" style="98" bestFit="1" customWidth="1"/>
    <col min="1765" max="1765" width="19.125" style="98" bestFit="1" customWidth="1"/>
    <col min="1766" max="1766" width="10.875" style="98" customWidth="1"/>
    <col min="1767" max="1767" width="18.875" style="98" bestFit="1" customWidth="1"/>
    <col min="1768" max="1768" width="28.875" style="98" bestFit="1" customWidth="1"/>
    <col min="1769" max="1769" width="24.125" style="98" bestFit="1" customWidth="1"/>
    <col min="1770" max="1770" width="18.625" style="98" bestFit="1" customWidth="1"/>
    <col min="1771" max="1771" width="17.75" style="98" bestFit="1" customWidth="1"/>
    <col min="1772" max="1772" width="14.875" style="98" bestFit="1" customWidth="1"/>
    <col min="1773" max="1773" width="4.5" style="98" customWidth="1"/>
    <col min="1774" max="1774" width="11.25" style="98" bestFit="1" customWidth="1"/>
    <col min="1775" max="1775" width="13.625" style="98" bestFit="1" customWidth="1"/>
    <col min="1776" max="1776" width="13.375" style="98" bestFit="1" customWidth="1"/>
    <col min="1777" max="1777" width="14.125" style="98" bestFit="1" customWidth="1"/>
    <col min="1778" max="1778" width="13.625" style="98" bestFit="1" customWidth="1"/>
    <col min="1779" max="1779" width="16.75" style="98" bestFit="1" customWidth="1"/>
    <col min="1780" max="1780" width="15.5" style="98" bestFit="1" customWidth="1"/>
    <col min="1781" max="1781" width="19.625" style="98" bestFit="1" customWidth="1"/>
    <col min="1782" max="1782" width="18.375" style="98" bestFit="1" customWidth="1"/>
    <col min="1783" max="1783" width="19.375" style="98" bestFit="1" customWidth="1"/>
    <col min="1784" max="1784" width="18.125" style="98" bestFit="1" customWidth="1"/>
    <col min="1785" max="1785" width="16.375" style="98" bestFit="1" customWidth="1"/>
    <col min="1786" max="1786" width="12.5" style="98" bestFit="1" customWidth="1"/>
    <col min="1787" max="1787" width="25.5" style="98" bestFit="1" customWidth="1"/>
    <col min="1788" max="1788" width="24.125" style="98" bestFit="1" customWidth="1"/>
    <col min="1789" max="1789" width="19.625" style="98" bestFit="1" customWidth="1"/>
    <col min="1790" max="1790" width="18.375" style="98" bestFit="1" customWidth="1"/>
    <col min="1791" max="1791" width="23.5" style="98" bestFit="1" customWidth="1"/>
    <col min="1792" max="1792" width="13.375" style="98" bestFit="1" customWidth="1"/>
    <col min="1793" max="1793" width="19.875" style="98" bestFit="1" customWidth="1"/>
    <col min="1794" max="1794" width="22.75" style="98" bestFit="1" customWidth="1"/>
    <col min="1795" max="1795" width="19.125" style="98" bestFit="1" customWidth="1"/>
    <col min="1796" max="1796" width="10.875" style="98" customWidth="1"/>
    <col min="1797" max="1797" width="18.875" style="98" bestFit="1" customWidth="1"/>
    <col min="1798" max="1798" width="28.875" style="98" bestFit="1" customWidth="1"/>
    <col min="1799" max="1799" width="24.125" style="98" bestFit="1" customWidth="1"/>
    <col min="1800" max="1800" width="18.625" style="98" bestFit="1" customWidth="1"/>
    <col min="1801" max="1801" width="17.75" style="98" bestFit="1" customWidth="1"/>
    <col min="1802" max="1802" width="14.875" style="98" bestFit="1" customWidth="1"/>
    <col min="1803" max="1803" width="4.5" style="98" customWidth="1"/>
    <col min="1804" max="1804" width="11.25" style="98" bestFit="1" customWidth="1"/>
    <col min="1805" max="1805" width="13.625" style="98" bestFit="1" customWidth="1"/>
    <col min="1806" max="1806" width="13.375" style="98" bestFit="1" customWidth="1"/>
    <col min="1807" max="1807" width="14.125" style="98" bestFit="1" customWidth="1"/>
    <col min="1808" max="1808" width="13.625" style="98" bestFit="1" customWidth="1"/>
    <col min="1809" max="1809" width="16.75" style="98" bestFit="1" customWidth="1"/>
    <col min="1810" max="1810" width="15.5" style="98" bestFit="1" customWidth="1"/>
    <col min="1811" max="1811" width="19.625" style="98" bestFit="1" customWidth="1"/>
    <col min="1812" max="1812" width="18.375" style="98" bestFit="1" customWidth="1"/>
    <col min="1813" max="1813" width="19.375" style="98" bestFit="1" customWidth="1"/>
    <col min="1814" max="1814" width="18.125" style="98" bestFit="1" customWidth="1"/>
    <col min="1815" max="1815" width="16.375" style="98" bestFit="1" customWidth="1"/>
    <col min="1816" max="1816" width="12.5" style="98" customWidth="1"/>
    <col min="1817" max="1817" width="25.5" style="98" bestFit="1" customWidth="1"/>
    <col min="1818" max="1818" width="24.125" style="98" bestFit="1" customWidth="1"/>
    <col min="1819" max="1819" width="19.625" style="98" bestFit="1" customWidth="1"/>
    <col min="1820" max="1820" width="18.375" style="98" bestFit="1" customWidth="1"/>
    <col min="1821" max="1821" width="23.5" style="98" bestFit="1" customWidth="1"/>
    <col min="1822" max="1822" width="13.375" style="98" bestFit="1" customWidth="1"/>
    <col min="1823" max="1823" width="19.875" style="98" bestFit="1" customWidth="1"/>
    <col min="1824" max="1824" width="22.75" style="98" bestFit="1" customWidth="1"/>
    <col min="1825" max="1825" width="19.125" style="98" bestFit="1" customWidth="1"/>
    <col min="1826" max="1826" width="10.875" style="98" bestFit="1" customWidth="1"/>
    <col min="1827" max="1827" width="18.875" style="98" bestFit="1" customWidth="1"/>
    <col min="1828" max="1828" width="28.875" style="98" bestFit="1" customWidth="1"/>
    <col min="1829" max="1829" width="24.125" style="98" bestFit="1" customWidth="1"/>
    <col min="1830" max="1830" width="18.625" style="98" bestFit="1" customWidth="1"/>
    <col min="1831" max="1831" width="17.75" style="98" bestFit="1" customWidth="1"/>
    <col min="1832" max="1832" width="14.875" style="98" bestFit="1" customWidth="1"/>
    <col min="1833" max="1833" width="4.5" style="98" customWidth="1"/>
    <col min="1834" max="1834" width="11.25" style="98" bestFit="1" customWidth="1"/>
    <col min="1835" max="1835" width="13.625" style="98" bestFit="1" customWidth="1"/>
    <col min="1836" max="1836" width="13.375" style="98" bestFit="1" customWidth="1"/>
    <col min="1837" max="1837" width="14.125" style="98" bestFit="1" customWidth="1"/>
    <col min="1838" max="1838" width="13.625" style="98" bestFit="1" customWidth="1"/>
    <col min="1839" max="1839" width="16.75" style="98" bestFit="1" customWidth="1"/>
    <col min="1840" max="1840" width="15.5" style="98" bestFit="1" customWidth="1"/>
    <col min="1841" max="1841" width="19.625" style="98" bestFit="1" customWidth="1"/>
    <col min="1842" max="1842" width="18.375" style="98" bestFit="1" customWidth="1"/>
    <col min="1843" max="1843" width="19.375" style="98" bestFit="1" customWidth="1"/>
    <col min="1844" max="1844" width="18.125" style="98" bestFit="1" customWidth="1"/>
    <col min="1845" max="1845" width="16.375" style="98" bestFit="1" customWidth="1"/>
    <col min="1846" max="1846" width="12.5" style="98" bestFit="1" customWidth="1"/>
    <col min="1847" max="1847" width="25.5" style="98" bestFit="1" customWidth="1"/>
    <col min="1848" max="1848" width="24.125" style="98" bestFit="1" customWidth="1"/>
    <col min="1849" max="1849" width="19.625" style="98" bestFit="1" customWidth="1"/>
    <col min="1850" max="1850" width="18.375" style="98" bestFit="1" customWidth="1"/>
    <col min="1851" max="1851" width="23.5" style="98" bestFit="1" customWidth="1"/>
    <col min="1852" max="1852" width="13.375" style="98" bestFit="1" customWidth="1"/>
    <col min="1853" max="1853" width="19.875" style="98" bestFit="1" customWidth="1"/>
    <col min="1854" max="1854" width="22.75" style="98" bestFit="1" customWidth="1"/>
    <col min="1855" max="1855" width="19.125" style="98" bestFit="1" customWidth="1"/>
    <col min="1856" max="1856" width="10.875" style="98" customWidth="1"/>
    <col min="1857" max="1857" width="18.875" style="98" bestFit="1" customWidth="1"/>
    <col min="1858" max="1858" width="28.875" style="98" bestFit="1" customWidth="1"/>
    <col min="1859" max="1859" width="24.125" style="98" bestFit="1" customWidth="1"/>
    <col min="1860" max="1860" width="18.625" style="98" bestFit="1" customWidth="1"/>
    <col min="1861" max="1861" width="17.75" style="98" bestFit="1" customWidth="1"/>
    <col min="1862" max="1862" width="14.875" style="98" bestFit="1" customWidth="1"/>
    <col min="1863" max="1863" width="4.5" style="98" customWidth="1"/>
    <col min="1864" max="1864" width="11.25" style="98" bestFit="1" customWidth="1"/>
    <col min="1865" max="1865" width="13.625" style="98" bestFit="1" customWidth="1"/>
    <col min="1866" max="1866" width="13.375" style="98" bestFit="1" customWidth="1"/>
    <col min="1867" max="1867" width="14.125" style="98" bestFit="1" customWidth="1"/>
    <col min="1868" max="1868" width="13.625" style="98" bestFit="1" customWidth="1"/>
    <col min="1869" max="1869" width="16.75" style="98" bestFit="1" customWidth="1"/>
    <col min="1870" max="1870" width="15.5" style="98" bestFit="1" customWidth="1"/>
    <col min="1871" max="1871" width="19.625" style="98" bestFit="1" customWidth="1"/>
    <col min="1872" max="1872" width="18.375" style="98" bestFit="1" customWidth="1"/>
    <col min="1873" max="1873" width="19.375" style="98" bestFit="1" customWidth="1"/>
    <col min="1874" max="1874" width="18.125" style="98" bestFit="1" customWidth="1"/>
    <col min="1875" max="1875" width="16.375" style="98" bestFit="1" customWidth="1"/>
    <col min="1876" max="1876" width="12.5" style="98" customWidth="1"/>
    <col min="1877" max="1877" width="25.5" style="98" bestFit="1" customWidth="1"/>
    <col min="1878" max="1878" width="24.125" style="98" bestFit="1" customWidth="1"/>
    <col min="1879" max="1879" width="19.625" style="98" bestFit="1" customWidth="1"/>
    <col min="1880" max="1880" width="18.375" style="98" bestFit="1" customWidth="1"/>
    <col min="1881" max="1881" width="23.5" style="98" bestFit="1" customWidth="1"/>
    <col min="1882" max="1882" width="13.375" style="98" bestFit="1" customWidth="1"/>
    <col min="1883" max="1883" width="19.875" style="98" bestFit="1" customWidth="1"/>
    <col min="1884" max="1884" width="22.75" style="98" bestFit="1" customWidth="1"/>
    <col min="1885" max="1885" width="19.125" style="98" bestFit="1" customWidth="1"/>
    <col min="1886" max="1886" width="10.875" style="98" bestFit="1" customWidth="1"/>
    <col min="1887" max="1887" width="18.875" style="98" bestFit="1" customWidth="1"/>
    <col min="1888" max="1888" width="28.875" style="98" bestFit="1" customWidth="1"/>
    <col min="1889" max="1889" width="24.125" style="98" bestFit="1" customWidth="1"/>
    <col min="1890" max="1890" width="18.625" style="98" bestFit="1" customWidth="1"/>
    <col min="1891" max="1891" width="17.75" style="98" bestFit="1" customWidth="1"/>
    <col min="1892" max="1892" width="14.875" style="98" bestFit="1" customWidth="1"/>
    <col min="1893" max="1893" width="4.5" style="98" customWidth="1"/>
    <col min="1894" max="1894" width="11.25" style="98" bestFit="1" customWidth="1"/>
    <col min="1895" max="1895" width="13.625" style="98" bestFit="1" customWidth="1"/>
    <col min="1896" max="1896" width="13.375" style="98" bestFit="1" customWidth="1"/>
    <col min="1897" max="1897" width="14.125" style="98" bestFit="1" customWidth="1"/>
    <col min="1898" max="1898" width="13.625" style="98" bestFit="1" customWidth="1"/>
    <col min="1899" max="1899" width="16.75" style="98" bestFit="1" customWidth="1"/>
    <col min="1900" max="1900" width="15.5" style="98" bestFit="1" customWidth="1"/>
    <col min="1901" max="1901" width="19.625" style="98" bestFit="1" customWidth="1"/>
    <col min="1902" max="1902" width="18.375" style="98" bestFit="1" customWidth="1"/>
    <col min="1903" max="1903" width="19.375" style="98" bestFit="1" customWidth="1"/>
    <col min="1904" max="1904" width="18.125" style="98" bestFit="1" customWidth="1"/>
    <col min="1905" max="1905" width="16.375" style="98" bestFit="1" customWidth="1"/>
    <col min="1906" max="1906" width="12.5" style="98" customWidth="1"/>
    <col min="1907" max="1907" width="25.5" style="98" bestFit="1" customWidth="1"/>
    <col min="1908" max="1908" width="24.125" style="98" bestFit="1" customWidth="1"/>
    <col min="1909" max="1909" width="19.625" style="98" bestFit="1" customWidth="1"/>
    <col min="1910" max="1910" width="18.375" style="98" bestFit="1" customWidth="1"/>
    <col min="1911" max="1911" width="23.5" style="98" bestFit="1" customWidth="1"/>
    <col min="1912" max="1912" width="13.375" style="98" bestFit="1" customWidth="1"/>
    <col min="1913" max="1913" width="19.875" style="98" bestFit="1" customWidth="1"/>
    <col min="1914" max="1914" width="22.75" style="98" bestFit="1" customWidth="1"/>
    <col min="1915" max="1915" width="19.125" style="98" bestFit="1" customWidth="1"/>
    <col min="1916" max="1916" width="10.875" style="98" bestFit="1" customWidth="1"/>
    <col min="1917" max="1917" width="18.875" style="98" bestFit="1" customWidth="1"/>
    <col min="1918" max="1918" width="28.875" style="98" bestFit="1" customWidth="1"/>
    <col min="1919" max="1919" width="24.125" style="98" bestFit="1" customWidth="1"/>
    <col min="1920" max="1920" width="18.625" style="98" bestFit="1" customWidth="1"/>
    <col min="1921" max="1921" width="17.75" style="98" bestFit="1" customWidth="1"/>
    <col min="1922" max="1922" width="14.875" style="98" bestFit="1" customWidth="1"/>
    <col min="1923" max="1923" width="4.5" style="98" customWidth="1"/>
    <col min="1924" max="1924" width="11.25" style="98" bestFit="1" customWidth="1"/>
    <col min="1925" max="1925" width="13.625" style="98" bestFit="1" customWidth="1"/>
    <col min="1926" max="1926" width="13.375" style="98" bestFit="1" customWidth="1"/>
    <col min="1927" max="1927" width="14.125" style="98" bestFit="1" customWidth="1"/>
    <col min="1928" max="1928" width="13.625" style="98" bestFit="1" customWidth="1"/>
    <col min="1929" max="1929" width="16.75" style="98" bestFit="1" customWidth="1"/>
    <col min="1930" max="1930" width="15.5" style="98" bestFit="1" customWidth="1"/>
    <col min="1931" max="1931" width="19.625" style="98" bestFit="1" customWidth="1"/>
    <col min="1932" max="1932" width="18.375" style="98" bestFit="1" customWidth="1"/>
    <col min="1933" max="1933" width="19.375" style="98" bestFit="1" customWidth="1"/>
    <col min="1934" max="1934" width="18.125" style="98" bestFit="1" customWidth="1"/>
    <col min="1935" max="1935" width="16.375" style="98" bestFit="1" customWidth="1"/>
    <col min="1936" max="1936" width="12.5" style="98" customWidth="1"/>
    <col min="1937" max="1937" width="25.5" style="98" bestFit="1" customWidth="1"/>
    <col min="1938" max="1938" width="24.125" style="98" bestFit="1" customWidth="1"/>
    <col min="1939" max="1939" width="19.625" style="98" bestFit="1" customWidth="1"/>
    <col min="1940" max="1940" width="18.375" style="98" bestFit="1" customWidth="1"/>
    <col min="1941" max="1941" width="23.5" style="98" bestFit="1" customWidth="1"/>
    <col min="1942" max="1942" width="13.375" style="98" bestFit="1" customWidth="1"/>
    <col min="1943" max="1943" width="19.875" style="98" bestFit="1" customWidth="1"/>
    <col min="1944" max="1944" width="22.75" style="98" bestFit="1" customWidth="1"/>
    <col min="1945" max="1945" width="19.125" style="98" bestFit="1" customWidth="1"/>
    <col min="1946" max="1946" width="10.875" style="98" bestFit="1" customWidth="1"/>
    <col min="1947" max="1947" width="18.875" style="98" bestFit="1" customWidth="1"/>
    <col min="1948" max="1948" width="28.875" style="98" bestFit="1" customWidth="1"/>
    <col min="1949" max="1949" width="24.125" style="98" bestFit="1" customWidth="1"/>
    <col min="1950" max="1950" width="18.625" style="98" bestFit="1" customWidth="1"/>
    <col min="1951" max="1951" width="17.375" style="98" bestFit="1" customWidth="1"/>
    <col min="1952" max="1952" width="14.75" style="98" bestFit="1" customWidth="1"/>
    <col min="1953" max="1953" width="4.375" style="98" customWidth="1"/>
    <col min="1954" max="1954" width="11.375" style="98" bestFit="1" customWidth="1"/>
    <col min="1955" max="1955" width="13.5" style="98" bestFit="1" customWidth="1"/>
    <col min="1956" max="1956" width="13.125" style="98" bestFit="1" customWidth="1"/>
    <col min="1957" max="1957" width="14.25" style="98" bestFit="1" customWidth="1"/>
    <col min="1958" max="1958" width="13.625" style="98" bestFit="1" customWidth="1"/>
    <col min="1959" max="1959" width="16.875" style="98" bestFit="1" customWidth="1"/>
    <col min="1960" max="1960" width="15.5" style="98" bestFit="1" customWidth="1"/>
    <col min="1961" max="1961" width="19.75" style="98" bestFit="1" customWidth="1"/>
    <col min="1962" max="1962" width="18.375" style="98" bestFit="1" customWidth="1"/>
    <col min="1963" max="1963" width="19.5" style="98" bestFit="1" customWidth="1"/>
    <col min="1964" max="1964" width="18.125" style="98" bestFit="1" customWidth="1"/>
    <col min="1965" max="1965" width="16.25" style="98" bestFit="1" customWidth="1"/>
    <col min="1966" max="1966" width="12.375" style="98" bestFit="1" customWidth="1"/>
    <col min="1967" max="1967" width="25.125" style="98" bestFit="1" customWidth="1"/>
    <col min="1968" max="1968" width="23.625" style="98" bestFit="1" customWidth="1"/>
    <col min="1969" max="1969" width="19.5" style="98" bestFit="1" customWidth="1"/>
    <col min="1970" max="1970" width="18.125" style="98" bestFit="1" customWidth="1"/>
    <col min="1971" max="1971" width="23.125" style="98" bestFit="1" customWidth="1"/>
    <col min="1972" max="1972" width="13.25" style="98" bestFit="1" customWidth="1"/>
    <col min="1973" max="1973" width="19.75" style="98" bestFit="1" customWidth="1"/>
    <col min="1974" max="1974" width="22.375" style="98" bestFit="1" customWidth="1"/>
    <col min="1975" max="1975" width="18.875" style="98" bestFit="1" customWidth="1"/>
    <col min="1976" max="1976" width="10.875" style="98" bestFit="1" customWidth="1"/>
    <col min="1977" max="1977" width="18.375" style="98" bestFit="1" customWidth="1"/>
    <col min="1978" max="1978" width="28.375" style="98" bestFit="1" customWidth="1"/>
    <col min="1979" max="1979" width="23.875" style="98" bestFit="1" customWidth="1"/>
    <col min="1980" max="1980" width="18.25" style="98" bestFit="1" customWidth="1"/>
    <col min="1981" max="1981" width="17.75" style="98" bestFit="1" customWidth="1"/>
    <col min="1982" max="1982" width="14.875" style="98" bestFit="1" customWidth="1"/>
    <col min="1983" max="1983" width="4.5" style="98" customWidth="1"/>
    <col min="1984" max="1984" width="11.25" style="98" bestFit="1" customWidth="1"/>
    <col min="1985" max="1985" width="13.625" style="98" bestFit="1" customWidth="1"/>
    <col min="1986" max="1986" width="13.375" style="98" bestFit="1" customWidth="1"/>
    <col min="1987" max="1987" width="14.125" style="98" bestFit="1" customWidth="1"/>
    <col min="1988" max="1988" width="13.625" style="98" bestFit="1" customWidth="1"/>
    <col min="1989" max="1989" width="16.75" style="98" bestFit="1" customWidth="1"/>
    <col min="1990" max="1990" width="15.5" style="98" bestFit="1" customWidth="1"/>
    <col min="1991" max="1991" width="19.625" style="98" bestFit="1" customWidth="1"/>
    <col min="1992" max="1992" width="18.375" style="98" bestFit="1" customWidth="1"/>
    <col min="1993" max="1993" width="19.375" style="98" bestFit="1" customWidth="1"/>
    <col min="1994" max="1994" width="18.125" style="98" bestFit="1" customWidth="1"/>
    <col min="1995" max="1995" width="16.375" style="98" bestFit="1" customWidth="1"/>
    <col min="1996" max="1996" width="12.5" style="98" bestFit="1" customWidth="1"/>
    <col min="1997" max="1997" width="25.5" style="98" bestFit="1" customWidth="1"/>
    <col min="1998" max="1998" width="24.125" style="98" bestFit="1" customWidth="1"/>
    <col min="1999" max="1999" width="19.625" style="98" bestFit="1" customWidth="1"/>
    <col min="2000" max="2000" width="18.375" style="98" bestFit="1" customWidth="1"/>
    <col min="2001" max="2001" width="23.5" style="98" bestFit="1" customWidth="1"/>
    <col min="2002" max="2002" width="13.375" style="98" bestFit="1" customWidth="1"/>
    <col min="2003" max="2003" width="19.875" style="98" bestFit="1" customWidth="1"/>
    <col min="2004" max="2004" width="22.75" style="98" bestFit="1" customWidth="1"/>
    <col min="2005" max="2005" width="19.125" style="98" bestFit="1" customWidth="1"/>
    <col min="2006" max="2006" width="10.875" style="98" bestFit="1" customWidth="1"/>
    <col min="2007" max="2007" width="18.875" style="98" bestFit="1" customWidth="1"/>
    <col min="2008" max="2008" width="28.875" style="98" bestFit="1" customWidth="1"/>
    <col min="2009" max="2009" width="24.125" style="98" bestFit="1" customWidth="1"/>
    <col min="2010" max="2010" width="18.625" style="98" bestFit="1" customWidth="1"/>
    <col min="2011" max="2011" width="17.75" style="98" bestFit="1" customWidth="1"/>
    <col min="2012" max="2012" width="14.875" style="98" bestFit="1" customWidth="1"/>
    <col min="2013" max="2013" width="4.5" style="98" customWidth="1"/>
    <col min="2014" max="2014" width="11.25" style="98" bestFit="1" customWidth="1"/>
    <col min="2015" max="2015" width="13.625" style="98" bestFit="1" customWidth="1"/>
    <col min="2016" max="2016" width="13.375" style="98" bestFit="1" customWidth="1"/>
    <col min="2017" max="2017" width="14.125" style="98" bestFit="1" customWidth="1"/>
    <col min="2018" max="2018" width="13.625" style="98" bestFit="1" customWidth="1"/>
    <col min="2019" max="2019" width="16.75" style="98" bestFit="1" customWidth="1"/>
    <col min="2020" max="2020" width="15.5" style="98" bestFit="1" customWidth="1"/>
    <col min="2021" max="2021" width="19.625" style="98" bestFit="1" customWidth="1"/>
    <col min="2022" max="2022" width="18.375" style="98" bestFit="1" customWidth="1"/>
    <col min="2023" max="2023" width="19.375" style="98" bestFit="1" customWidth="1"/>
    <col min="2024" max="2024" width="18.125" style="98" bestFit="1" customWidth="1"/>
    <col min="2025" max="2025" width="16.375" style="98" bestFit="1" customWidth="1"/>
    <col min="2026" max="2026" width="12.5" style="98" bestFit="1" customWidth="1"/>
    <col min="2027" max="2027" width="25.5" style="98" bestFit="1" customWidth="1"/>
    <col min="2028" max="2028" width="24.125" style="98" bestFit="1" customWidth="1"/>
    <col min="2029" max="2029" width="19.625" style="98" bestFit="1" customWidth="1"/>
    <col min="2030" max="2030" width="18.375" style="98" bestFit="1" customWidth="1"/>
    <col min="2031" max="2031" width="23.5" style="98" bestFit="1" customWidth="1"/>
    <col min="2032" max="2032" width="13.375" style="98" bestFit="1" customWidth="1"/>
    <col min="2033" max="2033" width="19.875" style="98" bestFit="1" customWidth="1"/>
    <col min="2034" max="2034" width="22.75" style="98" bestFit="1" customWidth="1"/>
    <col min="2035" max="2035" width="19.125" style="98" bestFit="1" customWidth="1"/>
    <col min="2036" max="2036" width="10.875" style="98" customWidth="1"/>
    <col min="2037" max="2037" width="18.875" style="98" bestFit="1" customWidth="1"/>
    <col min="2038" max="2038" width="28.875" style="98" bestFit="1" customWidth="1"/>
    <col min="2039" max="2039" width="24.125" style="98" bestFit="1" customWidth="1"/>
    <col min="2040" max="2040" width="18.625" style="98" bestFit="1" customWidth="1"/>
    <col min="2041" max="2041" width="17.75" style="98" bestFit="1" customWidth="1"/>
    <col min="2042" max="2042" width="14.875" style="98" bestFit="1" customWidth="1"/>
    <col min="2043" max="2043" width="4.5" style="98" customWidth="1"/>
    <col min="2044" max="2044" width="11.25" style="98" bestFit="1" customWidth="1"/>
    <col min="2045" max="2045" width="13.625" style="98" bestFit="1" customWidth="1"/>
    <col min="2046" max="2046" width="13.375" style="98" bestFit="1" customWidth="1"/>
    <col min="2047" max="2047" width="14.125" style="98" bestFit="1" customWidth="1"/>
    <col min="2048" max="2048" width="13.625" style="98" bestFit="1" customWidth="1"/>
    <col min="2049" max="2049" width="16.75" style="98" bestFit="1" customWidth="1"/>
    <col min="2050" max="2050" width="15.5" style="98" bestFit="1" customWidth="1"/>
    <col min="2051" max="2051" width="19.625" style="98" bestFit="1" customWidth="1"/>
    <col min="2052" max="2052" width="18.375" style="98" bestFit="1" customWidth="1"/>
    <col min="2053" max="2053" width="19.375" style="98" bestFit="1" customWidth="1"/>
    <col min="2054" max="2054" width="18.125" style="98" bestFit="1" customWidth="1"/>
    <col min="2055" max="2055" width="16.375" style="98" bestFit="1" customWidth="1"/>
    <col min="2056" max="2056" width="12.5" style="98" bestFit="1" customWidth="1"/>
    <col min="2057" max="2057" width="25.5" style="98" bestFit="1" customWidth="1"/>
    <col min="2058" max="2058" width="24.125" style="98" bestFit="1" customWidth="1"/>
    <col min="2059" max="2059" width="19.625" style="98" bestFit="1" customWidth="1"/>
    <col min="2060" max="2060" width="18.375" style="98" bestFit="1" customWidth="1"/>
    <col min="2061" max="2061" width="23.5" style="98" bestFit="1" customWidth="1"/>
    <col min="2062" max="2062" width="13.375" style="98" bestFit="1" customWidth="1"/>
    <col min="2063" max="2063" width="19.875" style="98" bestFit="1" customWidth="1"/>
    <col min="2064" max="2064" width="22.75" style="98" bestFit="1" customWidth="1"/>
    <col min="2065" max="2065" width="19.125" style="98" bestFit="1" customWidth="1"/>
    <col min="2066" max="2066" width="10.875" style="98" customWidth="1"/>
    <col min="2067" max="2067" width="18.875" style="98" bestFit="1" customWidth="1"/>
    <col min="2068" max="2068" width="28.875" style="98" bestFit="1" customWidth="1"/>
    <col min="2069" max="2069" width="24.125" style="98" bestFit="1" customWidth="1"/>
    <col min="2070" max="2070" width="18.625" style="98" bestFit="1" customWidth="1"/>
    <col min="2071" max="2071" width="17.75" style="98" bestFit="1" customWidth="1"/>
    <col min="2072" max="2072" width="14.875" style="98" bestFit="1" customWidth="1"/>
    <col min="2073" max="2073" width="4.5" style="98" customWidth="1"/>
    <col min="2074" max="2074" width="11.25" style="98" bestFit="1" customWidth="1"/>
    <col min="2075" max="2075" width="13.625" style="98" bestFit="1" customWidth="1"/>
    <col min="2076" max="2076" width="13.375" style="98" bestFit="1" customWidth="1"/>
    <col min="2077" max="2077" width="14.125" style="98" bestFit="1" customWidth="1"/>
    <col min="2078" max="2078" width="13.625" style="98" bestFit="1" customWidth="1"/>
    <col min="2079" max="2079" width="16.75" style="98" bestFit="1" customWidth="1"/>
    <col min="2080" max="2080" width="15.5" style="98" bestFit="1" customWidth="1"/>
    <col min="2081" max="2081" width="19.625" style="98" bestFit="1" customWidth="1"/>
    <col min="2082" max="2082" width="18.375" style="98" bestFit="1" customWidth="1"/>
    <col min="2083" max="2083" width="19.375" style="98" bestFit="1" customWidth="1"/>
    <col min="2084" max="2084" width="18.125" style="98" bestFit="1" customWidth="1"/>
    <col min="2085" max="2085" width="16.375" style="98" bestFit="1" customWidth="1"/>
    <col min="2086" max="2086" width="12.5" style="98" bestFit="1" customWidth="1"/>
    <col min="2087" max="2087" width="25.5" style="98" bestFit="1" customWidth="1"/>
    <col min="2088" max="2088" width="24.125" style="98" bestFit="1" customWidth="1"/>
    <col min="2089" max="2089" width="19.625" style="98" bestFit="1" customWidth="1"/>
    <col min="2090" max="2090" width="18.375" style="98" bestFit="1" customWidth="1"/>
    <col min="2091" max="2091" width="23.5" style="98" bestFit="1" customWidth="1"/>
    <col min="2092" max="2092" width="13.375" style="98" bestFit="1" customWidth="1"/>
    <col min="2093" max="2093" width="19.875" style="98" bestFit="1" customWidth="1"/>
    <col min="2094" max="2094" width="22.75" style="98" bestFit="1" customWidth="1"/>
    <col min="2095" max="2095" width="19.125" style="98" bestFit="1" customWidth="1"/>
    <col min="2096" max="2096" width="10.875" style="98" customWidth="1"/>
    <col min="2097" max="2097" width="18.875" style="98" bestFit="1" customWidth="1"/>
    <col min="2098" max="2098" width="28.875" style="98" bestFit="1" customWidth="1"/>
    <col min="2099" max="2099" width="24.125" style="98" bestFit="1" customWidth="1"/>
    <col min="2100" max="2100" width="18.625" style="98" bestFit="1" customWidth="1"/>
    <col min="2101" max="2101" width="17.75" style="98" bestFit="1" customWidth="1"/>
    <col min="2102" max="2102" width="14.875" style="98" bestFit="1" customWidth="1"/>
    <col min="2103" max="2103" width="4.5" style="98" customWidth="1"/>
    <col min="2104" max="2104" width="11.25" style="98" bestFit="1" customWidth="1"/>
    <col min="2105" max="2105" width="13.625" style="98" bestFit="1" customWidth="1"/>
    <col min="2106" max="2106" width="13.375" style="98" bestFit="1" customWidth="1"/>
    <col min="2107" max="2107" width="14.125" style="98" bestFit="1" customWidth="1"/>
    <col min="2108" max="2108" width="13.625" style="98" bestFit="1" customWidth="1"/>
    <col min="2109" max="2109" width="16.75" style="98" bestFit="1" customWidth="1"/>
    <col min="2110" max="2110" width="15.5" style="98" bestFit="1" customWidth="1"/>
    <col min="2111" max="2111" width="19.625" style="98" bestFit="1" customWidth="1"/>
    <col min="2112" max="2112" width="18.375" style="98" bestFit="1" customWidth="1"/>
    <col min="2113" max="2113" width="19.375" style="98" bestFit="1" customWidth="1"/>
    <col min="2114" max="2114" width="18.125" style="98" bestFit="1" customWidth="1"/>
    <col min="2115" max="2115" width="16.375" style="98" bestFit="1" customWidth="1"/>
    <col min="2116" max="2116" width="12.5" style="98" bestFit="1" customWidth="1"/>
    <col min="2117" max="2117" width="25.5" style="98" bestFit="1" customWidth="1"/>
    <col min="2118" max="2118" width="24.125" style="98" bestFit="1" customWidth="1"/>
    <col min="2119" max="2119" width="19.625" style="98" bestFit="1" customWidth="1"/>
    <col min="2120" max="2120" width="18.375" style="98" bestFit="1" customWidth="1"/>
    <col min="2121" max="2121" width="23.5" style="98" bestFit="1" customWidth="1"/>
    <col min="2122" max="2122" width="13.375" style="98" bestFit="1" customWidth="1"/>
    <col min="2123" max="2123" width="19.875" style="98" bestFit="1" customWidth="1"/>
    <col min="2124" max="2124" width="22.75" style="98" bestFit="1" customWidth="1"/>
    <col min="2125" max="2125" width="19.125" style="98" bestFit="1" customWidth="1"/>
    <col min="2126" max="2126" width="10.875" style="98" customWidth="1"/>
    <col min="2127" max="2127" width="18.875" style="98" bestFit="1" customWidth="1"/>
    <col min="2128" max="2128" width="28.875" style="98" bestFit="1" customWidth="1"/>
    <col min="2129" max="2129" width="24.125" style="98" bestFit="1" customWidth="1"/>
    <col min="2130" max="2130" width="18.625" style="98" bestFit="1" customWidth="1"/>
    <col min="2131" max="2131" width="17.75" style="98" bestFit="1" customWidth="1"/>
    <col min="2132" max="2132" width="14.875" style="98" bestFit="1" customWidth="1"/>
    <col min="2133" max="2133" width="4.5" style="98" customWidth="1"/>
    <col min="2134" max="2134" width="11.25" style="98" bestFit="1" customWidth="1"/>
    <col min="2135" max="2135" width="13.625" style="98" bestFit="1" customWidth="1"/>
    <col min="2136" max="2136" width="13.375" style="98" bestFit="1" customWidth="1"/>
    <col min="2137" max="2137" width="14.125" style="98" bestFit="1" customWidth="1"/>
    <col min="2138" max="2138" width="13.625" style="98" bestFit="1" customWidth="1"/>
    <col min="2139" max="2139" width="16.75" style="98" bestFit="1" customWidth="1"/>
    <col min="2140" max="2140" width="15.5" style="98" bestFit="1" customWidth="1"/>
    <col min="2141" max="2141" width="19.625" style="98" bestFit="1" customWidth="1"/>
    <col min="2142" max="2142" width="18.375" style="98" bestFit="1" customWidth="1"/>
    <col min="2143" max="2143" width="19.375" style="98" bestFit="1" customWidth="1"/>
    <col min="2144" max="2144" width="18.125" style="98" bestFit="1" customWidth="1"/>
    <col min="2145" max="2145" width="16.375" style="98" bestFit="1" customWidth="1"/>
    <col min="2146" max="2146" width="12.5" style="98" bestFit="1" customWidth="1"/>
    <col min="2147" max="2147" width="25.5" style="98" bestFit="1" customWidth="1"/>
    <col min="2148" max="2148" width="24.125" style="98" bestFit="1" customWidth="1"/>
    <col min="2149" max="2149" width="19.625" style="98" bestFit="1" customWidth="1"/>
    <col min="2150" max="2150" width="18.375" style="98" bestFit="1" customWidth="1"/>
    <col min="2151" max="2151" width="23.5" style="98" bestFit="1" customWidth="1"/>
    <col min="2152" max="2152" width="13.375" style="98" bestFit="1" customWidth="1"/>
    <col min="2153" max="2153" width="19.875" style="98" bestFit="1" customWidth="1"/>
    <col min="2154" max="2154" width="22.75" style="98" bestFit="1" customWidth="1"/>
    <col min="2155" max="2155" width="19.125" style="98" bestFit="1" customWidth="1"/>
    <col min="2156" max="2156" width="10.875" style="98" customWidth="1"/>
    <col min="2157" max="2157" width="18.875" style="98" bestFit="1" customWidth="1"/>
    <col min="2158" max="2158" width="28.875" style="98" bestFit="1" customWidth="1"/>
    <col min="2159" max="2159" width="24.125" style="98" bestFit="1" customWidth="1"/>
    <col min="2160" max="2160" width="18.625" style="98" bestFit="1" customWidth="1"/>
    <col min="2161" max="2161" width="17.75" style="98" bestFit="1" customWidth="1"/>
    <col min="2162" max="2162" width="14.875" style="98" bestFit="1" customWidth="1"/>
    <col min="2163" max="2163" width="4.5" style="98" customWidth="1"/>
    <col min="2164" max="2164" width="11.25" style="98" bestFit="1" customWidth="1"/>
    <col min="2165" max="2165" width="13.625" style="98" bestFit="1" customWidth="1"/>
    <col min="2166" max="2166" width="13.375" style="98" bestFit="1" customWidth="1"/>
    <col min="2167" max="2167" width="14.125" style="98" bestFit="1" customWidth="1"/>
    <col min="2168" max="2168" width="13.625" style="98" bestFit="1" customWidth="1"/>
    <col min="2169" max="2169" width="16.75" style="98" bestFit="1" customWidth="1"/>
    <col min="2170" max="2170" width="15.5" style="98" bestFit="1" customWidth="1"/>
    <col min="2171" max="2171" width="19.625" style="98" bestFit="1" customWidth="1"/>
    <col min="2172" max="2172" width="18.375" style="98" bestFit="1" customWidth="1"/>
    <col min="2173" max="2173" width="19.375" style="98" bestFit="1" customWidth="1"/>
    <col min="2174" max="2174" width="18.125" style="98" bestFit="1" customWidth="1"/>
    <col min="2175" max="2175" width="16.375" style="98" bestFit="1" customWidth="1"/>
    <col min="2176" max="2176" width="12.5" style="98" customWidth="1"/>
    <col min="2177" max="2177" width="25.5" style="98" bestFit="1" customWidth="1"/>
    <col min="2178" max="2178" width="24.125" style="98" bestFit="1" customWidth="1"/>
    <col min="2179" max="2179" width="19.625" style="98" bestFit="1" customWidth="1"/>
    <col min="2180" max="2180" width="18.375" style="98" bestFit="1" customWidth="1"/>
    <col min="2181" max="2181" width="23.5" style="98" bestFit="1" customWidth="1"/>
    <col min="2182" max="2182" width="13.375" style="98" bestFit="1" customWidth="1"/>
    <col min="2183" max="2183" width="19.875" style="98" bestFit="1" customWidth="1"/>
    <col min="2184" max="2184" width="22.75" style="98" bestFit="1" customWidth="1"/>
    <col min="2185" max="2185" width="19.125" style="98" bestFit="1" customWidth="1"/>
    <col min="2186" max="2186" width="10.875" style="98" customWidth="1"/>
    <col min="2187" max="2187" width="18.875" style="98" bestFit="1" customWidth="1"/>
    <col min="2188" max="2188" width="28.875" style="98" bestFit="1" customWidth="1"/>
    <col min="2189" max="2189" width="24.125" style="98" bestFit="1" customWidth="1"/>
    <col min="2190" max="2190" width="18.625" style="98" bestFit="1" customWidth="1"/>
    <col min="2191" max="2191" width="17.75" style="98" bestFit="1" customWidth="1"/>
    <col min="2192" max="2192" width="14.875" style="98" bestFit="1" customWidth="1"/>
    <col min="2193" max="2193" width="4.5" style="98" customWidth="1"/>
    <col min="2194" max="2194" width="11.25" style="98" bestFit="1" customWidth="1"/>
    <col min="2195" max="2195" width="13.625" style="98" bestFit="1" customWidth="1"/>
    <col min="2196" max="2196" width="13.375" style="98" bestFit="1" customWidth="1"/>
    <col min="2197" max="2197" width="14.125" style="98" bestFit="1" customWidth="1"/>
    <col min="2198" max="2198" width="13.625" style="98" bestFit="1" customWidth="1"/>
    <col min="2199" max="2199" width="16.75" style="98" bestFit="1" customWidth="1"/>
    <col min="2200" max="2200" width="15.5" style="98" bestFit="1" customWidth="1"/>
    <col min="2201" max="2201" width="19.625" style="98" bestFit="1" customWidth="1"/>
    <col min="2202" max="2202" width="18.375" style="98" bestFit="1" customWidth="1"/>
    <col min="2203" max="2203" width="19.375" style="98" bestFit="1" customWidth="1"/>
    <col min="2204" max="2204" width="18.125" style="98" bestFit="1" customWidth="1"/>
    <col min="2205" max="2205" width="16.375" style="98" bestFit="1" customWidth="1"/>
    <col min="2206" max="2206" width="12.5" style="98" bestFit="1" customWidth="1"/>
    <col min="2207" max="2207" width="25.5" style="98" bestFit="1" customWidth="1"/>
    <col min="2208" max="2208" width="24.125" style="98" bestFit="1" customWidth="1"/>
    <col min="2209" max="2209" width="19.625" style="98" bestFit="1" customWidth="1"/>
    <col min="2210" max="2210" width="18.375" style="98" bestFit="1" customWidth="1"/>
    <col min="2211" max="2211" width="23.5" style="98" bestFit="1" customWidth="1"/>
    <col min="2212" max="2212" width="13.375" style="98" bestFit="1" customWidth="1"/>
    <col min="2213" max="2213" width="19.875" style="98" bestFit="1" customWidth="1"/>
    <col min="2214" max="2214" width="22.75" style="98" bestFit="1" customWidth="1"/>
    <col min="2215" max="2215" width="19.125" style="98" bestFit="1" customWidth="1"/>
    <col min="2216" max="2216" width="10.875" style="98" customWidth="1"/>
    <col min="2217" max="2217" width="18.875" style="98" bestFit="1" customWidth="1"/>
    <col min="2218" max="2218" width="28.875" style="98" bestFit="1" customWidth="1"/>
    <col min="2219" max="2219" width="24.125" style="98" bestFit="1" customWidth="1"/>
    <col min="2220" max="2220" width="18.625" style="98" bestFit="1" customWidth="1"/>
    <col min="2221" max="2221" width="17.75" style="98" bestFit="1" customWidth="1"/>
    <col min="2222" max="2222" width="14.875" style="98" bestFit="1" customWidth="1"/>
    <col min="2223" max="2223" width="4.5" style="98" customWidth="1"/>
    <col min="2224" max="2224" width="11.25" style="98" bestFit="1" customWidth="1"/>
    <col min="2225" max="2225" width="13.625" style="98" bestFit="1" customWidth="1"/>
    <col min="2226" max="2226" width="13.375" style="98" bestFit="1" customWidth="1"/>
    <col min="2227" max="2227" width="14.125" style="98" bestFit="1" customWidth="1"/>
    <col min="2228" max="2228" width="13.625" style="98" bestFit="1" customWidth="1"/>
    <col min="2229" max="2229" width="16.75" style="98" bestFit="1" customWidth="1"/>
    <col min="2230" max="2230" width="15.5" style="98" bestFit="1" customWidth="1"/>
    <col min="2231" max="2231" width="19.625" style="98" bestFit="1" customWidth="1"/>
    <col min="2232" max="2232" width="18.375" style="98" bestFit="1" customWidth="1"/>
    <col min="2233" max="2233" width="19.375" style="98" bestFit="1" customWidth="1"/>
    <col min="2234" max="2234" width="18.125" style="98" bestFit="1" customWidth="1"/>
    <col min="2235" max="2235" width="16.375" style="98" bestFit="1" customWidth="1"/>
    <col min="2236" max="2236" width="12.5" style="98" customWidth="1"/>
    <col min="2237" max="2237" width="25.5" style="98" bestFit="1" customWidth="1"/>
    <col min="2238" max="2238" width="24.125" style="98" bestFit="1" customWidth="1"/>
    <col min="2239" max="2239" width="19.625" style="98" bestFit="1" customWidth="1"/>
    <col min="2240" max="2240" width="18.375" style="98" bestFit="1" customWidth="1"/>
    <col min="2241" max="2241" width="23.5" style="98" bestFit="1" customWidth="1"/>
    <col min="2242" max="2242" width="13.375" style="98" bestFit="1" customWidth="1"/>
    <col min="2243" max="2243" width="19.875" style="98" bestFit="1" customWidth="1"/>
    <col min="2244" max="2244" width="22.75" style="98" bestFit="1" customWidth="1"/>
    <col min="2245" max="2245" width="19.125" style="98" bestFit="1" customWidth="1"/>
    <col min="2246" max="2246" width="10.875" style="98" customWidth="1"/>
    <col min="2247" max="2247" width="18.875" style="98" bestFit="1" customWidth="1"/>
    <col min="2248" max="2248" width="28.875" style="98" bestFit="1" customWidth="1"/>
    <col min="2249" max="2249" width="24.125" style="98" bestFit="1" customWidth="1"/>
    <col min="2250" max="2250" width="18.625" style="98" bestFit="1" customWidth="1"/>
    <col min="2251" max="2251" width="17.75" style="98" bestFit="1" customWidth="1"/>
    <col min="2252" max="2252" width="14.875" style="98" bestFit="1" customWidth="1"/>
    <col min="2253" max="2253" width="4.5" style="98" customWidth="1"/>
    <col min="2254" max="2254" width="11.25" style="98" bestFit="1" customWidth="1"/>
    <col min="2255" max="2255" width="13.625" style="98" bestFit="1" customWidth="1"/>
    <col min="2256" max="2256" width="13.375" style="98" bestFit="1" customWidth="1"/>
    <col min="2257" max="2257" width="14.125" style="98" bestFit="1" customWidth="1"/>
    <col min="2258" max="2258" width="13.625" style="98" bestFit="1" customWidth="1"/>
    <col min="2259" max="2259" width="16.75" style="98" bestFit="1" customWidth="1"/>
    <col min="2260" max="2260" width="15.5" style="98" bestFit="1" customWidth="1"/>
    <col min="2261" max="2261" width="19.625" style="98" bestFit="1" customWidth="1"/>
    <col min="2262" max="2262" width="18.375" style="98" bestFit="1" customWidth="1"/>
    <col min="2263" max="2263" width="19.375" style="98" bestFit="1" customWidth="1"/>
    <col min="2264" max="2264" width="18.125" style="98" bestFit="1" customWidth="1"/>
    <col min="2265" max="2265" width="16.375" style="98" bestFit="1" customWidth="1"/>
    <col min="2266" max="2266" width="12.5" style="98" bestFit="1" customWidth="1"/>
    <col min="2267" max="2267" width="25.5" style="98" bestFit="1" customWidth="1"/>
    <col min="2268" max="2268" width="24.125" style="98" bestFit="1" customWidth="1"/>
    <col min="2269" max="2269" width="19.625" style="98" bestFit="1" customWidth="1"/>
    <col min="2270" max="2270" width="18.375" style="98" bestFit="1" customWidth="1"/>
    <col min="2271" max="2271" width="23.5" style="98" bestFit="1" customWidth="1"/>
    <col min="2272" max="2272" width="13.375" style="98" bestFit="1" customWidth="1"/>
    <col min="2273" max="2273" width="19.875" style="98" bestFit="1" customWidth="1"/>
    <col min="2274" max="2274" width="22.75" style="98" bestFit="1" customWidth="1"/>
    <col min="2275" max="2275" width="19.125" style="98" bestFit="1" customWidth="1"/>
    <col min="2276" max="2276" width="10.875" style="98" customWidth="1"/>
    <col min="2277" max="2277" width="18.875" style="98" bestFit="1" customWidth="1"/>
    <col min="2278" max="2278" width="28.875" style="98" bestFit="1" customWidth="1"/>
    <col min="2279" max="2279" width="24.125" style="98" bestFit="1" customWidth="1"/>
    <col min="2280" max="2280" width="18.625" style="98" bestFit="1" customWidth="1"/>
    <col min="2281" max="2281" width="17.75" style="98" bestFit="1" customWidth="1"/>
    <col min="2282" max="2282" width="14.875" style="98" bestFit="1" customWidth="1"/>
    <col min="2283" max="2283" width="4.5" style="98" customWidth="1"/>
    <col min="2284" max="2284" width="11.25" style="98" bestFit="1" customWidth="1"/>
    <col min="2285" max="2285" width="13.625" style="98" bestFit="1" customWidth="1"/>
    <col min="2286" max="2286" width="13.375" style="98" bestFit="1" customWidth="1"/>
    <col min="2287" max="2287" width="14.125" style="98" bestFit="1" customWidth="1"/>
    <col min="2288" max="2288" width="13.625" style="98" bestFit="1" customWidth="1"/>
    <col min="2289" max="2289" width="16.75" style="98" bestFit="1" customWidth="1"/>
    <col min="2290" max="2290" width="15.5" style="98" bestFit="1" customWidth="1"/>
    <col min="2291" max="2291" width="19.625" style="98" bestFit="1" customWidth="1"/>
    <col min="2292" max="2292" width="18.375" style="98" bestFit="1" customWidth="1"/>
    <col min="2293" max="2293" width="19.375" style="98" bestFit="1" customWidth="1"/>
    <col min="2294" max="2294" width="18.125" style="98" bestFit="1" customWidth="1"/>
    <col min="2295" max="2295" width="16.375" style="98" bestFit="1" customWidth="1"/>
    <col min="2296" max="2296" width="12.5" style="98" bestFit="1" customWidth="1"/>
    <col min="2297" max="2297" width="25.5" style="98" bestFit="1" customWidth="1"/>
    <col min="2298" max="2298" width="24.125" style="98" bestFit="1" customWidth="1"/>
    <col min="2299" max="2299" width="19.625" style="98" bestFit="1" customWidth="1"/>
    <col min="2300" max="2300" width="18.375" style="98" bestFit="1" customWidth="1"/>
    <col min="2301" max="2301" width="23.5" style="98" bestFit="1" customWidth="1"/>
    <col min="2302" max="2302" width="13.375" style="98" bestFit="1" customWidth="1"/>
    <col min="2303" max="2303" width="19.875" style="98" bestFit="1" customWidth="1"/>
    <col min="2304" max="2304" width="22.75" style="98" bestFit="1" customWidth="1"/>
    <col min="2305" max="2305" width="19.125" style="98" bestFit="1" customWidth="1"/>
    <col min="2306" max="2306" width="10.875" style="98" customWidth="1"/>
    <col min="2307" max="2307" width="18.875" style="98" bestFit="1" customWidth="1"/>
    <col min="2308" max="2308" width="28.875" style="98" bestFit="1" customWidth="1"/>
    <col min="2309" max="2309" width="24.125" style="98" bestFit="1" customWidth="1"/>
    <col min="2310" max="2310" width="18.625" style="98" bestFit="1" customWidth="1"/>
    <col min="2311" max="2311" width="17.75" style="98" bestFit="1" customWidth="1"/>
    <col min="2312" max="2312" width="14.875" style="98" bestFit="1" customWidth="1"/>
    <col min="2313" max="2313" width="4.5" style="98" customWidth="1"/>
    <col min="2314" max="2314" width="11.25" style="98" bestFit="1" customWidth="1"/>
    <col min="2315" max="2315" width="13.625" style="98" bestFit="1" customWidth="1"/>
    <col min="2316" max="2316" width="13.375" style="98" bestFit="1" customWidth="1"/>
    <col min="2317" max="2317" width="14.125" style="98" bestFit="1" customWidth="1"/>
    <col min="2318" max="2318" width="13.625" style="98" bestFit="1" customWidth="1"/>
    <col min="2319" max="2319" width="16.75" style="98" bestFit="1" customWidth="1"/>
    <col min="2320" max="2320" width="15.5" style="98" bestFit="1" customWidth="1"/>
    <col min="2321" max="2321" width="19.625" style="98" bestFit="1" customWidth="1"/>
    <col min="2322" max="2322" width="18.375" style="98" bestFit="1" customWidth="1"/>
    <col min="2323" max="2323" width="19.375" style="98" bestFit="1" customWidth="1"/>
    <col min="2324" max="2324" width="18.125" style="98" bestFit="1" customWidth="1"/>
    <col min="2325" max="2325" width="16.375" style="98" bestFit="1" customWidth="1"/>
    <col min="2326" max="2326" width="12.5" style="98" bestFit="1" customWidth="1"/>
    <col min="2327" max="2327" width="25.5" style="98" bestFit="1" customWidth="1"/>
    <col min="2328" max="2328" width="24.125" style="98" bestFit="1" customWidth="1"/>
    <col min="2329" max="2329" width="19.625" style="98" bestFit="1" customWidth="1"/>
    <col min="2330" max="2330" width="18.375" style="98" bestFit="1" customWidth="1"/>
    <col min="2331" max="2331" width="23.5" style="98" bestFit="1" customWidth="1"/>
    <col min="2332" max="2332" width="13.375" style="98" bestFit="1" customWidth="1"/>
    <col min="2333" max="2333" width="19.875" style="98" bestFit="1" customWidth="1"/>
    <col min="2334" max="2334" width="22.75" style="98" bestFit="1" customWidth="1"/>
    <col min="2335" max="2335" width="19.125" style="98" bestFit="1" customWidth="1"/>
    <col min="2336" max="2336" width="10.875" style="98" customWidth="1"/>
    <col min="2337" max="2337" width="18.875" style="98" bestFit="1" customWidth="1"/>
    <col min="2338" max="2338" width="28.875" style="98" bestFit="1" customWidth="1"/>
    <col min="2339" max="2339" width="24.125" style="98" bestFit="1" customWidth="1"/>
    <col min="2340" max="2340" width="18.625" style="98" bestFit="1" customWidth="1"/>
    <col min="2341" max="2341" width="17.75" style="98" bestFit="1" customWidth="1"/>
    <col min="2342" max="2342" width="14.875" style="98" bestFit="1" customWidth="1"/>
    <col min="2343" max="2343" width="4.5" style="98" customWidth="1"/>
    <col min="2344" max="2344" width="11.25" style="98" bestFit="1" customWidth="1"/>
    <col min="2345" max="2345" width="13.625" style="98" bestFit="1" customWidth="1"/>
    <col min="2346" max="2346" width="13.375" style="98" bestFit="1" customWidth="1"/>
    <col min="2347" max="2347" width="14.125" style="98" bestFit="1" customWidth="1"/>
    <col min="2348" max="2348" width="13.625" style="98" bestFit="1" customWidth="1"/>
    <col min="2349" max="2349" width="16.75" style="98" bestFit="1" customWidth="1"/>
    <col min="2350" max="2350" width="15.5" style="98" bestFit="1" customWidth="1"/>
    <col min="2351" max="2351" width="19.625" style="98" bestFit="1" customWidth="1"/>
    <col min="2352" max="2352" width="18.375" style="98" bestFit="1" customWidth="1"/>
    <col min="2353" max="2353" width="19.375" style="98" bestFit="1" customWidth="1"/>
    <col min="2354" max="2354" width="18.125" style="98" bestFit="1" customWidth="1"/>
    <col min="2355" max="2355" width="16.375" style="98" bestFit="1" customWidth="1"/>
    <col min="2356" max="2356" width="12.5" style="98" customWidth="1"/>
    <col min="2357" max="2357" width="25.5" style="98" bestFit="1" customWidth="1"/>
    <col min="2358" max="2358" width="24.125" style="98" bestFit="1" customWidth="1"/>
    <col min="2359" max="2359" width="19.625" style="98" bestFit="1" customWidth="1"/>
    <col min="2360" max="2360" width="18.375" style="98" bestFit="1" customWidth="1"/>
    <col min="2361" max="2361" width="23.5" style="98" bestFit="1" customWidth="1"/>
    <col min="2362" max="2362" width="13.375" style="98" bestFit="1" customWidth="1"/>
    <col min="2363" max="2363" width="19.875" style="98" bestFit="1" customWidth="1"/>
    <col min="2364" max="2364" width="22.75" style="98" bestFit="1" customWidth="1"/>
    <col min="2365" max="2365" width="19.125" style="98" bestFit="1" customWidth="1"/>
    <col min="2366" max="2366" width="10.875" style="98" customWidth="1"/>
    <col min="2367" max="2367" width="18.875" style="98" bestFit="1" customWidth="1"/>
    <col min="2368" max="2368" width="28.875" style="98" bestFit="1" customWidth="1"/>
    <col min="2369" max="2369" width="24.125" style="98" bestFit="1" customWidth="1"/>
    <col min="2370" max="2370" width="18.625" style="98" bestFit="1" customWidth="1"/>
    <col min="2371" max="2371" width="17.75" style="98" bestFit="1" customWidth="1"/>
    <col min="2372" max="2372" width="14.875" style="98" bestFit="1" customWidth="1"/>
    <col min="2373" max="2373" width="4.5" style="98" customWidth="1"/>
    <col min="2374" max="2374" width="11.25" style="98" bestFit="1" customWidth="1"/>
    <col min="2375" max="2375" width="13.625" style="98" bestFit="1" customWidth="1"/>
    <col min="2376" max="2376" width="13.375" style="98" bestFit="1" customWidth="1"/>
    <col min="2377" max="2377" width="14.125" style="98" bestFit="1" customWidth="1"/>
    <col min="2378" max="2378" width="13.625" style="98" bestFit="1" customWidth="1"/>
    <col min="2379" max="2379" width="16.75" style="98" bestFit="1" customWidth="1"/>
    <col min="2380" max="2380" width="15.5" style="98" bestFit="1" customWidth="1"/>
    <col min="2381" max="2381" width="19.625" style="98" bestFit="1" customWidth="1"/>
    <col min="2382" max="2382" width="18.375" style="98" bestFit="1" customWidth="1"/>
    <col min="2383" max="2383" width="19.375" style="98" bestFit="1" customWidth="1"/>
    <col min="2384" max="2384" width="18.125" style="98" bestFit="1" customWidth="1"/>
    <col min="2385" max="2385" width="16.375" style="98" bestFit="1" customWidth="1"/>
    <col min="2386" max="2386" width="12.5" style="98" bestFit="1" customWidth="1"/>
    <col min="2387" max="2387" width="25.5" style="98" bestFit="1" customWidth="1"/>
    <col min="2388" max="2388" width="24.125" style="98" bestFit="1" customWidth="1"/>
    <col min="2389" max="2389" width="19.625" style="98" bestFit="1" customWidth="1"/>
    <col min="2390" max="2390" width="18.375" style="98" bestFit="1" customWidth="1"/>
    <col min="2391" max="2391" width="23.5" style="98" bestFit="1" customWidth="1"/>
    <col min="2392" max="2392" width="13.375" style="98" bestFit="1" customWidth="1"/>
    <col min="2393" max="2393" width="19.875" style="98" bestFit="1" customWidth="1"/>
    <col min="2394" max="2394" width="22.75" style="98" bestFit="1" customWidth="1"/>
    <col min="2395" max="2395" width="19.125" style="98" bestFit="1" customWidth="1"/>
    <col min="2396" max="2396" width="10.875" style="98" customWidth="1"/>
    <col min="2397" max="2397" width="18.875" style="98" bestFit="1" customWidth="1"/>
    <col min="2398" max="2398" width="28.875" style="98" bestFit="1" customWidth="1"/>
    <col min="2399" max="2399" width="24.125" style="98" bestFit="1" customWidth="1"/>
    <col min="2400" max="2400" width="18.625" style="98" bestFit="1" customWidth="1"/>
    <col min="2401" max="2401" width="17.75" style="98" bestFit="1" customWidth="1"/>
    <col min="2402" max="2402" width="14.875" style="98" bestFit="1" customWidth="1"/>
    <col min="2403" max="2403" width="4.5" style="98" customWidth="1"/>
    <col min="2404" max="2404" width="11.25" style="98" bestFit="1" customWidth="1"/>
    <col min="2405" max="2405" width="13.625" style="98" bestFit="1" customWidth="1"/>
    <col min="2406" max="2406" width="13.375" style="98" bestFit="1" customWidth="1"/>
    <col min="2407" max="2407" width="14.125" style="98" bestFit="1" customWidth="1"/>
    <col min="2408" max="2408" width="13.625" style="98" bestFit="1" customWidth="1"/>
    <col min="2409" max="2409" width="16.75" style="98" bestFit="1" customWidth="1"/>
    <col min="2410" max="2410" width="15.5" style="98" bestFit="1" customWidth="1"/>
    <col min="2411" max="2411" width="19.625" style="98" bestFit="1" customWidth="1"/>
    <col min="2412" max="2412" width="18.375" style="98" bestFit="1" customWidth="1"/>
    <col min="2413" max="2413" width="19.375" style="98" bestFit="1" customWidth="1"/>
    <col min="2414" max="2414" width="18.125" style="98" bestFit="1" customWidth="1"/>
    <col min="2415" max="2415" width="16.375" style="98" bestFit="1" customWidth="1"/>
    <col min="2416" max="2416" width="12.5" style="98" customWidth="1"/>
    <col min="2417" max="2417" width="25.5" style="98" bestFit="1" customWidth="1"/>
    <col min="2418" max="2418" width="24.125" style="98" bestFit="1" customWidth="1"/>
    <col min="2419" max="2419" width="19.625" style="98" bestFit="1" customWidth="1"/>
    <col min="2420" max="2420" width="18.375" style="98" bestFit="1" customWidth="1"/>
    <col min="2421" max="2421" width="23.5" style="98" bestFit="1" customWidth="1"/>
    <col min="2422" max="2422" width="13.375" style="98" bestFit="1" customWidth="1"/>
    <col min="2423" max="2423" width="19.875" style="98" bestFit="1" customWidth="1"/>
    <col min="2424" max="2424" width="22.75" style="98" bestFit="1" customWidth="1"/>
    <col min="2425" max="2425" width="19.125" style="98" bestFit="1" customWidth="1"/>
    <col min="2426" max="2426" width="10.875" style="98" customWidth="1"/>
    <col min="2427" max="2427" width="18.875" style="98" bestFit="1" customWidth="1"/>
    <col min="2428" max="2428" width="28.875" style="98" bestFit="1" customWidth="1"/>
    <col min="2429" max="2429" width="24.125" style="98" bestFit="1" customWidth="1"/>
    <col min="2430" max="2430" width="18.625" style="98" bestFit="1" customWidth="1"/>
    <col min="2431" max="2431" width="17.75" style="98" bestFit="1" customWidth="1"/>
    <col min="2432" max="2432" width="14.875" style="98" bestFit="1" customWidth="1"/>
    <col min="2433" max="2433" width="4.5" style="98" customWidth="1"/>
    <col min="2434" max="2434" width="11.25" style="98" bestFit="1" customWidth="1"/>
    <col min="2435" max="2435" width="13.625" style="98" bestFit="1" customWidth="1"/>
    <col min="2436" max="2436" width="13.375" style="98" bestFit="1" customWidth="1"/>
    <col min="2437" max="2437" width="14.125" style="98" bestFit="1" customWidth="1"/>
    <col min="2438" max="2438" width="13.625" style="98" bestFit="1" customWidth="1"/>
    <col min="2439" max="2439" width="16.75" style="98" bestFit="1" customWidth="1"/>
    <col min="2440" max="2440" width="15.5" style="98" bestFit="1" customWidth="1"/>
    <col min="2441" max="2441" width="19.625" style="98" bestFit="1" customWidth="1"/>
    <col min="2442" max="2442" width="18.375" style="98" bestFit="1" customWidth="1"/>
    <col min="2443" max="2443" width="19.375" style="98" bestFit="1" customWidth="1"/>
    <col min="2444" max="2444" width="18.125" style="98" bestFit="1" customWidth="1"/>
    <col min="2445" max="2445" width="16.375" style="98" bestFit="1" customWidth="1"/>
    <col min="2446" max="2446" width="12.5" style="98" bestFit="1" customWidth="1"/>
    <col min="2447" max="2447" width="25.5" style="98" bestFit="1" customWidth="1"/>
    <col min="2448" max="2448" width="24.125" style="98" bestFit="1" customWidth="1"/>
    <col min="2449" max="2449" width="19.625" style="98" bestFit="1" customWidth="1"/>
    <col min="2450" max="2450" width="18.375" style="98" bestFit="1" customWidth="1"/>
    <col min="2451" max="2451" width="23.5" style="98" bestFit="1" customWidth="1"/>
    <col min="2452" max="2452" width="13.375" style="98" bestFit="1" customWidth="1"/>
    <col min="2453" max="2453" width="19.875" style="98" bestFit="1" customWidth="1"/>
    <col min="2454" max="2454" width="22.75" style="98" bestFit="1" customWidth="1"/>
    <col min="2455" max="2455" width="19.125" style="98" bestFit="1" customWidth="1"/>
    <col min="2456" max="2456" width="10.875" style="98" customWidth="1"/>
    <col min="2457" max="2457" width="18.875" style="98" bestFit="1" customWidth="1"/>
    <col min="2458" max="2458" width="28.875" style="98" bestFit="1" customWidth="1"/>
    <col min="2459" max="2459" width="24.125" style="98" bestFit="1" customWidth="1"/>
    <col min="2460" max="2460" width="18.625" style="98" bestFit="1" customWidth="1"/>
    <col min="2461" max="2461" width="17.75" style="98" bestFit="1" customWidth="1"/>
    <col min="2462" max="2462" width="14.875" style="98" bestFit="1" customWidth="1"/>
    <col min="2463" max="2463" width="4.5" style="98" customWidth="1"/>
    <col min="2464" max="2464" width="11.25" style="98" bestFit="1" customWidth="1"/>
    <col min="2465" max="2465" width="13.625" style="98" bestFit="1" customWidth="1"/>
    <col min="2466" max="2466" width="13.375" style="98" bestFit="1" customWidth="1"/>
    <col min="2467" max="2467" width="14.125" style="98" bestFit="1" customWidth="1"/>
    <col min="2468" max="2468" width="13.625" style="98" bestFit="1" customWidth="1"/>
    <col min="2469" max="2469" width="16.75" style="98" bestFit="1" customWidth="1"/>
    <col min="2470" max="2470" width="15.5" style="98" bestFit="1" customWidth="1"/>
    <col min="2471" max="2471" width="19.625" style="98" bestFit="1" customWidth="1"/>
    <col min="2472" max="2472" width="18.375" style="98" bestFit="1" customWidth="1"/>
    <col min="2473" max="2473" width="19.375" style="98" bestFit="1" customWidth="1"/>
    <col min="2474" max="2474" width="18.125" style="98" bestFit="1" customWidth="1"/>
    <col min="2475" max="2475" width="16.375" style="98" bestFit="1" customWidth="1"/>
    <col min="2476" max="2476" width="12.5" style="98" customWidth="1"/>
    <col min="2477" max="2477" width="25.5" style="98" bestFit="1" customWidth="1"/>
    <col min="2478" max="2478" width="24.125" style="98" bestFit="1" customWidth="1"/>
    <col min="2479" max="2479" width="19.625" style="98" bestFit="1" customWidth="1"/>
    <col min="2480" max="2480" width="18.375" style="98" bestFit="1" customWidth="1"/>
    <col min="2481" max="2481" width="23.5" style="98" bestFit="1" customWidth="1"/>
    <col min="2482" max="2482" width="13.375" style="98" bestFit="1" customWidth="1"/>
    <col min="2483" max="2483" width="19.875" style="98" bestFit="1" customWidth="1"/>
    <col min="2484" max="2484" width="22.75" style="98" bestFit="1" customWidth="1"/>
    <col min="2485" max="2485" width="19.125" style="98" bestFit="1" customWidth="1"/>
    <col min="2486" max="2486" width="10.875" style="98" customWidth="1"/>
    <col min="2487" max="2487" width="18.875" style="98" bestFit="1" customWidth="1"/>
    <col min="2488" max="2488" width="28.875" style="98" bestFit="1" customWidth="1"/>
    <col min="2489" max="2489" width="24.125" style="98" bestFit="1" customWidth="1"/>
    <col min="2490" max="2490" width="18.625" style="98" bestFit="1" customWidth="1"/>
    <col min="2491" max="2491" width="17.375" style="98" bestFit="1" customWidth="1"/>
    <col min="2492" max="2492" width="14.75" style="98" bestFit="1" customWidth="1"/>
    <col min="2493" max="2493" width="4.375" style="98" customWidth="1"/>
    <col min="2494" max="2494" width="11.375" style="98" bestFit="1" customWidth="1"/>
    <col min="2495" max="2495" width="13.5" style="98" bestFit="1" customWidth="1"/>
    <col min="2496" max="2496" width="13.125" style="98" bestFit="1" customWidth="1"/>
    <col min="2497" max="2497" width="14.25" style="98" bestFit="1" customWidth="1"/>
    <col min="2498" max="2498" width="13.625" style="98" bestFit="1" customWidth="1"/>
    <col min="2499" max="2499" width="16.875" style="98" bestFit="1" customWidth="1"/>
    <col min="2500" max="2500" width="15.5" style="98" bestFit="1" customWidth="1"/>
    <col min="2501" max="2501" width="19.75" style="98" bestFit="1" customWidth="1"/>
    <col min="2502" max="2502" width="18.375" style="98" bestFit="1" customWidth="1"/>
    <col min="2503" max="2503" width="19.5" style="98" bestFit="1" customWidth="1"/>
    <col min="2504" max="2504" width="18.125" style="98" bestFit="1" customWidth="1"/>
    <col min="2505" max="2505" width="16.25" style="98" bestFit="1" customWidth="1"/>
    <col min="2506" max="2506" width="12.375" style="98" customWidth="1"/>
    <col min="2507" max="2507" width="25.125" style="98" bestFit="1" customWidth="1"/>
    <col min="2508" max="2508" width="23.625" style="98" bestFit="1" customWidth="1"/>
    <col min="2509" max="2509" width="19.5" style="98" bestFit="1" customWidth="1"/>
    <col min="2510" max="2510" width="18.125" style="98" bestFit="1" customWidth="1"/>
    <col min="2511" max="2511" width="23.125" style="98" bestFit="1" customWidth="1"/>
    <col min="2512" max="2512" width="13.25" style="98" bestFit="1" customWidth="1"/>
    <col min="2513" max="2513" width="19.75" style="98" bestFit="1" customWidth="1"/>
    <col min="2514" max="2514" width="22.375" style="98" bestFit="1" customWidth="1"/>
    <col min="2515" max="2515" width="18.875" style="98" bestFit="1" customWidth="1"/>
    <col min="2516" max="2516" width="10.875" style="98" customWidth="1"/>
    <col min="2517" max="2517" width="18.375" style="98" bestFit="1" customWidth="1"/>
    <col min="2518" max="2518" width="28.375" style="98" bestFit="1" customWidth="1"/>
    <col min="2519" max="2519" width="23.875" style="98" bestFit="1" customWidth="1"/>
    <col min="2520" max="2520" width="18.25" style="98" bestFit="1" customWidth="1"/>
    <col min="2521" max="2521" width="17.375" style="98" bestFit="1" customWidth="1"/>
    <col min="2522" max="2522" width="14.75" style="98" bestFit="1" customWidth="1"/>
    <col min="2523" max="2523" width="4.375" style="98" customWidth="1"/>
    <col min="2524" max="2524" width="11.375" style="98" bestFit="1" customWidth="1"/>
    <col min="2525" max="2525" width="13.5" style="98" bestFit="1" customWidth="1"/>
    <col min="2526" max="2526" width="13.125" style="98" bestFit="1" customWidth="1"/>
    <col min="2527" max="2527" width="14.25" style="98" bestFit="1" customWidth="1"/>
    <col min="2528" max="2528" width="13.625" style="98" bestFit="1" customWidth="1"/>
    <col min="2529" max="2529" width="16.875" style="98" bestFit="1" customWidth="1"/>
    <col min="2530" max="2530" width="15.5" style="98" bestFit="1" customWidth="1"/>
    <col min="2531" max="2531" width="19.75" style="98" bestFit="1" customWidth="1"/>
    <col min="2532" max="2532" width="18.375" style="98" bestFit="1" customWidth="1"/>
    <col min="2533" max="2533" width="19.5" style="98" bestFit="1" customWidth="1"/>
    <col min="2534" max="2534" width="18.125" style="98" bestFit="1" customWidth="1"/>
    <col min="2535" max="2535" width="16.25" style="98" bestFit="1" customWidth="1"/>
    <col min="2536" max="2536" width="12.375" style="98" bestFit="1" customWidth="1"/>
    <col min="2537" max="2537" width="25.125" style="98" bestFit="1" customWidth="1"/>
    <col min="2538" max="2538" width="23.625" style="98" bestFit="1" customWidth="1"/>
    <col min="2539" max="2539" width="19.5" style="98" bestFit="1" customWidth="1"/>
    <col min="2540" max="2540" width="18.125" style="98" bestFit="1" customWidth="1"/>
    <col min="2541" max="2541" width="23.125" style="98" bestFit="1" customWidth="1"/>
    <col min="2542" max="2542" width="13.25" style="98" bestFit="1" customWidth="1"/>
    <col min="2543" max="2543" width="19.75" style="98" bestFit="1" customWidth="1"/>
    <col min="2544" max="2544" width="22.375" style="98" bestFit="1" customWidth="1"/>
    <col min="2545" max="2545" width="18.875" style="98" bestFit="1" customWidth="1"/>
    <col min="2546" max="2546" width="10.875" style="98" customWidth="1"/>
    <col min="2547" max="2547" width="18.375" style="98" bestFit="1" customWidth="1"/>
    <col min="2548" max="2548" width="28.375" style="98" bestFit="1" customWidth="1"/>
    <col min="2549" max="2549" width="23.875" style="98" bestFit="1" customWidth="1"/>
    <col min="2550" max="2550" width="18.25" style="98" bestFit="1" customWidth="1"/>
    <col min="2551" max="2551" width="17.375" style="98" bestFit="1" customWidth="1"/>
    <col min="2552" max="2552" width="14.75" style="98" bestFit="1" customWidth="1"/>
    <col min="2553" max="2553" width="4.375" style="98" customWidth="1"/>
    <col min="2554" max="2554" width="11.375" style="98" bestFit="1" customWidth="1"/>
    <col min="2555" max="2555" width="13.5" style="98" bestFit="1" customWidth="1"/>
    <col min="2556" max="2556" width="13.125" style="98" bestFit="1" customWidth="1"/>
    <col min="2557" max="2557" width="14.25" style="98" bestFit="1" customWidth="1"/>
    <col min="2558" max="2558" width="13.625" style="98" bestFit="1" customWidth="1"/>
    <col min="2559" max="2559" width="16.875" style="98" bestFit="1" customWidth="1"/>
    <col min="2560" max="2560" width="15.5" style="98" bestFit="1" customWidth="1"/>
    <col min="2561" max="2561" width="19.75" style="98" bestFit="1" customWidth="1"/>
    <col min="2562" max="2562" width="18.375" style="98" bestFit="1" customWidth="1"/>
    <col min="2563" max="2563" width="19.5" style="98" bestFit="1" customWidth="1"/>
    <col min="2564" max="2564" width="18.125" style="98" bestFit="1" customWidth="1"/>
    <col min="2565" max="2565" width="16.25" style="98" bestFit="1" customWidth="1"/>
    <col min="2566" max="2566" width="12.375" style="98" customWidth="1"/>
    <col min="2567" max="2567" width="25.125" style="98" bestFit="1" customWidth="1"/>
    <col min="2568" max="2568" width="23.625" style="98" bestFit="1" customWidth="1"/>
    <col min="2569" max="2569" width="19.5" style="98" bestFit="1" customWidth="1"/>
    <col min="2570" max="2570" width="18.125" style="98" bestFit="1" customWidth="1"/>
    <col min="2571" max="2571" width="23.125" style="98" bestFit="1" customWidth="1"/>
    <col min="2572" max="2572" width="13.25" style="98" bestFit="1" customWidth="1"/>
    <col min="2573" max="2573" width="19.75" style="98" bestFit="1" customWidth="1"/>
    <col min="2574" max="2574" width="22.375" style="98" bestFit="1" customWidth="1"/>
    <col min="2575" max="2575" width="18.875" style="98" bestFit="1" customWidth="1"/>
    <col min="2576" max="2576" width="10.875" style="98" customWidth="1"/>
    <col min="2577" max="2577" width="18.375" style="98" bestFit="1" customWidth="1"/>
    <col min="2578" max="2578" width="28.375" style="98" bestFit="1" customWidth="1"/>
    <col min="2579" max="2579" width="23.875" style="98" bestFit="1" customWidth="1"/>
    <col min="2580" max="2580" width="18.25" style="98" bestFit="1" customWidth="1"/>
    <col min="2581" max="2581" width="17.75" style="98" bestFit="1" customWidth="1"/>
    <col min="2582" max="2582" width="14.875" style="98" bestFit="1" customWidth="1"/>
    <col min="2583" max="2583" width="4.5" style="98" customWidth="1"/>
    <col min="2584" max="2584" width="11.25" style="98" bestFit="1" customWidth="1"/>
    <col min="2585" max="2585" width="13.625" style="98" bestFit="1" customWidth="1"/>
    <col min="2586" max="2586" width="13.375" style="98" bestFit="1" customWidth="1"/>
    <col min="2587" max="2587" width="14.125" style="98" bestFit="1" customWidth="1"/>
    <col min="2588" max="2588" width="13.625" style="98" bestFit="1" customWidth="1"/>
    <col min="2589" max="2589" width="16.75" style="98" bestFit="1" customWidth="1"/>
    <col min="2590" max="2590" width="15.5" style="98" bestFit="1" customWidth="1"/>
    <col min="2591" max="2591" width="19.625" style="98" bestFit="1" customWidth="1"/>
    <col min="2592" max="2592" width="18.375" style="98" bestFit="1" customWidth="1"/>
    <col min="2593" max="2593" width="19.375" style="98" bestFit="1" customWidth="1"/>
    <col min="2594" max="2594" width="18.125" style="98" bestFit="1" customWidth="1"/>
    <col min="2595" max="2595" width="16.375" style="98" bestFit="1" customWidth="1"/>
    <col min="2596" max="2596" width="12.5" style="98" bestFit="1" customWidth="1"/>
    <col min="2597" max="2597" width="25.5" style="98" bestFit="1" customWidth="1"/>
    <col min="2598" max="2598" width="24.125" style="98" bestFit="1" customWidth="1"/>
    <col min="2599" max="2599" width="19.625" style="98" bestFit="1" customWidth="1"/>
    <col min="2600" max="2600" width="18.375" style="98" bestFit="1" customWidth="1"/>
    <col min="2601" max="2601" width="23.5" style="98" bestFit="1" customWidth="1"/>
    <col min="2602" max="2602" width="13.375" style="98" bestFit="1" customWidth="1"/>
    <col min="2603" max="2603" width="19.875" style="98" bestFit="1" customWidth="1"/>
    <col min="2604" max="2604" width="22.75" style="98" bestFit="1" customWidth="1"/>
    <col min="2605" max="2605" width="19.125" style="98" bestFit="1" customWidth="1"/>
    <col min="2606" max="2606" width="10.875" style="98" customWidth="1"/>
    <col min="2607" max="2607" width="18.875" style="98" bestFit="1" customWidth="1"/>
    <col min="2608" max="2608" width="28.875" style="98" bestFit="1" customWidth="1"/>
    <col min="2609" max="2609" width="24.125" style="98" bestFit="1" customWidth="1"/>
    <col min="2610" max="2610" width="18.625" style="98" bestFit="1" customWidth="1"/>
    <col min="2611" max="2611" width="17.75" style="98" bestFit="1" customWidth="1"/>
    <col min="2612" max="2612" width="14.875" style="98" bestFit="1" customWidth="1"/>
    <col min="2613" max="2613" width="4.5" style="98" customWidth="1"/>
    <col min="2614" max="2614" width="11.25" style="98" bestFit="1" customWidth="1"/>
    <col min="2615" max="2615" width="13.625" style="98" bestFit="1" customWidth="1"/>
    <col min="2616" max="2616" width="13.375" style="98" bestFit="1" customWidth="1"/>
    <col min="2617" max="2617" width="14.125" style="98" bestFit="1" customWidth="1"/>
    <col min="2618" max="2618" width="13.625" style="98" bestFit="1" customWidth="1"/>
    <col min="2619" max="2619" width="16.75" style="98" bestFit="1" customWidth="1"/>
    <col min="2620" max="2620" width="15.5" style="98" bestFit="1" customWidth="1"/>
    <col min="2621" max="2621" width="19.625" style="98" bestFit="1" customWidth="1"/>
    <col min="2622" max="2622" width="18.375" style="98" bestFit="1" customWidth="1"/>
    <col min="2623" max="2623" width="19.375" style="98" bestFit="1" customWidth="1"/>
    <col min="2624" max="2624" width="18.125" style="98" bestFit="1" customWidth="1"/>
    <col min="2625" max="2625" width="16.375" style="98" bestFit="1" customWidth="1"/>
    <col min="2626" max="2626" width="12.5" style="98" bestFit="1" customWidth="1"/>
    <col min="2627" max="2627" width="25.5" style="98" bestFit="1" customWidth="1"/>
    <col min="2628" max="2628" width="24.125" style="98" bestFit="1" customWidth="1"/>
    <col min="2629" max="2629" width="19.625" style="98" bestFit="1" customWidth="1"/>
    <col min="2630" max="2630" width="18.375" style="98" bestFit="1" customWidth="1"/>
    <col min="2631" max="2631" width="23.5" style="98" bestFit="1" customWidth="1"/>
    <col min="2632" max="2632" width="13.375" style="98" bestFit="1" customWidth="1"/>
    <col min="2633" max="2633" width="19.875" style="98" bestFit="1" customWidth="1"/>
    <col min="2634" max="2634" width="22.75" style="98" bestFit="1" customWidth="1"/>
    <col min="2635" max="2635" width="19.125" style="98" bestFit="1" customWidth="1"/>
    <col min="2636" max="2636" width="10.875" style="98" customWidth="1"/>
    <col min="2637" max="2637" width="18.875" style="98" bestFit="1" customWidth="1"/>
    <col min="2638" max="2638" width="28.875" style="98" bestFit="1" customWidth="1"/>
    <col min="2639" max="2639" width="24.125" style="98" bestFit="1" customWidth="1"/>
    <col min="2640" max="2640" width="18.625" style="98" bestFit="1" customWidth="1"/>
    <col min="2641" max="2641" width="17.75" style="98" bestFit="1" customWidth="1"/>
    <col min="2642" max="2642" width="14.875" style="98" bestFit="1" customWidth="1"/>
    <col min="2643" max="2643" width="4.5" style="98" customWidth="1"/>
    <col min="2644" max="2644" width="11.25" style="98" bestFit="1" customWidth="1"/>
    <col min="2645" max="2645" width="13.625" style="98" bestFit="1" customWidth="1"/>
    <col min="2646" max="2646" width="13.375" style="98" bestFit="1" customWidth="1"/>
    <col min="2647" max="2647" width="14.125" style="98" bestFit="1" customWidth="1"/>
    <col min="2648" max="2648" width="13.625" style="98" bestFit="1" customWidth="1"/>
    <col min="2649" max="2649" width="16.75" style="98" bestFit="1" customWidth="1"/>
    <col min="2650" max="2650" width="15.5" style="98" bestFit="1" customWidth="1"/>
    <col min="2651" max="2651" width="19.625" style="98" bestFit="1" customWidth="1"/>
    <col min="2652" max="2652" width="18.375" style="98" bestFit="1" customWidth="1"/>
    <col min="2653" max="2653" width="19.375" style="98" bestFit="1" customWidth="1"/>
    <col min="2654" max="2654" width="18.125" style="98" bestFit="1" customWidth="1"/>
    <col min="2655" max="2655" width="16.375" style="98" bestFit="1" customWidth="1"/>
    <col min="2656" max="2656" width="12.5" style="98" customWidth="1"/>
    <col min="2657" max="2657" width="25.5" style="98" bestFit="1" customWidth="1"/>
    <col min="2658" max="2658" width="24.125" style="98" bestFit="1" customWidth="1"/>
    <col min="2659" max="2659" width="19.625" style="98" bestFit="1" customWidth="1"/>
    <col min="2660" max="2660" width="18.375" style="98" bestFit="1" customWidth="1"/>
    <col min="2661" max="2661" width="23.5" style="98" bestFit="1" customWidth="1"/>
    <col min="2662" max="2662" width="13.375" style="98" bestFit="1" customWidth="1"/>
    <col min="2663" max="2663" width="19.875" style="98" bestFit="1" customWidth="1"/>
    <col min="2664" max="2664" width="22.75" style="98" bestFit="1" customWidth="1"/>
    <col min="2665" max="2665" width="19.125" style="98" bestFit="1" customWidth="1"/>
    <col min="2666" max="2666" width="10.875" style="98" customWidth="1"/>
    <col min="2667" max="2667" width="18.875" style="98" bestFit="1" customWidth="1"/>
    <col min="2668" max="2668" width="28.875" style="98" bestFit="1" customWidth="1"/>
    <col min="2669" max="2669" width="24.125" style="98" bestFit="1" customWidth="1"/>
    <col min="2670" max="2670" width="18.625" style="98" bestFit="1" customWidth="1"/>
    <col min="2671" max="2671" width="17.375" style="98" bestFit="1" customWidth="1"/>
    <col min="2672" max="2672" width="14.75" style="98" bestFit="1" customWidth="1"/>
    <col min="2673" max="2673" width="4.375" style="98" customWidth="1"/>
    <col min="2674" max="2674" width="11.375" style="98" bestFit="1" customWidth="1"/>
    <col min="2675" max="2675" width="13.5" style="98" bestFit="1" customWidth="1"/>
    <col min="2676" max="2676" width="13.125" style="98" bestFit="1" customWidth="1"/>
    <col min="2677" max="2677" width="14.25" style="98" bestFit="1" customWidth="1"/>
    <col min="2678" max="2678" width="13.625" style="98" bestFit="1" customWidth="1"/>
    <col min="2679" max="2679" width="16.875" style="98" bestFit="1" customWidth="1"/>
    <col min="2680" max="2680" width="15.5" style="98" bestFit="1" customWidth="1"/>
    <col min="2681" max="2681" width="19.75" style="98" bestFit="1" customWidth="1"/>
    <col min="2682" max="2682" width="18.375" style="98" bestFit="1" customWidth="1"/>
    <col min="2683" max="2683" width="19.5" style="98" bestFit="1" customWidth="1"/>
    <col min="2684" max="2684" width="18.125" style="98" bestFit="1" customWidth="1"/>
    <col min="2685" max="2685" width="16.25" style="98" bestFit="1" customWidth="1"/>
    <col min="2686" max="2686" width="12.375" style="98" bestFit="1" customWidth="1"/>
    <col min="2687" max="2687" width="25.125" style="98" bestFit="1" customWidth="1"/>
    <col min="2688" max="2688" width="23.625" style="98" bestFit="1" customWidth="1"/>
    <col min="2689" max="2689" width="19.5" style="98" bestFit="1" customWidth="1"/>
    <col min="2690" max="2690" width="18.125" style="98" bestFit="1" customWidth="1"/>
    <col min="2691" max="2691" width="23.125" style="98" bestFit="1" customWidth="1"/>
    <col min="2692" max="2692" width="13.25" style="98" bestFit="1" customWidth="1"/>
    <col min="2693" max="2693" width="19.75" style="98" bestFit="1" customWidth="1"/>
    <col min="2694" max="2694" width="22.375" style="98" bestFit="1" customWidth="1"/>
    <col min="2695" max="2695" width="18.875" style="98" bestFit="1" customWidth="1"/>
    <col min="2696" max="2696" width="10.875" style="98" customWidth="1"/>
    <col min="2697" max="2697" width="18.375" style="98" bestFit="1" customWidth="1"/>
    <col min="2698" max="2698" width="28.375" style="98" bestFit="1" customWidth="1"/>
    <col min="2699" max="2699" width="23.875" style="98" bestFit="1" customWidth="1"/>
    <col min="2700" max="2700" width="18.25" style="98" bestFit="1" customWidth="1"/>
    <col min="2701" max="2701" width="17.375" style="98" bestFit="1" customWidth="1"/>
    <col min="2702" max="2702" width="14.75" style="98" bestFit="1" customWidth="1"/>
    <col min="2703" max="2703" width="4.375" style="98" customWidth="1"/>
    <col min="2704" max="2704" width="11.375" style="98" bestFit="1" customWidth="1"/>
    <col min="2705" max="2705" width="13.5" style="98" bestFit="1" customWidth="1"/>
    <col min="2706" max="2706" width="13.125" style="98" bestFit="1" customWidth="1"/>
    <col min="2707" max="2707" width="14.25" style="98" bestFit="1" customWidth="1"/>
    <col min="2708" max="2708" width="13.625" style="98" bestFit="1" customWidth="1"/>
    <col min="2709" max="2709" width="16.875" style="98" bestFit="1" customWidth="1"/>
    <col min="2710" max="2710" width="15.5" style="98" bestFit="1" customWidth="1"/>
    <col min="2711" max="2711" width="19.75" style="98" bestFit="1" customWidth="1"/>
    <col min="2712" max="2712" width="18.375" style="98" bestFit="1" customWidth="1"/>
    <col min="2713" max="2713" width="19.5" style="98" bestFit="1" customWidth="1"/>
    <col min="2714" max="2714" width="18.125" style="98" bestFit="1" customWidth="1"/>
    <col min="2715" max="2715" width="16.25" style="98" bestFit="1" customWidth="1"/>
    <col min="2716" max="2716" width="12.375" style="98" bestFit="1" customWidth="1"/>
    <col min="2717" max="2717" width="25.125" style="98" bestFit="1" customWidth="1"/>
    <col min="2718" max="2718" width="23.625" style="98" bestFit="1" customWidth="1"/>
    <col min="2719" max="2719" width="19.5" style="98" bestFit="1" customWidth="1"/>
    <col min="2720" max="2720" width="18.125" style="98" bestFit="1" customWidth="1"/>
    <col min="2721" max="2721" width="23.125" style="98" bestFit="1" customWidth="1"/>
    <col min="2722" max="2722" width="13.25" style="98" bestFit="1" customWidth="1"/>
    <col min="2723" max="2723" width="19.75" style="98" bestFit="1" customWidth="1"/>
    <col min="2724" max="2724" width="22.375" style="98" bestFit="1" customWidth="1"/>
    <col min="2725" max="2725" width="18.875" style="98" bestFit="1" customWidth="1"/>
    <col min="2726" max="2726" width="10.875" style="98" customWidth="1"/>
    <col min="2727" max="2727" width="18.375" style="98" bestFit="1" customWidth="1"/>
    <col min="2728" max="2728" width="28.375" style="98" bestFit="1" customWidth="1"/>
    <col min="2729" max="2729" width="23.875" style="98" bestFit="1" customWidth="1"/>
    <col min="2730" max="2730" width="18.25" style="98" bestFit="1" customWidth="1"/>
    <col min="2731" max="2731" width="17.375" style="98" bestFit="1" customWidth="1"/>
    <col min="2732" max="2732" width="14.75" style="98" bestFit="1" customWidth="1"/>
    <col min="2733" max="2733" width="4.375" style="98" customWidth="1"/>
    <col min="2734" max="2734" width="11.375" style="98" bestFit="1" customWidth="1"/>
    <col min="2735" max="2735" width="13.5" style="98" bestFit="1" customWidth="1"/>
    <col min="2736" max="2736" width="13.125" style="98" bestFit="1" customWidth="1"/>
    <col min="2737" max="2737" width="14.25" style="98" bestFit="1" customWidth="1"/>
    <col min="2738" max="2738" width="13.625" style="98" bestFit="1" customWidth="1"/>
    <col min="2739" max="2739" width="16.875" style="98" bestFit="1" customWidth="1"/>
    <col min="2740" max="2740" width="15.5" style="98" bestFit="1" customWidth="1"/>
    <col min="2741" max="2741" width="19.75" style="98" bestFit="1" customWidth="1"/>
    <col min="2742" max="2742" width="18.375" style="98" bestFit="1" customWidth="1"/>
    <col min="2743" max="2743" width="19.5" style="98" bestFit="1" customWidth="1"/>
    <col min="2744" max="2744" width="18.125" style="98" bestFit="1" customWidth="1"/>
    <col min="2745" max="2745" width="16.25" style="98" bestFit="1" customWidth="1"/>
    <col min="2746" max="2746" width="12.375" style="98" customWidth="1"/>
    <col min="2747" max="2747" width="25.125" style="98" bestFit="1" customWidth="1"/>
    <col min="2748" max="2748" width="23.625" style="98" bestFit="1" customWidth="1"/>
    <col min="2749" max="2749" width="19.5" style="98" bestFit="1" customWidth="1"/>
    <col min="2750" max="2750" width="18.125" style="98" bestFit="1" customWidth="1"/>
    <col min="2751" max="2751" width="23.125" style="98" bestFit="1" customWidth="1"/>
    <col min="2752" max="2752" width="13.25" style="98" bestFit="1" customWidth="1"/>
    <col min="2753" max="2753" width="19.75" style="98" bestFit="1" customWidth="1"/>
    <col min="2754" max="2754" width="22.375" style="98" bestFit="1" customWidth="1"/>
    <col min="2755" max="2755" width="18.875" style="98" bestFit="1" customWidth="1"/>
    <col min="2756" max="2756" width="10.875" style="98" customWidth="1"/>
    <col min="2757" max="2757" width="18.375" style="98" bestFit="1" customWidth="1"/>
    <col min="2758" max="2758" width="28.375" style="98" bestFit="1" customWidth="1"/>
    <col min="2759" max="2759" width="23.875" style="98" bestFit="1" customWidth="1"/>
    <col min="2760" max="2760" width="18.25" style="98" bestFit="1" customWidth="1"/>
    <col min="2761" max="2761" width="17.375" style="98" bestFit="1" customWidth="1"/>
    <col min="2762" max="2762" width="14.75" style="98" bestFit="1" customWidth="1"/>
    <col min="2763" max="2763" width="4.375" style="98" customWidth="1"/>
    <col min="2764" max="2764" width="11.375" style="98" bestFit="1" customWidth="1"/>
    <col min="2765" max="2765" width="13.5" style="98" bestFit="1" customWidth="1"/>
    <col min="2766" max="2766" width="13.125" style="98" bestFit="1" customWidth="1"/>
    <col min="2767" max="2767" width="14.25" style="98" bestFit="1" customWidth="1"/>
    <col min="2768" max="2768" width="13.625" style="98" bestFit="1" customWidth="1"/>
    <col min="2769" max="2769" width="16.875" style="98" bestFit="1" customWidth="1"/>
    <col min="2770" max="2770" width="15.5" style="98" bestFit="1" customWidth="1"/>
    <col min="2771" max="2771" width="19.75" style="98" bestFit="1" customWidth="1"/>
    <col min="2772" max="2772" width="18.375" style="98" bestFit="1" customWidth="1"/>
    <col min="2773" max="2773" width="19.5" style="98" bestFit="1" customWidth="1"/>
    <col min="2774" max="2774" width="18.125" style="98" bestFit="1" customWidth="1"/>
    <col min="2775" max="2775" width="16.25" style="98" bestFit="1" customWidth="1"/>
    <col min="2776" max="2776" width="12.375" style="98" customWidth="1"/>
    <col min="2777" max="2777" width="25.125" style="98" bestFit="1" customWidth="1"/>
    <col min="2778" max="2778" width="23.625" style="98" bestFit="1" customWidth="1"/>
    <col min="2779" max="2779" width="19.5" style="98" bestFit="1" customWidth="1"/>
    <col min="2780" max="2780" width="18.125" style="98" bestFit="1" customWidth="1"/>
    <col min="2781" max="2781" width="23.125" style="98" bestFit="1" customWidth="1"/>
    <col min="2782" max="2782" width="13.25" style="98" bestFit="1" customWidth="1"/>
    <col min="2783" max="2783" width="19.75" style="98" bestFit="1" customWidth="1"/>
    <col min="2784" max="2784" width="22.375" style="98" bestFit="1" customWidth="1"/>
    <col min="2785" max="2785" width="18.875" style="98" bestFit="1" customWidth="1"/>
    <col min="2786" max="2786" width="10.875" style="98" customWidth="1"/>
    <col min="2787" max="2787" width="18.375" style="98" bestFit="1" customWidth="1"/>
    <col min="2788" max="2788" width="28.375" style="98" bestFit="1" customWidth="1"/>
    <col min="2789" max="2789" width="23.875" style="98" bestFit="1" customWidth="1"/>
    <col min="2790" max="2790" width="18.25" style="98" bestFit="1" customWidth="1"/>
    <col min="2791" max="2791" width="17.375" style="98" bestFit="1" customWidth="1"/>
    <col min="2792" max="2792" width="14.75" style="98" bestFit="1" customWidth="1"/>
    <col min="2793" max="2793" width="4.375" style="98" customWidth="1"/>
    <col min="2794" max="2794" width="11.375" style="98" bestFit="1" customWidth="1"/>
    <col min="2795" max="2795" width="13.5" style="98" bestFit="1" customWidth="1"/>
    <col min="2796" max="2796" width="13.125" style="98" bestFit="1" customWidth="1"/>
    <col min="2797" max="2797" width="14.25" style="98" bestFit="1" customWidth="1"/>
    <col min="2798" max="2798" width="13.625" style="98" bestFit="1" customWidth="1"/>
    <col min="2799" max="2799" width="16.875" style="98" bestFit="1" customWidth="1"/>
    <col min="2800" max="2800" width="15.5" style="98" bestFit="1" customWidth="1"/>
    <col min="2801" max="2801" width="19.75" style="98" bestFit="1" customWidth="1"/>
    <col min="2802" max="2802" width="18.375" style="98" bestFit="1" customWidth="1"/>
    <col min="2803" max="2803" width="19.5" style="98" bestFit="1" customWidth="1"/>
    <col min="2804" max="2804" width="18.125" style="98" bestFit="1" customWidth="1"/>
    <col min="2805" max="2805" width="16.25" style="98" bestFit="1" customWidth="1"/>
    <col min="2806" max="2806" width="12.375" style="98" bestFit="1" customWidth="1"/>
    <col min="2807" max="2807" width="25.125" style="98" bestFit="1" customWidth="1"/>
    <col min="2808" max="2808" width="23.625" style="98" bestFit="1" customWidth="1"/>
    <col min="2809" max="2809" width="19.5" style="98" bestFit="1" customWidth="1"/>
    <col min="2810" max="2810" width="18.125" style="98" bestFit="1" customWidth="1"/>
    <col min="2811" max="2811" width="23.125" style="98" bestFit="1" customWidth="1"/>
    <col min="2812" max="2812" width="13.25" style="98" bestFit="1" customWidth="1"/>
    <col min="2813" max="2813" width="19.75" style="98" bestFit="1" customWidth="1"/>
    <col min="2814" max="2814" width="22.375" style="98" bestFit="1" customWidth="1"/>
    <col min="2815" max="2815" width="18.875" style="98" bestFit="1" customWidth="1"/>
    <col min="2816" max="2816" width="10.875" style="98" customWidth="1"/>
    <col min="2817" max="2817" width="18.375" style="98" bestFit="1" customWidth="1"/>
    <col min="2818" max="2818" width="28.375" style="98" bestFit="1" customWidth="1"/>
    <col min="2819" max="2819" width="23.875" style="98" bestFit="1" customWidth="1"/>
    <col min="2820" max="2820" width="18.25" style="98" bestFit="1" customWidth="1"/>
    <col min="2821" max="2821" width="17.375" style="98" bestFit="1" customWidth="1"/>
    <col min="2822" max="2822" width="14.75" style="98" bestFit="1" customWidth="1"/>
    <col min="2823" max="2823" width="4.375" style="98" customWidth="1"/>
    <col min="2824" max="2824" width="11.375" style="98" bestFit="1" customWidth="1"/>
    <col min="2825" max="2825" width="13.5" style="98" bestFit="1" customWidth="1"/>
    <col min="2826" max="2826" width="13.125" style="98" bestFit="1" customWidth="1"/>
    <col min="2827" max="2827" width="14.25" style="98" bestFit="1" customWidth="1"/>
    <col min="2828" max="2828" width="13.625" style="98" bestFit="1" customWidth="1"/>
    <col min="2829" max="2829" width="16.875" style="98" bestFit="1" customWidth="1"/>
    <col min="2830" max="2830" width="15.5" style="98" bestFit="1" customWidth="1"/>
    <col min="2831" max="2831" width="19.75" style="98" bestFit="1" customWidth="1"/>
    <col min="2832" max="2832" width="18.375" style="98" bestFit="1" customWidth="1"/>
    <col min="2833" max="2833" width="19.5" style="98" bestFit="1" customWidth="1"/>
    <col min="2834" max="2834" width="18.125" style="98" bestFit="1" customWidth="1"/>
    <col min="2835" max="2835" width="16.25" style="98" bestFit="1" customWidth="1"/>
    <col min="2836" max="2836" width="12.375" style="98" bestFit="1" customWidth="1"/>
    <col min="2837" max="2837" width="25.125" style="98" bestFit="1" customWidth="1"/>
    <col min="2838" max="2838" width="23.625" style="98" bestFit="1" customWidth="1"/>
    <col min="2839" max="2839" width="19.5" style="98" bestFit="1" customWidth="1"/>
    <col min="2840" max="2840" width="18.125" style="98" bestFit="1" customWidth="1"/>
    <col min="2841" max="2841" width="23.125" style="98" bestFit="1" customWidth="1"/>
    <col min="2842" max="2842" width="13.25" style="98" bestFit="1" customWidth="1"/>
    <col min="2843" max="2843" width="19.75" style="98" bestFit="1" customWidth="1"/>
    <col min="2844" max="2844" width="22.375" style="98" bestFit="1" customWidth="1"/>
    <col min="2845" max="2845" width="18.875" style="98" bestFit="1" customWidth="1"/>
    <col min="2846" max="2846" width="10.875" style="98" customWidth="1"/>
    <col min="2847" max="2847" width="18.375" style="98" bestFit="1" customWidth="1"/>
    <col min="2848" max="2848" width="28.375" style="98" bestFit="1" customWidth="1"/>
    <col min="2849" max="2849" width="23.875" style="98" bestFit="1" customWidth="1"/>
    <col min="2850" max="2850" width="18.25" style="98" bestFit="1" customWidth="1"/>
    <col min="2851" max="2851" width="17.75" style="98" bestFit="1" customWidth="1"/>
    <col min="2852" max="2852" width="14.875" style="98" bestFit="1" customWidth="1"/>
    <col min="2853" max="2853" width="4.5" style="98" customWidth="1"/>
    <col min="2854" max="2854" width="11.25" style="98" bestFit="1" customWidth="1"/>
    <col min="2855" max="2855" width="13.625" style="98" bestFit="1" customWidth="1"/>
    <col min="2856" max="2856" width="13.375" style="98" bestFit="1" customWidth="1"/>
    <col min="2857" max="2857" width="14.125" style="98" bestFit="1" customWidth="1"/>
    <col min="2858" max="2858" width="13.625" style="98" bestFit="1" customWidth="1"/>
    <col min="2859" max="2859" width="16.75" style="98" bestFit="1" customWidth="1"/>
    <col min="2860" max="2860" width="15.5" style="98" bestFit="1" customWidth="1"/>
    <col min="2861" max="2861" width="19.625" style="98" bestFit="1" customWidth="1"/>
    <col min="2862" max="2862" width="18.375" style="98" bestFit="1" customWidth="1"/>
    <col min="2863" max="2863" width="19.375" style="98" bestFit="1" customWidth="1"/>
    <col min="2864" max="2864" width="18.125" style="98" bestFit="1" customWidth="1"/>
    <col min="2865" max="2865" width="16.375" style="98" bestFit="1" customWidth="1"/>
    <col min="2866" max="2866" width="12.5" style="98" bestFit="1" customWidth="1"/>
    <col min="2867" max="2867" width="25.5" style="98" bestFit="1" customWidth="1"/>
    <col min="2868" max="2868" width="24.125" style="98" bestFit="1" customWidth="1"/>
    <col min="2869" max="2869" width="19.625" style="98" bestFit="1" customWidth="1"/>
    <col min="2870" max="2870" width="18.375" style="98" bestFit="1" customWidth="1"/>
    <col min="2871" max="2871" width="23.5" style="98" bestFit="1" customWidth="1"/>
    <col min="2872" max="2872" width="13.375" style="98" bestFit="1" customWidth="1"/>
    <col min="2873" max="2873" width="19.875" style="98" bestFit="1" customWidth="1"/>
    <col min="2874" max="2874" width="22.75" style="98" bestFit="1" customWidth="1"/>
    <col min="2875" max="2875" width="19.125" style="98" bestFit="1" customWidth="1"/>
    <col min="2876" max="2876" width="10.875" style="98" customWidth="1"/>
    <col min="2877" max="2877" width="18.875" style="98" bestFit="1" customWidth="1"/>
    <col min="2878" max="2878" width="28.875" style="98" bestFit="1" customWidth="1"/>
    <col min="2879" max="2879" width="24.125" style="98" bestFit="1" customWidth="1"/>
    <col min="2880" max="2880" width="18.625" style="98" bestFit="1" customWidth="1"/>
    <col min="2881" max="2881" width="17.375" style="98" bestFit="1" customWidth="1"/>
    <col min="2882" max="2882" width="14.75" style="98" bestFit="1" customWidth="1"/>
    <col min="2883" max="2883" width="4.375" style="98" customWidth="1"/>
    <col min="2884" max="2884" width="11.375" style="98" bestFit="1" customWidth="1"/>
    <col min="2885" max="2885" width="13.5" style="98" bestFit="1" customWidth="1"/>
    <col min="2886" max="2886" width="13.125" style="98" bestFit="1" customWidth="1"/>
    <col min="2887" max="2887" width="14.25" style="98" bestFit="1" customWidth="1"/>
    <col min="2888" max="2888" width="13.625" style="98" bestFit="1" customWidth="1"/>
    <col min="2889" max="2889" width="16.875" style="98" bestFit="1" customWidth="1"/>
    <col min="2890" max="2890" width="15.5" style="98" bestFit="1" customWidth="1"/>
    <col min="2891" max="2891" width="19.75" style="98" bestFit="1" customWidth="1"/>
    <col min="2892" max="2892" width="18.375" style="98" bestFit="1" customWidth="1"/>
    <col min="2893" max="2893" width="19.5" style="98" bestFit="1" customWidth="1"/>
    <col min="2894" max="2894" width="18.125" style="98" bestFit="1" customWidth="1"/>
    <col min="2895" max="2895" width="16.25" style="98" bestFit="1" customWidth="1"/>
    <col min="2896" max="2896" width="12.375" style="98" customWidth="1"/>
    <col min="2897" max="2897" width="25.125" style="98" bestFit="1" customWidth="1"/>
    <col min="2898" max="2898" width="23.625" style="98" bestFit="1" customWidth="1"/>
    <col min="2899" max="2899" width="19.5" style="98" bestFit="1" customWidth="1"/>
    <col min="2900" max="2900" width="18.125" style="98" bestFit="1" customWidth="1"/>
    <col min="2901" max="2901" width="23.125" style="98" bestFit="1" customWidth="1"/>
    <col min="2902" max="2902" width="13.25" style="98" bestFit="1" customWidth="1"/>
    <col min="2903" max="2903" width="19.75" style="98" bestFit="1" customWidth="1"/>
    <col min="2904" max="2904" width="22.375" style="98" bestFit="1" customWidth="1"/>
    <col min="2905" max="2905" width="18.875" style="98" bestFit="1" customWidth="1"/>
    <col min="2906" max="2906" width="10.875" style="98" customWidth="1"/>
    <col min="2907" max="2907" width="18.375" style="98" bestFit="1" customWidth="1"/>
    <col min="2908" max="2908" width="28.375" style="98" bestFit="1" customWidth="1"/>
    <col min="2909" max="2909" width="23.875" style="98" bestFit="1" customWidth="1"/>
    <col min="2910" max="2910" width="18.25" style="98" bestFit="1" customWidth="1"/>
    <col min="2911" max="2911" width="17.75" style="98" bestFit="1" customWidth="1"/>
    <col min="2912" max="2912" width="14.875" style="98" bestFit="1" customWidth="1"/>
    <col min="2913" max="2913" width="4.5" style="98" customWidth="1"/>
    <col min="2914" max="2914" width="11.25" style="98" bestFit="1" customWidth="1"/>
    <col min="2915" max="2915" width="13.625" style="98" bestFit="1" customWidth="1"/>
    <col min="2916" max="2916" width="13.375" style="98" bestFit="1" customWidth="1"/>
    <col min="2917" max="2917" width="14.125" style="98" bestFit="1" customWidth="1"/>
    <col min="2918" max="2918" width="13.625" style="98" bestFit="1" customWidth="1"/>
    <col min="2919" max="2919" width="16.75" style="98" bestFit="1" customWidth="1"/>
    <col min="2920" max="2920" width="15.5" style="98" bestFit="1" customWidth="1"/>
    <col min="2921" max="2921" width="19.625" style="98" bestFit="1" customWidth="1"/>
    <col min="2922" max="2922" width="18.375" style="98" bestFit="1" customWidth="1"/>
    <col min="2923" max="2923" width="19.375" style="98" bestFit="1" customWidth="1"/>
    <col min="2924" max="2924" width="18.125" style="98" bestFit="1" customWidth="1"/>
    <col min="2925" max="2925" width="16.375" style="98" bestFit="1" customWidth="1"/>
    <col min="2926" max="2926" width="12.5" style="98" customWidth="1"/>
    <col min="2927" max="2927" width="25.5" style="98" bestFit="1" customWidth="1"/>
    <col min="2928" max="2928" width="24.125" style="98" bestFit="1" customWidth="1"/>
    <col min="2929" max="2929" width="19.625" style="98" bestFit="1" customWidth="1"/>
    <col min="2930" max="2930" width="18.375" style="98" bestFit="1" customWidth="1"/>
    <col min="2931" max="2931" width="23.5" style="98" bestFit="1" customWidth="1"/>
    <col min="2932" max="2932" width="13.375" style="98" bestFit="1" customWidth="1"/>
    <col min="2933" max="2933" width="19.875" style="98" bestFit="1" customWidth="1"/>
    <col min="2934" max="2934" width="22.75" style="98" bestFit="1" customWidth="1"/>
    <col min="2935" max="2935" width="19.125" style="98" bestFit="1" customWidth="1"/>
    <col min="2936" max="2936" width="10.875" style="98" customWidth="1"/>
    <col min="2937" max="2937" width="18.875" style="98" bestFit="1" customWidth="1"/>
    <col min="2938" max="2938" width="28.875" style="98" bestFit="1" customWidth="1"/>
    <col min="2939" max="2939" width="24.125" style="98" bestFit="1" customWidth="1"/>
    <col min="2940" max="2940" width="18.625" style="98" bestFit="1" customWidth="1"/>
    <col min="2941" max="2941" width="17.75" style="98" bestFit="1" customWidth="1"/>
    <col min="2942" max="2942" width="14.875" style="98" bestFit="1" customWidth="1"/>
    <col min="2943" max="2943" width="4.5" style="98" customWidth="1"/>
    <col min="2944" max="2944" width="11.25" style="98" bestFit="1" customWidth="1"/>
    <col min="2945" max="2945" width="13.625" style="98" bestFit="1" customWidth="1"/>
    <col min="2946" max="2946" width="13.375" style="98" bestFit="1" customWidth="1"/>
    <col min="2947" max="2947" width="14.125" style="98" bestFit="1" customWidth="1"/>
    <col min="2948" max="2948" width="13.625" style="98" bestFit="1" customWidth="1"/>
    <col min="2949" max="2949" width="16.75" style="98" bestFit="1" customWidth="1"/>
    <col min="2950" max="2950" width="15.5" style="98" bestFit="1" customWidth="1"/>
    <col min="2951" max="2951" width="19.625" style="98" bestFit="1" customWidth="1"/>
    <col min="2952" max="2952" width="18.375" style="98" bestFit="1" customWidth="1"/>
    <col min="2953" max="2953" width="19.375" style="98" bestFit="1" customWidth="1"/>
    <col min="2954" max="2954" width="18.125" style="98" bestFit="1" customWidth="1"/>
    <col min="2955" max="2955" width="16.375" style="98" bestFit="1" customWidth="1"/>
    <col min="2956" max="2956" width="12.5" style="98" bestFit="1" customWidth="1"/>
    <col min="2957" max="2957" width="25.5" style="98" bestFit="1" customWidth="1"/>
    <col min="2958" max="2958" width="24.125" style="98" bestFit="1" customWidth="1"/>
    <col min="2959" max="2959" width="19.625" style="98" bestFit="1" customWidth="1"/>
    <col min="2960" max="2960" width="18.375" style="98" bestFit="1" customWidth="1"/>
    <col min="2961" max="2961" width="23.5" style="98" bestFit="1" customWidth="1"/>
    <col min="2962" max="2962" width="13.375" style="98" bestFit="1" customWidth="1"/>
    <col min="2963" max="2963" width="19.875" style="98" bestFit="1" customWidth="1"/>
    <col min="2964" max="2964" width="22.75" style="98" bestFit="1" customWidth="1"/>
    <col min="2965" max="2965" width="19.125" style="98" bestFit="1" customWidth="1"/>
    <col min="2966" max="2966" width="10.875" style="98" customWidth="1"/>
    <col min="2967" max="2967" width="18.875" style="98" bestFit="1" customWidth="1"/>
    <col min="2968" max="2968" width="28.875" style="98" bestFit="1" customWidth="1"/>
    <col min="2969" max="2969" width="24.125" style="98" bestFit="1" customWidth="1"/>
    <col min="2970" max="2970" width="18.625" style="98" bestFit="1" customWidth="1"/>
    <col min="2971" max="2971" width="17.75" style="98" bestFit="1" customWidth="1"/>
    <col min="2972" max="2972" width="14.875" style="98" bestFit="1" customWidth="1"/>
    <col min="2973" max="2973" width="4.5" style="98" customWidth="1"/>
    <col min="2974" max="2974" width="11.25" style="98" bestFit="1" customWidth="1"/>
    <col min="2975" max="2975" width="13.625" style="98" bestFit="1" customWidth="1"/>
    <col min="2976" max="2976" width="13.375" style="98" bestFit="1" customWidth="1"/>
    <col min="2977" max="2977" width="14.125" style="98" bestFit="1" customWidth="1"/>
    <col min="2978" max="2978" width="13.625" style="98" bestFit="1" customWidth="1"/>
    <col min="2979" max="2979" width="16.75" style="98" bestFit="1" customWidth="1"/>
    <col min="2980" max="2980" width="15.5" style="98" bestFit="1" customWidth="1"/>
    <col min="2981" max="2981" width="19.625" style="98" bestFit="1" customWidth="1"/>
    <col min="2982" max="2982" width="18.375" style="98" bestFit="1" customWidth="1"/>
    <col min="2983" max="2983" width="19.375" style="98" bestFit="1" customWidth="1"/>
    <col min="2984" max="2984" width="18.125" style="98" bestFit="1" customWidth="1"/>
    <col min="2985" max="2985" width="16.375" style="98" bestFit="1" customWidth="1"/>
    <col min="2986" max="2986" width="12.5" style="98" customWidth="1"/>
    <col min="2987" max="2987" width="25.5" style="98" bestFit="1" customWidth="1"/>
    <col min="2988" max="2988" width="24.125" style="98" bestFit="1" customWidth="1"/>
    <col min="2989" max="2989" width="19.625" style="98" bestFit="1" customWidth="1"/>
    <col min="2990" max="2990" width="18.375" style="98" bestFit="1" customWidth="1"/>
    <col min="2991" max="2991" width="23.5" style="98" bestFit="1" customWidth="1"/>
    <col min="2992" max="2992" width="13.375" style="98" bestFit="1" customWidth="1"/>
    <col min="2993" max="2993" width="19.875" style="98" bestFit="1" customWidth="1"/>
    <col min="2994" max="2994" width="22.75" style="98" bestFit="1" customWidth="1"/>
    <col min="2995" max="2995" width="19.125" style="98" bestFit="1" customWidth="1"/>
    <col min="2996" max="2996" width="10.875" style="98" customWidth="1"/>
    <col min="2997" max="2997" width="18.875" style="98" bestFit="1" customWidth="1"/>
    <col min="2998" max="2998" width="28.875" style="98" bestFit="1" customWidth="1"/>
    <col min="2999" max="2999" width="24.125" style="98" bestFit="1" customWidth="1"/>
    <col min="3000" max="3000" width="18.625" style="98" bestFit="1" customWidth="1"/>
    <col min="3001" max="3001" width="17.75" style="98" bestFit="1" customWidth="1"/>
    <col min="3002" max="3002" width="14.875" style="98" bestFit="1" customWidth="1"/>
    <col min="3003" max="3003" width="4.5" style="98" customWidth="1"/>
    <col min="3004" max="3004" width="11.25" style="98" bestFit="1" customWidth="1"/>
    <col min="3005" max="3005" width="13.625" style="98" bestFit="1" customWidth="1"/>
    <col min="3006" max="3006" width="13.375" style="98" bestFit="1" customWidth="1"/>
    <col min="3007" max="3007" width="14.125" style="98" bestFit="1" customWidth="1"/>
    <col min="3008" max="3008" width="13.625" style="98" bestFit="1" customWidth="1"/>
    <col min="3009" max="3009" width="16.75" style="98" bestFit="1" customWidth="1"/>
    <col min="3010" max="3010" width="15.5" style="98" bestFit="1" customWidth="1"/>
    <col min="3011" max="3011" width="19.625" style="98" bestFit="1" customWidth="1"/>
    <col min="3012" max="3012" width="18.375" style="98" bestFit="1" customWidth="1"/>
    <col min="3013" max="3013" width="19.375" style="98" bestFit="1" customWidth="1"/>
    <col min="3014" max="3014" width="18.125" style="98" bestFit="1" customWidth="1"/>
    <col min="3015" max="3015" width="16.375" style="98" bestFit="1" customWidth="1"/>
    <col min="3016" max="3016" width="12.5" style="98" bestFit="1" customWidth="1"/>
    <col min="3017" max="3017" width="25.5" style="98" bestFit="1" customWidth="1"/>
    <col min="3018" max="3018" width="24.125" style="98" bestFit="1" customWidth="1"/>
    <col min="3019" max="3019" width="19.625" style="98" bestFit="1" customWidth="1"/>
    <col min="3020" max="3020" width="18.375" style="98" bestFit="1" customWidth="1"/>
    <col min="3021" max="3021" width="23.5" style="98" bestFit="1" customWidth="1"/>
    <col min="3022" max="3022" width="13.375" style="98" bestFit="1" customWidth="1"/>
    <col min="3023" max="3023" width="19.875" style="98" bestFit="1" customWidth="1"/>
    <col min="3024" max="3024" width="22.75" style="98" bestFit="1" customWidth="1"/>
    <col min="3025" max="3025" width="19.125" style="98" bestFit="1" customWidth="1"/>
    <col min="3026" max="3026" width="10.875" style="98" customWidth="1"/>
    <col min="3027" max="3027" width="18.875" style="98" bestFit="1" customWidth="1"/>
    <col min="3028" max="3028" width="28.875" style="98" bestFit="1" customWidth="1"/>
    <col min="3029" max="3029" width="24.125" style="98" bestFit="1" customWidth="1"/>
    <col min="3030" max="3030" width="18.625" style="98" bestFit="1" customWidth="1"/>
    <col min="3031" max="3031" width="17.75" style="98" bestFit="1" customWidth="1"/>
    <col min="3032" max="3032" width="14.875" style="98" bestFit="1" customWidth="1"/>
    <col min="3033" max="3033" width="4.5" style="98" customWidth="1"/>
    <col min="3034" max="3034" width="11.25" style="98" bestFit="1" customWidth="1"/>
    <col min="3035" max="3035" width="13.625" style="98" bestFit="1" customWidth="1"/>
    <col min="3036" max="3036" width="13.375" style="98" bestFit="1" customWidth="1"/>
    <col min="3037" max="3037" width="14.125" style="98" bestFit="1" customWidth="1"/>
    <col min="3038" max="3038" width="13.625" style="98" bestFit="1" customWidth="1"/>
    <col min="3039" max="3039" width="16.75" style="98" bestFit="1" customWidth="1"/>
    <col min="3040" max="3040" width="15.5" style="98" bestFit="1" customWidth="1"/>
    <col min="3041" max="3041" width="19.625" style="98" bestFit="1" customWidth="1"/>
    <col min="3042" max="3042" width="18.375" style="98" bestFit="1" customWidth="1"/>
    <col min="3043" max="3043" width="19.375" style="98" bestFit="1" customWidth="1"/>
    <col min="3044" max="3044" width="18.125" style="98" bestFit="1" customWidth="1"/>
    <col min="3045" max="3045" width="16.375" style="98" bestFit="1" customWidth="1"/>
    <col min="3046" max="3046" width="12.5" style="98" bestFit="1" customWidth="1"/>
    <col min="3047" max="3047" width="25.5" style="98" bestFit="1" customWidth="1"/>
    <col min="3048" max="3048" width="24.125" style="98" bestFit="1" customWidth="1"/>
    <col min="3049" max="3049" width="19.625" style="98" bestFit="1" customWidth="1"/>
    <col min="3050" max="3050" width="18.375" style="98" bestFit="1" customWidth="1"/>
    <col min="3051" max="3051" width="23.5" style="98" bestFit="1" customWidth="1"/>
    <col min="3052" max="3052" width="13.375" style="98" bestFit="1" customWidth="1"/>
    <col min="3053" max="3053" width="19.875" style="98" bestFit="1" customWidth="1"/>
    <col min="3054" max="3054" width="22.75" style="98" bestFit="1" customWidth="1"/>
    <col min="3055" max="3055" width="19.125" style="98" bestFit="1" customWidth="1"/>
    <col min="3056" max="3056" width="10.875" style="98" customWidth="1"/>
    <col min="3057" max="3057" width="18.875" style="98" bestFit="1" customWidth="1"/>
    <col min="3058" max="3058" width="28.875" style="98" bestFit="1" customWidth="1"/>
    <col min="3059" max="3059" width="24.125" style="98" bestFit="1" customWidth="1"/>
    <col min="3060" max="3060" width="18.625" style="98" bestFit="1" customWidth="1"/>
    <col min="3061" max="3061" width="17.75" style="98" bestFit="1" customWidth="1"/>
    <col min="3062" max="3062" width="14.875" style="98" bestFit="1" customWidth="1"/>
    <col min="3063" max="3063" width="4.5" style="98" customWidth="1"/>
    <col min="3064" max="3064" width="11.25" style="98" bestFit="1" customWidth="1"/>
    <col min="3065" max="3065" width="13.625" style="98" bestFit="1" customWidth="1"/>
    <col min="3066" max="3066" width="13.375" style="98" bestFit="1" customWidth="1"/>
    <col min="3067" max="3067" width="14.125" style="98" bestFit="1" customWidth="1"/>
    <col min="3068" max="3068" width="13.625" style="98" bestFit="1" customWidth="1"/>
    <col min="3069" max="3069" width="16.75" style="98" bestFit="1" customWidth="1"/>
    <col min="3070" max="3070" width="15.5" style="98" bestFit="1" customWidth="1"/>
    <col min="3071" max="3071" width="19.625" style="98" bestFit="1" customWidth="1"/>
    <col min="3072" max="3072" width="18.375" style="98" bestFit="1" customWidth="1"/>
    <col min="3073" max="3073" width="19.375" style="98" bestFit="1" customWidth="1"/>
    <col min="3074" max="3074" width="18.125" style="98" bestFit="1" customWidth="1"/>
    <col min="3075" max="3075" width="16.375" style="98" bestFit="1" customWidth="1"/>
    <col min="3076" max="3076" width="12.5" style="98" customWidth="1"/>
    <col min="3077" max="3077" width="25.5" style="98" bestFit="1" customWidth="1"/>
    <col min="3078" max="3078" width="24.125" style="98" bestFit="1" customWidth="1"/>
    <col min="3079" max="3079" width="19.625" style="98" bestFit="1" customWidth="1"/>
    <col min="3080" max="3080" width="18.375" style="98" bestFit="1" customWidth="1"/>
    <col min="3081" max="3081" width="23.5" style="98" bestFit="1" customWidth="1"/>
    <col min="3082" max="3082" width="13.375" style="98" bestFit="1" customWidth="1"/>
    <col min="3083" max="3083" width="19.875" style="98" bestFit="1" customWidth="1"/>
    <col min="3084" max="3084" width="22.75" style="98" bestFit="1" customWidth="1"/>
    <col min="3085" max="3085" width="19.125" style="98" bestFit="1" customWidth="1"/>
    <col min="3086" max="3086" width="10.875" style="98" customWidth="1"/>
    <col min="3087" max="3087" width="18.875" style="98" bestFit="1" customWidth="1"/>
    <col min="3088" max="3088" width="28.875" style="98" bestFit="1" customWidth="1"/>
    <col min="3089" max="3089" width="24.125" style="98" bestFit="1" customWidth="1"/>
    <col min="3090" max="3090" width="18.625" style="98" bestFit="1" customWidth="1"/>
    <col min="3091" max="3091" width="17.375" style="98" bestFit="1" customWidth="1"/>
    <col min="3092" max="3092" width="14.75" style="98" bestFit="1" customWidth="1"/>
    <col min="3093" max="3093" width="4.375" style="98" customWidth="1"/>
    <col min="3094" max="3094" width="11.375" style="98" bestFit="1" customWidth="1"/>
    <col min="3095" max="3095" width="13.5" style="98" bestFit="1" customWidth="1"/>
    <col min="3096" max="3096" width="13.125" style="98" bestFit="1" customWidth="1"/>
    <col min="3097" max="3097" width="14.25" style="98" bestFit="1" customWidth="1"/>
    <col min="3098" max="3098" width="13.625" style="98" bestFit="1" customWidth="1"/>
    <col min="3099" max="3099" width="16.875" style="98" bestFit="1" customWidth="1"/>
    <col min="3100" max="3100" width="15.5" style="98" bestFit="1" customWidth="1"/>
    <col min="3101" max="3101" width="19.75" style="98" bestFit="1" customWidth="1"/>
    <col min="3102" max="3102" width="18.375" style="98" bestFit="1" customWidth="1"/>
    <col min="3103" max="3103" width="19.5" style="98" bestFit="1" customWidth="1"/>
    <col min="3104" max="3104" width="18.125" style="98" bestFit="1" customWidth="1"/>
    <col min="3105" max="3105" width="16.25" style="98" bestFit="1" customWidth="1"/>
    <col min="3106" max="3106" width="12.375" style="98" customWidth="1"/>
    <col min="3107" max="3107" width="25.125" style="98" bestFit="1" customWidth="1"/>
    <col min="3108" max="3108" width="23.625" style="98" bestFit="1" customWidth="1"/>
    <col min="3109" max="3109" width="19.5" style="98" bestFit="1" customWidth="1"/>
    <col min="3110" max="3110" width="18.125" style="98" bestFit="1" customWidth="1"/>
    <col min="3111" max="3111" width="23.125" style="98" bestFit="1" customWidth="1"/>
    <col min="3112" max="3112" width="13.25" style="98" bestFit="1" customWidth="1"/>
    <col min="3113" max="3113" width="19.75" style="98" bestFit="1" customWidth="1"/>
    <col min="3114" max="3114" width="22.375" style="98" bestFit="1" customWidth="1"/>
    <col min="3115" max="3115" width="18.875" style="98" bestFit="1" customWidth="1"/>
    <col min="3116" max="3116" width="10.875" style="98" customWidth="1"/>
    <col min="3117" max="3117" width="18.375" style="98" bestFit="1" customWidth="1"/>
    <col min="3118" max="3118" width="28.375" style="98" bestFit="1" customWidth="1"/>
    <col min="3119" max="3119" width="23.875" style="98" bestFit="1" customWidth="1"/>
    <col min="3120" max="3120" width="18.25" style="98" bestFit="1" customWidth="1"/>
    <col min="3121" max="3121" width="17.375" style="98" bestFit="1" customWidth="1"/>
    <col min="3122" max="3122" width="14.75" style="98" bestFit="1" customWidth="1"/>
    <col min="3123" max="3123" width="4.375" style="98" customWidth="1"/>
    <col min="3124" max="3124" width="11.375" style="98" bestFit="1" customWidth="1"/>
    <col min="3125" max="3125" width="13.5" style="98" bestFit="1" customWidth="1"/>
    <col min="3126" max="3126" width="13.125" style="98" bestFit="1" customWidth="1"/>
    <col min="3127" max="3127" width="14.25" style="98" bestFit="1" customWidth="1"/>
    <col min="3128" max="3128" width="13.625" style="98" bestFit="1" customWidth="1"/>
    <col min="3129" max="3129" width="16.875" style="98" bestFit="1" customWidth="1"/>
    <col min="3130" max="3130" width="15.5" style="98" bestFit="1" customWidth="1"/>
    <col min="3131" max="3131" width="19.75" style="98" bestFit="1" customWidth="1"/>
    <col min="3132" max="3132" width="18.375" style="98" bestFit="1" customWidth="1"/>
    <col min="3133" max="3133" width="19.5" style="98" bestFit="1" customWidth="1"/>
    <col min="3134" max="3134" width="18.125" style="98" bestFit="1" customWidth="1"/>
    <col min="3135" max="3135" width="16.25" style="98" bestFit="1" customWidth="1"/>
    <col min="3136" max="3136" width="12.375" style="98" bestFit="1" customWidth="1"/>
    <col min="3137" max="3137" width="25.125" style="98" bestFit="1" customWidth="1"/>
    <col min="3138" max="3138" width="23.625" style="98" bestFit="1" customWidth="1"/>
    <col min="3139" max="3139" width="19.5" style="98" bestFit="1" customWidth="1"/>
    <col min="3140" max="3140" width="18.125" style="98" bestFit="1" customWidth="1"/>
    <col min="3141" max="3141" width="23.125" style="98" bestFit="1" customWidth="1"/>
    <col min="3142" max="3142" width="13.25" style="98" bestFit="1" customWidth="1"/>
    <col min="3143" max="3143" width="19.75" style="98" bestFit="1" customWidth="1"/>
    <col min="3144" max="3144" width="22.375" style="98" bestFit="1" customWidth="1"/>
    <col min="3145" max="3145" width="18.875" style="98" bestFit="1" customWidth="1"/>
    <col min="3146" max="3146" width="10.875" style="98" customWidth="1"/>
    <col min="3147" max="3147" width="18.375" style="98" bestFit="1" customWidth="1"/>
    <col min="3148" max="3148" width="28.375" style="98" bestFit="1" customWidth="1"/>
    <col min="3149" max="3149" width="23.875" style="98" bestFit="1" customWidth="1"/>
    <col min="3150" max="3150" width="18.25" style="98" bestFit="1" customWidth="1"/>
    <col min="3151" max="3151" width="17.375" style="98" bestFit="1" customWidth="1"/>
    <col min="3152" max="3152" width="14.75" style="98" bestFit="1" customWidth="1"/>
    <col min="3153" max="3153" width="4.375" style="98" customWidth="1"/>
    <col min="3154" max="3154" width="11.375" style="98" bestFit="1" customWidth="1"/>
    <col min="3155" max="3155" width="13.5" style="98" bestFit="1" customWidth="1"/>
    <col min="3156" max="3156" width="13.125" style="98" bestFit="1" customWidth="1"/>
    <col min="3157" max="3157" width="14.25" style="98" bestFit="1" customWidth="1"/>
    <col min="3158" max="3158" width="13.625" style="98" bestFit="1" customWidth="1"/>
    <col min="3159" max="3159" width="16.875" style="98" bestFit="1" customWidth="1"/>
    <col min="3160" max="3160" width="15.5" style="98" bestFit="1" customWidth="1"/>
    <col min="3161" max="3161" width="19.75" style="98" bestFit="1" customWidth="1"/>
    <col min="3162" max="3162" width="18.375" style="98" bestFit="1" customWidth="1"/>
    <col min="3163" max="3163" width="19.5" style="98" bestFit="1" customWidth="1"/>
    <col min="3164" max="3164" width="18.125" style="98" bestFit="1" customWidth="1"/>
    <col min="3165" max="3165" width="16.25" style="98" bestFit="1" customWidth="1"/>
    <col min="3166" max="3166" width="12.375" style="98" bestFit="1" customWidth="1"/>
    <col min="3167" max="3167" width="25.125" style="98" bestFit="1" customWidth="1"/>
    <col min="3168" max="3168" width="23.625" style="98" bestFit="1" customWidth="1"/>
    <col min="3169" max="3169" width="19.5" style="98" bestFit="1" customWidth="1"/>
    <col min="3170" max="3170" width="18.125" style="98" bestFit="1" customWidth="1"/>
    <col min="3171" max="3171" width="23.125" style="98" bestFit="1" customWidth="1"/>
    <col min="3172" max="3172" width="13.25" style="98" bestFit="1" customWidth="1"/>
    <col min="3173" max="3173" width="19.75" style="98" bestFit="1" customWidth="1"/>
    <col min="3174" max="3174" width="22.375" style="98" bestFit="1" customWidth="1"/>
    <col min="3175" max="3175" width="18.875" style="98" bestFit="1" customWidth="1"/>
    <col min="3176" max="3176" width="10.875" style="98" customWidth="1"/>
    <col min="3177" max="3177" width="18.375" style="98" bestFit="1" customWidth="1"/>
    <col min="3178" max="3178" width="28.375" style="98" bestFit="1" customWidth="1"/>
    <col min="3179" max="3179" width="23.875" style="98" bestFit="1" customWidth="1"/>
    <col min="3180" max="3180" width="18.25" style="98" bestFit="1" customWidth="1"/>
    <col min="3181" max="3181" width="17.375" style="98" bestFit="1" customWidth="1"/>
    <col min="3182" max="3182" width="14.75" style="98" bestFit="1" customWidth="1"/>
    <col min="3183" max="3183" width="4.375" style="98" customWidth="1"/>
    <col min="3184" max="3184" width="11.375" style="98" bestFit="1" customWidth="1"/>
    <col min="3185" max="3185" width="13.5" style="98" bestFit="1" customWidth="1"/>
    <col min="3186" max="3186" width="13.125" style="98" bestFit="1" customWidth="1"/>
    <col min="3187" max="3187" width="14.25" style="98" bestFit="1" customWidth="1"/>
    <col min="3188" max="3188" width="13.625" style="98" bestFit="1" customWidth="1"/>
    <col min="3189" max="3189" width="16.875" style="98" bestFit="1" customWidth="1"/>
    <col min="3190" max="3190" width="15.5" style="98" bestFit="1" customWidth="1"/>
    <col min="3191" max="3191" width="19.75" style="98" bestFit="1" customWidth="1"/>
    <col min="3192" max="3192" width="18.375" style="98" bestFit="1" customWidth="1"/>
    <col min="3193" max="3193" width="19.5" style="98" bestFit="1" customWidth="1"/>
    <col min="3194" max="3194" width="18.125" style="98" bestFit="1" customWidth="1"/>
    <col min="3195" max="3195" width="16.25" style="98" bestFit="1" customWidth="1"/>
    <col min="3196" max="3196" width="12.375" style="98" bestFit="1" customWidth="1"/>
    <col min="3197" max="3197" width="25.125" style="98" bestFit="1" customWidth="1"/>
    <col min="3198" max="3198" width="23.625" style="98" bestFit="1" customWidth="1"/>
    <col min="3199" max="3199" width="19.5" style="98" bestFit="1" customWidth="1"/>
    <col min="3200" max="3200" width="18.125" style="98" bestFit="1" customWidth="1"/>
    <col min="3201" max="3201" width="23.125" style="98" bestFit="1" customWidth="1"/>
    <col min="3202" max="3202" width="13.25" style="98" bestFit="1" customWidth="1"/>
    <col min="3203" max="3203" width="19.75" style="98" bestFit="1" customWidth="1"/>
    <col min="3204" max="3204" width="22.375" style="98" bestFit="1" customWidth="1"/>
    <col min="3205" max="3205" width="18.875" style="98" bestFit="1" customWidth="1"/>
    <col min="3206" max="3206" width="10.875" style="98" customWidth="1"/>
    <col min="3207" max="3207" width="18.375" style="98" bestFit="1" customWidth="1"/>
    <col min="3208" max="3208" width="28.375" style="98" bestFit="1" customWidth="1"/>
    <col min="3209" max="3209" width="23.875" style="98" bestFit="1" customWidth="1"/>
    <col min="3210" max="3210" width="18.25" style="98" bestFit="1" customWidth="1"/>
    <col min="3211" max="3211" width="17.375" style="98" bestFit="1" customWidth="1"/>
    <col min="3212" max="3212" width="14.75" style="98" bestFit="1" customWidth="1"/>
    <col min="3213" max="3213" width="4.375" style="98" customWidth="1"/>
    <col min="3214" max="3214" width="11.375" style="98" bestFit="1" customWidth="1"/>
    <col min="3215" max="3215" width="13.5" style="98" bestFit="1" customWidth="1"/>
    <col min="3216" max="3216" width="13.125" style="98" bestFit="1" customWidth="1"/>
    <col min="3217" max="3217" width="14.25" style="98" bestFit="1" customWidth="1"/>
    <col min="3218" max="3218" width="13.625" style="98" bestFit="1" customWidth="1"/>
    <col min="3219" max="3219" width="16.875" style="98" bestFit="1" customWidth="1"/>
    <col min="3220" max="3220" width="15.5" style="98" bestFit="1" customWidth="1"/>
    <col min="3221" max="3221" width="19.75" style="98" bestFit="1" customWidth="1"/>
    <col min="3222" max="3222" width="18.375" style="98" bestFit="1" customWidth="1"/>
    <col min="3223" max="3223" width="19.5" style="98" bestFit="1" customWidth="1"/>
    <col min="3224" max="3224" width="18.125" style="98" bestFit="1" customWidth="1"/>
    <col min="3225" max="3225" width="16.25" style="98" bestFit="1" customWidth="1"/>
    <col min="3226" max="3226" width="12.375" style="98" customWidth="1"/>
    <col min="3227" max="3227" width="25.125" style="98" bestFit="1" customWidth="1"/>
    <col min="3228" max="3228" width="23.625" style="98" bestFit="1" customWidth="1"/>
    <col min="3229" max="3229" width="19.5" style="98" bestFit="1" customWidth="1"/>
    <col min="3230" max="3230" width="18.125" style="98" bestFit="1" customWidth="1"/>
    <col min="3231" max="3231" width="23.125" style="98" bestFit="1" customWidth="1"/>
    <col min="3232" max="3232" width="13.25" style="98" bestFit="1" customWidth="1"/>
    <col min="3233" max="3233" width="19.75" style="98" bestFit="1" customWidth="1"/>
    <col min="3234" max="3234" width="22.375" style="98" bestFit="1" customWidth="1"/>
    <col min="3235" max="3235" width="18.875" style="98" bestFit="1" customWidth="1"/>
    <col min="3236" max="3236" width="10.875" style="98" customWidth="1"/>
    <col min="3237" max="3237" width="18.375" style="98" bestFit="1" customWidth="1"/>
    <col min="3238" max="3238" width="28.375" style="98" bestFit="1" customWidth="1"/>
    <col min="3239" max="3239" width="23.875" style="98" bestFit="1" customWidth="1"/>
    <col min="3240" max="3240" width="18.25" style="98" bestFit="1" customWidth="1"/>
    <col min="3241" max="3241" width="17.375" style="98" bestFit="1" customWidth="1"/>
    <col min="3242" max="3242" width="14.75" style="98" bestFit="1" customWidth="1"/>
    <col min="3243" max="3243" width="4.375" style="98" customWidth="1"/>
    <col min="3244" max="3244" width="11.375" style="98" bestFit="1" customWidth="1"/>
    <col min="3245" max="3245" width="13.5" style="98" bestFit="1" customWidth="1"/>
    <col min="3246" max="3246" width="13.125" style="98" bestFit="1" customWidth="1"/>
    <col min="3247" max="3247" width="14.25" style="98" bestFit="1" customWidth="1"/>
    <col min="3248" max="3248" width="13.625" style="98" bestFit="1" customWidth="1"/>
    <col min="3249" max="3249" width="16.875" style="98" bestFit="1" customWidth="1"/>
    <col min="3250" max="3250" width="15.5" style="98" bestFit="1" customWidth="1"/>
    <col min="3251" max="3251" width="19.75" style="98" bestFit="1" customWidth="1"/>
    <col min="3252" max="3252" width="18.375" style="98" bestFit="1" customWidth="1"/>
    <col min="3253" max="3253" width="19.5" style="98" bestFit="1" customWidth="1"/>
    <col min="3254" max="3254" width="18.125" style="98" bestFit="1" customWidth="1"/>
    <col min="3255" max="3255" width="16.25" style="98" bestFit="1" customWidth="1"/>
    <col min="3256" max="3256" width="12.375" style="98" customWidth="1"/>
    <col min="3257" max="3257" width="25.125" style="98" bestFit="1" customWidth="1"/>
    <col min="3258" max="3258" width="23.625" style="98" bestFit="1" customWidth="1"/>
    <col min="3259" max="3259" width="19.5" style="98" bestFit="1" customWidth="1"/>
    <col min="3260" max="3260" width="18.125" style="98" bestFit="1" customWidth="1"/>
    <col min="3261" max="3261" width="23.125" style="98" bestFit="1" customWidth="1"/>
    <col min="3262" max="3262" width="13.25" style="98" bestFit="1" customWidth="1"/>
    <col min="3263" max="3263" width="19.75" style="98" bestFit="1" customWidth="1"/>
    <col min="3264" max="3264" width="22.375" style="98" bestFit="1" customWidth="1"/>
    <col min="3265" max="3265" width="18.875" style="98" bestFit="1" customWidth="1"/>
    <col min="3266" max="3266" width="10.875" style="98" customWidth="1"/>
    <col min="3267" max="3267" width="18.375" style="98" bestFit="1" customWidth="1"/>
    <col min="3268" max="3268" width="28.375" style="98" bestFit="1" customWidth="1"/>
    <col min="3269" max="3269" width="23.875" style="98" bestFit="1" customWidth="1"/>
    <col min="3270" max="3270" width="18.25" style="98" bestFit="1" customWidth="1"/>
    <col min="3271" max="3271" width="17.375" style="98" bestFit="1" customWidth="1"/>
    <col min="3272" max="3272" width="14.75" style="98" bestFit="1" customWidth="1"/>
    <col min="3273" max="3273" width="4.375" style="98" customWidth="1"/>
    <col min="3274" max="3274" width="11.375" style="98" bestFit="1" customWidth="1"/>
    <col min="3275" max="3275" width="13.5" style="98" bestFit="1" customWidth="1"/>
    <col min="3276" max="3276" width="13.125" style="98" bestFit="1" customWidth="1"/>
    <col min="3277" max="3277" width="14.25" style="98" bestFit="1" customWidth="1"/>
    <col min="3278" max="3278" width="13.625" style="98" bestFit="1" customWidth="1"/>
    <col min="3279" max="3279" width="16.875" style="98" bestFit="1" customWidth="1"/>
    <col min="3280" max="3280" width="15.5" style="98" bestFit="1" customWidth="1"/>
    <col min="3281" max="3281" width="19.75" style="98" bestFit="1" customWidth="1"/>
    <col min="3282" max="3282" width="18.375" style="98" bestFit="1" customWidth="1"/>
    <col min="3283" max="3283" width="19.5" style="98" bestFit="1" customWidth="1"/>
    <col min="3284" max="3284" width="18.125" style="98" bestFit="1" customWidth="1"/>
    <col min="3285" max="3285" width="16.25" style="98" bestFit="1" customWidth="1"/>
    <col min="3286" max="3286" width="12.375" style="98" customWidth="1"/>
    <col min="3287" max="3287" width="25.125" style="98" bestFit="1" customWidth="1"/>
    <col min="3288" max="3288" width="23.625" style="98" bestFit="1" customWidth="1"/>
    <col min="3289" max="3289" width="19.5" style="98" bestFit="1" customWidth="1"/>
    <col min="3290" max="3290" width="18.125" style="98" bestFit="1" customWidth="1"/>
    <col min="3291" max="3291" width="23.125" style="98" bestFit="1" customWidth="1"/>
    <col min="3292" max="3292" width="13.25" style="98" bestFit="1" customWidth="1"/>
    <col min="3293" max="3293" width="19.75" style="98" bestFit="1" customWidth="1"/>
    <col min="3294" max="3294" width="22.375" style="98" bestFit="1" customWidth="1"/>
    <col min="3295" max="3295" width="18.875" style="98" bestFit="1" customWidth="1"/>
    <col min="3296" max="3296" width="10.875" style="98" customWidth="1"/>
    <col min="3297" max="3297" width="18.375" style="98" bestFit="1" customWidth="1"/>
    <col min="3298" max="3298" width="28.375" style="98" bestFit="1" customWidth="1"/>
    <col min="3299" max="3299" width="23.875" style="98" bestFit="1" customWidth="1"/>
    <col min="3300" max="3300" width="18.25" style="98" bestFit="1" customWidth="1"/>
    <col min="3301" max="3301" width="17.375" style="98" bestFit="1" customWidth="1"/>
    <col min="3302" max="3302" width="14.75" style="98" bestFit="1" customWidth="1"/>
    <col min="3303" max="3303" width="4.375" style="98" customWidth="1"/>
    <col min="3304" max="3304" width="11.375" style="98" bestFit="1" customWidth="1"/>
    <col min="3305" max="3305" width="13.5" style="98" bestFit="1" customWidth="1"/>
    <col min="3306" max="3306" width="13.125" style="98" bestFit="1" customWidth="1"/>
    <col min="3307" max="3307" width="14.25" style="98" bestFit="1" customWidth="1"/>
    <col min="3308" max="3308" width="13.625" style="98" bestFit="1" customWidth="1"/>
    <col min="3309" max="3309" width="16.875" style="98" bestFit="1" customWidth="1"/>
    <col min="3310" max="3310" width="15.5" style="98" bestFit="1" customWidth="1"/>
    <col min="3311" max="3311" width="19.75" style="98" bestFit="1" customWidth="1"/>
    <col min="3312" max="3312" width="18.375" style="98" bestFit="1" customWidth="1"/>
    <col min="3313" max="3313" width="19.5" style="98" bestFit="1" customWidth="1"/>
    <col min="3314" max="3314" width="18.125" style="98" bestFit="1" customWidth="1"/>
    <col min="3315" max="3315" width="16.25" style="98" bestFit="1" customWidth="1"/>
    <col min="3316" max="3316" width="12.375" style="98" bestFit="1" customWidth="1"/>
    <col min="3317" max="3317" width="25.125" style="98" bestFit="1" customWidth="1"/>
    <col min="3318" max="3318" width="23.625" style="98" bestFit="1" customWidth="1"/>
    <col min="3319" max="3319" width="19.5" style="98" bestFit="1" customWidth="1"/>
    <col min="3320" max="3320" width="18.125" style="98" bestFit="1" customWidth="1"/>
    <col min="3321" max="3321" width="23.125" style="98" bestFit="1" customWidth="1"/>
    <col min="3322" max="3322" width="13.25" style="98" bestFit="1" customWidth="1"/>
    <col min="3323" max="3323" width="19.75" style="98" bestFit="1" customWidth="1"/>
    <col min="3324" max="3324" width="22.375" style="98" bestFit="1" customWidth="1"/>
    <col min="3325" max="3325" width="18.875" style="98" bestFit="1" customWidth="1"/>
    <col min="3326" max="3326" width="10.875" style="98" customWidth="1"/>
    <col min="3327" max="3327" width="18.375" style="98" bestFit="1" customWidth="1"/>
    <col min="3328" max="3328" width="28.375" style="98" bestFit="1" customWidth="1"/>
    <col min="3329" max="3329" width="23.875" style="98" bestFit="1" customWidth="1"/>
    <col min="3330" max="3330" width="18.25" style="98" bestFit="1" customWidth="1"/>
    <col min="3331" max="3331" width="17.375" style="98" bestFit="1" customWidth="1"/>
    <col min="3332" max="3332" width="14.75" style="98" bestFit="1" customWidth="1"/>
    <col min="3333" max="3333" width="4.375" style="98" customWidth="1"/>
    <col min="3334" max="3334" width="11.375" style="98" bestFit="1" customWidth="1"/>
    <col min="3335" max="3335" width="13.5" style="98" bestFit="1" customWidth="1"/>
    <col min="3336" max="3336" width="13.125" style="98" bestFit="1" customWidth="1"/>
    <col min="3337" max="3337" width="14.25" style="98" bestFit="1" customWidth="1"/>
    <col min="3338" max="3338" width="13.625" style="98" bestFit="1" customWidth="1"/>
    <col min="3339" max="3339" width="16.875" style="98" bestFit="1" customWidth="1"/>
    <col min="3340" max="3340" width="15.5" style="98" bestFit="1" customWidth="1"/>
    <col min="3341" max="3341" width="19.75" style="98" bestFit="1" customWidth="1"/>
    <col min="3342" max="3342" width="18.375" style="98" bestFit="1" customWidth="1"/>
    <col min="3343" max="3343" width="19.5" style="98" bestFit="1" customWidth="1"/>
    <col min="3344" max="3344" width="18.125" style="98" bestFit="1" customWidth="1"/>
    <col min="3345" max="3345" width="16.25" style="98" bestFit="1" customWidth="1"/>
    <col min="3346" max="3346" width="12.375" style="98" bestFit="1" customWidth="1"/>
    <col min="3347" max="3347" width="25.125" style="98" bestFit="1" customWidth="1"/>
    <col min="3348" max="3348" width="23.625" style="98" bestFit="1" customWidth="1"/>
    <col min="3349" max="3349" width="19.5" style="98" bestFit="1" customWidth="1"/>
    <col min="3350" max="3350" width="18.125" style="98" bestFit="1" customWidth="1"/>
    <col min="3351" max="3351" width="23.125" style="98" bestFit="1" customWidth="1"/>
    <col min="3352" max="3352" width="13.25" style="98" bestFit="1" customWidth="1"/>
    <col min="3353" max="3353" width="19.75" style="98" bestFit="1" customWidth="1"/>
    <col min="3354" max="3354" width="22.375" style="98" bestFit="1" customWidth="1"/>
    <col min="3355" max="3355" width="18.875" style="98" bestFit="1" customWidth="1"/>
    <col min="3356" max="3356" width="10.875" style="98" customWidth="1"/>
    <col min="3357" max="3357" width="18.375" style="98" bestFit="1" customWidth="1"/>
    <col min="3358" max="3358" width="28.375" style="98" bestFit="1" customWidth="1"/>
    <col min="3359" max="3359" width="23.875" style="98" bestFit="1" customWidth="1"/>
    <col min="3360" max="3360" width="18.25" style="98" bestFit="1" customWidth="1"/>
    <col min="3361" max="3361" width="17.375" style="98" bestFit="1" customWidth="1"/>
    <col min="3362" max="3362" width="14.75" style="98" bestFit="1" customWidth="1"/>
    <col min="3363" max="3363" width="4.375" style="98" customWidth="1"/>
    <col min="3364" max="3364" width="11.375" style="98" bestFit="1" customWidth="1"/>
    <col min="3365" max="3365" width="13.5" style="98" bestFit="1" customWidth="1"/>
    <col min="3366" max="3366" width="13.125" style="98" bestFit="1" customWidth="1"/>
    <col min="3367" max="3367" width="14.25" style="98" bestFit="1" customWidth="1"/>
    <col min="3368" max="3368" width="13.625" style="98" bestFit="1" customWidth="1"/>
    <col min="3369" max="3369" width="16.875" style="98" bestFit="1" customWidth="1"/>
    <col min="3370" max="3370" width="15.5" style="98" bestFit="1" customWidth="1"/>
    <col min="3371" max="3371" width="19.75" style="98" bestFit="1" customWidth="1"/>
    <col min="3372" max="3372" width="18.375" style="98" bestFit="1" customWidth="1"/>
    <col min="3373" max="3373" width="19.5" style="98" bestFit="1" customWidth="1"/>
    <col min="3374" max="3374" width="18.125" style="98" bestFit="1" customWidth="1"/>
    <col min="3375" max="3375" width="16.25" style="98" bestFit="1" customWidth="1"/>
    <col min="3376" max="3376" width="12.375" style="98" bestFit="1" customWidth="1"/>
    <col min="3377" max="3377" width="25.125" style="98" bestFit="1" customWidth="1"/>
    <col min="3378" max="3378" width="23.625" style="98" bestFit="1" customWidth="1"/>
    <col min="3379" max="3379" width="19.5" style="98" bestFit="1" customWidth="1"/>
    <col min="3380" max="3380" width="18.125" style="98" bestFit="1" customWidth="1"/>
    <col min="3381" max="3381" width="23.125" style="98" bestFit="1" customWidth="1"/>
    <col min="3382" max="3382" width="13.25" style="98" bestFit="1" customWidth="1"/>
    <col min="3383" max="3383" width="19.75" style="98" bestFit="1" customWidth="1"/>
    <col min="3384" max="3384" width="22.375" style="98" bestFit="1" customWidth="1"/>
    <col min="3385" max="3385" width="18.875" style="98" bestFit="1" customWidth="1"/>
    <col min="3386" max="3386" width="10.875" style="98" customWidth="1"/>
    <col min="3387" max="3387" width="18.375" style="98" bestFit="1" customWidth="1"/>
    <col min="3388" max="3388" width="28.375" style="98" bestFit="1" customWidth="1"/>
    <col min="3389" max="3389" width="23.875" style="98" bestFit="1" customWidth="1"/>
    <col min="3390" max="3390" width="18.25" style="98" bestFit="1" customWidth="1"/>
    <col min="3391" max="3391" width="17.375" style="98" bestFit="1" customWidth="1"/>
    <col min="3392" max="3392" width="14.75" style="98" bestFit="1" customWidth="1"/>
    <col min="3393" max="3393" width="4.375" style="98" customWidth="1"/>
    <col min="3394" max="3394" width="11.375" style="98" bestFit="1" customWidth="1"/>
    <col min="3395" max="3395" width="13.5" style="98" bestFit="1" customWidth="1"/>
    <col min="3396" max="3396" width="13.125" style="98" bestFit="1" customWidth="1"/>
    <col min="3397" max="3397" width="14.25" style="98" bestFit="1" customWidth="1"/>
    <col min="3398" max="3398" width="13.625" style="98" bestFit="1" customWidth="1"/>
    <col min="3399" max="3399" width="16.875" style="98" bestFit="1" customWidth="1"/>
    <col min="3400" max="3400" width="15.5" style="98" bestFit="1" customWidth="1"/>
    <col min="3401" max="3401" width="19.75" style="98" bestFit="1" customWidth="1"/>
    <col min="3402" max="3402" width="18.375" style="98" bestFit="1" customWidth="1"/>
    <col min="3403" max="3403" width="19.5" style="98" bestFit="1" customWidth="1"/>
    <col min="3404" max="3404" width="18.125" style="98" bestFit="1" customWidth="1"/>
    <col min="3405" max="3405" width="16.25" style="98" bestFit="1" customWidth="1"/>
    <col min="3406" max="3406" width="12.375" style="98" bestFit="1" customWidth="1"/>
    <col min="3407" max="3407" width="25.125" style="98" bestFit="1" customWidth="1"/>
    <col min="3408" max="3408" width="23.625" style="98" bestFit="1" customWidth="1"/>
    <col min="3409" max="3409" width="19.5" style="98" bestFit="1" customWidth="1"/>
    <col min="3410" max="3410" width="18.125" style="98" bestFit="1" customWidth="1"/>
    <col min="3411" max="3411" width="23.125" style="98" bestFit="1" customWidth="1"/>
    <col min="3412" max="3412" width="13.25" style="98" bestFit="1" customWidth="1"/>
    <col min="3413" max="3413" width="19.75" style="98" bestFit="1" customWidth="1"/>
    <col min="3414" max="3414" width="22.375" style="98" bestFit="1" customWidth="1"/>
    <col min="3415" max="3415" width="18.875" style="98" bestFit="1" customWidth="1"/>
    <col min="3416" max="3416" width="10.875" style="98" customWidth="1"/>
    <col min="3417" max="3417" width="18.375" style="98" bestFit="1" customWidth="1"/>
    <col min="3418" max="3418" width="28.375" style="98" bestFit="1" customWidth="1"/>
    <col min="3419" max="3419" width="23.875" style="98" bestFit="1" customWidth="1"/>
    <col min="3420" max="3420" width="18.25" style="98" bestFit="1" customWidth="1"/>
    <col min="3421" max="3421" width="17.375" style="98" bestFit="1" customWidth="1"/>
    <col min="3422" max="3422" width="14.75" style="98" bestFit="1" customWidth="1"/>
    <col min="3423" max="3423" width="4.375" style="98" customWidth="1"/>
    <col min="3424" max="3424" width="11.375" style="98" bestFit="1" customWidth="1"/>
    <col min="3425" max="3425" width="13.5" style="98" bestFit="1" customWidth="1"/>
    <col min="3426" max="3426" width="13.125" style="98" bestFit="1" customWidth="1"/>
    <col min="3427" max="3427" width="14.25" style="98" bestFit="1" customWidth="1"/>
    <col min="3428" max="3428" width="13.625" style="98" bestFit="1" customWidth="1"/>
    <col min="3429" max="3429" width="16.875" style="98" bestFit="1" customWidth="1"/>
    <col min="3430" max="3430" width="15.5" style="98" bestFit="1" customWidth="1"/>
    <col min="3431" max="3431" width="19.75" style="98" bestFit="1" customWidth="1"/>
    <col min="3432" max="3432" width="18.375" style="98" bestFit="1" customWidth="1"/>
    <col min="3433" max="3433" width="19.5" style="98" bestFit="1" customWidth="1"/>
    <col min="3434" max="3434" width="18.125" style="98" bestFit="1" customWidth="1"/>
    <col min="3435" max="3435" width="16.25" style="98" bestFit="1" customWidth="1"/>
    <col min="3436" max="3436" width="12.375" style="98" customWidth="1"/>
    <col min="3437" max="3437" width="25.125" style="98" bestFit="1" customWidth="1"/>
    <col min="3438" max="3438" width="23.625" style="98" bestFit="1" customWidth="1"/>
    <col min="3439" max="3439" width="19.5" style="98" bestFit="1" customWidth="1"/>
    <col min="3440" max="3440" width="18.125" style="98" bestFit="1" customWidth="1"/>
    <col min="3441" max="3441" width="23.125" style="98" bestFit="1" customWidth="1"/>
    <col min="3442" max="3442" width="13.25" style="98" bestFit="1" customWidth="1"/>
    <col min="3443" max="3443" width="19.75" style="98" bestFit="1" customWidth="1"/>
    <col min="3444" max="3444" width="22.375" style="98" bestFit="1" customWidth="1"/>
    <col min="3445" max="3445" width="18.875" style="98" bestFit="1" customWidth="1"/>
    <col min="3446" max="3446" width="10.875" style="98" customWidth="1"/>
    <col min="3447" max="3447" width="18.375" style="98" bestFit="1" customWidth="1"/>
    <col min="3448" max="3448" width="28.375" style="98" bestFit="1" customWidth="1"/>
    <col min="3449" max="3449" width="23.875" style="98" bestFit="1" customWidth="1"/>
    <col min="3450" max="3450" width="18.25" style="98" bestFit="1" customWidth="1"/>
    <col min="3451" max="3451" width="17.375" style="98" bestFit="1" customWidth="1"/>
    <col min="3452" max="3452" width="14.75" style="98" bestFit="1" customWidth="1"/>
    <col min="3453" max="3453" width="4.375" style="98" customWidth="1"/>
    <col min="3454" max="3454" width="11.375" style="98" bestFit="1" customWidth="1"/>
    <col min="3455" max="3455" width="13.5" style="98" bestFit="1" customWidth="1"/>
    <col min="3456" max="3456" width="13.125" style="98" bestFit="1" customWidth="1"/>
    <col min="3457" max="3457" width="14.25" style="98" bestFit="1" customWidth="1"/>
    <col min="3458" max="3458" width="13.625" style="98" bestFit="1" customWidth="1"/>
    <col min="3459" max="3459" width="16.875" style="98" bestFit="1" customWidth="1"/>
    <col min="3460" max="3460" width="15.5" style="98" bestFit="1" customWidth="1"/>
    <col min="3461" max="3461" width="19.75" style="98" bestFit="1" customWidth="1"/>
    <col min="3462" max="3462" width="18.375" style="98" bestFit="1" customWidth="1"/>
    <col min="3463" max="3463" width="19.5" style="98" bestFit="1" customWidth="1"/>
    <col min="3464" max="3464" width="18.125" style="98" bestFit="1" customWidth="1"/>
    <col min="3465" max="3465" width="16.25" style="98" bestFit="1" customWidth="1"/>
    <col min="3466" max="3466" width="12.375" style="98" customWidth="1"/>
    <col min="3467" max="3467" width="25.125" style="98" bestFit="1" customWidth="1"/>
    <col min="3468" max="3468" width="23.625" style="98" bestFit="1" customWidth="1"/>
    <col min="3469" max="3469" width="19.5" style="98" bestFit="1" customWidth="1"/>
    <col min="3470" max="3470" width="18.125" style="98" bestFit="1" customWidth="1"/>
    <col min="3471" max="3471" width="23.125" style="98" bestFit="1" customWidth="1"/>
    <col min="3472" max="3472" width="13.25" style="98" bestFit="1" customWidth="1"/>
    <col min="3473" max="3473" width="19.75" style="98" bestFit="1" customWidth="1"/>
    <col min="3474" max="3474" width="22.375" style="98" bestFit="1" customWidth="1"/>
    <col min="3475" max="3475" width="18.875" style="98" bestFit="1" customWidth="1"/>
    <col min="3476" max="3476" width="10.875" style="98" customWidth="1"/>
    <col min="3477" max="3477" width="18.375" style="98" bestFit="1" customWidth="1"/>
    <col min="3478" max="3478" width="28.375" style="98" bestFit="1" customWidth="1"/>
    <col min="3479" max="3479" width="23.875" style="98" bestFit="1" customWidth="1"/>
    <col min="3480" max="3480" width="18.25" style="98" bestFit="1" customWidth="1"/>
    <col min="3481" max="3481" width="17.375" style="98" bestFit="1" customWidth="1"/>
    <col min="3482" max="3482" width="14.75" style="98" bestFit="1" customWidth="1"/>
    <col min="3483" max="3483" width="4.375" style="98" customWidth="1"/>
    <col min="3484" max="3484" width="11.375" style="98" bestFit="1" customWidth="1"/>
    <col min="3485" max="3485" width="13.5" style="98" bestFit="1" customWidth="1"/>
    <col min="3486" max="3486" width="13.125" style="98" bestFit="1" customWidth="1"/>
    <col min="3487" max="3487" width="14.25" style="98" bestFit="1" customWidth="1"/>
    <col min="3488" max="3488" width="13.625" style="98" bestFit="1" customWidth="1"/>
    <col min="3489" max="3489" width="16.875" style="98" bestFit="1" customWidth="1"/>
    <col min="3490" max="3490" width="15.5" style="98" bestFit="1" customWidth="1"/>
    <col min="3491" max="3491" width="19.75" style="98" bestFit="1" customWidth="1"/>
    <col min="3492" max="3492" width="18.375" style="98" bestFit="1" customWidth="1"/>
    <col min="3493" max="3493" width="19.5" style="98" bestFit="1" customWidth="1"/>
    <col min="3494" max="3494" width="18.125" style="98" bestFit="1" customWidth="1"/>
    <col min="3495" max="3495" width="16.25" style="98" bestFit="1" customWidth="1"/>
    <col min="3496" max="3496" width="12.375" style="98" customWidth="1"/>
    <col min="3497" max="3497" width="25.125" style="98" bestFit="1" customWidth="1"/>
    <col min="3498" max="3498" width="23.625" style="98" bestFit="1" customWidth="1"/>
    <col min="3499" max="3499" width="19.5" style="98" bestFit="1" customWidth="1"/>
    <col min="3500" max="3500" width="18.125" style="98" bestFit="1" customWidth="1"/>
    <col min="3501" max="3501" width="23.125" style="98" bestFit="1" customWidth="1"/>
    <col min="3502" max="3502" width="13.25" style="98" bestFit="1" customWidth="1"/>
    <col min="3503" max="3503" width="19.75" style="98" bestFit="1" customWidth="1"/>
    <col min="3504" max="3504" width="22.375" style="98" bestFit="1" customWidth="1"/>
    <col min="3505" max="3505" width="18.875" style="98" bestFit="1" customWidth="1"/>
    <col min="3506" max="3506" width="10.875" style="98" customWidth="1"/>
    <col min="3507" max="3507" width="18.375" style="98" bestFit="1" customWidth="1"/>
    <col min="3508" max="3508" width="28.375" style="98" bestFit="1" customWidth="1"/>
    <col min="3509" max="3509" width="23.875" style="98" bestFit="1" customWidth="1"/>
    <col min="3510" max="3510" width="18.25" style="98" bestFit="1" customWidth="1"/>
    <col min="3511" max="3511" width="17.375" style="98" bestFit="1" customWidth="1"/>
    <col min="3512" max="3512" width="14.75" style="98" bestFit="1" customWidth="1"/>
    <col min="3513" max="3513" width="4.375" style="98" customWidth="1"/>
    <col min="3514" max="3514" width="11.375" style="98" bestFit="1" customWidth="1"/>
    <col min="3515" max="3515" width="13.5" style="98" bestFit="1" customWidth="1"/>
    <col min="3516" max="3516" width="13.125" style="98" bestFit="1" customWidth="1"/>
    <col min="3517" max="3517" width="14.25" style="98" bestFit="1" customWidth="1"/>
    <col min="3518" max="3518" width="13.625" style="98" bestFit="1" customWidth="1"/>
    <col min="3519" max="3519" width="16.875" style="98" bestFit="1" customWidth="1"/>
    <col min="3520" max="3520" width="15.5" style="98" bestFit="1" customWidth="1"/>
    <col min="3521" max="3521" width="19.75" style="98" bestFit="1" customWidth="1"/>
    <col min="3522" max="3522" width="18.375" style="98" bestFit="1" customWidth="1"/>
    <col min="3523" max="3523" width="19.5" style="98" bestFit="1" customWidth="1"/>
    <col min="3524" max="3524" width="18.125" style="98" bestFit="1" customWidth="1"/>
    <col min="3525" max="3525" width="16.25" style="98" bestFit="1" customWidth="1"/>
    <col min="3526" max="3526" width="12.375" style="98" bestFit="1" customWidth="1"/>
    <col min="3527" max="3527" width="25.125" style="98" bestFit="1" customWidth="1"/>
    <col min="3528" max="3528" width="23.625" style="98" bestFit="1" customWidth="1"/>
    <col min="3529" max="3529" width="19.5" style="98" bestFit="1" customWidth="1"/>
    <col min="3530" max="3530" width="18.125" style="98" bestFit="1" customWidth="1"/>
    <col min="3531" max="3531" width="23.125" style="98" bestFit="1" customWidth="1"/>
    <col min="3532" max="3532" width="13.25" style="98" bestFit="1" customWidth="1"/>
    <col min="3533" max="3533" width="19.75" style="98" bestFit="1" customWidth="1"/>
    <col min="3534" max="3534" width="22.375" style="98" bestFit="1" customWidth="1"/>
    <col min="3535" max="3535" width="18.875" style="98" bestFit="1" customWidth="1"/>
    <col min="3536" max="3536" width="10.875" style="98" customWidth="1"/>
    <col min="3537" max="3537" width="18.375" style="98" bestFit="1" customWidth="1"/>
    <col min="3538" max="3538" width="28.375" style="98" bestFit="1" customWidth="1"/>
    <col min="3539" max="3539" width="23.875" style="98" bestFit="1" customWidth="1"/>
    <col min="3540" max="3540" width="18.25" style="98" bestFit="1" customWidth="1"/>
    <col min="3541" max="3541" width="17.375" style="98" bestFit="1" customWidth="1"/>
    <col min="3542" max="3542" width="14.75" style="98" bestFit="1" customWidth="1"/>
    <col min="3543" max="3543" width="4.375" style="98" customWidth="1"/>
    <col min="3544" max="3544" width="11.375" style="98" bestFit="1" customWidth="1"/>
    <col min="3545" max="3545" width="13.5" style="98" bestFit="1" customWidth="1"/>
    <col min="3546" max="3546" width="13.125" style="98" bestFit="1" customWidth="1"/>
    <col min="3547" max="3547" width="14.25" style="98" bestFit="1" customWidth="1"/>
    <col min="3548" max="3548" width="13.625" style="98" bestFit="1" customWidth="1"/>
    <col min="3549" max="3549" width="16.875" style="98" bestFit="1" customWidth="1"/>
    <col min="3550" max="3550" width="15.5" style="98" bestFit="1" customWidth="1"/>
    <col min="3551" max="3551" width="19.75" style="98" bestFit="1" customWidth="1"/>
    <col min="3552" max="3552" width="18.375" style="98" bestFit="1" customWidth="1"/>
    <col min="3553" max="3553" width="19.5" style="98" bestFit="1" customWidth="1"/>
    <col min="3554" max="3554" width="18.125" style="98" bestFit="1" customWidth="1"/>
    <col min="3555" max="3555" width="16.25" style="98" bestFit="1" customWidth="1"/>
    <col min="3556" max="3556" width="12.375" style="98" bestFit="1" customWidth="1"/>
    <col min="3557" max="3557" width="25.125" style="98" bestFit="1" customWidth="1"/>
    <col min="3558" max="3558" width="23.625" style="98" bestFit="1" customWidth="1"/>
    <col min="3559" max="3559" width="19.5" style="98" bestFit="1" customWidth="1"/>
    <col min="3560" max="3560" width="18.125" style="98" bestFit="1" customWidth="1"/>
    <col min="3561" max="3561" width="23.125" style="98" bestFit="1" customWidth="1"/>
    <col min="3562" max="3562" width="13.25" style="98" bestFit="1" customWidth="1"/>
    <col min="3563" max="3563" width="19.75" style="98" bestFit="1" customWidth="1"/>
    <col min="3564" max="3564" width="22.375" style="98" bestFit="1" customWidth="1"/>
    <col min="3565" max="3565" width="18.875" style="98" bestFit="1" customWidth="1"/>
    <col min="3566" max="3566" width="10.875" style="98" customWidth="1"/>
    <col min="3567" max="3567" width="18.375" style="98" bestFit="1" customWidth="1"/>
    <col min="3568" max="3568" width="28.375" style="98" bestFit="1" customWidth="1"/>
    <col min="3569" max="3569" width="23.875" style="98" bestFit="1" customWidth="1"/>
    <col min="3570" max="3570" width="18.25" style="98" bestFit="1" customWidth="1"/>
    <col min="3571" max="3571" width="17.375" style="98" bestFit="1" customWidth="1"/>
    <col min="3572" max="3572" width="14.75" style="98" bestFit="1" customWidth="1"/>
    <col min="3573" max="3573" width="4.375" style="98" customWidth="1"/>
    <col min="3574" max="3574" width="11.375" style="98" bestFit="1" customWidth="1"/>
    <col min="3575" max="3575" width="13.5" style="98" bestFit="1" customWidth="1"/>
    <col min="3576" max="3576" width="13.125" style="98" bestFit="1" customWidth="1"/>
    <col min="3577" max="3577" width="14.25" style="98" bestFit="1" customWidth="1"/>
    <col min="3578" max="3578" width="13.625" style="98" bestFit="1" customWidth="1"/>
    <col min="3579" max="3579" width="16.875" style="98" bestFit="1" customWidth="1"/>
    <col min="3580" max="3580" width="15.5" style="98" bestFit="1" customWidth="1"/>
    <col min="3581" max="3581" width="19.75" style="98" bestFit="1" customWidth="1"/>
    <col min="3582" max="3582" width="18.375" style="98" bestFit="1" customWidth="1"/>
    <col min="3583" max="3583" width="19.5" style="98" bestFit="1" customWidth="1"/>
    <col min="3584" max="3584" width="18.125" style="98" bestFit="1" customWidth="1"/>
    <col min="3585" max="3585" width="16.25" style="98" bestFit="1" customWidth="1"/>
    <col min="3586" max="3586" width="12.375" style="98" bestFit="1" customWidth="1"/>
    <col min="3587" max="3587" width="25.125" style="98" bestFit="1" customWidth="1"/>
    <col min="3588" max="3588" width="23.625" style="98" bestFit="1" customWidth="1"/>
    <col min="3589" max="3589" width="19.5" style="98" bestFit="1" customWidth="1"/>
    <col min="3590" max="3590" width="18.125" style="98" bestFit="1" customWidth="1"/>
    <col min="3591" max="3591" width="23.125" style="98" bestFit="1" customWidth="1"/>
    <col min="3592" max="3592" width="13.25" style="98" bestFit="1" customWidth="1"/>
    <col min="3593" max="3593" width="19.75" style="98" bestFit="1" customWidth="1"/>
    <col min="3594" max="3594" width="22.375" style="98" bestFit="1" customWidth="1"/>
    <col min="3595" max="3595" width="18.875" style="98" bestFit="1" customWidth="1"/>
    <col min="3596" max="3596" width="10.875" style="98" customWidth="1"/>
    <col min="3597" max="3597" width="18.375" style="98" bestFit="1" customWidth="1"/>
    <col min="3598" max="3598" width="28.375" style="98" bestFit="1" customWidth="1"/>
    <col min="3599" max="3599" width="23.875" style="98" bestFit="1" customWidth="1"/>
    <col min="3600" max="3600" width="18.25" style="98" bestFit="1" customWidth="1"/>
    <col min="3601" max="3601" width="17.75" style="98" bestFit="1" customWidth="1"/>
    <col min="3602" max="3602" width="14.875" style="98" bestFit="1" customWidth="1"/>
    <col min="3603" max="3603" width="4.5" style="98" customWidth="1"/>
    <col min="3604" max="3604" width="11.25" style="98" bestFit="1" customWidth="1"/>
    <col min="3605" max="3605" width="13.625" style="98" bestFit="1" customWidth="1"/>
    <col min="3606" max="3606" width="13.375" style="98" bestFit="1" customWidth="1"/>
    <col min="3607" max="3607" width="14.125" style="98" bestFit="1" customWidth="1"/>
    <col min="3608" max="3608" width="13.625" style="98" bestFit="1" customWidth="1"/>
    <col min="3609" max="3609" width="16.75" style="98" bestFit="1" customWidth="1"/>
    <col min="3610" max="3610" width="15.5" style="98" bestFit="1" customWidth="1"/>
    <col min="3611" max="3611" width="19.625" style="98" bestFit="1" customWidth="1"/>
    <col min="3612" max="3612" width="18.375" style="98" bestFit="1" customWidth="1"/>
    <col min="3613" max="3613" width="19.375" style="98" bestFit="1" customWidth="1"/>
    <col min="3614" max="3614" width="18.125" style="98" bestFit="1" customWidth="1"/>
    <col min="3615" max="3615" width="16.375" style="98" bestFit="1" customWidth="1"/>
    <col min="3616" max="3616" width="12.5" style="98" bestFit="1" customWidth="1"/>
    <col min="3617" max="3617" width="25.5" style="98" bestFit="1" customWidth="1"/>
    <col min="3618" max="3618" width="24.125" style="98" bestFit="1" customWidth="1"/>
    <col min="3619" max="3619" width="19.625" style="98" bestFit="1" customWidth="1"/>
    <col min="3620" max="3620" width="18.375" style="98" bestFit="1" customWidth="1"/>
    <col min="3621" max="3621" width="23.5" style="98" bestFit="1" customWidth="1"/>
    <col min="3622" max="3622" width="13.375" style="98" bestFit="1" customWidth="1"/>
    <col min="3623" max="3623" width="19.875" style="98" bestFit="1" customWidth="1"/>
    <col min="3624" max="3624" width="22.75" style="98" bestFit="1" customWidth="1"/>
    <col min="3625" max="3625" width="19.125" style="98" bestFit="1" customWidth="1"/>
    <col min="3626" max="3626" width="10.875" style="98" customWidth="1"/>
    <col min="3627" max="3627" width="18.875" style="98" bestFit="1" customWidth="1"/>
    <col min="3628" max="3628" width="28.875" style="98" bestFit="1" customWidth="1"/>
    <col min="3629" max="3629" width="24.125" style="98" bestFit="1" customWidth="1"/>
    <col min="3630" max="3630" width="18.625" style="98" bestFit="1" customWidth="1"/>
    <col min="3631" max="3631" width="17.75" style="98" bestFit="1" customWidth="1"/>
    <col min="3632" max="3632" width="14.875" style="98" bestFit="1" customWidth="1"/>
    <col min="3633" max="3633" width="4.5" style="98" customWidth="1"/>
    <col min="3634" max="3634" width="11.25" style="98" bestFit="1" customWidth="1"/>
    <col min="3635" max="3635" width="13.625" style="98" bestFit="1" customWidth="1"/>
    <col min="3636" max="3636" width="13.375" style="98" bestFit="1" customWidth="1"/>
    <col min="3637" max="3637" width="14.125" style="98" bestFit="1" customWidth="1"/>
    <col min="3638" max="3638" width="13.625" style="98" bestFit="1" customWidth="1"/>
    <col min="3639" max="3639" width="16.75" style="98" bestFit="1" customWidth="1"/>
    <col min="3640" max="3640" width="15.5" style="98" bestFit="1" customWidth="1"/>
    <col min="3641" max="3641" width="19.625" style="98" bestFit="1" customWidth="1"/>
    <col min="3642" max="3642" width="18.375" style="98" bestFit="1" customWidth="1"/>
    <col min="3643" max="3643" width="19.375" style="98" bestFit="1" customWidth="1"/>
    <col min="3644" max="3644" width="18.125" style="98" bestFit="1" customWidth="1"/>
    <col min="3645" max="3645" width="16.375" style="98" bestFit="1" customWidth="1"/>
    <col min="3646" max="3646" width="12.5" style="98" customWidth="1"/>
    <col min="3647" max="3647" width="25.5" style="98" bestFit="1" customWidth="1"/>
    <col min="3648" max="3648" width="24.125" style="98" bestFit="1" customWidth="1"/>
    <col min="3649" max="3649" width="19.625" style="98" bestFit="1" customWidth="1"/>
    <col min="3650" max="3650" width="18.375" style="98" bestFit="1" customWidth="1"/>
    <col min="3651" max="3651" width="23.5" style="98" bestFit="1" customWidth="1"/>
    <col min="3652" max="3652" width="13.375" style="98" bestFit="1" customWidth="1"/>
    <col min="3653" max="3653" width="19.875" style="98" bestFit="1" customWidth="1"/>
    <col min="3654" max="3654" width="22.75" style="98" bestFit="1" customWidth="1"/>
    <col min="3655" max="3655" width="19.125" style="98" bestFit="1" customWidth="1"/>
    <col min="3656" max="3656" width="10.875" style="98" customWidth="1"/>
    <col min="3657" max="3657" width="18.875" style="98" bestFit="1" customWidth="1"/>
    <col min="3658" max="3658" width="28.875" style="98" bestFit="1" customWidth="1"/>
    <col min="3659" max="3659" width="24.125" style="98" bestFit="1" customWidth="1"/>
    <col min="3660" max="3660" width="18.625" style="98" bestFit="1" customWidth="1"/>
    <col min="3661" max="3661" width="17.75" style="98" bestFit="1" customWidth="1"/>
    <col min="3662" max="3662" width="14.875" style="98" bestFit="1" customWidth="1"/>
    <col min="3663" max="3663" width="4.5" style="98" customWidth="1"/>
    <col min="3664" max="3664" width="11.25" style="98" bestFit="1" customWidth="1"/>
    <col min="3665" max="3665" width="13.625" style="98" bestFit="1" customWidth="1"/>
    <col min="3666" max="3666" width="13.375" style="98" bestFit="1" customWidth="1"/>
    <col min="3667" max="3667" width="14.125" style="98" bestFit="1" customWidth="1"/>
    <col min="3668" max="3668" width="13.625" style="98" bestFit="1" customWidth="1"/>
    <col min="3669" max="3669" width="16.75" style="98" bestFit="1" customWidth="1"/>
    <col min="3670" max="3670" width="15.5" style="98" bestFit="1" customWidth="1"/>
    <col min="3671" max="3671" width="19.625" style="98" bestFit="1" customWidth="1"/>
    <col min="3672" max="3672" width="18.375" style="98" bestFit="1" customWidth="1"/>
    <col min="3673" max="3673" width="19.375" style="98" bestFit="1" customWidth="1"/>
    <col min="3674" max="3674" width="18.125" style="98" bestFit="1" customWidth="1"/>
    <col min="3675" max="3675" width="16.375" style="98" bestFit="1" customWidth="1"/>
    <col min="3676" max="3676" width="12.5" style="98" bestFit="1" customWidth="1"/>
    <col min="3677" max="3677" width="25.5" style="98" bestFit="1" customWidth="1"/>
    <col min="3678" max="3678" width="24.125" style="98" bestFit="1" customWidth="1"/>
    <col min="3679" max="3679" width="19.625" style="98" bestFit="1" customWidth="1"/>
    <col min="3680" max="3680" width="18.375" style="98" bestFit="1" customWidth="1"/>
    <col min="3681" max="3681" width="23.5" style="98" bestFit="1" customWidth="1"/>
    <col min="3682" max="3682" width="13.375" style="98" bestFit="1" customWidth="1"/>
    <col min="3683" max="3683" width="19.875" style="98" bestFit="1" customWidth="1"/>
    <col min="3684" max="3684" width="22.75" style="98" bestFit="1" customWidth="1"/>
    <col min="3685" max="3685" width="19.125" style="98" bestFit="1" customWidth="1"/>
    <col min="3686" max="3686" width="10.875" style="98" customWidth="1"/>
    <col min="3687" max="3687" width="18.875" style="98" bestFit="1" customWidth="1"/>
    <col min="3688" max="3688" width="28.875" style="98" bestFit="1" customWidth="1"/>
    <col min="3689" max="3689" width="24.125" style="98" bestFit="1" customWidth="1"/>
    <col min="3690" max="3690" width="18.625" style="98" bestFit="1" customWidth="1"/>
    <col min="3691" max="3691" width="17.75" style="98" bestFit="1" customWidth="1"/>
    <col min="3692" max="3692" width="14.875" style="98" bestFit="1" customWidth="1"/>
    <col min="3693" max="3693" width="4.5" style="98" customWidth="1"/>
    <col min="3694" max="3694" width="11.25" style="98" bestFit="1" customWidth="1"/>
    <col min="3695" max="3695" width="13.625" style="98" bestFit="1" customWidth="1"/>
    <col min="3696" max="3696" width="13.375" style="98" bestFit="1" customWidth="1"/>
    <col min="3697" max="3697" width="14.125" style="98" bestFit="1" customWidth="1"/>
    <col min="3698" max="3698" width="13.625" style="98" bestFit="1" customWidth="1"/>
    <col min="3699" max="3699" width="16.75" style="98" bestFit="1" customWidth="1"/>
    <col min="3700" max="3700" width="15.5" style="98" bestFit="1" customWidth="1"/>
    <col min="3701" max="3701" width="19.625" style="98" bestFit="1" customWidth="1"/>
    <col min="3702" max="3702" width="18.375" style="98" bestFit="1" customWidth="1"/>
    <col min="3703" max="3703" width="19.375" style="98" bestFit="1" customWidth="1"/>
    <col min="3704" max="3704" width="18.125" style="98" bestFit="1" customWidth="1"/>
    <col min="3705" max="3705" width="16.375" style="98" bestFit="1" customWidth="1"/>
    <col min="3706" max="3706" width="12.5" style="98" bestFit="1" customWidth="1"/>
    <col min="3707" max="3707" width="25.5" style="98" bestFit="1" customWidth="1"/>
    <col min="3708" max="3708" width="24.125" style="98" bestFit="1" customWidth="1"/>
    <col min="3709" max="3709" width="19.625" style="98" bestFit="1" customWidth="1"/>
    <col min="3710" max="3710" width="18.375" style="98" bestFit="1" customWidth="1"/>
    <col min="3711" max="3711" width="23.5" style="98" bestFit="1" customWidth="1"/>
    <col min="3712" max="3712" width="13.375" style="98" bestFit="1" customWidth="1"/>
    <col min="3713" max="3713" width="19.875" style="98" bestFit="1" customWidth="1"/>
    <col min="3714" max="3714" width="22.75" style="98" bestFit="1" customWidth="1"/>
    <col min="3715" max="3715" width="19.125" style="98" bestFit="1" customWidth="1"/>
    <col min="3716" max="3716" width="10.875" style="98" customWidth="1"/>
    <col min="3717" max="3717" width="18.875" style="98" bestFit="1" customWidth="1"/>
    <col min="3718" max="3718" width="28.875" style="98" bestFit="1" customWidth="1"/>
    <col min="3719" max="3719" width="24.125" style="98" bestFit="1" customWidth="1"/>
    <col min="3720" max="3720" width="18.625" style="98" bestFit="1" customWidth="1"/>
    <col min="3721" max="3721" width="17.375" style="98" bestFit="1" customWidth="1"/>
    <col min="3722" max="3722" width="14.75" style="98" bestFit="1" customWidth="1"/>
    <col min="3723" max="3723" width="4.375" style="98" customWidth="1"/>
    <col min="3724" max="3724" width="11.375" style="98" bestFit="1" customWidth="1"/>
    <col min="3725" max="3725" width="13.5" style="98" bestFit="1" customWidth="1"/>
    <col min="3726" max="3726" width="13.125" style="98" bestFit="1" customWidth="1"/>
    <col min="3727" max="3727" width="14.25" style="98" bestFit="1" customWidth="1"/>
    <col min="3728" max="3728" width="13.625" style="98" bestFit="1" customWidth="1"/>
    <col min="3729" max="3729" width="16.875" style="98" bestFit="1" customWidth="1"/>
    <col min="3730" max="3730" width="15.5" style="98" bestFit="1" customWidth="1"/>
    <col min="3731" max="3731" width="19.75" style="98" bestFit="1" customWidth="1"/>
    <col min="3732" max="3732" width="18.375" style="98" bestFit="1" customWidth="1"/>
    <col min="3733" max="3733" width="19.5" style="98" bestFit="1" customWidth="1"/>
    <col min="3734" max="3734" width="18.125" style="98" bestFit="1" customWidth="1"/>
    <col min="3735" max="3735" width="16.25" style="98" bestFit="1" customWidth="1"/>
    <col min="3736" max="3736" width="12.375" style="98" bestFit="1" customWidth="1"/>
    <col min="3737" max="3737" width="25.125" style="98" bestFit="1" customWidth="1"/>
    <col min="3738" max="3738" width="23.625" style="98" bestFit="1" customWidth="1"/>
    <col min="3739" max="3739" width="19.5" style="98" bestFit="1" customWidth="1"/>
    <col min="3740" max="3740" width="18.125" style="98" bestFit="1" customWidth="1"/>
    <col min="3741" max="3741" width="23.125" style="98" bestFit="1" customWidth="1"/>
    <col min="3742" max="3742" width="13.25" style="98" bestFit="1" customWidth="1"/>
    <col min="3743" max="3743" width="19.75" style="98" bestFit="1" customWidth="1"/>
    <col min="3744" max="3744" width="22.375" style="98" bestFit="1" customWidth="1"/>
    <col min="3745" max="3745" width="18.875" style="98" bestFit="1" customWidth="1"/>
    <col min="3746" max="3746" width="10.875" style="98" customWidth="1"/>
    <col min="3747" max="3747" width="18.375" style="98" bestFit="1" customWidth="1"/>
    <col min="3748" max="3748" width="28.375" style="98" bestFit="1" customWidth="1"/>
    <col min="3749" max="3749" width="23.875" style="98" bestFit="1" customWidth="1"/>
    <col min="3750" max="3750" width="18.25" style="98" bestFit="1" customWidth="1"/>
    <col min="3751" max="3751" width="17.375" style="98" bestFit="1" customWidth="1"/>
    <col min="3752" max="3752" width="14.75" style="98" bestFit="1" customWidth="1"/>
    <col min="3753" max="3753" width="4.375" style="98" customWidth="1"/>
    <col min="3754" max="3754" width="11.375" style="98" bestFit="1" customWidth="1"/>
    <col min="3755" max="3755" width="13.5" style="98" bestFit="1" customWidth="1"/>
    <col min="3756" max="3756" width="13.125" style="98" bestFit="1" customWidth="1"/>
    <col min="3757" max="3757" width="14.25" style="98" bestFit="1" customWidth="1"/>
    <col min="3758" max="3758" width="13.625" style="98" bestFit="1" customWidth="1"/>
    <col min="3759" max="3759" width="16.875" style="98" bestFit="1" customWidth="1"/>
    <col min="3760" max="3760" width="15.5" style="98" bestFit="1" customWidth="1"/>
    <col min="3761" max="3761" width="19.75" style="98" bestFit="1" customWidth="1"/>
    <col min="3762" max="3762" width="18.375" style="98" bestFit="1" customWidth="1"/>
    <col min="3763" max="3763" width="19.5" style="98" bestFit="1" customWidth="1"/>
    <col min="3764" max="3764" width="18.125" style="98" bestFit="1" customWidth="1"/>
    <col min="3765" max="3765" width="16.25" style="98" bestFit="1" customWidth="1"/>
    <col min="3766" max="3766" width="12.375" style="98" bestFit="1" customWidth="1"/>
    <col min="3767" max="3767" width="25.125" style="98" bestFit="1" customWidth="1"/>
    <col min="3768" max="3768" width="23.625" style="98" bestFit="1" customWidth="1"/>
    <col min="3769" max="3769" width="19.5" style="98" bestFit="1" customWidth="1"/>
    <col min="3770" max="3770" width="18.125" style="98" bestFit="1" customWidth="1"/>
    <col min="3771" max="3771" width="23.125" style="98" bestFit="1" customWidth="1"/>
    <col min="3772" max="3772" width="13.25" style="98" bestFit="1" customWidth="1"/>
    <col min="3773" max="3773" width="19.75" style="98" bestFit="1" customWidth="1"/>
    <col min="3774" max="3774" width="22.375" style="98" bestFit="1" customWidth="1"/>
    <col min="3775" max="3775" width="18.875" style="98" bestFit="1" customWidth="1"/>
    <col min="3776" max="3776" width="10.875" style="98" customWidth="1"/>
    <col min="3777" max="3777" width="18.375" style="98" bestFit="1" customWidth="1"/>
    <col min="3778" max="3778" width="28.375" style="98" bestFit="1" customWidth="1"/>
    <col min="3779" max="3779" width="23.875" style="98" bestFit="1" customWidth="1"/>
    <col min="3780" max="3780" width="18.25" style="98" bestFit="1" customWidth="1"/>
    <col min="3781" max="3781" width="17.375" style="98" bestFit="1" customWidth="1"/>
    <col min="3782" max="3782" width="14.75" style="98" bestFit="1" customWidth="1"/>
    <col min="3783" max="3783" width="4.375" style="98" customWidth="1"/>
    <col min="3784" max="3784" width="11.375" style="98" bestFit="1" customWidth="1"/>
    <col min="3785" max="3785" width="13.5" style="98" bestFit="1" customWidth="1"/>
    <col min="3786" max="3786" width="13.125" style="98" bestFit="1" customWidth="1"/>
    <col min="3787" max="3787" width="14.25" style="98" bestFit="1" customWidth="1"/>
    <col min="3788" max="3788" width="13.625" style="98" bestFit="1" customWidth="1"/>
    <col min="3789" max="3789" width="16.875" style="98" bestFit="1" customWidth="1"/>
    <col min="3790" max="3790" width="15.5" style="98" bestFit="1" customWidth="1"/>
    <col min="3791" max="3791" width="19.75" style="98" bestFit="1" customWidth="1"/>
    <col min="3792" max="3792" width="18.375" style="98" bestFit="1" customWidth="1"/>
    <col min="3793" max="3793" width="19.5" style="98" bestFit="1" customWidth="1"/>
    <col min="3794" max="3794" width="18.125" style="98" bestFit="1" customWidth="1"/>
    <col min="3795" max="3795" width="16.25" style="98" bestFit="1" customWidth="1"/>
    <col min="3796" max="3796" width="12.375" style="98" bestFit="1" customWidth="1"/>
    <col min="3797" max="3797" width="25.125" style="98" bestFit="1" customWidth="1"/>
    <col min="3798" max="3798" width="23.625" style="98" bestFit="1" customWidth="1"/>
    <col min="3799" max="3799" width="19.5" style="98" bestFit="1" customWidth="1"/>
    <col min="3800" max="3800" width="18.125" style="98" bestFit="1" customWidth="1"/>
    <col min="3801" max="3801" width="23.125" style="98" bestFit="1" customWidth="1"/>
    <col min="3802" max="3802" width="13.25" style="98" bestFit="1" customWidth="1"/>
    <col min="3803" max="3803" width="19.75" style="98" bestFit="1" customWidth="1"/>
    <col min="3804" max="3804" width="22.375" style="98" bestFit="1" customWidth="1"/>
    <col min="3805" max="3805" width="18.875" style="98" bestFit="1" customWidth="1"/>
    <col min="3806" max="3806" width="10.875" style="98" customWidth="1"/>
    <col min="3807" max="3807" width="18.375" style="98" bestFit="1" customWidth="1"/>
    <col min="3808" max="3808" width="28.375" style="98" bestFit="1" customWidth="1"/>
    <col min="3809" max="3809" width="23.875" style="98" bestFit="1" customWidth="1"/>
    <col min="3810" max="3810" width="18.25" style="98" bestFit="1" customWidth="1"/>
    <col min="3811" max="3811" width="17.375" style="98" bestFit="1" customWidth="1"/>
    <col min="3812" max="3812" width="14.75" style="98" bestFit="1" customWidth="1"/>
    <col min="3813" max="3813" width="4.375" style="98" customWidth="1"/>
    <col min="3814" max="3814" width="11.375" style="98" bestFit="1" customWidth="1"/>
    <col min="3815" max="3815" width="13.5" style="98" bestFit="1" customWidth="1"/>
    <col min="3816" max="3816" width="13.125" style="98" bestFit="1" customWidth="1"/>
    <col min="3817" max="3817" width="14.25" style="98" bestFit="1" customWidth="1"/>
    <col min="3818" max="3818" width="13.625" style="98" bestFit="1" customWidth="1"/>
    <col min="3819" max="3819" width="16.875" style="98" bestFit="1" customWidth="1"/>
    <col min="3820" max="3820" width="15.5" style="98" bestFit="1" customWidth="1"/>
    <col min="3821" max="3821" width="19.75" style="98" bestFit="1" customWidth="1"/>
    <col min="3822" max="3822" width="18.375" style="98" bestFit="1" customWidth="1"/>
    <col min="3823" max="3823" width="19.5" style="98" bestFit="1" customWidth="1"/>
    <col min="3824" max="3824" width="18.125" style="98" bestFit="1" customWidth="1"/>
    <col min="3825" max="3825" width="16.25" style="98" bestFit="1" customWidth="1"/>
    <col min="3826" max="3826" width="12.375" style="98" bestFit="1" customWidth="1"/>
    <col min="3827" max="3827" width="25.125" style="98" bestFit="1" customWidth="1"/>
    <col min="3828" max="3828" width="23.625" style="98" bestFit="1" customWidth="1"/>
    <col min="3829" max="3829" width="19.5" style="98" bestFit="1" customWidth="1"/>
    <col min="3830" max="3830" width="18.125" style="98" bestFit="1" customWidth="1"/>
    <col min="3831" max="3831" width="23.125" style="98" bestFit="1" customWidth="1"/>
    <col min="3832" max="3832" width="13.25" style="98" bestFit="1" customWidth="1"/>
    <col min="3833" max="3833" width="19.75" style="98" bestFit="1" customWidth="1"/>
    <col min="3834" max="3834" width="22.375" style="98" bestFit="1" customWidth="1"/>
    <col min="3835" max="3835" width="18.875" style="98" bestFit="1" customWidth="1"/>
    <col min="3836" max="3836" width="10.875" style="98" customWidth="1"/>
    <col min="3837" max="3837" width="18.375" style="98" bestFit="1" customWidth="1"/>
    <col min="3838" max="3838" width="28.375" style="98" bestFit="1" customWidth="1"/>
    <col min="3839" max="3839" width="23.875" style="98" bestFit="1" customWidth="1"/>
    <col min="3840" max="3840" width="18.25" style="98" bestFit="1" customWidth="1"/>
    <col min="3841" max="3841" width="17.375" style="98" bestFit="1" customWidth="1"/>
    <col min="3842" max="3842" width="14.75" style="98" bestFit="1" customWidth="1"/>
    <col min="3843" max="3843" width="4.375" style="98" customWidth="1"/>
    <col min="3844" max="3844" width="11.375" style="98" bestFit="1" customWidth="1"/>
    <col min="3845" max="3845" width="13.5" style="98" bestFit="1" customWidth="1"/>
    <col min="3846" max="3846" width="13.125" style="98" bestFit="1" customWidth="1"/>
    <col min="3847" max="3847" width="14.25" style="98" bestFit="1" customWidth="1"/>
    <col min="3848" max="3848" width="13.625" style="98" bestFit="1" customWidth="1"/>
    <col min="3849" max="3849" width="16.875" style="98" bestFit="1" customWidth="1"/>
    <col min="3850" max="3850" width="15.5" style="98" bestFit="1" customWidth="1"/>
    <col min="3851" max="3851" width="19.75" style="98" bestFit="1" customWidth="1"/>
    <col min="3852" max="3852" width="18.375" style="98" bestFit="1" customWidth="1"/>
    <col min="3853" max="3853" width="19.5" style="98" bestFit="1" customWidth="1"/>
    <col min="3854" max="3854" width="18.125" style="98" bestFit="1" customWidth="1"/>
    <col min="3855" max="3855" width="16.25" style="98" bestFit="1" customWidth="1"/>
    <col min="3856" max="3856" width="12.375" style="98" customWidth="1"/>
    <col min="3857" max="3857" width="25.125" style="98" bestFit="1" customWidth="1"/>
    <col min="3858" max="3858" width="23.625" style="98" bestFit="1" customWidth="1"/>
    <col min="3859" max="3859" width="19.5" style="98" bestFit="1" customWidth="1"/>
    <col min="3860" max="3860" width="18.125" style="98" bestFit="1" customWidth="1"/>
    <col min="3861" max="3861" width="23.125" style="98" bestFit="1" customWidth="1"/>
    <col min="3862" max="3862" width="13.25" style="98" bestFit="1" customWidth="1"/>
    <col min="3863" max="3863" width="19.75" style="98" bestFit="1" customWidth="1"/>
    <col min="3864" max="3864" width="22.375" style="98" bestFit="1" customWidth="1"/>
    <col min="3865" max="3865" width="18.875" style="98" bestFit="1" customWidth="1"/>
    <col min="3866" max="3866" width="10.875" style="98" customWidth="1"/>
    <col min="3867" max="3867" width="18.375" style="98" bestFit="1" customWidth="1"/>
    <col min="3868" max="3868" width="28.375" style="98" bestFit="1" customWidth="1"/>
    <col min="3869" max="3869" width="23.875" style="98" bestFit="1" customWidth="1"/>
    <col min="3870" max="3870" width="18.25" style="98" bestFit="1" customWidth="1"/>
    <col min="3871" max="3871" width="17.375" style="98" bestFit="1" customWidth="1"/>
    <col min="3872" max="3872" width="14.75" style="98" bestFit="1" customWidth="1"/>
    <col min="3873" max="3873" width="4.375" style="98" customWidth="1"/>
    <col min="3874" max="3874" width="11.375" style="98" bestFit="1" customWidth="1"/>
    <col min="3875" max="3875" width="13.5" style="98" bestFit="1" customWidth="1"/>
    <col min="3876" max="3876" width="13.125" style="98" bestFit="1" customWidth="1"/>
    <col min="3877" max="3877" width="14.25" style="98" bestFit="1" customWidth="1"/>
    <col min="3878" max="3878" width="13.625" style="98" bestFit="1" customWidth="1"/>
    <col min="3879" max="3879" width="16.875" style="98" bestFit="1" customWidth="1"/>
    <col min="3880" max="3880" width="15.5" style="98" bestFit="1" customWidth="1"/>
    <col min="3881" max="3881" width="19.75" style="98" bestFit="1" customWidth="1"/>
    <col min="3882" max="3882" width="18.375" style="98" bestFit="1" customWidth="1"/>
    <col min="3883" max="3883" width="19.5" style="98" bestFit="1" customWidth="1"/>
    <col min="3884" max="3884" width="18.125" style="98" bestFit="1" customWidth="1"/>
    <col min="3885" max="3885" width="16.25" style="98" bestFit="1" customWidth="1"/>
    <col min="3886" max="3886" width="12.375" style="98" customWidth="1"/>
    <col min="3887" max="3887" width="25.125" style="98" bestFit="1" customWidth="1"/>
    <col min="3888" max="3888" width="23.625" style="98" bestFit="1" customWidth="1"/>
    <col min="3889" max="3889" width="19.5" style="98" bestFit="1" customWidth="1"/>
    <col min="3890" max="3890" width="18.125" style="98" bestFit="1" customWidth="1"/>
    <col min="3891" max="3891" width="23.125" style="98" bestFit="1" customWidth="1"/>
    <col min="3892" max="3892" width="13.25" style="98" bestFit="1" customWidth="1"/>
    <col min="3893" max="3893" width="19.75" style="98" bestFit="1" customWidth="1"/>
    <col min="3894" max="3894" width="22.375" style="98" bestFit="1" customWidth="1"/>
    <col min="3895" max="3895" width="18.875" style="98" bestFit="1" customWidth="1"/>
    <col min="3896" max="3896" width="10.875" style="98" customWidth="1"/>
    <col min="3897" max="3897" width="18.375" style="98" bestFit="1" customWidth="1"/>
    <col min="3898" max="3898" width="28.375" style="98" bestFit="1" customWidth="1"/>
    <col min="3899" max="3899" width="23.875" style="98" bestFit="1" customWidth="1"/>
    <col min="3900" max="3900" width="18.25" style="98" bestFit="1" customWidth="1"/>
    <col min="3901" max="3901" width="17.375" style="98" bestFit="1" customWidth="1"/>
    <col min="3902" max="3902" width="14.75" style="98" bestFit="1" customWidth="1"/>
    <col min="3903" max="3903" width="4.375" style="98" customWidth="1"/>
    <col min="3904" max="3904" width="11.375" style="98" bestFit="1" customWidth="1"/>
    <col min="3905" max="3905" width="13.5" style="98" bestFit="1" customWidth="1"/>
    <col min="3906" max="3906" width="13.125" style="98" bestFit="1" customWidth="1"/>
    <col min="3907" max="3907" width="14.25" style="98" bestFit="1" customWidth="1"/>
    <col min="3908" max="3908" width="13.625" style="98" bestFit="1" customWidth="1"/>
    <col min="3909" max="3909" width="16.875" style="98" bestFit="1" customWidth="1"/>
    <col min="3910" max="3910" width="15.5" style="98" bestFit="1" customWidth="1"/>
    <col min="3911" max="3911" width="19.75" style="98" bestFit="1" customWidth="1"/>
    <col min="3912" max="3912" width="18.375" style="98" bestFit="1" customWidth="1"/>
    <col min="3913" max="3913" width="19.5" style="98" bestFit="1" customWidth="1"/>
    <col min="3914" max="3914" width="18.125" style="98" bestFit="1" customWidth="1"/>
    <col min="3915" max="3915" width="16.25" style="98" bestFit="1" customWidth="1"/>
    <col min="3916" max="3916" width="12.375" style="98" customWidth="1"/>
    <col min="3917" max="3917" width="25.125" style="98" bestFit="1" customWidth="1"/>
    <col min="3918" max="3918" width="23.625" style="98" bestFit="1" customWidth="1"/>
    <col min="3919" max="3919" width="19.5" style="98" bestFit="1" customWidth="1"/>
    <col min="3920" max="3920" width="18.125" style="98" bestFit="1" customWidth="1"/>
    <col min="3921" max="3921" width="23.125" style="98" bestFit="1" customWidth="1"/>
    <col min="3922" max="3922" width="13.25" style="98" bestFit="1" customWidth="1"/>
    <col min="3923" max="3923" width="19.75" style="98" bestFit="1" customWidth="1"/>
    <col min="3924" max="3924" width="22.375" style="98" bestFit="1" customWidth="1"/>
    <col min="3925" max="3925" width="18.875" style="98" bestFit="1" customWidth="1"/>
    <col min="3926" max="3926" width="10.875" style="98" customWidth="1"/>
    <col min="3927" max="3927" width="18.375" style="98" bestFit="1" customWidth="1"/>
    <col min="3928" max="3928" width="28.375" style="98" bestFit="1" customWidth="1"/>
    <col min="3929" max="3929" width="23.875" style="98" bestFit="1" customWidth="1"/>
    <col min="3930" max="3930" width="18.25" style="98" bestFit="1" customWidth="1"/>
    <col min="3931" max="3931" width="17.75" style="98" bestFit="1" customWidth="1"/>
    <col min="3932" max="3932" width="14.875" style="98" bestFit="1" customWidth="1"/>
    <col min="3933" max="3933" width="4.5" style="98" customWidth="1"/>
    <col min="3934" max="3934" width="11.25" style="98" bestFit="1" customWidth="1"/>
    <col min="3935" max="3935" width="13.625" style="98" bestFit="1" customWidth="1"/>
    <col min="3936" max="3936" width="13.375" style="98" bestFit="1" customWidth="1"/>
    <col min="3937" max="3937" width="14.125" style="98" bestFit="1" customWidth="1"/>
    <col min="3938" max="3938" width="13.625" style="98" bestFit="1" customWidth="1"/>
    <col min="3939" max="3939" width="16.75" style="98" bestFit="1" customWidth="1"/>
    <col min="3940" max="3940" width="15.5" style="98" bestFit="1" customWidth="1"/>
    <col min="3941" max="3941" width="19.625" style="98" bestFit="1" customWidth="1"/>
    <col min="3942" max="3942" width="18.375" style="98" bestFit="1" customWidth="1"/>
    <col min="3943" max="3943" width="19.375" style="98" bestFit="1" customWidth="1"/>
    <col min="3944" max="3944" width="18.125" style="98" bestFit="1" customWidth="1"/>
    <col min="3945" max="3945" width="16.375" style="98" bestFit="1" customWidth="1"/>
    <col min="3946" max="3946" width="12.5" style="98" customWidth="1"/>
    <col min="3947" max="3947" width="25.5" style="98" bestFit="1" customWidth="1"/>
    <col min="3948" max="3948" width="24.125" style="98" bestFit="1" customWidth="1"/>
    <col min="3949" max="3949" width="19.625" style="98" bestFit="1" customWidth="1"/>
    <col min="3950" max="3950" width="18.375" style="98" bestFit="1" customWidth="1"/>
    <col min="3951" max="3951" width="23.5" style="98" bestFit="1" customWidth="1"/>
    <col min="3952" max="3952" width="13.375" style="98" bestFit="1" customWidth="1"/>
    <col min="3953" max="3953" width="19.875" style="98" bestFit="1" customWidth="1"/>
    <col min="3954" max="3954" width="22.75" style="98" bestFit="1" customWidth="1"/>
    <col min="3955" max="3955" width="19.125" style="98" bestFit="1" customWidth="1"/>
    <col min="3956" max="3956" width="10.875" style="98" customWidth="1"/>
    <col min="3957" max="3957" width="18.875" style="98" bestFit="1" customWidth="1"/>
    <col min="3958" max="3958" width="28.875" style="98" bestFit="1" customWidth="1"/>
    <col min="3959" max="3959" width="24.125" style="98" bestFit="1" customWidth="1"/>
    <col min="3960" max="3960" width="18.625" style="98" bestFit="1" customWidth="1"/>
    <col min="3961" max="3961" width="17.75" style="98" bestFit="1" customWidth="1"/>
    <col min="3962" max="3962" width="14.875" style="98" bestFit="1" customWidth="1"/>
    <col min="3963" max="3963" width="4.5" style="98" customWidth="1"/>
    <col min="3964" max="3964" width="11.25" style="98" bestFit="1" customWidth="1"/>
    <col min="3965" max="3965" width="13.625" style="98" bestFit="1" customWidth="1"/>
    <col min="3966" max="3966" width="13.375" style="98" bestFit="1" customWidth="1"/>
    <col min="3967" max="3967" width="14.125" style="98" bestFit="1" customWidth="1"/>
    <col min="3968" max="3968" width="13.625" style="98" bestFit="1" customWidth="1"/>
    <col min="3969" max="3969" width="16.75" style="98" bestFit="1" customWidth="1"/>
    <col min="3970" max="3970" width="15.5" style="98" bestFit="1" customWidth="1"/>
    <col min="3971" max="3971" width="19.625" style="98" bestFit="1" customWidth="1"/>
    <col min="3972" max="3972" width="18.375" style="98" bestFit="1" customWidth="1"/>
    <col min="3973" max="3973" width="19.375" style="98" bestFit="1" customWidth="1"/>
    <col min="3974" max="3974" width="18.125" style="98" bestFit="1" customWidth="1"/>
    <col min="3975" max="3975" width="16.375" style="98" bestFit="1" customWidth="1"/>
    <col min="3976" max="3976" width="12.5" style="98" bestFit="1" customWidth="1"/>
    <col min="3977" max="3977" width="25.5" style="98" bestFit="1" customWidth="1"/>
    <col min="3978" max="3978" width="24.125" style="98" bestFit="1" customWidth="1"/>
    <col min="3979" max="3979" width="19.625" style="98" bestFit="1" customWidth="1"/>
    <col min="3980" max="3980" width="18.375" style="98" bestFit="1" customWidth="1"/>
    <col min="3981" max="3981" width="23.5" style="98" bestFit="1" customWidth="1"/>
    <col min="3982" max="3982" width="13.375" style="98" bestFit="1" customWidth="1"/>
    <col min="3983" max="3983" width="19.875" style="98" bestFit="1" customWidth="1"/>
    <col min="3984" max="3984" width="22.75" style="98" bestFit="1" customWidth="1"/>
    <col min="3985" max="3985" width="19.125" style="98" bestFit="1" customWidth="1"/>
    <col min="3986" max="3986" width="10.875" style="98" customWidth="1"/>
    <col min="3987" max="3987" width="18.875" style="98" bestFit="1" customWidth="1"/>
    <col min="3988" max="3988" width="28.875" style="98" bestFit="1" customWidth="1"/>
    <col min="3989" max="3989" width="24.125" style="98" bestFit="1" customWidth="1"/>
    <col min="3990" max="3990" width="18.625" style="98" bestFit="1" customWidth="1"/>
    <col min="3991" max="3991" width="17.75" style="98" bestFit="1" customWidth="1"/>
    <col min="3992" max="3992" width="14.875" style="98" bestFit="1" customWidth="1"/>
    <col min="3993" max="3993" width="4.5" style="98" customWidth="1"/>
    <col min="3994" max="3994" width="11.25" style="98" bestFit="1" customWidth="1"/>
    <col min="3995" max="3995" width="13.625" style="98" bestFit="1" customWidth="1"/>
    <col min="3996" max="3996" width="13.375" style="98" bestFit="1" customWidth="1"/>
    <col min="3997" max="3997" width="14.125" style="98" bestFit="1" customWidth="1"/>
    <col min="3998" max="3998" width="13.625" style="98" bestFit="1" customWidth="1"/>
    <col min="3999" max="3999" width="16.75" style="98" bestFit="1" customWidth="1"/>
    <col min="4000" max="4000" width="15.5" style="98" bestFit="1" customWidth="1"/>
    <col min="4001" max="4001" width="19.625" style="98" bestFit="1" customWidth="1"/>
    <col min="4002" max="4002" width="18.375" style="98" bestFit="1" customWidth="1"/>
    <col min="4003" max="4003" width="19.375" style="98" bestFit="1" customWidth="1"/>
    <col min="4004" max="4004" width="18.125" style="98" bestFit="1" customWidth="1"/>
    <col min="4005" max="4005" width="16.375" style="98" bestFit="1" customWidth="1"/>
    <col min="4006" max="4006" width="12.5" style="98" bestFit="1" customWidth="1"/>
    <col min="4007" max="4007" width="25.5" style="98" bestFit="1" customWidth="1"/>
    <col min="4008" max="4008" width="24.125" style="98" bestFit="1" customWidth="1"/>
    <col min="4009" max="4009" width="19.625" style="98" bestFit="1" customWidth="1"/>
    <col min="4010" max="4010" width="18.375" style="98" bestFit="1" customWidth="1"/>
    <col min="4011" max="4011" width="23.5" style="98" bestFit="1" customWidth="1"/>
    <col min="4012" max="4012" width="13.375" style="98" bestFit="1" customWidth="1"/>
    <col min="4013" max="4013" width="19.875" style="98" bestFit="1" customWidth="1"/>
    <col min="4014" max="4014" width="22.75" style="98" bestFit="1" customWidth="1"/>
    <col min="4015" max="4015" width="19.125" style="98" bestFit="1" customWidth="1"/>
    <col min="4016" max="4016" width="10.875" style="98" customWidth="1"/>
    <col min="4017" max="4017" width="18.875" style="98" bestFit="1" customWidth="1"/>
    <col min="4018" max="4018" width="28.875" style="98" bestFit="1" customWidth="1"/>
    <col min="4019" max="4019" width="24.125" style="98" bestFit="1" customWidth="1"/>
    <col min="4020" max="4020" width="18.625" style="98" bestFit="1" customWidth="1"/>
    <col min="4021" max="4021" width="17.75" style="98" bestFit="1" customWidth="1"/>
    <col min="4022" max="4022" width="14.875" style="98" bestFit="1" customWidth="1"/>
    <col min="4023" max="4023" width="4.5" style="98" customWidth="1"/>
    <col min="4024" max="4024" width="11.25" style="98" bestFit="1" customWidth="1"/>
    <col min="4025" max="4025" width="13.625" style="98" bestFit="1" customWidth="1"/>
    <col min="4026" max="4026" width="13.375" style="98" bestFit="1" customWidth="1"/>
    <col min="4027" max="4027" width="14.125" style="98" bestFit="1" customWidth="1"/>
    <col min="4028" max="4028" width="13.625" style="98" bestFit="1" customWidth="1"/>
    <col min="4029" max="4029" width="16.75" style="98" bestFit="1" customWidth="1"/>
    <col min="4030" max="4030" width="15.5" style="98" bestFit="1" customWidth="1"/>
    <col min="4031" max="4031" width="19.625" style="98" bestFit="1" customWidth="1"/>
    <col min="4032" max="4032" width="18.375" style="98" bestFit="1" customWidth="1"/>
    <col min="4033" max="4033" width="19.375" style="98" bestFit="1" customWidth="1"/>
    <col min="4034" max="4034" width="18.125" style="98" bestFit="1" customWidth="1"/>
    <col min="4035" max="4035" width="16.375" style="98" bestFit="1" customWidth="1"/>
    <col min="4036" max="4036" width="12.5" style="98" bestFit="1" customWidth="1"/>
    <col min="4037" max="4037" width="25.5" style="98" bestFit="1" customWidth="1"/>
    <col min="4038" max="4038" width="24.125" style="98" bestFit="1" customWidth="1"/>
    <col min="4039" max="4039" width="19.625" style="98" bestFit="1" customWidth="1"/>
    <col min="4040" max="4040" width="18.375" style="98" bestFit="1" customWidth="1"/>
    <col min="4041" max="4041" width="23.5" style="98" bestFit="1" customWidth="1"/>
    <col min="4042" max="4042" width="13.375" style="98" bestFit="1" customWidth="1"/>
    <col min="4043" max="4043" width="19.875" style="98" bestFit="1" customWidth="1"/>
    <col min="4044" max="4044" width="22.75" style="98" bestFit="1" customWidth="1"/>
    <col min="4045" max="4045" width="19.125" style="98" bestFit="1" customWidth="1"/>
    <col min="4046" max="4046" width="10.875" style="98" customWidth="1"/>
    <col min="4047" max="4047" width="18.875" style="98" bestFit="1" customWidth="1"/>
    <col min="4048" max="4048" width="28.875" style="98" bestFit="1" customWidth="1"/>
    <col min="4049" max="4049" width="24.125" style="98" bestFit="1" customWidth="1"/>
    <col min="4050" max="4050" width="18.625" style="98" bestFit="1" customWidth="1"/>
    <col min="4051" max="4051" width="17.75" style="98" bestFit="1" customWidth="1"/>
    <col min="4052" max="4052" width="14.875" style="98" bestFit="1" customWidth="1"/>
    <col min="4053" max="4053" width="4.5" style="98" customWidth="1"/>
    <col min="4054" max="4054" width="11.25" style="98" bestFit="1" customWidth="1"/>
    <col min="4055" max="4055" width="13.625" style="98" bestFit="1" customWidth="1"/>
    <col min="4056" max="4056" width="13.375" style="98" bestFit="1" customWidth="1"/>
    <col min="4057" max="4057" width="14.125" style="98" bestFit="1" customWidth="1"/>
    <col min="4058" max="4058" width="13.625" style="98" bestFit="1" customWidth="1"/>
    <col min="4059" max="4059" width="16.75" style="98" bestFit="1" customWidth="1"/>
    <col min="4060" max="4060" width="15.5" style="98" bestFit="1" customWidth="1"/>
    <col min="4061" max="4061" width="19.625" style="98" bestFit="1" customWidth="1"/>
    <col min="4062" max="4062" width="18.375" style="98" bestFit="1" customWidth="1"/>
    <col min="4063" max="4063" width="19.375" style="98" bestFit="1" customWidth="1"/>
    <col min="4064" max="4064" width="18.125" style="98" bestFit="1" customWidth="1"/>
    <col min="4065" max="4065" width="16.375" style="98" bestFit="1" customWidth="1"/>
    <col min="4066" max="4066" width="12.5" style="98" customWidth="1"/>
    <col min="4067" max="4067" width="25.5" style="98" bestFit="1" customWidth="1"/>
    <col min="4068" max="4068" width="24.125" style="98" bestFit="1" customWidth="1"/>
    <col min="4069" max="4069" width="19.625" style="98" bestFit="1" customWidth="1"/>
    <col min="4070" max="4070" width="18.375" style="98" bestFit="1" customWidth="1"/>
    <col min="4071" max="4071" width="23.5" style="98" bestFit="1" customWidth="1"/>
    <col min="4072" max="4072" width="13.375" style="98" bestFit="1" customWidth="1"/>
    <col min="4073" max="4073" width="19.875" style="98" bestFit="1" customWidth="1"/>
    <col min="4074" max="4074" width="22.75" style="98" bestFit="1" customWidth="1"/>
    <col min="4075" max="4075" width="19.125" style="98" bestFit="1" customWidth="1"/>
    <col min="4076" max="4076" width="10.875" style="98" customWidth="1"/>
    <col min="4077" max="4077" width="18.875" style="98" bestFit="1" customWidth="1"/>
    <col min="4078" max="4078" width="28.875" style="98" bestFit="1" customWidth="1"/>
    <col min="4079" max="4079" width="24.125" style="98" bestFit="1" customWidth="1"/>
    <col min="4080" max="4080" width="18.625" style="98" bestFit="1" customWidth="1"/>
    <col min="4081" max="4081" width="17.75" style="98" bestFit="1" customWidth="1"/>
    <col min="4082" max="4082" width="14.875" style="98" bestFit="1" customWidth="1"/>
    <col min="4083" max="4083" width="4.5" style="98" customWidth="1"/>
    <col min="4084" max="4084" width="11.25" style="98" bestFit="1" customWidth="1"/>
    <col min="4085" max="4085" width="13.625" style="98" bestFit="1" customWidth="1"/>
    <col min="4086" max="4086" width="13.375" style="98" bestFit="1" customWidth="1"/>
    <col min="4087" max="4087" width="14.125" style="98" bestFit="1" customWidth="1"/>
    <col min="4088" max="4088" width="13.625" style="98" bestFit="1" customWidth="1"/>
    <col min="4089" max="4089" width="16.75" style="98" bestFit="1" customWidth="1"/>
    <col min="4090" max="4090" width="15.5" style="98" bestFit="1" customWidth="1"/>
    <col min="4091" max="4091" width="19.625" style="98" bestFit="1" customWidth="1"/>
    <col min="4092" max="4092" width="18.375" style="98" bestFit="1" customWidth="1"/>
    <col min="4093" max="4093" width="19.375" style="98" bestFit="1" customWidth="1"/>
    <col min="4094" max="4094" width="18.125" style="98" bestFit="1" customWidth="1"/>
    <col min="4095" max="4095" width="16.375" style="98" bestFit="1" customWidth="1"/>
    <col min="4096" max="4096" width="12.5" style="98" bestFit="1" customWidth="1"/>
    <col min="4097" max="4097" width="25.5" style="98" bestFit="1" customWidth="1"/>
    <col min="4098" max="4098" width="24.125" style="98" bestFit="1" customWidth="1"/>
    <col min="4099" max="4099" width="19.625" style="98" bestFit="1" customWidth="1"/>
    <col min="4100" max="4100" width="18.375" style="98" bestFit="1" customWidth="1"/>
    <col min="4101" max="4101" width="23.5" style="98" bestFit="1" customWidth="1"/>
    <col min="4102" max="4102" width="13.375" style="98" bestFit="1" customWidth="1"/>
    <col min="4103" max="4103" width="19.875" style="98" bestFit="1" customWidth="1"/>
    <col min="4104" max="4104" width="22.75" style="98" bestFit="1" customWidth="1"/>
    <col min="4105" max="4105" width="19.125" style="98" bestFit="1" customWidth="1"/>
    <col min="4106" max="4106" width="10.875" style="98" customWidth="1"/>
    <col min="4107" max="4107" width="18.875" style="98" bestFit="1" customWidth="1"/>
    <col min="4108" max="4108" width="28.875" style="98" bestFit="1" customWidth="1"/>
    <col min="4109" max="4109" width="24.125" style="98" bestFit="1" customWidth="1"/>
    <col min="4110" max="4110" width="18.625" style="98" bestFit="1" customWidth="1"/>
    <col min="4111" max="4111" width="17.75" style="98" bestFit="1" customWidth="1"/>
    <col min="4112" max="4112" width="14.875" style="98" bestFit="1" customWidth="1"/>
    <col min="4113" max="4113" width="4.5" style="98" customWidth="1"/>
    <col min="4114" max="4114" width="11.25" style="98" bestFit="1" customWidth="1"/>
    <col min="4115" max="4115" width="13.625" style="98" bestFit="1" customWidth="1"/>
    <col min="4116" max="4116" width="13.375" style="98" bestFit="1" customWidth="1"/>
    <col min="4117" max="4117" width="14.125" style="98" bestFit="1" customWidth="1"/>
    <col min="4118" max="4118" width="13.625" style="98" bestFit="1" customWidth="1"/>
    <col min="4119" max="4119" width="16.75" style="98" bestFit="1" customWidth="1"/>
    <col min="4120" max="4120" width="15.5" style="98" bestFit="1" customWidth="1"/>
    <col min="4121" max="4121" width="19.625" style="98" bestFit="1" customWidth="1"/>
    <col min="4122" max="4122" width="18.375" style="98" bestFit="1" customWidth="1"/>
    <col min="4123" max="4123" width="19.375" style="98" bestFit="1" customWidth="1"/>
    <col min="4124" max="4124" width="18.125" style="98" bestFit="1" customWidth="1"/>
    <col min="4125" max="4125" width="16.375" style="98" bestFit="1" customWidth="1"/>
    <col min="4126" max="4126" width="12.5" style="98" bestFit="1" customWidth="1"/>
    <col min="4127" max="4127" width="25.5" style="98" bestFit="1" customWidth="1"/>
    <col min="4128" max="4128" width="24.125" style="98" bestFit="1" customWidth="1"/>
    <col min="4129" max="4129" width="19.625" style="98" bestFit="1" customWidth="1"/>
    <col min="4130" max="4130" width="18.375" style="98" bestFit="1" customWidth="1"/>
    <col min="4131" max="4131" width="23.5" style="98" bestFit="1" customWidth="1"/>
    <col min="4132" max="4132" width="13.375" style="98" bestFit="1" customWidth="1"/>
    <col min="4133" max="4133" width="19.875" style="98" bestFit="1" customWidth="1"/>
    <col min="4134" max="4134" width="22.75" style="98" bestFit="1" customWidth="1"/>
    <col min="4135" max="4135" width="19.125" style="98" bestFit="1" customWidth="1"/>
    <col min="4136" max="4136" width="10.875" style="98" customWidth="1"/>
    <col min="4137" max="4137" width="18.875" style="98" bestFit="1" customWidth="1"/>
    <col min="4138" max="4138" width="28.875" style="98" bestFit="1" customWidth="1"/>
    <col min="4139" max="4139" width="24.125" style="98" bestFit="1" customWidth="1"/>
    <col min="4140" max="4140" width="18.625" style="98" bestFit="1" customWidth="1"/>
    <col min="4141" max="4141" width="17.75" style="98" bestFit="1" customWidth="1"/>
    <col min="4142" max="4142" width="14.875" style="98" bestFit="1" customWidth="1"/>
    <col min="4143" max="4143" width="4.5" style="98" customWidth="1"/>
    <col min="4144" max="4144" width="11.25" style="98" bestFit="1" customWidth="1"/>
    <col min="4145" max="4145" width="13.625" style="98" bestFit="1" customWidth="1"/>
    <col min="4146" max="4146" width="13.375" style="98" bestFit="1" customWidth="1"/>
    <col min="4147" max="4147" width="14.125" style="98" bestFit="1" customWidth="1"/>
    <col min="4148" max="4148" width="13.625" style="98" bestFit="1" customWidth="1"/>
    <col min="4149" max="4149" width="16.75" style="98" bestFit="1" customWidth="1"/>
    <col min="4150" max="4150" width="15.5" style="98" bestFit="1" customWidth="1"/>
    <col min="4151" max="4151" width="19.625" style="98" bestFit="1" customWidth="1"/>
    <col min="4152" max="4152" width="18.375" style="98" bestFit="1" customWidth="1"/>
    <col min="4153" max="4153" width="19.375" style="98" bestFit="1" customWidth="1"/>
    <col min="4154" max="4154" width="18.125" style="98" bestFit="1" customWidth="1"/>
    <col min="4155" max="4155" width="16.375" style="98" bestFit="1" customWidth="1"/>
    <col min="4156" max="4156" width="12.5" style="98" bestFit="1" customWidth="1"/>
    <col min="4157" max="4157" width="25.5" style="98" bestFit="1" customWidth="1"/>
    <col min="4158" max="4158" width="24.125" style="98" bestFit="1" customWidth="1"/>
    <col min="4159" max="4159" width="19.625" style="98" bestFit="1" customWidth="1"/>
    <col min="4160" max="4160" width="18.375" style="98" bestFit="1" customWidth="1"/>
    <col min="4161" max="4161" width="23.5" style="98" bestFit="1" customWidth="1"/>
    <col min="4162" max="4162" width="13.375" style="98" bestFit="1" customWidth="1"/>
    <col min="4163" max="4163" width="19.875" style="98" bestFit="1" customWidth="1"/>
    <col min="4164" max="4164" width="22.75" style="98" bestFit="1" customWidth="1"/>
    <col min="4165" max="4165" width="19.125" style="98" bestFit="1" customWidth="1"/>
    <col min="4166" max="4166" width="10.875" style="98" customWidth="1"/>
    <col min="4167" max="4167" width="18.875" style="98" bestFit="1" customWidth="1"/>
    <col min="4168" max="4168" width="28.875" style="98" bestFit="1" customWidth="1"/>
    <col min="4169" max="4169" width="24.125" style="98" bestFit="1" customWidth="1"/>
    <col min="4170" max="4170" width="18.625" style="98" bestFit="1" customWidth="1"/>
    <col min="4171" max="4171" width="17.75" style="98" bestFit="1" customWidth="1"/>
    <col min="4172" max="4172" width="14.875" style="98" bestFit="1" customWidth="1"/>
    <col min="4173" max="4173" width="4.5" style="98" customWidth="1"/>
    <col min="4174" max="4174" width="11.25" style="98" bestFit="1" customWidth="1"/>
    <col min="4175" max="4175" width="13.625" style="98" bestFit="1" customWidth="1"/>
    <col min="4176" max="4176" width="13.375" style="98" bestFit="1" customWidth="1"/>
    <col min="4177" max="4177" width="14.125" style="98" bestFit="1" customWidth="1"/>
    <col min="4178" max="4178" width="13.625" style="98" bestFit="1" customWidth="1"/>
    <col min="4179" max="4179" width="16.75" style="98" bestFit="1" customWidth="1"/>
    <col min="4180" max="4180" width="15.5" style="98" bestFit="1" customWidth="1"/>
    <col min="4181" max="4181" width="19.625" style="98" bestFit="1" customWidth="1"/>
    <col min="4182" max="4182" width="18.375" style="98" bestFit="1" customWidth="1"/>
    <col min="4183" max="4183" width="19.375" style="98" bestFit="1" customWidth="1"/>
    <col min="4184" max="4184" width="18.125" style="98" bestFit="1" customWidth="1"/>
    <col min="4185" max="4185" width="16.375" style="98" bestFit="1" customWidth="1"/>
    <col min="4186" max="4186" width="12.5" style="98" bestFit="1" customWidth="1"/>
    <col min="4187" max="4187" width="25.5" style="98" bestFit="1" customWidth="1"/>
    <col min="4188" max="4188" width="24.125" style="98" bestFit="1" customWidth="1"/>
    <col min="4189" max="4189" width="19.625" style="98" bestFit="1" customWidth="1"/>
    <col min="4190" max="4190" width="18.375" style="98" bestFit="1" customWidth="1"/>
    <col min="4191" max="4191" width="23.5" style="98" bestFit="1" customWidth="1"/>
    <col min="4192" max="4192" width="13.375" style="98" bestFit="1" customWidth="1"/>
    <col min="4193" max="4193" width="19.875" style="98" bestFit="1" customWidth="1"/>
    <col min="4194" max="4194" width="22.75" style="98" bestFit="1" customWidth="1"/>
    <col min="4195" max="4195" width="19.125" style="98" bestFit="1" customWidth="1"/>
    <col min="4196" max="4196" width="10.875" style="98" customWidth="1"/>
    <col min="4197" max="4197" width="18.875" style="98" bestFit="1" customWidth="1"/>
    <col min="4198" max="4198" width="28.875" style="98" bestFit="1" customWidth="1"/>
    <col min="4199" max="4199" width="24.125" style="98" bestFit="1" customWidth="1"/>
    <col min="4200" max="4200" width="18.625" style="98" bestFit="1" customWidth="1"/>
    <col min="4201" max="4201" width="17.75" style="98" bestFit="1" customWidth="1"/>
    <col min="4202" max="4202" width="14.875" style="98" bestFit="1" customWidth="1"/>
    <col min="4203" max="4203" width="4.5" style="98" customWidth="1"/>
    <col min="4204" max="4204" width="11.25" style="98" bestFit="1" customWidth="1"/>
    <col min="4205" max="4205" width="13.625" style="98" bestFit="1" customWidth="1"/>
    <col min="4206" max="4206" width="13.375" style="98" bestFit="1" customWidth="1"/>
    <col min="4207" max="4207" width="14.125" style="98" bestFit="1" customWidth="1"/>
    <col min="4208" max="4208" width="13.625" style="98" bestFit="1" customWidth="1"/>
    <col min="4209" max="4209" width="16.75" style="98" bestFit="1" customWidth="1"/>
    <col min="4210" max="4210" width="15.5" style="98" bestFit="1" customWidth="1"/>
    <col min="4211" max="4211" width="19.625" style="98" bestFit="1" customWidth="1"/>
    <col min="4212" max="4212" width="18.375" style="98" bestFit="1" customWidth="1"/>
    <col min="4213" max="4213" width="19.375" style="98" bestFit="1" customWidth="1"/>
    <col min="4214" max="4214" width="18.125" style="98" bestFit="1" customWidth="1"/>
    <col min="4215" max="4215" width="16.375" style="98" bestFit="1" customWidth="1"/>
    <col min="4216" max="4216" width="12.5" style="98" bestFit="1" customWidth="1"/>
    <col min="4217" max="4217" width="25.5" style="98" bestFit="1" customWidth="1"/>
    <col min="4218" max="4218" width="24.125" style="98" bestFit="1" customWidth="1"/>
    <col min="4219" max="4219" width="19.625" style="98" bestFit="1" customWidth="1"/>
    <col min="4220" max="4220" width="18.375" style="98" bestFit="1" customWidth="1"/>
    <col min="4221" max="4221" width="23.5" style="98" bestFit="1" customWidth="1"/>
    <col min="4222" max="4222" width="13.375" style="98" bestFit="1" customWidth="1"/>
    <col min="4223" max="4223" width="19.875" style="98" bestFit="1" customWidth="1"/>
    <col min="4224" max="4224" width="22.75" style="98" bestFit="1" customWidth="1"/>
    <col min="4225" max="4225" width="19.125" style="98" bestFit="1" customWidth="1"/>
    <col min="4226" max="4226" width="10.875" style="98" customWidth="1"/>
    <col min="4227" max="4227" width="18.875" style="98" bestFit="1" customWidth="1"/>
    <col min="4228" max="4228" width="28.875" style="98" bestFit="1" customWidth="1"/>
    <col min="4229" max="4229" width="24.125" style="98" bestFit="1" customWidth="1"/>
    <col min="4230" max="4230" width="18.625" style="98" bestFit="1" customWidth="1"/>
    <col min="4231" max="4231" width="17.375" style="98" bestFit="1" customWidth="1"/>
    <col min="4232" max="4232" width="14.75" style="98" bestFit="1" customWidth="1"/>
    <col min="4233" max="4233" width="4.375" style="98" customWidth="1"/>
    <col min="4234" max="4234" width="11.375" style="98" bestFit="1" customWidth="1"/>
    <col min="4235" max="4235" width="13.5" style="98" bestFit="1" customWidth="1"/>
    <col min="4236" max="4236" width="13.125" style="98" bestFit="1" customWidth="1"/>
    <col min="4237" max="4237" width="14.25" style="98" bestFit="1" customWidth="1"/>
    <col min="4238" max="4238" width="13.625" style="98" bestFit="1" customWidth="1"/>
    <col min="4239" max="4239" width="16.875" style="98" bestFit="1" customWidth="1"/>
    <col min="4240" max="4240" width="15.5" style="98" bestFit="1" customWidth="1"/>
    <col min="4241" max="4241" width="19.75" style="98" bestFit="1" customWidth="1"/>
    <col min="4242" max="4242" width="18.375" style="98" bestFit="1" customWidth="1"/>
    <col min="4243" max="4243" width="19.5" style="98" bestFit="1" customWidth="1"/>
    <col min="4244" max="4244" width="18.125" style="98" bestFit="1" customWidth="1"/>
    <col min="4245" max="4245" width="16.25" style="98" bestFit="1" customWidth="1"/>
    <col min="4246" max="4246" width="12.375" style="98" customWidth="1"/>
    <col min="4247" max="4247" width="25.125" style="98" bestFit="1" customWidth="1"/>
    <col min="4248" max="4248" width="23.625" style="98" bestFit="1" customWidth="1"/>
    <col min="4249" max="4249" width="19.5" style="98" bestFit="1" customWidth="1"/>
    <col min="4250" max="4250" width="18.125" style="98" bestFit="1" customWidth="1"/>
    <col min="4251" max="4251" width="23.125" style="98" bestFit="1" customWidth="1"/>
    <col min="4252" max="4252" width="13.25" style="98" bestFit="1" customWidth="1"/>
    <col min="4253" max="4253" width="19.75" style="98" bestFit="1" customWidth="1"/>
    <col min="4254" max="4254" width="22.375" style="98" bestFit="1" customWidth="1"/>
    <col min="4255" max="4255" width="18.875" style="98" bestFit="1" customWidth="1"/>
    <col min="4256" max="4256" width="10.875" style="98" customWidth="1"/>
    <col min="4257" max="4257" width="18.375" style="98" bestFit="1" customWidth="1"/>
    <col min="4258" max="4258" width="28.375" style="98" bestFit="1" customWidth="1"/>
    <col min="4259" max="4259" width="23.875" style="98" bestFit="1" customWidth="1"/>
    <col min="4260" max="4260" width="18.25" style="98" bestFit="1" customWidth="1"/>
    <col min="4261" max="4261" width="17.375" style="98" bestFit="1" customWidth="1"/>
    <col min="4262" max="4262" width="14.75" style="98" bestFit="1" customWidth="1"/>
    <col min="4263" max="4263" width="4.375" style="98" customWidth="1"/>
    <col min="4264" max="4264" width="11.375" style="98" bestFit="1" customWidth="1"/>
    <col min="4265" max="4265" width="13.5" style="98" bestFit="1" customWidth="1"/>
    <col min="4266" max="4266" width="13.125" style="98" bestFit="1" customWidth="1"/>
    <col min="4267" max="4267" width="14.25" style="98" bestFit="1" customWidth="1"/>
    <col min="4268" max="4268" width="13.625" style="98" bestFit="1" customWidth="1"/>
    <col min="4269" max="4269" width="16.875" style="98" bestFit="1" customWidth="1"/>
    <col min="4270" max="4270" width="15.5" style="98" bestFit="1" customWidth="1"/>
    <col min="4271" max="4271" width="19.75" style="98" bestFit="1" customWidth="1"/>
    <col min="4272" max="4272" width="18.375" style="98" bestFit="1" customWidth="1"/>
    <col min="4273" max="4273" width="19.5" style="98" bestFit="1" customWidth="1"/>
    <col min="4274" max="4274" width="18.125" style="98" bestFit="1" customWidth="1"/>
    <col min="4275" max="4275" width="16.25" style="98" bestFit="1" customWidth="1"/>
    <col min="4276" max="4276" width="12.375" style="98" bestFit="1" customWidth="1"/>
    <col min="4277" max="4277" width="25.125" style="98" bestFit="1" customWidth="1"/>
    <col min="4278" max="4278" width="23.625" style="98" bestFit="1" customWidth="1"/>
    <col min="4279" max="4279" width="19.5" style="98" bestFit="1" customWidth="1"/>
    <col min="4280" max="4280" width="18.125" style="98" bestFit="1" customWidth="1"/>
    <col min="4281" max="4281" width="23.125" style="98" bestFit="1" customWidth="1"/>
    <col min="4282" max="4282" width="13.25" style="98" bestFit="1" customWidth="1"/>
    <col min="4283" max="4283" width="19.75" style="98" bestFit="1" customWidth="1"/>
    <col min="4284" max="4284" width="22.375" style="98" bestFit="1" customWidth="1"/>
    <col min="4285" max="4285" width="18.875" style="98" bestFit="1" customWidth="1"/>
    <col min="4286" max="4286" width="10.875" style="98" customWidth="1"/>
    <col min="4287" max="4287" width="18.375" style="98" bestFit="1" customWidth="1"/>
    <col min="4288" max="4288" width="28.375" style="98" bestFit="1" customWidth="1"/>
    <col min="4289" max="4289" width="23.875" style="98" bestFit="1" customWidth="1"/>
    <col min="4290" max="4290" width="18.25" style="98" bestFit="1" customWidth="1"/>
    <col min="4291" max="4291" width="17.75" style="98" bestFit="1" customWidth="1"/>
    <col min="4292" max="4292" width="14.875" style="98" bestFit="1" customWidth="1"/>
    <col min="4293" max="4293" width="4.5" style="98" customWidth="1"/>
    <col min="4294" max="4294" width="11.25" style="98" bestFit="1" customWidth="1"/>
    <col min="4295" max="4295" width="13.625" style="98" bestFit="1" customWidth="1"/>
    <col min="4296" max="4296" width="13.375" style="98" bestFit="1" customWidth="1"/>
    <col min="4297" max="4297" width="14.125" style="98" bestFit="1" customWidth="1"/>
    <col min="4298" max="4298" width="13.625" style="98" bestFit="1" customWidth="1"/>
    <col min="4299" max="4299" width="16.75" style="98" bestFit="1" customWidth="1"/>
    <col min="4300" max="4300" width="15.5" style="98" bestFit="1" customWidth="1"/>
    <col min="4301" max="4301" width="19.625" style="98" bestFit="1" customWidth="1"/>
    <col min="4302" max="4302" width="18.375" style="98" bestFit="1" customWidth="1"/>
    <col min="4303" max="4303" width="19.375" style="98" bestFit="1" customWidth="1"/>
    <col min="4304" max="4304" width="18.125" style="98" bestFit="1" customWidth="1"/>
    <col min="4305" max="4305" width="16.375" style="98" bestFit="1" customWidth="1"/>
    <col min="4306" max="4306" width="12.5" style="98" bestFit="1" customWidth="1"/>
    <col min="4307" max="4307" width="25.5" style="98" bestFit="1" customWidth="1"/>
    <col min="4308" max="4308" width="24.125" style="98" bestFit="1" customWidth="1"/>
    <col min="4309" max="4309" width="19.625" style="98" bestFit="1" customWidth="1"/>
    <col min="4310" max="4310" width="18.375" style="98" bestFit="1" customWidth="1"/>
    <col min="4311" max="4311" width="23.5" style="98" bestFit="1" customWidth="1"/>
    <col min="4312" max="4312" width="13.375" style="98" bestFit="1" customWidth="1"/>
    <col min="4313" max="4313" width="19.875" style="98" bestFit="1" customWidth="1"/>
    <col min="4314" max="4314" width="22.75" style="98" bestFit="1" customWidth="1"/>
    <col min="4315" max="4315" width="19.125" style="98" bestFit="1" customWidth="1"/>
    <col min="4316" max="4316" width="10.875" style="98" customWidth="1"/>
    <col min="4317" max="4317" width="18.875" style="98" bestFit="1" customWidth="1"/>
    <col min="4318" max="4318" width="28.875" style="98" bestFit="1" customWidth="1"/>
    <col min="4319" max="4319" width="24.125" style="98" bestFit="1" customWidth="1"/>
    <col min="4320" max="4320" width="18.625" style="98" bestFit="1" customWidth="1"/>
    <col min="4321" max="4321" width="17.75" style="98" bestFit="1" customWidth="1"/>
    <col min="4322" max="4322" width="14.875" style="98" bestFit="1" customWidth="1"/>
    <col min="4323" max="4323" width="4.5" style="98" customWidth="1"/>
    <col min="4324" max="4324" width="11.25" style="98" bestFit="1" customWidth="1"/>
    <col min="4325" max="4325" width="13.625" style="98" bestFit="1" customWidth="1"/>
    <col min="4326" max="4326" width="13.375" style="98" bestFit="1" customWidth="1"/>
    <col min="4327" max="4327" width="14.125" style="98" bestFit="1" customWidth="1"/>
    <col min="4328" max="4328" width="13.625" style="98" bestFit="1" customWidth="1"/>
    <col min="4329" max="4329" width="16.75" style="98" bestFit="1" customWidth="1"/>
    <col min="4330" max="4330" width="15.5" style="98" bestFit="1" customWidth="1"/>
    <col min="4331" max="4331" width="19.625" style="98" bestFit="1" customWidth="1"/>
    <col min="4332" max="4332" width="18.375" style="98" bestFit="1" customWidth="1"/>
    <col min="4333" max="4333" width="19.375" style="98" bestFit="1" customWidth="1"/>
    <col min="4334" max="4334" width="18.125" style="98" bestFit="1" customWidth="1"/>
    <col min="4335" max="4335" width="16.375" style="98" bestFit="1" customWidth="1"/>
    <col min="4336" max="4336" width="12.5" style="98" customWidth="1"/>
    <col min="4337" max="4337" width="25.5" style="98" bestFit="1" customWidth="1"/>
    <col min="4338" max="4338" width="24.125" style="98" bestFit="1" customWidth="1"/>
    <col min="4339" max="4339" width="19.625" style="98" bestFit="1" customWidth="1"/>
    <col min="4340" max="4340" width="18.375" style="98" bestFit="1" customWidth="1"/>
    <col min="4341" max="4341" width="23.5" style="98" bestFit="1" customWidth="1"/>
    <col min="4342" max="4342" width="13.375" style="98" bestFit="1" customWidth="1"/>
    <col min="4343" max="4343" width="19.875" style="98" bestFit="1" customWidth="1"/>
    <col min="4344" max="4344" width="22.75" style="98" bestFit="1" customWidth="1"/>
    <col min="4345" max="4345" width="19.125" style="98" bestFit="1" customWidth="1"/>
    <col min="4346" max="4346" width="10.875" style="98" customWidth="1"/>
    <col min="4347" max="4347" width="18.875" style="98" bestFit="1" customWidth="1"/>
    <col min="4348" max="4348" width="28.875" style="98" bestFit="1" customWidth="1"/>
    <col min="4349" max="4349" width="24.125" style="98" bestFit="1" customWidth="1"/>
    <col min="4350" max="4350" width="18.625" style="98" bestFit="1" customWidth="1"/>
    <col min="4351" max="4351" width="17.75" style="98" bestFit="1" customWidth="1"/>
    <col min="4352" max="4352" width="14.875" style="98" bestFit="1" customWidth="1"/>
    <col min="4353" max="4353" width="4.5" style="98" customWidth="1"/>
    <col min="4354" max="4354" width="11.25" style="98" bestFit="1" customWidth="1"/>
    <col min="4355" max="4355" width="13.625" style="98" bestFit="1" customWidth="1"/>
    <col min="4356" max="4356" width="13.375" style="98" bestFit="1" customWidth="1"/>
    <col min="4357" max="4357" width="14.125" style="98" bestFit="1" customWidth="1"/>
    <col min="4358" max="4358" width="13.625" style="98" bestFit="1" customWidth="1"/>
    <col min="4359" max="4359" width="16.75" style="98" bestFit="1" customWidth="1"/>
    <col min="4360" max="4360" width="15.5" style="98" bestFit="1" customWidth="1"/>
    <col min="4361" max="4361" width="19.625" style="98" bestFit="1" customWidth="1"/>
    <col min="4362" max="4362" width="18.375" style="98" bestFit="1" customWidth="1"/>
    <col min="4363" max="4363" width="19.375" style="98" bestFit="1" customWidth="1"/>
    <col min="4364" max="4364" width="18.125" style="98" bestFit="1" customWidth="1"/>
    <col min="4365" max="4365" width="16.375" style="98" bestFit="1" customWidth="1"/>
    <col min="4366" max="4366" width="12.5" style="98" customWidth="1"/>
    <col min="4367" max="4367" width="25.5" style="98" bestFit="1" customWidth="1"/>
    <col min="4368" max="4368" width="24.125" style="98" bestFit="1" customWidth="1"/>
    <col min="4369" max="4369" width="19.625" style="98" bestFit="1" customWidth="1"/>
    <col min="4370" max="4370" width="18.375" style="98" bestFit="1" customWidth="1"/>
    <col min="4371" max="4371" width="23.5" style="98" bestFit="1" customWidth="1"/>
    <col min="4372" max="4372" width="13.375" style="98" bestFit="1" customWidth="1"/>
    <col min="4373" max="4373" width="19.875" style="98" bestFit="1" customWidth="1"/>
    <col min="4374" max="4374" width="22.75" style="98" bestFit="1" customWidth="1"/>
    <col min="4375" max="4375" width="19.125" style="98" bestFit="1" customWidth="1"/>
    <col min="4376" max="4376" width="10.875" style="98" customWidth="1"/>
    <col min="4377" max="4377" width="18.875" style="98" bestFit="1" customWidth="1"/>
    <col min="4378" max="4378" width="28.875" style="98" bestFit="1" customWidth="1"/>
    <col min="4379" max="4379" width="24.125" style="98" bestFit="1" customWidth="1"/>
    <col min="4380" max="4380" width="18.625" style="98" bestFit="1" customWidth="1"/>
    <col min="4381" max="4381" width="17.375" style="98" bestFit="1" customWidth="1"/>
    <col min="4382" max="4382" width="14.75" style="98" bestFit="1" customWidth="1"/>
    <col min="4383" max="4383" width="4.375" style="98" customWidth="1"/>
    <col min="4384" max="4384" width="11.375" style="98" bestFit="1" customWidth="1"/>
    <col min="4385" max="4385" width="13.5" style="98" bestFit="1" customWidth="1"/>
    <col min="4386" max="4386" width="13.125" style="98" bestFit="1" customWidth="1"/>
    <col min="4387" max="4387" width="14.25" style="98" bestFit="1" customWidth="1"/>
    <col min="4388" max="4388" width="13.625" style="98" bestFit="1" customWidth="1"/>
    <col min="4389" max="4389" width="16.875" style="98" bestFit="1" customWidth="1"/>
    <col min="4390" max="4390" width="15.5" style="98" bestFit="1" customWidth="1"/>
    <col min="4391" max="4391" width="19.75" style="98" bestFit="1" customWidth="1"/>
    <col min="4392" max="4392" width="18.375" style="98" bestFit="1" customWidth="1"/>
    <col min="4393" max="4393" width="19.5" style="98" bestFit="1" customWidth="1"/>
    <col min="4394" max="4394" width="18.125" style="98" bestFit="1" customWidth="1"/>
    <col min="4395" max="4395" width="16.25" style="98" bestFit="1" customWidth="1"/>
    <col min="4396" max="4396" width="12.375" style="98" bestFit="1" customWidth="1"/>
    <col min="4397" max="4397" width="25.125" style="98" bestFit="1" customWidth="1"/>
    <col min="4398" max="4398" width="23.625" style="98" bestFit="1" customWidth="1"/>
    <col min="4399" max="4399" width="19.5" style="98" bestFit="1" customWidth="1"/>
    <col min="4400" max="4400" width="18.125" style="98" bestFit="1" customWidth="1"/>
    <col min="4401" max="4401" width="23.125" style="98" bestFit="1" customWidth="1"/>
    <col min="4402" max="4402" width="13.25" style="98" bestFit="1" customWidth="1"/>
    <col min="4403" max="4403" width="19.75" style="98" bestFit="1" customWidth="1"/>
    <col min="4404" max="4404" width="22.375" style="98" bestFit="1" customWidth="1"/>
    <col min="4405" max="4405" width="18.875" style="98" bestFit="1" customWidth="1"/>
    <col min="4406" max="4406" width="10.875" style="98" customWidth="1"/>
    <col min="4407" max="4407" width="18.375" style="98" bestFit="1" customWidth="1"/>
    <col min="4408" max="4408" width="28.375" style="98" bestFit="1" customWidth="1"/>
    <col min="4409" max="4409" width="23.875" style="98" bestFit="1" customWidth="1"/>
    <col min="4410" max="4410" width="18.25" style="98" bestFit="1" customWidth="1"/>
    <col min="4411" max="4411" width="17.375" style="98" bestFit="1" customWidth="1"/>
    <col min="4412" max="4412" width="14.75" style="98" bestFit="1" customWidth="1"/>
    <col min="4413" max="4413" width="4.375" style="98" customWidth="1"/>
    <col min="4414" max="4414" width="11.375" style="98" bestFit="1" customWidth="1"/>
    <col min="4415" max="4415" width="13.5" style="98" bestFit="1" customWidth="1"/>
    <col min="4416" max="4416" width="13.125" style="98" bestFit="1" customWidth="1"/>
    <col min="4417" max="4417" width="14.25" style="98" bestFit="1" customWidth="1"/>
    <col min="4418" max="4418" width="13.625" style="98" bestFit="1" customWidth="1"/>
    <col min="4419" max="4419" width="16.875" style="98" bestFit="1" customWidth="1"/>
    <col min="4420" max="4420" width="15.5" style="98" bestFit="1" customWidth="1"/>
    <col min="4421" max="4421" width="19.75" style="98" bestFit="1" customWidth="1"/>
    <col min="4422" max="4422" width="18.375" style="98" bestFit="1" customWidth="1"/>
    <col min="4423" max="4423" width="19.5" style="98" bestFit="1" customWidth="1"/>
    <col min="4424" max="4424" width="18.125" style="98" bestFit="1" customWidth="1"/>
    <col min="4425" max="4425" width="16.25" style="98" bestFit="1" customWidth="1"/>
    <col min="4426" max="4426" width="12.375" style="98" customWidth="1"/>
    <col min="4427" max="4427" width="25.125" style="98" bestFit="1" customWidth="1"/>
    <col min="4428" max="4428" width="23.625" style="98" bestFit="1" customWidth="1"/>
    <col min="4429" max="4429" width="19.5" style="98" bestFit="1" customWidth="1"/>
    <col min="4430" max="4430" width="18.125" style="98" bestFit="1" customWidth="1"/>
    <col min="4431" max="4431" width="23.125" style="98" bestFit="1" customWidth="1"/>
    <col min="4432" max="4432" width="13.25" style="98" bestFit="1" customWidth="1"/>
    <col min="4433" max="4433" width="19.75" style="98" bestFit="1" customWidth="1"/>
    <col min="4434" max="4434" width="22.375" style="98" bestFit="1" customWidth="1"/>
    <col min="4435" max="4435" width="18.875" style="98" bestFit="1" customWidth="1"/>
    <col min="4436" max="4436" width="10.875" style="98" customWidth="1"/>
    <col min="4437" max="4437" width="18.375" style="98" bestFit="1" customWidth="1"/>
    <col min="4438" max="4438" width="28.375" style="98" bestFit="1" customWidth="1"/>
    <col min="4439" max="4439" width="23.875" style="98" bestFit="1" customWidth="1"/>
    <col min="4440" max="4440" width="18.25" style="98" bestFit="1" customWidth="1"/>
    <col min="4441" max="4441" width="17.375" style="98" bestFit="1" customWidth="1"/>
    <col min="4442" max="4442" width="14.75" style="98" bestFit="1" customWidth="1"/>
    <col min="4443" max="4443" width="4.375" style="98" customWidth="1"/>
    <col min="4444" max="4444" width="11.375" style="98" bestFit="1" customWidth="1"/>
    <col min="4445" max="4445" width="13.5" style="98" bestFit="1" customWidth="1"/>
    <col min="4446" max="4446" width="13.125" style="98" bestFit="1" customWidth="1"/>
    <col min="4447" max="4447" width="14.25" style="98" bestFit="1" customWidth="1"/>
    <col min="4448" max="4448" width="13.625" style="98" bestFit="1" customWidth="1"/>
    <col min="4449" max="4449" width="16.875" style="98" bestFit="1" customWidth="1"/>
    <col min="4450" max="4450" width="15.5" style="98" bestFit="1" customWidth="1"/>
    <col min="4451" max="4451" width="19.75" style="98" bestFit="1" customWidth="1"/>
    <col min="4452" max="4452" width="18.375" style="98" bestFit="1" customWidth="1"/>
    <col min="4453" max="4453" width="19.5" style="98" bestFit="1" customWidth="1"/>
    <col min="4454" max="4454" width="18.125" style="98" bestFit="1" customWidth="1"/>
    <col min="4455" max="4455" width="16.25" style="98" bestFit="1" customWidth="1"/>
    <col min="4456" max="4456" width="12.375" style="98" bestFit="1" customWidth="1"/>
    <col min="4457" max="4457" width="25.125" style="98" bestFit="1" customWidth="1"/>
    <col min="4458" max="4458" width="23.625" style="98" bestFit="1" customWidth="1"/>
    <col min="4459" max="4459" width="19.5" style="98" bestFit="1" customWidth="1"/>
    <col min="4460" max="4460" width="18.125" style="98" bestFit="1" customWidth="1"/>
    <col min="4461" max="4461" width="23.125" style="98" bestFit="1" customWidth="1"/>
    <col min="4462" max="4462" width="13.25" style="98" bestFit="1" customWidth="1"/>
    <col min="4463" max="4463" width="19.75" style="98" bestFit="1" customWidth="1"/>
    <col min="4464" max="4464" width="22.375" style="98" bestFit="1" customWidth="1"/>
    <col min="4465" max="4465" width="18.875" style="98" bestFit="1" customWidth="1"/>
    <col min="4466" max="4466" width="10.875" style="98" customWidth="1"/>
    <col min="4467" max="4467" width="18.375" style="98" bestFit="1" customWidth="1"/>
    <col min="4468" max="4468" width="28.375" style="98" bestFit="1" customWidth="1"/>
    <col min="4469" max="4469" width="23.875" style="98" bestFit="1" customWidth="1"/>
    <col min="4470" max="4470" width="18.25" style="98" bestFit="1" customWidth="1"/>
    <col min="4471" max="4471" width="17.375" style="98" bestFit="1" customWidth="1"/>
    <col min="4472" max="4472" width="14.75" style="98" bestFit="1" customWidth="1"/>
    <col min="4473" max="4473" width="4.375" style="98" customWidth="1"/>
    <col min="4474" max="4474" width="11.375" style="98" bestFit="1" customWidth="1"/>
    <col min="4475" max="4475" width="13.5" style="98" bestFit="1" customWidth="1"/>
    <col min="4476" max="4476" width="13.125" style="98" bestFit="1" customWidth="1"/>
    <col min="4477" max="4477" width="14.25" style="98" bestFit="1" customWidth="1"/>
    <col min="4478" max="4478" width="13.625" style="98" bestFit="1" customWidth="1"/>
    <col min="4479" max="4479" width="16.875" style="98" bestFit="1" customWidth="1"/>
    <col min="4480" max="4480" width="15.5" style="98" bestFit="1" customWidth="1"/>
    <col min="4481" max="4481" width="19.75" style="98" bestFit="1" customWidth="1"/>
    <col min="4482" max="4482" width="18.375" style="98" bestFit="1" customWidth="1"/>
    <col min="4483" max="4483" width="19.5" style="98" bestFit="1" customWidth="1"/>
    <col min="4484" max="4484" width="18.125" style="98" bestFit="1" customWidth="1"/>
    <col min="4485" max="4485" width="16.25" style="98" bestFit="1" customWidth="1"/>
    <col min="4486" max="4486" width="12.375" style="98" customWidth="1"/>
    <col min="4487" max="4487" width="25.125" style="98" bestFit="1" customWidth="1"/>
    <col min="4488" max="4488" width="23.625" style="98" bestFit="1" customWidth="1"/>
    <col min="4489" max="4489" width="19.5" style="98" bestFit="1" customWidth="1"/>
    <col min="4490" max="4490" width="18.125" style="98" bestFit="1" customWidth="1"/>
    <col min="4491" max="4491" width="23.125" style="98" bestFit="1" customWidth="1"/>
    <col min="4492" max="4492" width="13.25" style="98" bestFit="1" customWidth="1"/>
    <col min="4493" max="4493" width="19.75" style="98" bestFit="1" customWidth="1"/>
    <col min="4494" max="4494" width="22.375" style="98" bestFit="1" customWidth="1"/>
    <col min="4495" max="4495" width="18.875" style="98" bestFit="1" customWidth="1"/>
    <col min="4496" max="4496" width="10.875" style="98" customWidth="1"/>
    <col min="4497" max="4497" width="18.375" style="98" bestFit="1" customWidth="1"/>
    <col min="4498" max="4498" width="28.375" style="98" bestFit="1" customWidth="1"/>
    <col min="4499" max="4499" width="23.875" style="98" bestFit="1" customWidth="1"/>
    <col min="4500" max="4500" width="18.25" style="98" bestFit="1" customWidth="1"/>
    <col min="4501" max="4501" width="17.375" style="98" bestFit="1" customWidth="1"/>
    <col min="4502" max="4502" width="14.75" style="98" bestFit="1" customWidth="1"/>
    <col min="4503" max="4503" width="4.375" style="98" customWidth="1"/>
    <col min="4504" max="4504" width="11.375" style="98" bestFit="1" customWidth="1"/>
    <col min="4505" max="4505" width="13.5" style="98" bestFit="1" customWidth="1"/>
    <col min="4506" max="4506" width="13.125" style="98" bestFit="1" customWidth="1"/>
    <col min="4507" max="4507" width="14.25" style="98" bestFit="1" customWidth="1"/>
    <col min="4508" max="4508" width="13.625" style="98" bestFit="1" customWidth="1"/>
    <col min="4509" max="4509" width="16.875" style="98" bestFit="1" customWidth="1"/>
    <col min="4510" max="4510" width="15.5" style="98" bestFit="1" customWidth="1"/>
    <col min="4511" max="4511" width="19.75" style="98" bestFit="1" customWidth="1"/>
    <col min="4512" max="4512" width="18.375" style="98" bestFit="1" customWidth="1"/>
    <col min="4513" max="4513" width="19.5" style="98" bestFit="1" customWidth="1"/>
    <col min="4514" max="4514" width="18.125" style="98" bestFit="1" customWidth="1"/>
    <col min="4515" max="4515" width="16.25" style="98" bestFit="1" customWidth="1"/>
    <col min="4516" max="4516" width="12.375" style="98" customWidth="1"/>
    <col min="4517" max="4517" width="25.125" style="98" bestFit="1" customWidth="1"/>
    <col min="4518" max="4518" width="23.625" style="98" bestFit="1" customWidth="1"/>
    <col min="4519" max="4519" width="19.5" style="98" bestFit="1" customWidth="1"/>
    <col min="4520" max="4520" width="18.125" style="98" bestFit="1" customWidth="1"/>
    <col min="4521" max="4521" width="23.125" style="98" bestFit="1" customWidth="1"/>
    <col min="4522" max="4522" width="13.25" style="98" bestFit="1" customWidth="1"/>
    <col min="4523" max="4523" width="19.75" style="98" bestFit="1" customWidth="1"/>
    <col min="4524" max="4524" width="22.375" style="98" bestFit="1" customWidth="1"/>
    <col min="4525" max="4525" width="18.875" style="98" bestFit="1" customWidth="1"/>
    <col min="4526" max="4526" width="10.875" style="98" customWidth="1"/>
    <col min="4527" max="4527" width="18.375" style="98" bestFit="1" customWidth="1"/>
    <col min="4528" max="4528" width="28.375" style="98" bestFit="1" customWidth="1"/>
    <col min="4529" max="4529" width="23.875" style="98" bestFit="1" customWidth="1"/>
    <col min="4530" max="4530" width="18.25" style="98" bestFit="1" customWidth="1"/>
    <col min="4531" max="4531" width="17.75" style="98" bestFit="1" customWidth="1"/>
    <col min="4532" max="4532" width="14.875" style="98" bestFit="1" customWidth="1"/>
    <col min="4533" max="4533" width="4.5" style="98" customWidth="1"/>
    <col min="4534" max="4534" width="11.25" style="98" bestFit="1" customWidth="1"/>
    <col min="4535" max="4535" width="13.625" style="98" bestFit="1" customWidth="1"/>
    <col min="4536" max="4536" width="13.375" style="98" bestFit="1" customWidth="1"/>
    <col min="4537" max="4537" width="14.125" style="98" bestFit="1" customWidth="1"/>
    <col min="4538" max="4538" width="13.625" style="98" bestFit="1" customWidth="1"/>
    <col min="4539" max="4539" width="16.75" style="98" bestFit="1" customWidth="1"/>
    <col min="4540" max="4540" width="15.5" style="98" bestFit="1" customWidth="1"/>
    <col min="4541" max="4541" width="19.625" style="98" bestFit="1" customWidth="1"/>
    <col min="4542" max="4542" width="18.375" style="98" bestFit="1" customWidth="1"/>
    <col min="4543" max="4543" width="19.375" style="98" bestFit="1" customWidth="1"/>
    <col min="4544" max="4544" width="18.125" style="98" bestFit="1" customWidth="1"/>
    <col min="4545" max="4545" width="16.375" style="98" bestFit="1" customWidth="1"/>
    <col min="4546" max="4546" width="12.5" style="98" customWidth="1"/>
    <col min="4547" max="4547" width="25.5" style="98" bestFit="1" customWidth="1"/>
    <col min="4548" max="4548" width="24.125" style="98" bestFit="1" customWidth="1"/>
    <col min="4549" max="4549" width="19.625" style="98" bestFit="1" customWidth="1"/>
    <col min="4550" max="4550" width="18.375" style="98" bestFit="1" customWidth="1"/>
    <col min="4551" max="4551" width="23.5" style="98" bestFit="1" customWidth="1"/>
    <col min="4552" max="4552" width="13.375" style="98" bestFit="1" customWidth="1"/>
    <col min="4553" max="4553" width="19.875" style="98" bestFit="1" customWidth="1"/>
    <col min="4554" max="4554" width="22.75" style="98" bestFit="1" customWidth="1"/>
    <col min="4555" max="4555" width="19.125" style="98" bestFit="1" customWidth="1"/>
    <col min="4556" max="4556" width="10.875" style="98" customWidth="1"/>
    <col min="4557" max="4557" width="18.875" style="98" bestFit="1" customWidth="1"/>
    <col min="4558" max="4558" width="28.875" style="98" bestFit="1" customWidth="1"/>
    <col min="4559" max="4559" width="24.125" style="98" bestFit="1" customWidth="1"/>
    <col min="4560" max="4560" width="18.625" style="98" bestFit="1" customWidth="1"/>
    <col min="4561" max="4561" width="17.75" style="98" bestFit="1" customWidth="1"/>
    <col min="4562" max="4562" width="14.875" style="98" bestFit="1" customWidth="1"/>
    <col min="4563" max="4563" width="4.5" style="98" customWidth="1"/>
    <col min="4564" max="4564" width="11.25" style="98" bestFit="1" customWidth="1"/>
    <col min="4565" max="4565" width="13.625" style="98" bestFit="1" customWidth="1"/>
    <col min="4566" max="4566" width="13.375" style="98" bestFit="1" customWidth="1"/>
    <col min="4567" max="4567" width="14.125" style="98" bestFit="1" customWidth="1"/>
    <col min="4568" max="4568" width="13.625" style="98" bestFit="1" customWidth="1"/>
    <col min="4569" max="4569" width="16.75" style="98" bestFit="1" customWidth="1"/>
    <col min="4570" max="4570" width="15.5" style="98" bestFit="1" customWidth="1"/>
    <col min="4571" max="4571" width="19.625" style="98" bestFit="1" customWidth="1"/>
    <col min="4572" max="4572" width="18.375" style="98" bestFit="1" customWidth="1"/>
    <col min="4573" max="4573" width="19.375" style="98" bestFit="1" customWidth="1"/>
    <col min="4574" max="4574" width="18.125" style="98" bestFit="1" customWidth="1"/>
    <col min="4575" max="4575" width="16.375" style="98" bestFit="1" customWidth="1"/>
    <col min="4576" max="4576" width="12.5" style="98" customWidth="1"/>
    <col min="4577" max="4577" width="25.5" style="98" bestFit="1" customWidth="1"/>
    <col min="4578" max="4578" width="24.125" style="98" bestFit="1" customWidth="1"/>
    <col min="4579" max="4579" width="19.625" style="98" bestFit="1" customWidth="1"/>
    <col min="4580" max="4580" width="18.375" style="98" bestFit="1" customWidth="1"/>
    <col min="4581" max="4581" width="23.5" style="98" bestFit="1" customWidth="1"/>
    <col min="4582" max="4582" width="13.375" style="98" bestFit="1" customWidth="1"/>
    <col min="4583" max="4583" width="19.875" style="98" bestFit="1" customWidth="1"/>
    <col min="4584" max="4584" width="22.75" style="98" bestFit="1" customWidth="1"/>
    <col min="4585" max="4585" width="19.125" style="98" bestFit="1" customWidth="1"/>
    <col min="4586" max="4586" width="10.875" style="98" customWidth="1"/>
    <col min="4587" max="4587" width="18.875" style="98" bestFit="1" customWidth="1"/>
    <col min="4588" max="4588" width="28.875" style="98" bestFit="1" customWidth="1"/>
    <col min="4589" max="4589" width="24.125" style="98" bestFit="1" customWidth="1"/>
    <col min="4590" max="4590" width="18.625" style="98" bestFit="1" customWidth="1"/>
    <col min="4591" max="4591" width="17.75" style="98" bestFit="1" customWidth="1"/>
    <col min="4592" max="4592" width="14.875" style="98" bestFit="1" customWidth="1"/>
    <col min="4593" max="4593" width="4.5" style="98" customWidth="1"/>
    <col min="4594" max="4594" width="11.25" style="98" bestFit="1" customWidth="1"/>
    <col min="4595" max="4595" width="13.625" style="98" bestFit="1" customWidth="1"/>
    <col min="4596" max="4596" width="13.375" style="98" bestFit="1" customWidth="1"/>
    <col min="4597" max="4597" width="14.125" style="98" bestFit="1" customWidth="1"/>
    <col min="4598" max="4598" width="13.625" style="98" bestFit="1" customWidth="1"/>
    <col min="4599" max="4599" width="16.75" style="98" bestFit="1" customWidth="1"/>
    <col min="4600" max="4600" width="15.5" style="98" bestFit="1" customWidth="1"/>
    <col min="4601" max="4601" width="19.625" style="98" bestFit="1" customWidth="1"/>
    <col min="4602" max="4602" width="18.375" style="98" bestFit="1" customWidth="1"/>
    <col min="4603" max="4603" width="19.375" style="98" bestFit="1" customWidth="1"/>
    <col min="4604" max="4604" width="18.125" style="98" bestFit="1" customWidth="1"/>
    <col min="4605" max="4605" width="16.375" style="98" bestFit="1" customWidth="1"/>
    <col min="4606" max="4606" width="12.5" style="98" customWidth="1"/>
    <col min="4607" max="4607" width="25.5" style="98" bestFit="1" customWidth="1"/>
    <col min="4608" max="4608" width="24.125" style="98" bestFit="1" customWidth="1"/>
    <col min="4609" max="4609" width="19.625" style="98" bestFit="1" customWidth="1"/>
    <col min="4610" max="4610" width="18.375" style="98" bestFit="1" customWidth="1"/>
    <col min="4611" max="4611" width="23.5" style="98" bestFit="1" customWidth="1"/>
    <col min="4612" max="4612" width="13.375" style="98" bestFit="1" customWidth="1"/>
    <col min="4613" max="4613" width="19.875" style="98" bestFit="1" customWidth="1"/>
    <col min="4614" max="4614" width="22.75" style="98" bestFit="1" customWidth="1"/>
    <col min="4615" max="4615" width="19.125" style="98" bestFit="1" customWidth="1"/>
    <col min="4616" max="4616" width="10.875" style="98" bestFit="1" customWidth="1"/>
    <col min="4617" max="4617" width="18.875" style="98" bestFit="1" customWidth="1"/>
    <col min="4618" max="4618" width="28.875" style="98" bestFit="1" customWidth="1"/>
    <col min="4619" max="4619" width="24.125" style="98" bestFit="1" customWidth="1"/>
    <col min="4620" max="4620" width="18.625" style="98" bestFit="1" customWidth="1"/>
    <col min="4621" max="4621" width="17.75" style="98" bestFit="1" customWidth="1"/>
    <col min="4622" max="4622" width="14.875" style="98" bestFit="1" customWidth="1"/>
    <col min="4623" max="4623" width="4.5" style="98" customWidth="1"/>
    <col min="4624" max="4624" width="11.25" style="98" bestFit="1" customWidth="1"/>
    <col min="4625" max="4625" width="13.625" style="98" bestFit="1" customWidth="1"/>
    <col min="4626" max="4626" width="13.375" style="98" bestFit="1" customWidth="1"/>
    <col min="4627" max="4627" width="14.125" style="98" bestFit="1" customWidth="1"/>
    <col min="4628" max="4628" width="13.625" style="98" bestFit="1" customWidth="1"/>
    <col min="4629" max="4629" width="16.75" style="98" bestFit="1" customWidth="1"/>
    <col min="4630" max="4630" width="15.5" style="98" bestFit="1" customWidth="1"/>
    <col min="4631" max="4631" width="19.625" style="98" bestFit="1" customWidth="1"/>
    <col min="4632" max="4632" width="18.375" style="98" bestFit="1" customWidth="1"/>
    <col min="4633" max="4633" width="19.375" style="98" bestFit="1" customWidth="1"/>
    <col min="4634" max="4634" width="18.125" style="98" bestFit="1" customWidth="1"/>
    <col min="4635" max="4635" width="16.375" style="98" bestFit="1" customWidth="1"/>
    <col min="4636" max="4636" width="12.5" style="98" bestFit="1" customWidth="1"/>
    <col min="4637" max="4637" width="25.5" style="98" bestFit="1" customWidth="1"/>
    <col min="4638" max="4638" width="24.125" style="98" bestFit="1" customWidth="1"/>
    <col min="4639" max="4639" width="19.625" style="98" bestFit="1" customWidth="1"/>
    <col min="4640" max="4640" width="18.375" style="98" bestFit="1" customWidth="1"/>
    <col min="4641" max="4641" width="23.5" style="98" bestFit="1" customWidth="1"/>
    <col min="4642" max="4642" width="13.375" style="98" bestFit="1" customWidth="1"/>
    <col min="4643" max="4643" width="19.875" style="98" bestFit="1" customWidth="1"/>
    <col min="4644" max="4644" width="22.75" style="98" bestFit="1" customWidth="1"/>
    <col min="4645" max="4645" width="19.125" style="98" bestFit="1" customWidth="1"/>
    <col min="4646" max="4646" width="10.875" style="98" bestFit="1" customWidth="1"/>
    <col min="4647" max="4647" width="18.875" style="98" bestFit="1" customWidth="1"/>
    <col min="4648" max="4648" width="28.875" style="98" bestFit="1" customWidth="1"/>
    <col min="4649" max="4649" width="24.125" style="98" bestFit="1" customWidth="1"/>
    <col min="4650" max="4650" width="18.625" style="98" bestFit="1" customWidth="1"/>
    <col min="4651" max="4651" width="17.75" style="98" bestFit="1" customWidth="1"/>
    <col min="4652" max="4652" width="14.875" style="98" bestFit="1" customWidth="1"/>
    <col min="4653" max="4653" width="4.5" style="98" customWidth="1"/>
    <col min="4654" max="4654" width="11.25" style="98" bestFit="1" customWidth="1"/>
    <col min="4655" max="4655" width="13.625" style="98" bestFit="1" customWidth="1"/>
    <col min="4656" max="4656" width="13.375" style="98" bestFit="1" customWidth="1"/>
    <col min="4657" max="4657" width="14.125" style="98" bestFit="1" customWidth="1"/>
    <col min="4658" max="4658" width="13.625" style="98" bestFit="1" customWidth="1"/>
    <col min="4659" max="4659" width="16.75" style="98" bestFit="1" customWidth="1"/>
    <col min="4660" max="4660" width="15.5" style="98" bestFit="1" customWidth="1"/>
    <col min="4661" max="4661" width="19.625" style="98" bestFit="1" customWidth="1"/>
    <col min="4662" max="4662" width="18.375" style="98" bestFit="1" customWidth="1"/>
    <col min="4663" max="4663" width="19.375" style="98" bestFit="1" customWidth="1"/>
    <col min="4664" max="4664" width="18.125" style="98" bestFit="1" customWidth="1"/>
    <col min="4665" max="4665" width="16.375" style="98" bestFit="1" customWidth="1"/>
    <col min="4666" max="4666" width="12.5" style="98" bestFit="1" customWidth="1"/>
    <col min="4667" max="4667" width="25.5" style="98" bestFit="1" customWidth="1"/>
    <col min="4668" max="4668" width="24.125" style="98" bestFit="1" customWidth="1"/>
    <col min="4669" max="4669" width="19.625" style="98" bestFit="1" customWidth="1"/>
    <col min="4670" max="4670" width="18.375" style="98" bestFit="1" customWidth="1"/>
    <col min="4671" max="4671" width="23.5" style="98" bestFit="1" customWidth="1"/>
    <col min="4672" max="4672" width="13.375" style="98" bestFit="1" customWidth="1"/>
    <col min="4673" max="4673" width="19.875" style="98" bestFit="1" customWidth="1"/>
    <col min="4674" max="4674" width="22.75" style="98" bestFit="1" customWidth="1"/>
    <col min="4675" max="4675" width="19.125" style="98" bestFit="1" customWidth="1"/>
    <col min="4676" max="4676" width="10.875" style="98" customWidth="1"/>
    <col min="4677" max="4677" width="18.875" style="98" bestFit="1" customWidth="1"/>
    <col min="4678" max="4678" width="28.875" style="98" bestFit="1" customWidth="1"/>
    <col min="4679" max="4679" width="24.125" style="98" bestFit="1" customWidth="1"/>
    <col min="4680" max="4680" width="18.625" style="98" bestFit="1" customWidth="1"/>
    <col min="4681" max="4681" width="17.75" style="98" bestFit="1" customWidth="1"/>
    <col min="4682" max="4682" width="14.875" style="98" bestFit="1" customWidth="1"/>
    <col min="4683" max="4683" width="4.5" style="98" customWidth="1"/>
    <col min="4684" max="4684" width="11.25" style="98" bestFit="1" customWidth="1"/>
    <col min="4685" max="4685" width="13.625" style="98" bestFit="1" customWidth="1"/>
    <col min="4686" max="4686" width="13.375" style="98" bestFit="1" customWidth="1"/>
    <col min="4687" max="4687" width="14.125" style="98" bestFit="1" customWidth="1"/>
    <col min="4688" max="4688" width="13.625" style="98" bestFit="1" customWidth="1"/>
    <col min="4689" max="4689" width="16.75" style="98" bestFit="1" customWidth="1"/>
    <col min="4690" max="4690" width="15.5" style="98" bestFit="1" customWidth="1"/>
    <col min="4691" max="4691" width="19.625" style="98" bestFit="1" customWidth="1"/>
    <col min="4692" max="4692" width="18.375" style="98" bestFit="1" customWidth="1"/>
    <col min="4693" max="4693" width="19.375" style="98" bestFit="1" customWidth="1"/>
    <col min="4694" max="4694" width="18.125" style="98" bestFit="1" customWidth="1"/>
    <col min="4695" max="4695" width="16.375" style="98" bestFit="1" customWidth="1"/>
    <col min="4696" max="4696" width="12.5" style="98" customWidth="1"/>
    <col min="4697" max="4697" width="25.5" style="98" bestFit="1" customWidth="1"/>
    <col min="4698" max="4698" width="24.125" style="98" bestFit="1" customWidth="1"/>
    <col min="4699" max="4699" width="19.625" style="98" bestFit="1" customWidth="1"/>
    <col min="4700" max="4700" width="18.375" style="98" bestFit="1" customWidth="1"/>
    <col min="4701" max="4701" width="23.5" style="98" bestFit="1" customWidth="1"/>
    <col min="4702" max="4702" width="13.375" style="98" bestFit="1" customWidth="1"/>
    <col min="4703" max="4703" width="19.875" style="98" bestFit="1" customWidth="1"/>
    <col min="4704" max="4704" width="22.75" style="98" bestFit="1" customWidth="1"/>
    <col min="4705" max="4705" width="19.125" style="98" bestFit="1" customWidth="1"/>
    <col min="4706" max="4706" width="10.875" style="98" customWidth="1"/>
    <col min="4707" max="4707" width="18.875" style="98" bestFit="1" customWidth="1"/>
    <col min="4708" max="4708" width="28.875" style="98" bestFit="1" customWidth="1"/>
    <col min="4709" max="4709" width="24.125" style="98" bestFit="1" customWidth="1"/>
    <col min="4710" max="4710" width="18.625" style="98" bestFit="1" customWidth="1"/>
    <col min="4711" max="4711" width="17.75" style="98" bestFit="1" customWidth="1"/>
    <col min="4712" max="4712" width="14.875" style="98" bestFit="1" customWidth="1"/>
    <col min="4713" max="4713" width="4.5" style="98" customWidth="1"/>
    <col min="4714" max="4714" width="11.25" style="98" bestFit="1" customWidth="1"/>
    <col min="4715" max="4715" width="13.625" style="98" bestFit="1" customWidth="1"/>
    <col min="4716" max="4716" width="13.375" style="98" bestFit="1" customWidth="1"/>
    <col min="4717" max="4717" width="14.125" style="98" bestFit="1" customWidth="1"/>
    <col min="4718" max="4718" width="13.625" style="98" bestFit="1" customWidth="1"/>
    <col min="4719" max="4719" width="16.75" style="98" bestFit="1" customWidth="1"/>
    <col min="4720" max="4720" width="15.5" style="98" bestFit="1" customWidth="1"/>
    <col min="4721" max="4721" width="19.625" style="98" bestFit="1" customWidth="1"/>
    <col min="4722" max="4722" width="18.375" style="98" bestFit="1" customWidth="1"/>
    <col min="4723" max="4723" width="19.375" style="98" bestFit="1" customWidth="1"/>
    <col min="4724" max="4724" width="18.125" style="98" bestFit="1" customWidth="1"/>
    <col min="4725" max="4725" width="16.375" style="98" bestFit="1" customWidth="1"/>
    <col min="4726" max="4726" width="12.5" style="98" bestFit="1" customWidth="1"/>
    <col min="4727" max="4727" width="25.5" style="98" bestFit="1" customWidth="1"/>
    <col min="4728" max="4728" width="24.125" style="98" bestFit="1" customWidth="1"/>
    <col min="4729" max="4729" width="19.625" style="98" bestFit="1" customWidth="1"/>
    <col min="4730" max="4730" width="18.375" style="98" bestFit="1" customWidth="1"/>
    <col min="4731" max="4731" width="23.5" style="98" bestFit="1" customWidth="1"/>
    <col min="4732" max="4732" width="13.375" style="98" bestFit="1" customWidth="1"/>
    <col min="4733" max="4733" width="19.875" style="98" bestFit="1" customWidth="1"/>
    <col min="4734" max="4734" width="22.75" style="98" bestFit="1" customWidth="1"/>
    <col min="4735" max="4735" width="19.125" style="98" bestFit="1" customWidth="1"/>
    <col min="4736" max="4736" width="10.875" style="98" customWidth="1"/>
    <col min="4737" max="4737" width="18.875" style="98" bestFit="1" customWidth="1"/>
    <col min="4738" max="4738" width="28.875" style="98" bestFit="1" customWidth="1"/>
    <col min="4739" max="4739" width="24.125" style="98" bestFit="1" customWidth="1"/>
    <col min="4740" max="4740" width="18.625" style="98" bestFit="1" customWidth="1"/>
    <col min="4741" max="4741" width="17.375" style="98" bestFit="1" customWidth="1"/>
    <col min="4742" max="4742" width="14.75" style="98" bestFit="1" customWidth="1"/>
    <col min="4743" max="4743" width="4.375" style="98" customWidth="1"/>
    <col min="4744" max="4744" width="11.375" style="98" bestFit="1" customWidth="1"/>
    <col min="4745" max="4745" width="13.5" style="98" bestFit="1" customWidth="1"/>
    <col min="4746" max="4746" width="13.125" style="98" bestFit="1" customWidth="1"/>
    <col min="4747" max="4747" width="14.25" style="98" bestFit="1" customWidth="1"/>
    <col min="4748" max="4748" width="13.625" style="98" bestFit="1" customWidth="1"/>
    <col min="4749" max="4749" width="16.875" style="98" bestFit="1" customWidth="1"/>
    <col min="4750" max="4750" width="15.5" style="98" bestFit="1" customWidth="1"/>
    <col min="4751" max="4751" width="19.75" style="98" bestFit="1" customWidth="1"/>
    <col min="4752" max="4752" width="18.375" style="98" bestFit="1" customWidth="1"/>
    <col min="4753" max="4753" width="19.5" style="98" bestFit="1" customWidth="1"/>
    <col min="4754" max="4754" width="18.125" style="98" bestFit="1" customWidth="1"/>
    <col min="4755" max="4755" width="16.25" style="98" bestFit="1" customWidth="1"/>
    <col min="4756" max="4756" width="12.375" style="98" bestFit="1" customWidth="1"/>
    <col min="4757" max="4757" width="25.125" style="98" bestFit="1" customWidth="1"/>
    <col min="4758" max="4758" width="23.625" style="98" bestFit="1" customWidth="1"/>
    <col min="4759" max="4759" width="19.5" style="98" bestFit="1" customWidth="1"/>
    <col min="4760" max="4760" width="18.125" style="98" bestFit="1" customWidth="1"/>
    <col min="4761" max="4761" width="23.125" style="98" bestFit="1" customWidth="1"/>
    <col min="4762" max="4762" width="13.25" style="98" bestFit="1" customWidth="1"/>
    <col min="4763" max="4763" width="19.75" style="98" bestFit="1" customWidth="1"/>
    <col min="4764" max="4764" width="22.375" style="98" bestFit="1" customWidth="1"/>
    <col min="4765" max="4765" width="18.875" style="98" bestFit="1" customWidth="1"/>
    <col min="4766" max="4766" width="10.875" style="98" customWidth="1"/>
    <col min="4767" max="4767" width="18.375" style="98" bestFit="1" customWidth="1"/>
    <col min="4768" max="4768" width="28.375" style="98" bestFit="1" customWidth="1"/>
    <col min="4769" max="4769" width="23.875" style="98" bestFit="1" customWidth="1"/>
    <col min="4770" max="4770" width="18.25" style="98" bestFit="1" customWidth="1"/>
    <col min="4771" max="4771" width="17.75" style="98" bestFit="1" customWidth="1"/>
    <col min="4772" max="4772" width="14.875" style="98" bestFit="1" customWidth="1"/>
    <col min="4773" max="4773" width="4.5" style="98" customWidth="1"/>
    <col min="4774" max="4774" width="11.25" style="98" bestFit="1" customWidth="1"/>
    <col min="4775" max="4775" width="13.625" style="98" bestFit="1" customWidth="1"/>
    <col min="4776" max="4776" width="13.375" style="98" bestFit="1" customWidth="1"/>
    <col min="4777" max="4777" width="14.125" style="98" bestFit="1" customWidth="1"/>
    <col min="4778" max="4778" width="13.625" style="98" bestFit="1" customWidth="1"/>
    <col min="4779" max="4779" width="16.75" style="98" bestFit="1" customWidth="1"/>
    <col min="4780" max="4780" width="15.5" style="98" bestFit="1" customWidth="1"/>
    <col min="4781" max="4781" width="19.625" style="98" bestFit="1" customWidth="1"/>
    <col min="4782" max="4782" width="18.375" style="98" bestFit="1" customWidth="1"/>
    <col min="4783" max="4783" width="19.375" style="98" bestFit="1" customWidth="1"/>
    <col min="4784" max="4784" width="18.125" style="98" bestFit="1" customWidth="1"/>
    <col min="4785" max="4785" width="16.375" style="98" bestFit="1" customWidth="1"/>
    <col min="4786" max="4786" width="12.5" style="98" customWidth="1"/>
    <col min="4787" max="4787" width="25.5" style="98" bestFit="1" customWidth="1"/>
    <col min="4788" max="4788" width="24.125" style="98" bestFit="1" customWidth="1"/>
    <col min="4789" max="4789" width="19.625" style="98" bestFit="1" customWidth="1"/>
    <col min="4790" max="4790" width="18.375" style="98" bestFit="1" customWidth="1"/>
    <col min="4791" max="4791" width="23.5" style="98" bestFit="1" customWidth="1"/>
    <col min="4792" max="4792" width="13.375" style="98" bestFit="1" customWidth="1"/>
    <col min="4793" max="4793" width="19.875" style="98" bestFit="1" customWidth="1"/>
    <col min="4794" max="4794" width="22.75" style="98" bestFit="1" customWidth="1"/>
    <col min="4795" max="4795" width="19.125" style="98" bestFit="1" customWidth="1"/>
    <col min="4796" max="4796" width="10.875" style="98" customWidth="1"/>
    <col min="4797" max="4797" width="18.875" style="98" bestFit="1" customWidth="1"/>
    <col min="4798" max="4798" width="28.875" style="98" bestFit="1" customWidth="1"/>
    <col min="4799" max="4799" width="24.125" style="98" bestFit="1" customWidth="1"/>
    <col min="4800" max="4800" width="18.625" style="98" bestFit="1" customWidth="1"/>
    <col min="4801" max="4801" width="17.75" style="98" bestFit="1" customWidth="1"/>
    <col min="4802" max="4802" width="14.875" style="98" bestFit="1" customWidth="1"/>
    <col min="4803" max="4803" width="4.5" style="98" customWidth="1"/>
    <col min="4804" max="4804" width="11.25" style="98" bestFit="1" customWidth="1"/>
    <col min="4805" max="4805" width="13.625" style="98" bestFit="1" customWidth="1"/>
    <col min="4806" max="4806" width="13.375" style="98" bestFit="1" customWidth="1"/>
    <col min="4807" max="4807" width="14.125" style="98" bestFit="1" customWidth="1"/>
    <col min="4808" max="4808" width="13.625" style="98" bestFit="1" customWidth="1"/>
    <col min="4809" max="4809" width="16.75" style="98" bestFit="1" customWidth="1"/>
    <col min="4810" max="4810" width="15.5" style="98" bestFit="1" customWidth="1"/>
    <col min="4811" max="4811" width="19.625" style="98" bestFit="1" customWidth="1"/>
    <col min="4812" max="4812" width="18.375" style="98" bestFit="1" customWidth="1"/>
    <col min="4813" max="4813" width="19.375" style="98" bestFit="1" customWidth="1"/>
    <col min="4814" max="4814" width="18.125" style="98" bestFit="1" customWidth="1"/>
    <col min="4815" max="4815" width="16.375" style="98" bestFit="1" customWidth="1"/>
    <col min="4816" max="4816" width="12.5" style="98" bestFit="1" customWidth="1"/>
    <col min="4817" max="4817" width="25.5" style="98" bestFit="1" customWidth="1"/>
    <col min="4818" max="4818" width="24.125" style="98" bestFit="1" customWidth="1"/>
    <col min="4819" max="4819" width="19.625" style="98" bestFit="1" customWidth="1"/>
    <col min="4820" max="4820" width="18.375" style="98" bestFit="1" customWidth="1"/>
    <col min="4821" max="4821" width="23.5" style="98" bestFit="1" customWidth="1"/>
    <col min="4822" max="4822" width="13.375" style="98" bestFit="1" customWidth="1"/>
    <col min="4823" max="4823" width="19.875" style="98" bestFit="1" customWidth="1"/>
    <col min="4824" max="4824" width="22.75" style="98" bestFit="1" customWidth="1"/>
    <col min="4825" max="4825" width="19.125" style="98" bestFit="1" customWidth="1"/>
    <col min="4826" max="4826" width="10.875" style="98" customWidth="1"/>
    <col min="4827" max="4827" width="18.875" style="98" bestFit="1" customWidth="1"/>
    <col min="4828" max="4828" width="28.875" style="98" bestFit="1" customWidth="1"/>
    <col min="4829" max="4829" width="24.125" style="98" bestFit="1" customWidth="1"/>
    <col min="4830" max="4830" width="18.625" style="98" bestFit="1" customWidth="1"/>
    <col min="4831" max="4831" width="17.75" style="98" bestFit="1" customWidth="1"/>
    <col min="4832" max="4832" width="14.875" style="98" bestFit="1" customWidth="1"/>
    <col min="4833" max="4833" width="4.5" style="98" customWidth="1"/>
    <col min="4834" max="4834" width="11.25" style="98" bestFit="1" customWidth="1"/>
    <col min="4835" max="4835" width="13.625" style="98" bestFit="1" customWidth="1"/>
    <col min="4836" max="4836" width="13.375" style="98" bestFit="1" customWidth="1"/>
    <col min="4837" max="4837" width="14.125" style="98" bestFit="1" customWidth="1"/>
    <col min="4838" max="4838" width="13.625" style="98" bestFit="1" customWidth="1"/>
    <col min="4839" max="4839" width="16.75" style="98" bestFit="1" customWidth="1"/>
    <col min="4840" max="4840" width="15.5" style="98" bestFit="1" customWidth="1"/>
    <col min="4841" max="4841" width="19.625" style="98" bestFit="1" customWidth="1"/>
    <col min="4842" max="4842" width="18.375" style="98" bestFit="1" customWidth="1"/>
    <col min="4843" max="4843" width="19.375" style="98" bestFit="1" customWidth="1"/>
    <col min="4844" max="4844" width="18.125" style="98" bestFit="1" customWidth="1"/>
    <col min="4845" max="4845" width="16.375" style="98" bestFit="1" customWidth="1"/>
    <col min="4846" max="4846" width="12.5" style="98" bestFit="1" customWidth="1"/>
    <col min="4847" max="4847" width="25.5" style="98" bestFit="1" customWidth="1"/>
    <col min="4848" max="4848" width="24.125" style="98" bestFit="1" customWidth="1"/>
    <col min="4849" max="4849" width="19.625" style="98" bestFit="1" customWidth="1"/>
    <col min="4850" max="4850" width="18.375" style="98" bestFit="1" customWidth="1"/>
    <col min="4851" max="4851" width="23.5" style="98" bestFit="1" customWidth="1"/>
    <col min="4852" max="4852" width="13.375" style="98" bestFit="1" customWidth="1"/>
    <col min="4853" max="4853" width="19.875" style="98" bestFit="1" customWidth="1"/>
    <col min="4854" max="4854" width="22.75" style="98" bestFit="1" customWidth="1"/>
    <col min="4855" max="4855" width="19.125" style="98" bestFit="1" customWidth="1"/>
    <col min="4856" max="4856" width="10.875" style="98" customWidth="1"/>
    <col min="4857" max="4857" width="18.875" style="98" bestFit="1" customWidth="1"/>
    <col min="4858" max="4858" width="28.875" style="98" bestFit="1" customWidth="1"/>
    <col min="4859" max="4859" width="24.125" style="98" bestFit="1" customWidth="1"/>
    <col min="4860" max="4860" width="18.625" style="98" bestFit="1" customWidth="1"/>
    <col min="4861" max="4861" width="17.75" style="98" bestFit="1" customWidth="1"/>
    <col min="4862" max="4862" width="14.875" style="98" bestFit="1" customWidth="1"/>
    <col min="4863" max="4863" width="4.5" style="98" customWidth="1"/>
    <col min="4864" max="4864" width="11.25" style="98" bestFit="1" customWidth="1"/>
    <col min="4865" max="4865" width="13.625" style="98" bestFit="1" customWidth="1"/>
    <col min="4866" max="4866" width="13.375" style="98" bestFit="1" customWidth="1"/>
    <col min="4867" max="4867" width="14.125" style="98" bestFit="1" customWidth="1"/>
    <col min="4868" max="4868" width="13.625" style="98" bestFit="1" customWidth="1"/>
    <col min="4869" max="4869" width="16.75" style="98" bestFit="1" customWidth="1"/>
    <col min="4870" max="4870" width="15.5" style="98" bestFit="1" customWidth="1"/>
    <col min="4871" max="4871" width="19.625" style="98" bestFit="1" customWidth="1"/>
    <col min="4872" max="4872" width="18.375" style="98" bestFit="1" customWidth="1"/>
    <col min="4873" max="4873" width="19.375" style="98" bestFit="1" customWidth="1"/>
    <col min="4874" max="4874" width="18.125" style="98" bestFit="1" customWidth="1"/>
    <col min="4875" max="4875" width="16.375" style="98" bestFit="1" customWidth="1"/>
    <col min="4876" max="4876" width="12.5" style="98" bestFit="1" customWidth="1"/>
    <col min="4877" max="4877" width="25.5" style="98" bestFit="1" customWidth="1"/>
    <col min="4878" max="4878" width="24.125" style="98" bestFit="1" customWidth="1"/>
    <col min="4879" max="4879" width="19.625" style="98" bestFit="1" customWidth="1"/>
    <col min="4880" max="4880" width="18.375" style="98" bestFit="1" customWidth="1"/>
    <col min="4881" max="4881" width="23.5" style="98" bestFit="1" customWidth="1"/>
    <col min="4882" max="4882" width="13.375" style="98" bestFit="1" customWidth="1"/>
    <col min="4883" max="4883" width="19.875" style="98" bestFit="1" customWidth="1"/>
    <col min="4884" max="4884" width="22.75" style="98" bestFit="1" customWidth="1"/>
    <col min="4885" max="4885" width="19.125" style="98" bestFit="1" customWidth="1"/>
    <col min="4886" max="4886" width="10.875" style="98" customWidth="1"/>
    <col min="4887" max="4887" width="18.875" style="98" bestFit="1" customWidth="1"/>
    <col min="4888" max="4888" width="28.875" style="98" bestFit="1" customWidth="1"/>
    <col min="4889" max="4889" width="24.125" style="98" bestFit="1" customWidth="1"/>
    <col min="4890" max="4890" width="18.625" style="98" bestFit="1" customWidth="1"/>
    <col min="4891" max="4891" width="17.75" style="98" bestFit="1" customWidth="1"/>
    <col min="4892" max="4892" width="14.875" style="98" bestFit="1" customWidth="1"/>
    <col min="4893" max="4893" width="4.5" style="98" customWidth="1"/>
    <col min="4894" max="4894" width="11.25" style="98" bestFit="1" customWidth="1"/>
    <col min="4895" max="4895" width="13.625" style="98" bestFit="1" customWidth="1"/>
    <col min="4896" max="4896" width="13.375" style="98" bestFit="1" customWidth="1"/>
    <col min="4897" max="4897" width="14.125" style="98" bestFit="1" customWidth="1"/>
    <col min="4898" max="4898" width="13.625" style="98" bestFit="1" customWidth="1"/>
    <col min="4899" max="4899" width="16.75" style="98" bestFit="1" customWidth="1"/>
    <col min="4900" max="4900" width="15.5" style="98" bestFit="1" customWidth="1"/>
    <col min="4901" max="4901" width="19.625" style="98" bestFit="1" customWidth="1"/>
    <col min="4902" max="4902" width="18.375" style="98" bestFit="1" customWidth="1"/>
    <col min="4903" max="4903" width="19.375" style="98" bestFit="1" customWidth="1"/>
    <col min="4904" max="4904" width="18.125" style="98" bestFit="1" customWidth="1"/>
    <col min="4905" max="4905" width="16.375" style="98" bestFit="1" customWidth="1"/>
    <col min="4906" max="4906" width="12.5" style="98" customWidth="1"/>
    <col min="4907" max="4907" width="25.5" style="98" bestFit="1" customWidth="1"/>
    <col min="4908" max="4908" width="24.125" style="98" bestFit="1" customWidth="1"/>
    <col min="4909" max="4909" width="19.625" style="98" bestFit="1" customWidth="1"/>
    <col min="4910" max="4910" width="18.375" style="98" bestFit="1" customWidth="1"/>
    <col min="4911" max="4911" width="23.5" style="98" bestFit="1" customWidth="1"/>
    <col min="4912" max="4912" width="13.375" style="98" bestFit="1" customWidth="1"/>
    <col min="4913" max="4913" width="19.875" style="98" bestFit="1" customWidth="1"/>
    <col min="4914" max="4914" width="22.75" style="98" bestFit="1" customWidth="1"/>
    <col min="4915" max="4915" width="19.125" style="98" bestFit="1" customWidth="1"/>
    <col min="4916" max="4916" width="10.875" style="98" customWidth="1"/>
    <col min="4917" max="4917" width="18.875" style="98" bestFit="1" customWidth="1"/>
    <col min="4918" max="4918" width="28.875" style="98" bestFit="1" customWidth="1"/>
    <col min="4919" max="4919" width="24.125" style="98" bestFit="1" customWidth="1"/>
    <col min="4920" max="4920" width="18.625" style="98" bestFit="1" customWidth="1"/>
    <col min="4921" max="4921" width="17.75" style="98" bestFit="1" customWidth="1"/>
    <col min="4922" max="4922" width="14.875" style="98" bestFit="1" customWidth="1"/>
    <col min="4923" max="4923" width="4.5" style="98" customWidth="1"/>
    <col min="4924" max="4924" width="11.25" style="98" bestFit="1" customWidth="1"/>
    <col min="4925" max="4925" width="13.625" style="98" bestFit="1" customWidth="1"/>
    <col min="4926" max="4926" width="13.375" style="98" bestFit="1" customWidth="1"/>
    <col min="4927" max="4927" width="14.125" style="98" bestFit="1" customWidth="1"/>
    <col min="4928" max="4928" width="13.625" style="98" bestFit="1" customWidth="1"/>
    <col min="4929" max="4929" width="16.75" style="98" bestFit="1" customWidth="1"/>
    <col min="4930" max="4930" width="15.5" style="98" bestFit="1" customWidth="1"/>
    <col min="4931" max="4931" width="19.625" style="98" bestFit="1" customWidth="1"/>
    <col min="4932" max="4932" width="18.375" style="98" bestFit="1" customWidth="1"/>
    <col min="4933" max="4933" width="19.375" style="98" bestFit="1" customWidth="1"/>
    <col min="4934" max="4934" width="18.125" style="98" bestFit="1" customWidth="1"/>
    <col min="4935" max="4935" width="16.375" style="98" bestFit="1" customWidth="1"/>
    <col min="4936" max="4936" width="12.5" style="98" bestFit="1" customWidth="1"/>
    <col min="4937" max="4937" width="25.5" style="98" bestFit="1" customWidth="1"/>
    <col min="4938" max="4938" width="24.125" style="98" bestFit="1" customWidth="1"/>
    <col min="4939" max="4939" width="19.625" style="98" bestFit="1" customWidth="1"/>
    <col min="4940" max="4940" width="18.375" style="98" bestFit="1" customWidth="1"/>
    <col min="4941" max="4941" width="23.5" style="98" bestFit="1" customWidth="1"/>
    <col min="4942" max="4942" width="13.375" style="98" bestFit="1" customWidth="1"/>
    <col min="4943" max="4943" width="19.875" style="98" bestFit="1" customWidth="1"/>
    <col min="4944" max="4944" width="22.75" style="98" bestFit="1" customWidth="1"/>
    <col min="4945" max="4945" width="19.125" style="98" bestFit="1" customWidth="1"/>
    <col min="4946" max="4946" width="10.875" style="98" customWidth="1"/>
    <col min="4947" max="4947" width="18.875" style="98" bestFit="1" customWidth="1"/>
    <col min="4948" max="4948" width="28.875" style="98" bestFit="1" customWidth="1"/>
    <col min="4949" max="4949" width="24.125" style="98" bestFit="1" customWidth="1"/>
    <col min="4950" max="4950" width="18.625" style="98" bestFit="1" customWidth="1"/>
    <col min="4951" max="4951" width="17.75" style="98" bestFit="1" customWidth="1"/>
    <col min="4952" max="4952" width="14.875" style="98" bestFit="1" customWidth="1"/>
    <col min="4953" max="4953" width="4.5" style="98" customWidth="1"/>
    <col min="4954" max="4954" width="11.25" style="98" bestFit="1" customWidth="1"/>
    <col min="4955" max="4955" width="13.625" style="98" bestFit="1" customWidth="1"/>
    <col min="4956" max="4956" width="13.375" style="98" bestFit="1" customWidth="1"/>
    <col min="4957" max="4957" width="14.125" style="98" bestFit="1" customWidth="1"/>
    <col min="4958" max="4958" width="13.625" style="98" bestFit="1" customWidth="1"/>
    <col min="4959" max="4959" width="16.75" style="98" bestFit="1" customWidth="1"/>
    <col min="4960" max="4960" width="15.5" style="98" bestFit="1" customWidth="1"/>
    <col min="4961" max="4961" width="19.625" style="98" bestFit="1" customWidth="1"/>
    <col min="4962" max="4962" width="18.375" style="98" bestFit="1" customWidth="1"/>
    <col min="4963" max="4963" width="19.375" style="98" bestFit="1" customWidth="1"/>
    <col min="4964" max="4964" width="18.125" style="98" bestFit="1" customWidth="1"/>
    <col min="4965" max="4965" width="16.375" style="98" bestFit="1" customWidth="1"/>
    <col min="4966" max="4966" width="12.5" style="98" bestFit="1" customWidth="1"/>
    <col min="4967" max="4967" width="25.5" style="98" bestFit="1" customWidth="1"/>
    <col min="4968" max="4968" width="24.125" style="98" bestFit="1" customWidth="1"/>
    <col min="4969" max="4969" width="19.625" style="98" bestFit="1" customWidth="1"/>
    <col min="4970" max="4970" width="18.375" style="98" bestFit="1" customWidth="1"/>
    <col min="4971" max="4971" width="23.5" style="98" bestFit="1" customWidth="1"/>
    <col min="4972" max="4972" width="13.375" style="98" bestFit="1" customWidth="1"/>
    <col min="4973" max="4973" width="19.875" style="98" bestFit="1" customWidth="1"/>
    <col min="4974" max="4974" width="22.75" style="98" bestFit="1" customWidth="1"/>
    <col min="4975" max="4975" width="19.125" style="98" bestFit="1" customWidth="1"/>
    <col min="4976" max="4976" width="10.875" style="98" customWidth="1"/>
    <col min="4977" max="4977" width="18.875" style="98" bestFit="1" customWidth="1"/>
    <col min="4978" max="4978" width="28.875" style="98" bestFit="1" customWidth="1"/>
    <col min="4979" max="4979" width="24.125" style="98" bestFit="1" customWidth="1"/>
    <col min="4980" max="4980" width="18.625" style="98" bestFit="1" customWidth="1"/>
    <col min="4981" max="4981" width="17.375" style="98" bestFit="1" customWidth="1"/>
    <col min="4982" max="4982" width="14.75" style="98" bestFit="1" customWidth="1"/>
    <col min="4983" max="4983" width="4.375" style="98" customWidth="1"/>
    <col min="4984" max="4984" width="11.375" style="98" bestFit="1" customWidth="1"/>
    <col min="4985" max="4985" width="13.5" style="98" bestFit="1" customWidth="1"/>
    <col min="4986" max="4986" width="13.125" style="98" bestFit="1" customWidth="1"/>
    <col min="4987" max="4987" width="14.25" style="98" bestFit="1" customWidth="1"/>
    <col min="4988" max="4988" width="13.625" style="98" bestFit="1" customWidth="1"/>
    <col min="4989" max="4989" width="16.875" style="98" bestFit="1" customWidth="1"/>
    <col min="4990" max="4990" width="15.5" style="98" bestFit="1" customWidth="1"/>
    <col min="4991" max="4991" width="19.75" style="98" bestFit="1" customWidth="1"/>
    <col min="4992" max="4992" width="18.375" style="98" bestFit="1" customWidth="1"/>
    <col min="4993" max="4993" width="19.5" style="98" bestFit="1" customWidth="1"/>
    <col min="4994" max="4994" width="18.125" style="98" bestFit="1" customWidth="1"/>
    <col min="4995" max="4995" width="16.25" style="98" bestFit="1" customWidth="1"/>
    <col min="4996" max="4996" width="12.375" style="98" bestFit="1" customWidth="1"/>
    <col min="4997" max="4997" width="25.125" style="98" bestFit="1" customWidth="1"/>
    <col min="4998" max="4998" width="23.625" style="98" bestFit="1" customWidth="1"/>
    <col min="4999" max="4999" width="19.5" style="98" bestFit="1" customWidth="1"/>
    <col min="5000" max="5000" width="18.125" style="98" bestFit="1" customWidth="1"/>
    <col min="5001" max="5001" width="23.125" style="98" bestFit="1" customWidth="1"/>
    <col min="5002" max="5002" width="13.25" style="98" bestFit="1" customWidth="1"/>
    <col min="5003" max="5003" width="19.75" style="98" bestFit="1" customWidth="1"/>
    <col min="5004" max="5004" width="22.375" style="98" bestFit="1" customWidth="1"/>
    <col min="5005" max="5005" width="18.875" style="98" bestFit="1" customWidth="1"/>
    <col min="5006" max="5006" width="10.875" style="98" customWidth="1"/>
    <col min="5007" max="5007" width="18.375" style="98" bestFit="1" customWidth="1"/>
    <col min="5008" max="5008" width="28.375" style="98" bestFit="1" customWidth="1"/>
    <col min="5009" max="5009" width="23.875" style="98" bestFit="1" customWidth="1"/>
    <col min="5010" max="5010" width="18.25" style="98" bestFit="1" customWidth="1"/>
    <col min="5011" max="5011" width="17.375" style="98" bestFit="1" customWidth="1"/>
    <col min="5012" max="5012" width="14.75" style="98" bestFit="1" customWidth="1"/>
    <col min="5013" max="5013" width="4.375" style="98" customWidth="1"/>
    <col min="5014" max="5014" width="11.375" style="98" bestFit="1" customWidth="1"/>
    <col min="5015" max="5015" width="13.5" style="98" bestFit="1" customWidth="1"/>
    <col min="5016" max="5016" width="13.125" style="98" bestFit="1" customWidth="1"/>
    <col min="5017" max="5017" width="14.25" style="98" bestFit="1" customWidth="1"/>
    <col min="5018" max="5018" width="13.625" style="98" bestFit="1" customWidth="1"/>
    <col min="5019" max="5019" width="16.875" style="98" bestFit="1" customWidth="1"/>
    <col min="5020" max="5020" width="15.5" style="98" bestFit="1" customWidth="1"/>
    <col min="5021" max="5021" width="19.75" style="98" bestFit="1" customWidth="1"/>
    <col min="5022" max="5022" width="18.375" style="98" bestFit="1" customWidth="1"/>
    <col min="5023" max="5023" width="19.5" style="98" bestFit="1" customWidth="1"/>
    <col min="5024" max="5024" width="18.125" style="98" bestFit="1" customWidth="1"/>
    <col min="5025" max="5025" width="16.25" style="98" bestFit="1" customWidth="1"/>
    <col min="5026" max="5026" width="12.375" style="98" bestFit="1" customWidth="1"/>
    <col min="5027" max="5027" width="25.125" style="98" bestFit="1" customWidth="1"/>
    <col min="5028" max="5028" width="23.625" style="98" bestFit="1" customWidth="1"/>
    <col min="5029" max="5029" width="19.5" style="98" bestFit="1" customWidth="1"/>
    <col min="5030" max="5030" width="18.125" style="98" bestFit="1" customWidth="1"/>
    <col min="5031" max="5031" width="23.125" style="98" bestFit="1" customWidth="1"/>
    <col min="5032" max="5032" width="13.25" style="98" bestFit="1" customWidth="1"/>
    <col min="5033" max="5033" width="19.75" style="98" bestFit="1" customWidth="1"/>
    <col min="5034" max="5034" width="22.375" style="98" bestFit="1" customWidth="1"/>
    <col min="5035" max="5035" width="18.875" style="98" bestFit="1" customWidth="1"/>
    <col min="5036" max="5036" width="10.875" style="98" customWidth="1"/>
    <col min="5037" max="5037" width="18.375" style="98" bestFit="1" customWidth="1"/>
    <col min="5038" max="5038" width="28.375" style="98" bestFit="1" customWidth="1"/>
    <col min="5039" max="5039" width="23.875" style="98" bestFit="1" customWidth="1"/>
    <col min="5040" max="5040" width="18.25" style="98" bestFit="1" customWidth="1"/>
    <col min="5041" max="5041" width="17.375" style="98" bestFit="1" customWidth="1"/>
    <col min="5042" max="5042" width="14.75" style="98" bestFit="1" customWidth="1"/>
    <col min="5043" max="5043" width="4.375" style="98" customWidth="1"/>
    <col min="5044" max="5044" width="11.375" style="98" bestFit="1" customWidth="1"/>
    <col min="5045" max="5045" width="13.5" style="98" bestFit="1" customWidth="1"/>
    <col min="5046" max="5046" width="13.125" style="98" bestFit="1" customWidth="1"/>
    <col min="5047" max="5047" width="14.25" style="98" bestFit="1" customWidth="1"/>
    <col min="5048" max="5048" width="13.625" style="98" bestFit="1" customWidth="1"/>
    <col min="5049" max="5049" width="16.875" style="98" bestFit="1" customWidth="1"/>
    <col min="5050" max="5050" width="15.5" style="98" bestFit="1" customWidth="1"/>
    <col min="5051" max="5051" width="19.75" style="98" bestFit="1" customWidth="1"/>
    <col min="5052" max="5052" width="18.375" style="98" bestFit="1" customWidth="1"/>
    <col min="5053" max="5053" width="19.5" style="98" bestFit="1" customWidth="1"/>
    <col min="5054" max="5054" width="18.125" style="98" bestFit="1" customWidth="1"/>
    <col min="5055" max="5055" width="16.25" style="98" bestFit="1" customWidth="1"/>
    <col min="5056" max="5056" width="12.375" style="98" bestFit="1" customWidth="1"/>
    <col min="5057" max="5057" width="25.125" style="98" bestFit="1" customWidth="1"/>
    <col min="5058" max="5058" width="23.625" style="98" bestFit="1" customWidth="1"/>
    <col min="5059" max="5059" width="19.5" style="98" bestFit="1" customWidth="1"/>
    <col min="5060" max="5060" width="18.125" style="98" bestFit="1" customWidth="1"/>
    <col min="5061" max="5061" width="23.125" style="98" bestFit="1" customWidth="1"/>
    <col min="5062" max="5062" width="13.25" style="98" bestFit="1" customWidth="1"/>
    <col min="5063" max="5063" width="19.75" style="98" bestFit="1" customWidth="1"/>
    <col min="5064" max="5064" width="22.375" style="98" bestFit="1" customWidth="1"/>
    <col min="5065" max="5065" width="18.875" style="98" bestFit="1" customWidth="1"/>
    <col min="5066" max="5066" width="10.875" style="98" customWidth="1"/>
    <col min="5067" max="5067" width="18.375" style="98" bestFit="1" customWidth="1"/>
    <col min="5068" max="5068" width="28.375" style="98" bestFit="1" customWidth="1"/>
    <col min="5069" max="5069" width="23.875" style="98" bestFit="1" customWidth="1"/>
    <col min="5070" max="5070" width="18.25" style="98" bestFit="1" customWidth="1"/>
    <col min="5071" max="5071" width="17.75" style="98" bestFit="1" customWidth="1"/>
    <col min="5072" max="5072" width="14.875" style="98" bestFit="1" customWidth="1"/>
    <col min="5073" max="5073" width="4.5" style="98" customWidth="1"/>
    <col min="5074" max="5074" width="11.25" style="98" bestFit="1" customWidth="1"/>
    <col min="5075" max="5075" width="13.625" style="98" bestFit="1" customWidth="1"/>
    <col min="5076" max="5076" width="13.375" style="98" bestFit="1" customWidth="1"/>
    <col min="5077" max="5077" width="14.125" style="98" bestFit="1" customWidth="1"/>
    <col min="5078" max="5078" width="13.625" style="98" bestFit="1" customWidth="1"/>
    <col min="5079" max="5079" width="16.75" style="98" bestFit="1" customWidth="1"/>
    <col min="5080" max="5080" width="15.5" style="98" bestFit="1" customWidth="1"/>
    <col min="5081" max="5081" width="19.625" style="98" bestFit="1" customWidth="1"/>
    <col min="5082" max="5082" width="18.375" style="98" bestFit="1" customWidth="1"/>
    <col min="5083" max="5083" width="19.375" style="98" bestFit="1" customWidth="1"/>
    <col min="5084" max="5084" width="18.125" style="98" bestFit="1" customWidth="1"/>
    <col min="5085" max="5085" width="16.375" style="98" bestFit="1" customWidth="1"/>
    <col min="5086" max="5086" width="12.5" style="98" bestFit="1" customWidth="1"/>
    <col min="5087" max="5087" width="25.5" style="98" bestFit="1" customWidth="1"/>
    <col min="5088" max="5088" width="24.125" style="98" bestFit="1" customWidth="1"/>
    <col min="5089" max="5089" width="19.625" style="98" bestFit="1" customWidth="1"/>
    <col min="5090" max="5090" width="18.375" style="98" bestFit="1" customWidth="1"/>
    <col min="5091" max="5091" width="23.5" style="98" bestFit="1" customWidth="1"/>
    <col min="5092" max="5092" width="13.375" style="98" bestFit="1" customWidth="1"/>
    <col min="5093" max="5093" width="19.875" style="98" bestFit="1" customWidth="1"/>
    <col min="5094" max="5094" width="22.75" style="98" bestFit="1" customWidth="1"/>
    <col min="5095" max="5095" width="19.125" style="98" bestFit="1" customWidth="1"/>
    <col min="5096" max="5096" width="10.875" style="98" customWidth="1"/>
    <col min="5097" max="5097" width="18.875" style="98" bestFit="1" customWidth="1"/>
    <col min="5098" max="5098" width="28.875" style="98" bestFit="1" customWidth="1"/>
    <col min="5099" max="5099" width="24.125" style="98" bestFit="1" customWidth="1"/>
    <col min="5100" max="5100" width="18.625" style="98" bestFit="1" customWidth="1"/>
    <col min="5101" max="5101" width="17.75" style="98" bestFit="1" customWidth="1"/>
    <col min="5102" max="5102" width="14.875" style="98" bestFit="1" customWidth="1"/>
    <col min="5103" max="5103" width="4.5" style="98" customWidth="1"/>
    <col min="5104" max="5104" width="11.25" style="98" bestFit="1" customWidth="1"/>
    <col min="5105" max="5105" width="13.625" style="98" bestFit="1" customWidth="1"/>
    <col min="5106" max="5106" width="13.375" style="98" bestFit="1" customWidth="1"/>
    <col min="5107" max="5107" width="14.125" style="98" bestFit="1" customWidth="1"/>
    <col min="5108" max="5108" width="13.625" style="98" bestFit="1" customWidth="1"/>
    <col min="5109" max="5109" width="16.75" style="98" bestFit="1" customWidth="1"/>
    <col min="5110" max="5110" width="15.5" style="98" bestFit="1" customWidth="1"/>
    <col min="5111" max="5111" width="19.625" style="98" bestFit="1" customWidth="1"/>
    <col min="5112" max="5112" width="18.375" style="98" bestFit="1" customWidth="1"/>
    <col min="5113" max="5113" width="19.375" style="98" bestFit="1" customWidth="1"/>
    <col min="5114" max="5114" width="18.125" style="98" bestFit="1" customWidth="1"/>
    <col min="5115" max="5115" width="16.375" style="98" bestFit="1" customWidth="1"/>
    <col min="5116" max="5116" width="12.5" style="98" bestFit="1" customWidth="1"/>
    <col min="5117" max="5117" width="25.5" style="98" bestFit="1" customWidth="1"/>
    <col min="5118" max="5118" width="24.125" style="98" bestFit="1" customWidth="1"/>
    <col min="5119" max="5119" width="19.625" style="98" bestFit="1" customWidth="1"/>
    <col min="5120" max="5120" width="18.375" style="98" bestFit="1" customWidth="1"/>
    <col min="5121" max="5121" width="23.5" style="98" bestFit="1" customWidth="1"/>
    <col min="5122" max="5122" width="13.375" style="98" bestFit="1" customWidth="1"/>
    <col min="5123" max="5123" width="19.875" style="98" bestFit="1" customWidth="1"/>
    <col min="5124" max="5124" width="22.75" style="98" bestFit="1" customWidth="1"/>
    <col min="5125" max="5125" width="19.125" style="98" bestFit="1" customWidth="1"/>
    <col min="5126" max="5126" width="10.875" style="98" customWidth="1"/>
    <col min="5127" max="5127" width="18.875" style="98" bestFit="1" customWidth="1"/>
    <col min="5128" max="5128" width="28.875" style="98" bestFit="1" customWidth="1"/>
    <col min="5129" max="5129" width="24.125" style="98" bestFit="1" customWidth="1"/>
    <col min="5130" max="5130" width="18.625" style="98" bestFit="1" customWidth="1"/>
    <col min="5131" max="5131" width="17.75" style="98" bestFit="1" customWidth="1"/>
    <col min="5132" max="5132" width="14.875" style="98" bestFit="1" customWidth="1"/>
    <col min="5133" max="5133" width="4.5" style="98" customWidth="1"/>
    <col min="5134" max="5134" width="11.25" style="98" bestFit="1" customWidth="1"/>
    <col min="5135" max="5135" width="13.625" style="98" bestFit="1" customWidth="1"/>
    <col min="5136" max="5136" width="13.375" style="98" bestFit="1" customWidth="1"/>
    <col min="5137" max="5137" width="14.125" style="98" bestFit="1" customWidth="1"/>
    <col min="5138" max="5138" width="13.625" style="98" bestFit="1" customWidth="1"/>
    <col min="5139" max="5139" width="16.75" style="98" bestFit="1" customWidth="1"/>
    <col min="5140" max="5140" width="15.5" style="98" bestFit="1" customWidth="1"/>
    <col min="5141" max="5141" width="19.625" style="98" bestFit="1" customWidth="1"/>
    <col min="5142" max="5142" width="18.375" style="98" bestFit="1" customWidth="1"/>
    <col min="5143" max="5143" width="19.375" style="98" bestFit="1" customWidth="1"/>
    <col min="5144" max="5144" width="18.125" style="98" bestFit="1" customWidth="1"/>
    <col min="5145" max="5145" width="16.375" style="98" bestFit="1" customWidth="1"/>
    <col min="5146" max="5146" width="12.5" style="98" bestFit="1" customWidth="1"/>
    <col min="5147" max="5147" width="25.5" style="98" bestFit="1" customWidth="1"/>
    <col min="5148" max="5148" width="24.125" style="98" bestFit="1" customWidth="1"/>
    <col min="5149" max="5149" width="19.625" style="98" bestFit="1" customWidth="1"/>
    <col min="5150" max="5150" width="18.375" style="98" bestFit="1" customWidth="1"/>
    <col min="5151" max="5151" width="23.5" style="98" bestFit="1" customWidth="1"/>
    <col min="5152" max="5152" width="13.375" style="98" bestFit="1" customWidth="1"/>
    <col min="5153" max="5153" width="19.875" style="98" bestFit="1" customWidth="1"/>
    <col min="5154" max="5154" width="22.75" style="98" bestFit="1" customWidth="1"/>
    <col min="5155" max="5155" width="19.125" style="98" bestFit="1" customWidth="1"/>
    <col min="5156" max="5156" width="10.875" style="98" customWidth="1"/>
    <col min="5157" max="5157" width="18.875" style="98" bestFit="1" customWidth="1"/>
    <col min="5158" max="5158" width="28.875" style="98" bestFit="1" customWidth="1"/>
    <col min="5159" max="5159" width="24.125" style="98" bestFit="1" customWidth="1"/>
    <col min="5160" max="5160" width="18.625" style="98" bestFit="1" customWidth="1"/>
    <col min="5161" max="5161" width="17.75" style="98" bestFit="1" customWidth="1"/>
    <col min="5162" max="5162" width="14.875" style="98" bestFit="1" customWidth="1"/>
    <col min="5163" max="5163" width="4.5" style="98" customWidth="1"/>
    <col min="5164" max="5164" width="11.25" style="98" bestFit="1" customWidth="1"/>
    <col min="5165" max="5165" width="13.625" style="98" bestFit="1" customWidth="1"/>
    <col min="5166" max="5166" width="13.375" style="98" bestFit="1" customWidth="1"/>
    <col min="5167" max="5167" width="14.125" style="98" bestFit="1" customWidth="1"/>
    <col min="5168" max="5168" width="13.625" style="98" bestFit="1" customWidth="1"/>
    <col min="5169" max="5169" width="16.75" style="98" bestFit="1" customWidth="1"/>
    <col min="5170" max="5170" width="15.5" style="98" bestFit="1" customWidth="1"/>
    <col min="5171" max="5171" width="19.625" style="98" bestFit="1" customWidth="1"/>
    <col min="5172" max="5172" width="18.375" style="98" bestFit="1" customWidth="1"/>
    <col min="5173" max="5173" width="19.375" style="98" bestFit="1" customWidth="1"/>
    <col min="5174" max="5174" width="18.125" style="98" bestFit="1" customWidth="1"/>
    <col min="5175" max="5175" width="16.375" style="98" bestFit="1" customWidth="1"/>
    <col min="5176" max="5176" width="12.5" style="98" bestFit="1" customWidth="1"/>
    <col min="5177" max="5177" width="25.5" style="98" bestFit="1" customWidth="1"/>
    <col min="5178" max="5178" width="24.125" style="98" bestFit="1" customWidth="1"/>
    <col min="5179" max="5179" width="19.625" style="98" bestFit="1" customWidth="1"/>
    <col min="5180" max="5180" width="18.375" style="98" bestFit="1" customWidth="1"/>
    <col min="5181" max="5181" width="23.5" style="98" bestFit="1" customWidth="1"/>
    <col min="5182" max="5182" width="13.375" style="98" bestFit="1" customWidth="1"/>
    <col min="5183" max="5183" width="19.875" style="98" bestFit="1" customWidth="1"/>
    <col min="5184" max="5184" width="22.75" style="98" bestFit="1" customWidth="1"/>
    <col min="5185" max="5185" width="19.125" style="98" bestFit="1" customWidth="1"/>
    <col min="5186" max="5186" width="10.875" style="98" customWidth="1"/>
    <col min="5187" max="5187" width="18.875" style="98" bestFit="1" customWidth="1"/>
    <col min="5188" max="5188" width="28.875" style="98" bestFit="1" customWidth="1"/>
    <col min="5189" max="5189" width="24.125" style="98" bestFit="1" customWidth="1"/>
    <col min="5190" max="5190" width="18.625" style="98" bestFit="1" customWidth="1"/>
    <col min="5191" max="5191" width="17.75" style="98" bestFit="1" customWidth="1"/>
    <col min="5192" max="5192" width="14.875" style="98" bestFit="1" customWidth="1"/>
    <col min="5193" max="5193" width="4.5" style="98" customWidth="1"/>
    <col min="5194" max="5194" width="11.25" style="98" bestFit="1" customWidth="1"/>
    <col min="5195" max="5195" width="13.625" style="98" bestFit="1" customWidth="1"/>
    <col min="5196" max="5196" width="13.375" style="98" bestFit="1" customWidth="1"/>
    <col min="5197" max="5197" width="14.125" style="98" bestFit="1" customWidth="1"/>
    <col min="5198" max="5198" width="13.625" style="98" bestFit="1" customWidth="1"/>
    <col min="5199" max="5199" width="16.75" style="98" bestFit="1" customWidth="1"/>
    <col min="5200" max="5200" width="15.5" style="98" bestFit="1" customWidth="1"/>
    <col min="5201" max="5201" width="19.625" style="98" bestFit="1" customWidth="1"/>
    <col min="5202" max="5202" width="18.375" style="98" bestFit="1" customWidth="1"/>
    <col min="5203" max="5203" width="19.375" style="98" bestFit="1" customWidth="1"/>
    <col min="5204" max="5204" width="18.125" style="98" bestFit="1" customWidth="1"/>
    <col min="5205" max="5205" width="16.375" style="98" bestFit="1" customWidth="1"/>
    <col min="5206" max="5206" width="12.5" style="98" bestFit="1" customWidth="1"/>
    <col min="5207" max="5207" width="25.5" style="98" bestFit="1" customWidth="1"/>
    <col min="5208" max="5208" width="24.125" style="98" bestFit="1" customWidth="1"/>
    <col min="5209" max="5209" width="19.625" style="98" bestFit="1" customWidth="1"/>
    <col min="5210" max="5210" width="18.375" style="98" bestFit="1" customWidth="1"/>
    <col min="5211" max="5211" width="23.5" style="98" bestFit="1" customWidth="1"/>
    <col min="5212" max="5212" width="13.375" style="98" bestFit="1" customWidth="1"/>
    <col min="5213" max="5213" width="19.875" style="98" bestFit="1" customWidth="1"/>
    <col min="5214" max="5214" width="22.75" style="98" bestFit="1" customWidth="1"/>
    <col min="5215" max="5215" width="19.125" style="98" bestFit="1" customWidth="1"/>
    <col min="5216" max="5216" width="10.875" style="98" bestFit="1" customWidth="1"/>
    <col min="5217" max="5217" width="18.875" style="98" bestFit="1" customWidth="1"/>
    <col min="5218" max="5218" width="28.875" style="98" bestFit="1" customWidth="1"/>
    <col min="5219" max="5219" width="24.125" style="98" bestFit="1" customWidth="1"/>
    <col min="5220" max="5220" width="18.625" style="98" bestFit="1" customWidth="1"/>
    <col min="5221" max="5221" width="17.75" style="98" bestFit="1" customWidth="1"/>
    <col min="5222" max="5222" width="14.875" style="98" bestFit="1" customWidth="1"/>
    <col min="5223" max="5223" width="4.5" style="98" customWidth="1"/>
    <col min="5224" max="5224" width="11.25" style="98" bestFit="1" customWidth="1"/>
    <col min="5225" max="5225" width="13.625" style="98" bestFit="1" customWidth="1"/>
    <col min="5226" max="5226" width="13.375" style="98" bestFit="1" customWidth="1"/>
    <col min="5227" max="5227" width="14.125" style="98" bestFit="1" customWidth="1"/>
    <col min="5228" max="5228" width="13.625" style="98" bestFit="1" customWidth="1"/>
    <col min="5229" max="5229" width="16.75" style="98" bestFit="1" customWidth="1"/>
    <col min="5230" max="5230" width="15.5" style="98" bestFit="1" customWidth="1"/>
    <col min="5231" max="5231" width="19.625" style="98" bestFit="1" customWidth="1"/>
    <col min="5232" max="5232" width="18.375" style="98" bestFit="1" customWidth="1"/>
    <col min="5233" max="5233" width="19.375" style="98" bestFit="1" customWidth="1"/>
    <col min="5234" max="5234" width="18.125" style="98" bestFit="1" customWidth="1"/>
    <col min="5235" max="5235" width="16.375" style="98" bestFit="1" customWidth="1"/>
    <col min="5236" max="5236" width="12.5" style="98" bestFit="1" customWidth="1"/>
    <col min="5237" max="5237" width="25.5" style="98" bestFit="1" customWidth="1"/>
    <col min="5238" max="5238" width="24.125" style="98" bestFit="1" customWidth="1"/>
    <col min="5239" max="5239" width="19.625" style="98" bestFit="1" customWidth="1"/>
    <col min="5240" max="5240" width="18.375" style="98" bestFit="1" customWidth="1"/>
    <col min="5241" max="5241" width="23.5" style="98" bestFit="1" customWidth="1"/>
    <col min="5242" max="5242" width="13.375" style="98" bestFit="1" customWidth="1"/>
    <col min="5243" max="5243" width="19.875" style="98" bestFit="1" customWidth="1"/>
    <col min="5244" max="5244" width="22.75" style="98" bestFit="1" customWidth="1"/>
    <col min="5245" max="5245" width="19.125" style="98" bestFit="1" customWidth="1"/>
    <col min="5246" max="5246" width="10.875" style="98" customWidth="1"/>
    <col min="5247" max="5247" width="18.875" style="98" bestFit="1" customWidth="1"/>
    <col min="5248" max="5248" width="28.875" style="98" bestFit="1" customWidth="1"/>
    <col min="5249" max="5249" width="24.125" style="98" bestFit="1" customWidth="1"/>
    <col min="5250" max="5250" width="18.625" style="98" bestFit="1" customWidth="1"/>
    <col min="5251" max="5251" width="17.75" style="98" bestFit="1" customWidth="1"/>
    <col min="5252" max="5252" width="14.875" style="98" bestFit="1" customWidth="1"/>
    <col min="5253" max="5253" width="4.5" style="98" customWidth="1"/>
    <col min="5254" max="5254" width="11.25" style="98" bestFit="1" customWidth="1"/>
    <col min="5255" max="5255" width="13.625" style="98" bestFit="1" customWidth="1"/>
    <col min="5256" max="5256" width="13.375" style="98" bestFit="1" customWidth="1"/>
    <col min="5257" max="5257" width="14.125" style="98" bestFit="1" customWidth="1"/>
    <col min="5258" max="5258" width="13.625" style="98" bestFit="1" customWidth="1"/>
    <col min="5259" max="5259" width="16.75" style="98" bestFit="1" customWidth="1"/>
    <col min="5260" max="5260" width="15.5" style="98" bestFit="1" customWidth="1"/>
    <col min="5261" max="5261" width="19.625" style="98" bestFit="1" customWidth="1"/>
    <col min="5262" max="5262" width="18.375" style="98" bestFit="1" customWidth="1"/>
    <col min="5263" max="5263" width="19.375" style="98" bestFit="1" customWidth="1"/>
    <col min="5264" max="5264" width="18.125" style="98" bestFit="1" customWidth="1"/>
    <col min="5265" max="5265" width="16.375" style="98" bestFit="1" customWidth="1"/>
    <col min="5266" max="5266" width="12.5" style="98" bestFit="1" customWidth="1"/>
    <col min="5267" max="5267" width="25.5" style="98" bestFit="1" customWidth="1"/>
    <col min="5268" max="5268" width="24.125" style="98" bestFit="1" customWidth="1"/>
    <col min="5269" max="5269" width="19.625" style="98" bestFit="1" customWidth="1"/>
    <col min="5270" max="5270" width="18.375" style="98" bestFit="1" customWidth="1"/>
    <col min="5271" max="5271" width="23.5" style="98" bestFit="1" customWidth="1"/>
    <col min="5272" max="5272" width="13.375" style="98" bestFit="1" customWidth="1"/>
    <col min="5273" max="5273" width="19.875" style="98" bestFit="1" customWidth="1"/>
    <col min="5274" max="5274" width="22.75" style="98" bestFit="1" customWidth="1"/>
    <col min="5275" max="5275" width="19.125" style="98" bestFit="1" customWidth="1"/>
    <col min="5276" max="5276" width="10.875" style="98" customWidth="1"/>
    <col min="5277" max="5277" width="18.875" style="98" bestFit="1" customWidth="1"/>
    <col min="5278" max="5278" width="28.875" style="98" bestFit="1" customWidth="1"/>
    <col min="5279" max="5279" width="24.125" style="98" bestFit="1" customWidth="1"/>
    <col min="5280" max="5280" width="18.625" style="98" bestFit="1" customWidth="1"/>
    <col min="5281" max="5281" width="17.75" style="98" bestFit="1" customWidth="1"/>
    <col min="5282" max="5282" width="14.875" style="98" bestFit="1" customWidth="1"/>
    <col min="5283" max="5283" width="4.5" style="98" customWidth="1"/>
    <col min="5284" max="5284" width="11.25" style="98" bestFit="1" customWidth="1"/>
    <col min="5285" max="5285" width="13.625" style="98" bestFit="1" customWidth="1"/>
    <col min="5286" max="5286" width="13.375" style="98" bestFit="1" customWidth="1"/>
    <col min="5287" max="5287" width="14.125" style="98" bestFit="1" customWidth="1"/>
    <col min="5288" max="5288" width="13.625" style="98" bestFit="1" customWidth="1"/>
    <col min="5289" max="5289" width="16.75" style="98" bestFit="1" customWidth="1"/>
    <col min="5290" max="5290" width="15.5" style="98" bestFit="1" customWidth="1"/>
    <col min="5291" max="5291" width="19.625" style="98" bestFit="1" customWidth="1"/>
    <col min="5292" max="5292" width="18.375" style="98" bestFit="1" customWidth="1"/>
    <col min="5293" max="5293" width="19.375" style="98" bestFit="1" customWidth="1"/>
    <col min="5294" max="5294" width="18.125" style="98" bestFit="1" customWidth="1"/>
    <col min="5295" max="5295" width="16.375" style="98" bestFit="1" customWidth="1"/>
    <col min="5296" max="5296" width="12.5" style="98" bestFit="1" customWidth="1"/>
    <col min="5297" max="5297" width="25.5" style="98" bestFit="1" customWidth="1"/>
    <col min="5298" max="5298" width="24.125" style="98" bestFit="1" customWidth="1"/>
    <col min="5299" max="5299" width="19.625" style="98" bestFit="1" customWidth="1"/>
    <col min="5300" max="5300" width="18.375" style="98" bestFit="1" customWidth="1"/>
    <col min="5301" max="5301" width="23.5" style="98" bestFit="1" customWidth="1"/>
    <col min="5302" max="5302" width="13.375" style="98" bestFit="1" customWidth="1"/>
    <col min="5303" max="5303" width="19.875" style="98" bestFit="1" customWidth="1"/>
    <col min="5304" max="5304" width="22.75" style="98" bestFit="1" customWidth="1"/>
    <col min="5305" max="5305" width="19.125" style="98" bestFit="1" customWidth="1"/>
    <col min="5306" max="5306" width="10.875" style="98" customWidth="1"/>
    <col min="5307" max="5307" width="18.875" style="98" bestFit="1" customWidth="1"/>
    <col min="5308" max="5308" width="28.875" style="98" bestFit="1" customWidth="1"/>
    <col min="5309" max="5309" width="24.125" style="98" bestFit="1" customWidth="1"/>
    <col min="5310" max="5310" width="18.625" style="98" bestFit="1" customWidth="1"/>
    <col min="5311" max="5311" width="17.375" style="98" bestFit="1" customWidth="1"/>
    <col min="5312" max="5312" width="14.75" style="98" bestFit="1" customWidth="1"/>
    <col min="5313" max="5313" width="4.375" style="98" customWidth="1"/>
    <col min="5314" max="5314" width="11.375" style="98" bestFit="1" customWidth="1"/>
    <col min="5315" max="5315" width="13.5" style="98" bestFit="1" customWidth="1"/>
    <col min="5316" max="5316" width="13.125" style="98" bestFit="1" customWidth="1"/>
    <col min="5317" max="5317" width="14.25" style="98" bestFit="1" customWidth="1"/>
    <col min="5318" max="5318" width="13.625" style="98" bestFit="1" customWidth="1"/>
    <col min="5319" max="5319" width="16.875" style="98" bestFit="1" customWidth="1"/>
    <col min="5320" max="5320" width="15.5" style="98" bestFit="1" customWidth="1"/>
    <col min="5321" max="5321" width="19.75" style="98" bestFit="1" customWidth="1"/>
    <col min="5322" max="5322" width="18.375" style="98" bestFit="1" customWidth="1"/>
    <col min="5323" max="5323" width="19.5" style="98" bestFit="1" customWidth="1"/>
    <col min="5324" max="5324" width="18.125" style="98" bestFit="1" customWidth="1"/>
    <col min="5325" max="5325" width="16.25" style="98" bestFit="1" customWidth="1"/>
    <col min="5326" max="5326" width="12.375" style="98" customWidth="1"/>
    <col min="5327" max="5327" width="25.125" style="98" bestFit="1" customWidth="1"/>
    <col min="5328" max="5328" width="23.625" style="98" bestFit="1" customWidth="1"/>
    <col min="5329" max="5329" width="19.5" style="98" bestFit="1" customWidth="1"/>
    <col min="5330" max="5330" width="18.125" style="98" bestFit="1" customWidth="1"/>
    <col min="5331" max="5331" width="23.125" style="98" bestFit="1" customWidth="1"/>
    <col min="5332" max="5332" width="13.25" style="98" bestFit="1" customWidth="1"/>
    <col min="5333" max="5333" width="19.75" style="98" bestFit="1" customWidth="1"/>
    <col min="5334" max="5334" width="22.375" style="98" bestFit="1" customWidth="1"/>
    <col min="5335" max="5335" width="18.875" style="98" bestFit="1" customWidth="1"/>
    <col min="5336" max="5336" width="10.875" style="98" customWidth="1"/>
    <col min="5337" max="5337" width="18.375" style="98" bestFit="1" customWidth="1"/>
    <col min="5338" max="5338" width="28.375" style="98" bestFit="1" customWidth="1"/>
    <col min="5339" max="5339" width="23.875" style="98" bestFit="1" customWidth="1"/>
    <col min="5340" max="5340" width="18.25" style="98" bestFit="1" customWidth="1"/>
    <col min="5341" max="5341" width="17.75" style="98" bestFit="1" customWidth="1"/>
    <col min="5342" max="5342" width="14.875" style="98" bestFit="1" customWidth="1"/>
    <col min="5343" max="5343" width="4.5" style="98" customWidth="1"/>
    <col min="5344" max="5344" width="11.25" style="98" bestFit="1" customWidth="1"/>
    <col min="5345" max="5345" width="13.625" style="98" bestFit="1" customWidth="1"/>
    <col min="5346" max="5346" width="13.375" style="98" bestFit="1" customWidth="1"/>
    <col min="5347" max="5347" width="14.125" style="98" bestFit="1" customWidth="1"/>
    <col min="5348" max="5348" width="13.625" style="98" bestFit="1" customWidth="1"/>
    <col min="5349" max="5349" width="16.75" style="98" bestFit="1" customWidth="1"/>
    <col min="5350" max="5350" width="15.5" style="98" bestFit="1" customWidth="1"/>
    <col min="5351" max="5351" width="19.625" style="98" bestFit="1" customWidth="1"/>
    <col min="5352" max="5352" width="18.375" style="98" bestFit="1" customWidth="1"/>
    <col min="5353" max="5353" width="19.375" style="98" bestFit="1" customWidth="1"/>
    <col min="5354" max="5354" width="18.125" style="98" bestFit="1" customWidth="1"/>
    <col min="5355" max="5355" width="16.375" style="98" bestFit="1" customWidth="1"/>
    <col min="5356" max="5356" width="12.5" style="98" bestFit="1" customWidth="1"/>
    <col min="5357" max="5357" width="25.5" style="98" bestFit="1" customWidth="1"/>
    <col min="5358" max="5358" width="24.125" style="98" bestFit="1" customWidth="1"/>
    <col min="5359" max="5359" width="19.625" style="98" bestFit="1" customWidth="1"/>
    <col min="5360" max="5360" width="18.375" style="98" bestFit="1" customWidth="1"/>
    <col min="5361" max="5361" width="23.5" style="98" bestFit="1" customWidth="1"/>
    <col min="5362" max="5362" width="13.375" style="98" bestFit="1" customWidth="1"/>
    <col min="5363" max="5363" width="19.875" style="98" bestFit="1" customWidth="1"/>
    <col min="5364" max="5364" width="22.75" style="98" bestFit="1" customWidth="1"/>
    <col min="5365" max="5365" width="19.125" style="98" bestFit="1" customWidth="1"/>
    <col min="5366" max="5366" width="10.875" style="98" customWidth="1"/>
    <col min="5367" max="5367" width="18.875" style="98" bestFit="1" customWidth="1"/>
    <col min="5368" max="5368" width="28.875" style="98" bestFit="1" customWidth="1"/>
    <col min="5369" max="5369" width="24.125" style="98" bestFit="1" customWidth="1"/>
    <col min="5370" max="5370" width="18.625" style="98" bestFit="1" customWidth="1"/>
    <col min="5371" max="5371" width="17.75" style="98" bestFit="1" customWidth="1"/>
    <col min="5372" max="5372" width="14.875" style="98" bestFit="1" customWidth="1"/>
    <col min="5373" max="5373" width="4.5" style="98" customWidth="1"/>
    <col min="5374" max="5374" width="11.25" style="98" bestFit="1" customWidth="1"/>
    <col min="5375" max="5375" width="13.625" style="98" bestFit="1" customWidth="1"/>
    <col min="5376" max="5376" width="13.375" style="98" bestFit="1" customWidth="1"/>
    <col min="5377" max="5377" width="14.125" style="98" bestFit="1" customWidth="1"/>
    <col min="5378" max="5378" width="13.625" style="98" bestFit="1" customWidth="1"/>
    <col min="5379" max="5379" width="16.75" style="98" bestFit="1" customWidth="1"/>
    <col min="5380" max="5380" width="15.5" style="98" bestFit="1" customWidth="1"/>
    <col min="5381" max="5381" width="19.625" style="98" bestFit="1" customWidth="1"/>
    <col min="5382" max="5382" width="18.375" style="98" bestFit="1" customWidth="1"/>
    <col min="5383" max="5383" width="19.375" style="98" bestFit="1" customWidth="1"/>
    <col min="5384" max="5384" width="18.125" style="98" bestFit="1" customWidth="1"/>
    <col min="5385" max="5385" width="16.375" style="98" bestFit="1" customWidth="1"/>
    <col min="5386" max="5386" width="12.5" style="98" bestFit="1" customWidth="1"/>
    <col min="5387" max="5387" width="25.5" style="98" bestFit="1" customWidth="1"/>
    <col min="5388" max="5388" width="24.125" style="98" bestFit="1" customWidth="1"/>
    <col min="5389" max="5389" width="19.625" style="98" bestFit="1" customWidth="1"/>
    <col min="5390" max="5390" width="18.375" style="98" bestFit="1" customWidth="1"/>
    <col min="5391" max="5391" width="23.5" style="98" bestFit="1" customWidth="1"/>
    <col min="5392" max="5392" width="13.375" style="98" bestFit="1" customWidth="1"/>
    <col min="5393" max="5393" width="19.875" style="98" bestFit="1" customWidth="1"/>
    <col min="5394" max="5394" width="22.75" style="98" bestFit="1" customWidth="1"/>
    <col min="5395" max="5395" width="19.125" style="98" bestFit="1" customWidth="1"/>
    <col min="5396" max="5396" width="10.875" style="98" customWidth="1"/>
    <col min="5397" max="5397" width="18.875" style="98" bestFit="1" customWidth="1"/>
    <col min="5398" max="5398" width="28.875" style="98" bestFit="1" customWidth="1"/>
    <col min="5399" max="5399" width="24.125" style="98" bestFit="1" customWidth="1"/>
    <col min="5400" max="5400" width="18.625" style="98" bestFit="1" customWidth="1"/>
    <col min="5401" max="5401" width="17.75" style="98" bestFit="1" customWidth="1"/>
    <col min="5402" max="5402" width="14.875" style="98" bestFit="1" customWidth="1"/>
    <col min="5403" max="5403" width="4.5" style="98" customWidth="1"/>
    <col min="5404" max="5404" width="11.25" style="98" bestFit="1" customWidth="1"/>
    <col min="5405" max="5405" width="13.625" style="98" bestFit="1" customWidth="1"/>
    <col min="5406" max="5406" width="13.375" style="98" bestFit="1" customWidth="1"/>
    <col min="5407" max="5407" width="14.125" style="98" bestFit="1" customWidth="1"/>
    <col min="5408" max="5408" width="13.625" style="98" bestFit="1" customWidth="1"/>
    <col min="5409" max="5409" width="16.75" style="98" bestFit="1" customWidth="1"/>
    <col min="5410" max="5410" width="15.5" style="98" bestFit="1" customWidth="1"/>
    <col min="5411" max="5411" width="19.625" style="98" bestFit="1" customWidth="1"/>
    <col min="5412" max="5412" width="18.375" style="98" bestFit="1" customWidth="1"/>
    <col min="5413" max="5413" width="19.375" style="98" bestFit="1" customWidth="1"/>
    <col min="5414" max="5414" width="18.125" style="98" bestFit="1" customWidth="1"/>
    <col min="5415" max="5415" width="16.375" style="98" bestFit="1" customWidth="1"/>
    <col min="5416" max="5416" width="12.5" style="98" bestFit="1" customWidth="1"/>
    <col min="5417" max="5417" width="25.5" style="98" bestFit="1" customWidth="1"/>
    <col min="5418" max="5418" width="24.125" style="98" bestFit="1" customWidth="1"/>
    <col min="5419" max="5419" width="19.625" style="98" bestFit="1" customWidth="1"/>
    <col min="5420" max="5420" width="18.375" style="98" bestFit="1" customWidth="1"/>
    <col min="5421" max="5421" width="23.5" style="98" bestFit="1" customWidth="1"/>
    <col min="5422" max="5422" width="13.375" style="98" bestFit="1" customWidth="1"/>
    <col min="5423" max="5423" width="19.875" style="98" bestFit="1" customWidth="1"/>
    <col min="5424" max="5424" width="22.75" style="98" bestFit="1" customWidth="1"/>
    <col min="5425" max="5425" width="19.125" style="98" bestFit="1" customWidth="1"/>
    <col min="5426" max="5426" width="10.875" style="98" customWidth="1"/>
    <col min="5427" max="5427" width="18.875" style="98" bestFit="1" customWidth="1"/>
    <col min="5428" max="5428" width="28.875" style="98" bestFit="1" customWidth="1"/>
    <col min="5429" max="5429" width="24.125" style="98" bestFit="1" customWidth="1"/>
    <col min="5430" max="5430" width="18.625" style="98" bestFit="1" customWidth="1"/>
    <col min="5431" max="5431" width="17.75" style="98" bestFit="1" customWidth="1"/>
    <col min="5432" max="5432" width="14.875" style="98" bestFit="1" customWidth="1"/>
    <col min="5433" max="5433" width="4.5" style="98" customWidth="1"/>
    <col min="5434" max="5434" width="11.25" style="98" bestFit="1" customWidth="1"/>
    <col min="5435" max="5435" width="13.625" style="98" bestFit="1" customWidth="1"/>
    <col min="5436" max="5436" width="13.375" style="98" bestFit="1" customWidth="1"/>
    <col min="5437" max="5437" width="14.125" style="98" bestFit="1" customWidth="1"/>
    <col min="5438" max="5438" width="13.625" style="98" bestFit="1" customWidth="1"/>
    <col min="5439" max="5439" width="16.75" style="98" bestFit="1" customWidth="1"/>
    <col min="5440" max="5440" width="15.5" style="98" bestFit="1" customWidth="1"/>
    <col min="5441" max="5441" width="19.625" style="98" bestFit="1" customWidth="1"/>
    <col min="5442" max="5442" width="18.375" style="98" bestFit="1" customWidth="1"/>
    <col min="5443" max="5443" width="19.375" style="98" bestFit="1" customWidth="1"/>
    <col min="5444" max="5444" width="18.125" style="98" bestFit="1" customWidth="1"/>
    <col min="5445" max="5445" width="16.375" style="98" bestFit="1" customWidth="1"/>
    <col min="5446" max="5446" width="12.5" style="98" customWidth="1"/>
    <col min="5447" max="5447" width="25.5" style="98" bestFit="1" customWidth="1"/>
    <col min="5448" max="5448" width="24.125" style="98" bestFit="1" customWidth="1"/>
    <col min="5449" max="5449" width="19.625" style="98" bestFit="1" customWidth="1"/>
    <col min="5450" max="5450" width="18.375" style="98" bestFit="1" customWidth="1"/>
    <col min="5451" max="5451" width="23.5" style="98" bestFit="1" customWidth="1"/>
    <col min="5452" max="5452" width="13.375" style="98" bestFit="1" customWidth="1"/>
    <col min="5453" max="5453" width="19.875" style="98" bestFit="1" customWidth="1"/>
    <col min="5454" max="5454" width="22.75" style="98" bestFit="1" customWidth="1"/>
    <col min="5455" max="5455" width="19.125" style="98" bestFit="1" customWidth="1"/>
    <col min="5456" max="5456" width="10.875" style="98" customWidth="1"/>
    <col min="5457" max="5457" width="18.875" style="98" bestFit="1" customWidth="1"/>
    <col min="5458" max="5458" width="28.875" style="98" bestFit="1" customWidth="1"/>
    <col min="5459" max="5459" width="24.125" style="98" bestFit="1" customWidth="1"/>
    <col min="5460" max="5460" width="18.625" style="98" bestFit="1" customWidth="1"/>
    <col min="5461" max="5461" width="17.75" style="98" bestFit="1" customWidth="1"/>
    <col min="5462" max="5462" width="14.875" style="98" bestFit="1" customWidth="1"/>
    <col min="5463" max="5463" width="4.5" style="98" customWidth="1"/>
    <col min="5464" max="5464" width="11.25" style="98" bestFit="1" customWidth="1"/>
    <col min="5465" max="5465" width="13.625" style="98" bestFit="1" customWidth="1"/>
    <col min="5466" max="5466" width="13.375" style="98" bestFit="1" customWidth="1"/>
    <col min="5467" max="5467" width="14.125" style="98" bestFit="1" customWidth="1"/>
    <col min="5468" max="5468" width="13.625" style="98" bestFit="1" customWidth="1"/>
    <col min="5469" max="5469" width="16.75" style="98" bestFit="1" customWidth="1"/>
    <col min="5470" max="5470" width="15.5" style="98" bestFit="1" customWidth="1"/>
    <col min="5471" max="5471" width="19.625" style="98" bestFit="1" customWidth="1"/>
    <col min="5472" max="5472" width="18.375" style="98" bestFit="1" customWidth="1"/>
    <col min="5473" max="5473" width="19.375" style="98" bestFit="1" customWidth="1"/>
    <col min="5474" max="5474" width="18.125" style="98" bestFit="1" customWidth="1"/>
    <col min="5475" max="5475" width="16.375" style="98" bestFit="1" customWidth="1"/>
    <col min="5476" max="5476" width="12.5" style="98" customWidth="1"/>
    <col min="5477" max="5477" width="25.5" style="98" bestFit="1" customWidth="1"/>
    <col min="5478" max="5478" width="24.125" style="98" bestFit="1" customWidth="1"/>
    <col min="5479" max="5479" width="19.625" style="98" bestFit="1" customWidth="1"/>
    <col min="5480" max="5480" width="18.375" style="98" bestFit="1" customWidth="1"/>
    <col min="5481" max="5481" width="23.5" style="98" bestFit="1" customWidth="1"/>
    <col min="5482" max="5482" width="13.375" style="98" bestFit="1" customWidth="1"/>
    <col min="5483" max="5483" width="19.875" style="98" bestFit="1" customWidth="1"/>
    <col min="5484" max="5484" width="22.75" style="98" bestFit="1" customWidth="1"/>
    <col min="5485" max="5485" width="19.125" style="98" bestFit="1" customWidth="1"/>
    <col min="5486" max="5486" width="10.875" style="98" bestFit="1" customWidth="1"/>
    <col min="5487" max="5487" width="18.875" style="98" bestFit="1" customWidth="1"/>
    <col min="5488" max="5488" width="28.875" style="98" bestFit="1" customWidth="1"/>
    <col min="5489" max="5489" width="24.125" style="98" bestFit="1" customWidth="1"/>
    <col min="5490" max="5490" width="18.625" style="98" bestFit="1" customWidth="1"/>
    <col min="5491" max="5491" width="17.75" style="98" bestFit="1" customWidth="1"/>
    <col min="5492" max="5492" width="14.875" style="98" bestFit="1" customWidth="1"/>
    <col min="5493" max="5493" width="4.5" style="98" customWidth="1"/>
    <col min="5494" max="5494" width="11.25" style="98" bestFit="1" customWidth="1"/>
    <col min="5495" max="5495" width="13.625" style="98" bestFit="1" customWidth="1"/>
    <col min="5496" max="5496" width="13.375" style="98" bestFit="1" customWidth="1"/>
    <col min="5497" max="5497" width="14.125" style="98" bestFit="1" customWidth="1"/>
    <col min="5498" max="5498" width="13.625" style="98" bestFit="1" customWidth="1"/>
    <col min="5499" max="5499" width="16.75" style="98" bestFit="1" customWidth="1"/>
    <col min="5500" max="5500" width="15.5" style="98" bestFit="1" customWidth="1"/>
    <col min="5501" max="5501" width="19.625" style="98" bestFit="1" customWidth="1"/>
    <col min="5502" max="5502" width="18.375" style="98" bestFit="1" customWidth="1"/>
    <col min="5503" max="5503" width="19.375" style="98" bestFit="1" customWidth="1"/>
    <col min="5504" max="5504" width="18.125" style="98" bestFit="1" customWidth="1"/>
    <col min="5505" max="5505" width="16.375" style="98" bestFit="1" customWidth="1"/>
    <col min="5506" max="5506" width="12.5" style="98" bestFit="1" customWidth="1"/>
    <col min="5507" max="5507" width="25.5" style="98" bestFit="1" customWidth="1"/>
    <col min="5508" max="5508" width="24.125" style="98" bestFit="1" customWidth="1"/>
    <col min="5509" max="5509" width="19.625" style="98" bestFit="1" customWidth="1"/>
    <col min="5510" max="5510" width="18.375" style="98" bestFit="1" customWidth="1"/>
    <col min="5511" max="5511" width="23.5" style="98" bestFit="1" customWidth="1"/>
    <col min="5512" max="5512" width="13.375" style="98" bestFit="1" customWidth="1"/>
    <col min="5513" max="5513" width="19.875" style="98" bestFit="1" customWidth="1"/>
    <col min="5514" max="5514" width="22.75" style="98" bestFit="1" customWidth="1"/>
    <col min="5515" max="5515" width="19.125" style="98" bestFit="1" customWidth="1"/>
    <col min="5516" max="5516" width="10.875" style="98" customWidth="1"/>
    <col min="5517" max="5517" width="18.875" style="98" bestFit="1" customWidth="1"/>
    <col min="5518" max="5518" width="28.875" style="98" bestFit="1" customWidth="1"/>
    <col min="5519" max="5519" width="24.125" style="98" bestFit="1" customWidth="1"/>
    <col min="5520" max="5520" width="18.625" style="98" bestFit="1" customWidth="1"/>
    <col min="5521" max="5521" width="17.75" style="98" bestFit="1" customWidth="1"/>
    <col min="5522" max="5522" width="14.875" style="98" bestFit="1" customWidth="1"/>
    <col min="5523" max="5523" width="4.5" style="98" customWidth="1"/>
    <col min="5524" max="5524" width="11.25" style="98" bestFit="1" customWidth="1"/>
    <col min="5525" max="5525" width="13.625" style="98" bestFit="1" customWidth="1"/>
    <col min="5526" max="5526" width="13.375" style="98" bestFit="1" customWidth="1"/>
    <col min="5527" max="5527" width="14.125" style="98" bestFit="1" customWidth="1"/>
    <col min="5528" max="5528" width="13.625" style="98" bestFit="1" customWidth="1"/>
    <col min="5529" max="5529" width="16.75" style="98" bestFit="1" customWidth="1"/>
    <col min="5530" max="5530" width="15.5" style="98" bestFit="1" customWidth="1"/>
    <col min="5531" max="5531" width="19.625" style="98" bestFit="1" customWidth="1"/>
    <col min="5532" max="5532" width="18.375" style="98" bestFit="1" customWidth="1"/>
    <col min="5533" max="5533" width="19.375" style="98" bestFit="1" customWidth="1"/>
    <col min="5534" max="5534" width="18.125" style="98" bestFit="1" customWidth="1"/>
    <col min="5535" max="5535" width="16.375" style="98" bestFit="1" customWidth="1"/>
    <col min="5536" max="5536" width="12.5" style="98" bestFit="1" customWidth="1"/>
    <col min="5537" max="5537" width="25.5" style="98" bestFit="1" customWidth="1"/>
    <col min="5538" max="5538" width="24.125" style="98" bestFit="1" customWidth="1"/>
    <col min="5539" max="5539" width="19.625" style="98" bestFit="1" customWidth="1"/>
    <col min="5540" max="5540" width="18.375" style="98" bestFit="1" customWidth="1"/>
    <col min="5541" max="5541" width="23.5" style="98" bestFit="1" customWidth="1"/>
    <col min="5542" max="5542" width="13.375" style="98" bestFit="1" customWidth="1"/>
    <col min="5543" max="5543" width="19.875" style="98" bestFit="1" customWidth="1"/>
    <col min="5544" max="5544" width="22.75" style="98" bestFit="1" customWidth="1"/>
    <col min="5545" max="5545" width="19.125" style="98" bestFit="1" customWidth="1"/>
    <col min="5546" max="5546" width="10.875" style="98" customWidth="1"/>
    <col min="5547" max="5547" width="18.875" style="98" bestFit="1" customWidth="1"/>
    <col min="5548" max="5548" width="28.875" style="98" bestFit="1" customWidth="1"/>
    <col min="5549" max="5549" width="24.125" style="98" bestFit="1" customWidth="1"/>
    <col min="5550" max="5550" width="18.625" style="98" bestFit="1" customWidth="1"/>
    <col min="5551" max="5551" width="17.75" style="98" bestFit="1" customWidth="1"/>
    <col min="5552" max="5552" width="14.875" style="98" bestFit="1" customWidth="1"/>
    <col min="5553" max="5553" width="4.5" style="98" customWidth="1"/>
    <col min="5554" max="5554" width="11.25" style="98" bestFit="1" customWidth="1"/>
    <col min="5555" max="5555" width="13.625" style="98" bestFit="1" customWidth="1"/>
    <col min="5556" max="5556" width="13.375" style="98" bestFit="1" customWidth="1"/>
    <col min="5557" max="5557" width="14.125" style="98" bestFit="1" customWidth="1"/>
    <col min="5558" max="5558" width="13.625" style="98" bestFit="1" customWidth="1"/>
    <col min="5559" max="5559" width="16.75" style="98" bestFit="1" customWidth="1"/>
    <col min="5560" max="5560" width="15.5" style="98" bestFit="1" customWidth="1"/>
    <col min="5561" max="5561" width="19.625" style="98" bestFit="1" customWidth="1"/>
    <col min="5562" max="5562" width="18.375" style="98" bestFit="1" customWidth="1"/>
    <col min="5563" max="5563" width="19.375" style="98" bestFit="1" customWidth="1"/>
    <col min="5564" max="5564" width="18.125" style="98" bestFit="1" customWidth="1"/>
    <col min="5565" max="5565" width="16.375" style="98" bestFit="1" customWidth="1"/>
    <col min="5566" max="5566" width="12.5" style="98" bestFit="1" customWidth="1"/>
    <col min="5567" max="5567" width="25.5" style="98" bestFit="1" customWidth="1"/>
    <col min="5568" max="5568" width="24.125" style="98" bestFit="1" customWidth="1"/>
    <col min="5569" max="5569" width="19.625" style="98" bestFit="1" customWidth="1"/>
    <col min="5570" max="5570" width="18.375" style="98" bestFit="1" customWidth="1"/>
    <col min="5571" max="5571" width="23.5" style="98" bestFit="1" customWidth="1"/>
    <col min="5572" max="5572" width="13.375" style="98" bestFit="1" customWidth="1"/>
    <col min="5573" max="5573" width="19.875" style="98" bestFit="1" customWidth="1"/>
    <col min="5574" max="5574" width="22.75" style="98" bestFit="1" customWidth="1"/>
    <col min="5575" max="5575" width="19.125" style="98" bestFit="1" customWidth="1"/>
    <col min="5576" max="5576" width="10.875" style="98" customWidth="1"/>
    <col min="5577" max="5577" width="18.875" style="98" bestFit="1" customWidth="1"/>
    <col min="5578" max="5578" width="28.875" style="98" bestFit="1" customWidth="1"/>
    <col min="5579" max="5579" width="24.125" style="98" bestFit="1" customWidth="1"/>
    <col min="5580" max="5580" width="18.625" style="98" bestFit="1" customWidth="1"/>
    <col min="5581" max="5581" width="17.75" style="98" bestFit="1" customWidth="1"/>
    <col min="5582" max="5582" width="14.875" style="98" bestFit="1" customWidth="1"/>
    <col min="5583" max="5583" width="4.5" style="98" customWidth="1"/>
    <col min="5584" max="5584" width="11.25" style="98" bestFit="1" customWidth="1"/>
    <col min="5585" max="5585" width="13.625" style="98" bestFit="1" customWidth="1"/>
    <col min="5586" max="5586" width="13.375" style="98" bestFit="1" customWidth="1"/>
    <col min="5587" max="5587" width="14.125" style="98" bestFit="1" customWidth="1"/>
    <col min="5588" max="5588" width="13.625" style="98" bestFit="1" customWidth="1"/>
    <col min="5589" max="5589" width="16.75" style="98" bestFit="1" customWidth="1"/>
    <col min="5590" max="5590" width="15.5" style="98" bestFit="1" customWidth="1"/>
    <col min="5591" max="5591" width="19.625" style="98" bestFit="1" customWidth="1"/>
    <col min="5592" max="5592" width="18.375" style="98" bestFit="1" customWidth="1"/>
    <col min="5593" max="5593" width="19.375" style="98" bestFit="1" customWidth="1"/>
    <col min="5594" max="5594" width="18.125" style="98" bestFit="1" customWidth="1"/>
    <col min="5595" max="5595" width="16.375" style="98" bestFit="1" customWidth="1"/>
    <col min="5596" max="5596" width="12.5" style="98" customWidth="1"/>
    <col min="5597" max="5597" width="25.5" style="98" bestFit="1" customWidth="1"/>
    <col min="5598" max="5598" width="24.125" style="98" bestFit="1" customWidth="1"/>
    <col min="5599" max="5599" width="19.625" style="98" bestFit="1" customWidth="1"/>
    <col min="5600" max="5600" width="18.375" style="98" bestFit="1" customWidth="1"/>
    <col min="5601" max="5601" width="23.5" style="98" bestFit="1" customWidth="1"/>
    <col min="5602" max="5602" width="13.375" style="98" bestFit="1" customWidth="1"/>
    <col min="5603" max="5603" width="19.875" style="98" bestFit="1" customWidth="1"/>
    <col min="5604" max="5604" width="22.75" style="98" bestFit="1" customWidth="1"/>
    <col min="5605" max="5605" width="19.125" style="98" bestFit="1" customWidth="1"/>
    <col min="5606" max="5606" width="10.875" style="98" bestFit="1" customWidth="1"/>
    <col min="5607" max="5607" width="18.875" style="98" bestFit="1" customWidth="1"/>
    <col min="5608" max="5608" width="28.875" style="98" bestFit="1" customWidth="1"/>
    <col min="5609" max="5609" width="24.125" style="98" bestFit="1" customWidth="1"/>
    <col min="5610" max="5610" width="18.625" style="98" bestFit="1" customWidth="1"/>
    <col min="5611" max="5611" width="17.75" style="98" bestFit="1" customWidth="1"/>
    <col min="5612" max="5612" width="14.875" style="98" bestFit="1" customWidth="1"/>
    <col min="5613" max="5613" width="4.5" style="98" customWidth="1"/>
    <col min="5614" max="5614" width="11.25" style="98" bestFit="1" customWidth="1"/>
    <col min="5615" max="5615" width="13.625" style="98" bestFit="1" customWidth="1"/>
    <col min="5616" max="5616" width="13.375" style="98" bestFit="1" customWidth="1"/>
    <col min="5617" max="5617" width="14.125" style="98" bestFit="1" customWidth="1"/>
    <col min="5618" max="5618" width="13.625" style="98" bestFit="1" customWidth="1"/>
    <col min="5619" max="5619" width="16.75" style="98" bestFit="1" customWidth="1"/>
    <col min="5620" max="5620" width="15.5" style="98" bestFit="1" customWidth="1"/>
    <col min="5621" max="5621" width="19.625" style="98" bestFit="1" customWidth="1"/>
    <col min="5622" max="5622" width="18.375" style="98" bestFit="1" customWidth="1"/>
    <col min="5623" max="5623" width="19.375" style="98" bestFit="1" customWidth="1"/>
    <col min="5624" max="5624" width="18.125" style="98" bestFit="1" customWidth="1"/>
    <col min="5625" max="5625" width="16.375" style="98" bestFit="1" customWidth="1"/>
    <col min="5626" max="5626" width="12.5" style="98" bestFit="1" customWidth="1"/>
    <col min="5627" max="5627" width="25.5" style="98" bestFit="1" customWidth="1"/>
    <col min="5628" max="5628" width="24.125" style="98" bestFit="1" customWidth="1"/>
    <col min="5629" max="5629" width="19.625" style="98" bestFit="1" customWidth="1"/>
    <col min="5630" max="5630" width="18.375" style="98" bestFit="1" customWidth="1"/>
    <col min="5631" max="5631" width="23.5" style="98" bestFit="1" customWidth="1"/>
    <col min="5632" max="5632" width="13.375" style="98" bestFit="1" customWidth="1"/>
    <col min="5633" max="5633" width="19.875" style="98" bestFit="1" customWidth="1"/>
    <col min="5634" max="5634" width="22.75" style="98" bestFit="1" customWidth="1"/>
    <col min="5635" max="5635" width="19.125" style="98" bestFit="1" customWidth="1"/>
    <col min="5636" max="5636" width="10.875" style="98" customWidth="1"/>
    <col min="5637" max="5637" width="18.875" style="98" bestFit="1" customWidth="1"/>
    <col min="5638" max="5638" width="28.875" style="98" bestFit="1" customWidth="1"/>
    <col min="5639" max="5639" width="24.125" style="98" bestFit="1" customWidth="1"/>
    <col min="5640" max="5640" width="18.625" style="98" bestFit="1" customWidth="1"/>
    <col min="5641" max="5641" width="17.75" style="98" bestFit="1" customWidth="1"/>
    <col min="5642" max="5642" width="14.875" style="98" bestFit="1" customWidth="1"/>
    <col min="5643" max="5643" width="4.5" style="98" customWidth="1"/>
    <col min="5644" max="5644" width="11.25" style="98" bestFit="1" customWidth="1"/>
    <col min="5645" max="5645" width="13.625" style="98" bestFit="1" customWidth="1"/>
    <col min="5646" max="5646" width="13.375" style="98" bestFit="1" customWidth="1"/>
    <col min="5647" max="5647" width="14.125" style="98" bestFit="1" customWidth="1"/>
    <col min="5648" max="5648" width="13.625" style="98" bestFit="1" customWidth="1"/>
    <col min="5649" max="5649" width="16.75" style="98" bestFit="1" customWidth="1"/>
    <col min="5650" max="5650" width="15.5" style="98" bestFit="1" customWidth="1"/>
    <col min="5651" max="5651" width="19.625" style="98" bestFit="1" customWidth="1"/>
    <col min="5652" max="5652" width="18.375" style="98" bestFit="1" customWidth="1"/>
    <col min="5653" max="5653" width="19.375" style="98" bestFit="1" customWidth="1"/>
    <col min="5654" max="5654" width="18.125" style="98" bestFit="1" customWidth="1"/>
    <col min="5655" max="5655" width="16.375" style="98" bestFit="1" customWidth="1"/>
    <col min="5656" max="5656" width="12.5" style="98" bestFit="1" customWidth="1"/>
    <col min="5657" max="5657" width="25.5" style="98" bestFit="1" customWidth="1"/>
    <col min="5658" max="5658" width="24.125" style="98" bestFit="1" customWidth="1"/>
    <col min="5659" max="5659" width="19.625" style="98" bestFit="1" customWidth="1"/>
    <col min="5660" max="5660" width="18.375" style="98" bestFit="1" customWidth="1"/>
    <col min="5661" max="5661" width="23.5" style="98" bestFit="1" customWidth="1"/>
    <col min="5662" max="5662" width="13.375" style="98" bestFit="1" customWidth="1"/>
    <col min="5663" max="5663" width="19.875" style="98" bestFit="1" customWidth="1"/>
    <col min="5664" max="5664" width="22.75" style="98" bestFit="1" customWidth="1"/>
    <col min="5665" max="5665" width="19.125" style="98" bestFit="1" customWidth="1"/>
    <col min="5666" max="5666" width="10.875" style="98" customWidth="1"/>
    <col min="5667" max="5667" width="18.875" style="98" bestFit="1" customWidth="1"/>
    <col min="5668" max="5668" width="28.875" style="98" bestFit="1" customWidth="1"/>
    <col min="5669" max="5669" width="24.125" style="98" bestFit="1" customWidth="1"/>
    <col min="5670" max="5670" width="18.625" style="98" bestFit="1" customWidth="1"/>
    <col min="5671" max="5671" width="17.75" style="98" bestFit="1" customWidth="1"/>
    <col min="5672" max="5672" width="14.875" style="98" bestFit="1" customWidth="1"/>
    <col min="5673" max="5673" width="4.5" style="98" customWidth="1"/>
    <col min="5674" max="5674" width="11.25" style="98" bestFit="1" customWidth="1"/>
    <col min="5675" max="5675" width="13.625" style="98" bestFit="1" customWidth="1"/>
    <col min="5676" max="5676" width="13.375" style="98" bestFit="1" customWidth="1"/>
    <col min="5677" max="5677" width="14.125" style="98" bestFit="1" customWidth="1"/>
    <col min="5678" max="5678" width="13.625" style="98" bestFit="1" customWidth="1"/>
    <col min="5679" max="5679" width="16.75" style="98" bestFit="1" customWidth="1"/>
    <col min="5680" max="5680" width="15.5" style="98" bestFit="1" customWidth="1"/>
    <col min="5681" max="5681" width="19.625" style="98" bestFit="1" customWidth="1"/>
    <col min="5682" max="5682" width="18.375" style="98" bestFit="1" customWidth="1"/>
    <col min="5683" max="5683" width="19.375" style="98" bestFit="1" customWidth="1"/>
    <col min="5684" max="5684" width="18.125" style="98" bestFit="1" customWidth="1"/>
    <col min="5685" max="5685" width="16.375" style="98" bestFit="1" customWidth="1"/>
    <col min="5686" max="5686" width="12.5" style="98" bestFit="1" customWidth="1"/>
    <col min="5687" max="5687" width="25.5" style="98" bestFit="1" customWidth="1"/>
    <col min="5688" max="5688" width="24.125" style="98" bestFit="1" customWidth="1"/>
    <col min="5689" max="5689" width="19.625" style="98" bestFit="1" customWidth="1"/>
    <col min="5690" max="5690" width="18.375" style="98" bestFit="1" customWidth="1"/>
    <col min="5691" max="5691" width="23.5" style="98" bestFit="1" customWidth="1"/>
    <col min="5692" max="5692" width="13.375" style="98" bestFit="1" customWidth="1"/>
    <col min="5693" max="5693" width="19.875" style="98" bestFit="1" customWidth="1"/>
    <col min="5694" max="5694" width="22.75" style="98" bestFit="1" customWidth="1"/>
    <col min="5695" max="5695" width="19.125" style="98" bestFit="1" customWidth="1"/>
    <col min="5696" max="5696" width="10.875" style="98" customWidth="1"/>
    <col min="5697" max="5697" width="18.875" style="98" bestFit="1" customWidth="1"/>
    <col min="5698" max="5698" width="28.875" style="98" bestFit="1" customWidth="1"/>
    <col min="5699" max="5699" width="24.125" style="98" bestFit="1" customWidth="1"/>
    <col min="5700" max="5700" width="18.625" style="98" bestFit="1" customWidth="1"/>
    <col min="5701" max="5701" width="17.75" style="98" bestFit="1" customWidth="1"/>
    <col min="5702" max="5702" width="14.875" style="98" bestFit="1" customWidth="1"/>
    <col min="5703" max="5703" width="4.5" style="98" customWidth="1"/>
    <col min="5704" max="5704" width="11.25" style="98" bestFit="1" customWidth="1"/>
    <col min="5705" max="5705" width="13.625" style="98" bestFit="1" customWidth="1"/>
    <col min="5706" max="5706" width="13.375" style="98" bestFit="1" customWidth="1"/>
    <col min="5707" max="5707" width="14.125" style="98" bestFit="1" customWidth="1"/>
    <col min="5708" max="5708" width="13.625" style="98" bestFit="1" customWidth="1"/>
    <col min="5709" max="5709" width="16.75" style="98" bestFit="1" customWidth="1"/>
    <col min="5710" max="5710" width="15.5" style="98" bestFit="1" customWidth="1"/>
    <col min="5711" max="5711" width="19.625" style="98" bestFit="1" customWidth="1"/>
    <col min="5712" max="5712" width="18.375" style="98" bestFit="1" customWidth="1"/>
    <col min="5713" max="5713" width="19.375" style="98" bestFit="1" customWidth="1"/>
    <col min="5714" max="5714" width="18.125" style="98" bestFit="1" customWidth="1"/>
    <col min="5715" max="5715" width="16.375" style="98" bestFit="1" customWidth="1"/>
    <col min="5716" max="5716" width="12.5" style="98" bestFit="1" customWidth="1"/>
    <col min="5717" max="5717" width="25.5" style="98" bestFit="1" customWidth="1"/>
    <col min="5718" max="5718" width="24.125" style="98" bestFit="1" customWidth="1"/>
    <col min="5719" max="5719" width="19.625" style="98" bestFit="1" customWidth="1"/>
    <col min="5720" max="5720" width="18.375" style="98" bestFit="1" customWidth="1"/>
    <col min="5721" max="5721" width="23.5" style="98" bestFit="1" customWidth="1"/>
    <col min="5722" max="5722" width="13.375" style="98" bestFit="1" customWidth="1"/>
    <col min="5723" max="5723" width="19.875" style="98" bestFit="1" customWidth="1"/>
    <col min="5724" max="5724" width="22.75" style="98" bestFit="1" customWidth="1"/>
    <col min="5725" max="5725" width="19.125" style="98" bestFit="1" customWidth="1"/>
    <col min="5726" max="5726" width="10.875" style="98" customWidth="1"/>
    <col min="5727" max="5727" width="18.875" style="98" bestFit="1" customWidth="1"/>
    <col min="5728" max="5728" width="28.875" style="98" bestFit="1" customWidth="1"/>
    <col min="5729" max="5729" width="24.125" style="98" bestFit="1" customWidth="1"/>
    <col min="5730" max="5730" width="18.625" style="98" bestFit="1" customWidth="1"/>
    <col min="5731" max="5731" width="17.75" style="98" bestFit="1" customWidth="1"/>
    <col min="5732" max="5732" width="14.875" style="98" bestFit="1" customWidth="1"/>
    <col min="5733" max="5733" width="4.5" style="98" customWidth="1"/>
    <col min="5734" max="5734" width="11.25" style="98" bestFit="1" customWidth="1"/>
    <col min="5735" max="5735" width="13.625" style="98" bestFit="1" customWidth="1"/>
    <col min="5736" max="5736" width="13.375" style="98" bestFit="1" customWidth="1"/>
    <col min="5737" max="5737" width="14.125" style="98" bestFit="1" customWidth="1"/>
    <col min="5738" max="5738" width="13.625" style="98" bestFit="1" customWidth="1"/>
    <col min="5739" max="5739" width="16.75" style="98" bestFit="1" customWidth="1"/>
    <col min="5740" max="5740" width="15.5" style="98" bestFit="1" customWidth="1"/>
    <col min="5741" max="5741" width="19.625" style="98" bestFit="1" customWidth="1"/>
    <col min="5742" max="5742" width="18.375" style="98" bestFit="1" customWidth="1"/>
    <col min="5743" max="5743" width="19.375" style="98" bestFit="1" customWidth="1"/>
    <col min="5744" max="5744" width="18.125" style="98" bestFit="1" customWidth="1"/>
    <col min="5745" max="5745" width="16.375" style="98" bestFit="1" customWidth="1"/>
    <col min="5746" max="5746" width="12.5" style="98" customWidth="1"/>
    <col min="5747" max="5747" width="25.5" style="98" bestFit="1" customWidth="1"/>
    <col min="5748" max="5748" width="24.125" style="98" bestFit="1" customWidth="1"/>
    <col min="5749" max="5749" width="19.625" style="98" bestFit="1" customWidth="1"/>
    <col min="5750" max="5750" width="18.375" style="98" bestFit="1" customWidth="1"/>
    <col min="5751" max="5751" width="23.5" style="98" bestFit="1" customWidth="1"/>
    <col min="5752" max="5752" width="13.375" style="98" bestFit="1" customWidth="1"/>
    <col min="5753" max="5753" width="19.875" style="98" bestFit="1" customWidth="1"/>
    <col min="5754" max="5754" width="22.75" style="98" bestFit="1" customWidth="1"/>
    <col min="5755" max="5755" width="19.125" style="98" bestFit="1" customWidth="1"/>
    <col min="5756" max="5756" width="10.875" style="98" customWidth="1"/>
    <col min="5757" max="5757" width="18.875" style="98" bestFit="1" customWidth="1"/>
    <col min="5758" max="5758" width="28.875" style="98" bestFit="1" customWidth="1"/>
    <col min="5759" max="5759" width="24.125" style="98" bestFit="1" customWidth="1"/>
    <col min="5760" max="5760" width="18.625" style="98" bestFit="1" customWidth="1"/>
    <col min="5761" max="5761" width="17.75" style="98" bestFit="1" customWidth="1"/>
    <col min="5762" max="5762" width="14.875" style="98" bestFit="1" customWidth="1"/>
    <col min="5763" max="5763" width="4.5" style="98" customWidth="1"/>
    <col min="5764" max="5764" width="11.25" style="98" bestFit="1" customWidth="1"/>
    <col min="5765" max="5765" width="13.625" style="98" bestFit="1" customWidth="1"/>
    <col min="5766" max="5766" width="13.375" style="98" bestFit="1" customWidth="1"/>
    <col min="5767" max="5767" width="14.125" style="98" bestFit="1" customWidth="1"/>
    <col min="5768" max="5768" width="13.625" style="98" bestFit="1" customWidth="1"/>
    <col min="5769" max="5769" width="16.75" style="98" bestFit="1" customWidth="1"/>
    <col min="5770" max="5770" width="15.5" style="98" bestFit="1" customWidth="1"/>
    <col min="5771" max="5771" width="19.625" style="98" bestFit="1" customWidth="1"/>
    <col min="5772" max="5772" width="18.375" style="98" bestFit="1" customWidth="1"/>
    <col min="5773" max="5773" width="19.375" style="98" bestFit="1" customWidth="1"/>
    <col min="5774" max="5774" width="18.125" style="98" bestFit="1" customWidth="1"/>
    <col min="5775" max="5775" width="16.375" style="98" bestFit="1" customWidth="1"/>
    <col min="5776" max="5776" width="12.5" style="98" bestFit="1" customWidth="1"/>
    <col min="5777" max="5777" width="25.5" style="98" bestFit="1" customWidth="1"/>
    <col min="5778" max="5778" width="24.125" style="98" bestFit="1" customWidth="1"/>
    <col min="5779" max="5779" width="19.625" style="98" bestFit="1" customWidth="1"/>
    <col min="5780" max="5780" width="18.375" style="98" bestFit="1" customWidth="1"/>
    <col min="5781" max="5781" width="23.5" style="98" bestFit="1" customWidth="1"/>
    <col min="5782" max="5782" width="13.375" style="98" bestFit="1" customWidth="1"/>
    <col min="5783" max="5783" width="19.875" style="98" bestFit="1" customWidth="1"/>
    <col min="5784" max="5784" width="22.75" style="98" bestFit="1" customWidth="1"/>
    <col min="5785" max="5785" width="19.125" style="98" bestFit="1" customWidth="1"/>
    <col min="5786" max="5786" width="10.875" style="98" customWidth="1"/>
    <col min="5787" max="5787" width="18.875" style="98" bestFit="1" customWidth="1"/>
    <col min="5788" max="5788" width="28.875" style="98" bestFit="1" customWidth="1"/>
    <col min="5789" max="5789" width="24.125" style="98" bestFit="1" customWidth="1"/>
    <col min="5790" max="5790" width="18.625" style="98" bestFit="1" customWidth="1"/>
    <col min="5791" max="5791" width="17.75" style="98" bestFit="1" customWidth="1"/>
    <col min="5792" max="5792" width="14.875" style="98" bestFit="1" customWidth="1"/>
    <col min="5793" max="5793" width="4.5" style="98" customWidth="1"/>
    <col min="5794" max="5794" width="11.25" style="98" bestFit="1" customWidth="1"/>
    <col min="5795" max="5795" width="13.625" style="98" bestFit="1" customWidth="1"/>
    <col min="5796" max="5796" width="13.375" style="98" bestFit="1" customWidth="1"/>
    <col min="5797" max="5797" width="14.125" style="98" bestFit="1" customWidth="1"/>
    <col min="5798" max="5798" width="13.625" style="98" bestFit="1" customWidth="1"/>
    <col min="5799" max="5799" width="16.75" style="98" bestFit="1" customWidth="1"/>
    <col min="5800" max="5800" width="15.5" style="98" bestFit="1" customWidth="1"/>
    <col min="5801" max="5801" width="19.625" style="98" bestFit="1" customWidth="1"/>
    <col min="5802" max="5802" width="18.375" style="98" bestFit="1" customWidth="1"/>
    <col min="5803" max="5803" width="19.375" style="98" bestFit="1" customWidth="1"/>
    <col min="5804" max="5804" width="18.125" style="98" bestFit="1" customWidth="1"/>
    <col min="5805" max="5805" width="16.375" style="98" bestFit="1" customWidth="1"/>
    <col min="5806" max="5806" width="12.5" style="98" bestFit="1" customWidth="1"/>
    <col min="5807" max="5807" width="25.5" style="98" bestFit="1" customWidth="1"/>
    <col min="5808" max="5808" width="24.125" style="98" bestFit="1" customWidth="1"/>
    <col min="5809" max="5809" width="19.625" style="98" bestFit="1" customWidth="1"/>
    <col min="5810" max="5810" width="18.375" style="98" bestFit="1" customWidth="1"/>
    <col min="5811" max="5811" width="23.5" style="98" bestFit="1" customWidth="1"/>
    <col min="5812" max="5812" width="13.375" style="98" bestFit="1" customWidth="1"/>
    <col min="5813" max="5813" width="19.875" style="98" bestFit="1" customWidth="1"/>
    <col min="5814" max="5814" width="22.75" style="98" bestFit="1" customWidth="1"/>
    <col min="5815" max="5815" width="19.125" style="98" bestFit="1" customWidth="1"/>
    <col min="5816" max="5816" width="10.875" style="98" customWidth="1"/>
    <col min="5817" max="5817" width="18.875" style="98" bestFit="1" customWidth="1"/>
    <col min="5818" max="5818" width="28.875" style="98" bestFit="1" customWidth="1"/>
    <col min="5819" max="5819" width="24.125" style="98" bestFit="1" customWidth="1"/>
    <col min="5820" max="5820" width="18.625" style="98" bestFit="1" customWidth="1"/>
    <col min="5821" max="5821" width="17.375" style="98" bestFit="1" customWidth="1"/>
    <col min="5822" max="5822" width="14.75" style="98" bestFit="1" customWidth="1"/>
    <col min="5823" max="5823" width="4.375" style="98" customWidth="1"/>
    <col min="5824" max="5824" width="11.375" style="98" bestFit="1" customWidth="1"/>
    <col min="5825" max="5825" width="13.5" style="98" bestFit="1" customWidth="1"/>
    <col min="5826" max="5826" width="13.125" style="98" bestFit="1" customWidth="1"/>
    <col min="5827" max="5827" width="14.25" style="98" bestFit="1" customWidth="1"/>
    <col min="5828" max="5828" width="13.625" style="98" bestFit="1" customWidth="1"/>
    <col min="5829" max="5829" width="16.875" style="98" bestFit="1" customWidth="1"/>
    <col min="5830" max="5830" width="15.5" style="98" bestFit="1" customWidth="1"/>
    <col min="5831" max="5831" width="19.75" style="98" bestFit="1" customWidth="1"/>
    <col min="5832" max="5832" width="18.375" style="98" bestFit="1" customWidth="1"/>
    <col min="5833" max="5833" width="19.5" style="98" bestFit="1" customWidth="1"/>
    <col min="5834" max="5834" width="18.125" style="98" bestFit="1" customWidth="1"/>
    <col min="5835" max="5835" width="16.25" style="98" bestFit="1" customWidth="1"/>
    <col min="5836" max="5836" width="12.375" style="98" bestFit="1" customWidth="1"/>
    <col min="5837" max="5837" width="25.125" style="98" bestFit="1" customWidth="1"/>
    <col min="5838" max="5838" width="23.625" style="98" bestFit="1" customWidth="1"/>
    <col min="5839" max="5839" width="19.5" style="98" bestFit="1" customWidth="1"/>
    <col min="5840" max="5840" width="18.125" style="98" bestFit="1" customWidth="1"/>
    <col min="5841" max="5841" width="23.125" style="98" bestFit="1" customWidth="1"/>
    <col min="5842" max="5842" width="13.25" style="98" bestFit="1" customWidth="1"/>
    <col min="5843" max="5843" width="19.75" style="98" bestFit="1" customWidth="1"/>
    <col min="5844" max="5844" width="22.375" style="98" bestFit="1" customWidth="1"/>
    <col min="5845" max="5845" width="18.875" style="98" bestFit="1" customWidth="1"/>
    <col min="5846" max="5846" width="10.875" style="98" customWidth="1"/>
    <col min="5847" max="5847" width="18.375" style="98" bestFit="1" customWidth="1"/>
    <col min="5848" max="5848" width="28.375" style="98" bestFit="1" customWidth="1"/>
    <col min="5849" max="5849" width="23.875" style="98" bestFit="1" customWidth="1"/>
    <col min="5850" max="5850" width="18.25" style="98" bestFit="1" customWidth="1"/>
    <col min="5851" max="5851" width="17.75" style="98" bestFit="1" customWidth="1"/>
    <col min="5852" max="5852" width="14.875" style="98" bestFit="1" customWidth="1"/>
    <col min="5853" max="5853" width="4.5" style="98" customWidth="1"/>
    <col min="5854" max="5854" width="11.25" style="98" bestFit="1" customWidth="1"/>
    <col min="5855" max="5855" width="13.625" style="98" bestFit="1" customWidth="1"/>
    <col min="5856" max="5856" width="13.375" style="98" bestFit="1" customWidth="1"/>
    <col min="5857" max="5857" width="14.125" style="98" bestFit="1" customWidth="1"/>
    <col min="5858" max="5858" width="13.625" style="98" bestFit="1" customWidth="1"/>
    <col min="5859" max="5859" width="16.75" style="98" bestFit="1" customWidth="1"/>
    <col min="5860" max="5860" width="15.5" style="98" bestFit="1" customWidth="1"/>
    <col min="5861" max="5861" width="19.625" style="98" bestFit="1" customWidth="1"/>
    <col min="5862" max="5862" width="18.375" style="98" bestFit="1" customWidth="1"/>
    <col min="5863" max="5863" width="19.375" style="98" bestFit="1" customWidth="1"/>
    <col min="5864" max="5864" width="18.125" style="98" bestFit="1" customWidth="1"/>
    <col min="5865" max="5865" width="16.375" style="98" bestFit="1" customWidth="1"/>
    <col min="5866" max="5866" width="12.5" style="98" bestFit="1" customWidth="1"/>
    <col min="5867" max="5867" width="25.5" style="98" bestFit="1" customWidth="1"/>
    <col min="5868" max="5868" width="24.125" style="98" bestFit="1" customWidth="1"/>
    <col min="5869" max="5869" width="19.625" style="98" bestFit="1" customWidth="1"/>
    <col min="5870" max="5870" width="18.375" style="98" bestFit="1" customWidth="1"/>
    <col min="5871" max="5871" width="23.5" style="98" bestFit="1" customWidth="1"/>
    <col min="5872" max="5872" width="13.375" style="98" bestFit="1" customWidth="1"/>
    <col min="5873" max="5873" width="19.875" style="98" bestFit="1" customWidth="1"/>
    <col min="5874" max="5874" width="22.75" style="98" bestFit="1" customWidth="1"/>
    <col min="5875" max="5875" width="19.125" style="98" bestFit="1" customWidth="1"/>
    <col min="5876" max="5876" width="10.875" style="98" customWidth="1"/>
    <col min="5877" max="5877" width="18.875" style="98" bestFit="1" customWidth="1"/>
    <col min="5878" max="5878" width="28.875" style="98" bestFit="1" customWidth="1"/>
    <col min="5879" max="5879" width="24.125" style="98" bestFit="1" customWidth="1"/>
    <col min="5880" max="5880" width="18.625" style="98" bestFit="1" customWidth="1"/>
    <col min="5881" max="5881" width="17.75" style="98" bestFit="1" customWidth="1"/>
    <col min="5882" max="5882" width="14.875" style="98" bestFit="1" customWidth="1"/>
    <col min="5883" max="5883" width="4.5" style="98" customWidth="1"/>
    <col min="5884" max="5884" width="11.25" style="98" bestFit="1" customWidth="1"/>
    <col min="5885" max="5885" width="13.625" style="98" bestFit="1" customWidth="1"/>
    <col min="5886" max="5886" width="13.375" style="98" bestFit="1" customWidth="1"/>
    <col min="5887" max="5887" width="14.125" style="98" bestFit="1" customWidth="1"/>
    <col min="5888" max="5888" width="13.625" style="98" bestFit="1" customWidth="1"/>
    <col min="5889" max="5889" width="16.75" style="98" bestFit="1" customWidth="1"/>
    <col min="5890" max="5890" width="15.5" style="98" bestFit="1" customWidth="1"/>
    <col min="5891" max="5891" width="19.625" style="98" bestFit="1" customWidth="1"/>
    <col min="5892" max="5892" width="18.375" style="98" bestFit="1" customWidth="1"/>
    <col min="5893" max="5893" width="19.375" style="98" bestFit="1" customWidth="1"/>
    <col min="5894" max="5894" width="18.125" style="98" bestFit="1" customWidth="1"/>
    <col min="5895" max="5895" width="16.375" style="98" bestFit="1" customWidth="1"/>
    <col min="5896" max="5896" width="12.5" style="98" bestFit="1" customWidth="1"/>
    <col min="5897" max="5897" width="25.5" style="98" bestFit="1" customWidth="1"/>
    <col min="5898" max="5898" width="24.125" style="98" bestFit="1" customWidth="1"/>
    <col min="5899" max="5899" width="19.625" style="98" bestFit="1" customWidth="1"/>
    <col min="5900" max="5900" width="18.375" style="98" bestFit="1" customWidth="1"/>
    <col min="5901" max="5901" width="23.5" style="98" bestFit="1" customWidth="1"/>
    <col min="5902" max="5902" width="13.375" style="98" bestFit="1" customWidth="1"/>
    <col min="5903" max="5903" width="19.875" style="98" bestFit="1" customWidth="1"/>
    <col min="5904" max="5904" width="22.75" style="98" bestFit="1" customWidth="1"/>
    <col min="5905" max="5905" width="19.125" style="98" bestFit="1" customWidth="1"/>
    <col min="5906" max="5906" width="10.875" style="98" customWidth="1"/>
    <col min="5907" max="5907" width="18.875" style="98" bestFit="1" customWidth="1"/>
    <col min="5908" max="5908" width="28.875" style="98" bestFit="1" customWidth="1"/>
    <col min="5909" max="5909" width="24.125" style="98" bestFit="1" customWidth="1"/>
    <col min="5910" max="5910" width="18.625" style="98" bestFit="1" customWidth="1"/>
    <col min="5911" max="5911" width="17.75" style="98" bestFit="1" customWidth="1"/>
    <col min="5912" max="5912" width="14.875" style="98" bestFit="1" customWidth="1"/>
    <col min="5913" max="5913" width="4.5" style="98" customWidth="1"/>
    <col min="5914" max="5914" width="11.25" style="98" bestFit="1" customWidth="1"/>
    <col min="5915" max="5915" width="13.625" style="98" bestFit="1" customWidth="1"/>
    <col min="5916" max="5916" width="13.375" style="98" bestFit="1" customWidth="1"/>
    <col min="5917" max="5917" width="14.125" style="98" bestFit="1" customWidth="1"/>
    <col min="5918" max="5918" width="13.625" style="98" bestFit="1" customWidth="1"/>
    <col min="5919" max="5919" width="16.75" style="98" bestFit="1" customWidth="1"/>
    <col min="5920" max="5920" width="15.5" style="98" bestFit="1" customWidth="1"/>
    <col min="5921" max="5921" width="19.625" style="98" bestFit="1" customWidth="1"/>
    <col min="5922" max="5922" width="18.375" style="98" bestFit="1" customWidth="1"/>
    <col min="5923" max="5923" width="19.375" style="98" bestFit="1" customWidth="1"/>
    <col min="5924" max="5924" width="18.125" style="98" bestFit="1" customWidth="1"/>
    <col min="5925" max="5925" width="16.375" style="98" bestFit="1" customWidth="1"/>
    <col min="5926" max="5926" width="12.5" style="98" bestFit="1" customWidth="1"/>
    <col min="5927" max="5927" width="25.5" style="98" bestFit="1" customWidth="1"/>
    <col min="5928" max="5928" width="24.125" style="98" bestFit="1" customWidth="1"/>
    <col min="5929" max="5929" width="19.625" style="98" bestFit="1" customWidth="1"/>
    <col min="5930" max="5930" width="18.375" style="98" bestFit="1" customWidth="1"/>
    <col min="5931" max="5931" width="23.5" style="98" bestFit="1" customWidth="1"/>
    <col min="5932" max="5932" width="13.375" style="98" bestFit="1" customWidth="1"/>
    <col min="5933" max="5933" width="19.875" style="98" bestFit="1" customWidth="1"/>
    <col min="5934" max="5934" width="22.75" style="98" bestFit="1" customWidth="1"/>
    <col min="5935" max="5935" width="19.125" style="98" bestFit="1" customWidth="1"/>
    <col min="5936" max="5936" width="10.875" style="98" customWidth="1"/>
    <col min="5937" max="5937" width="18.875" style="98" bestFit="1" customWidth="1"/>
    <col min="5938" max="5938" width="28.875" style="98" bestFit="1" customWidth="1"/>
    <col min="5939" max="5939" width="24.125" style="98" bestFit="1" customWidth="1"/>
    <col min="5940" max="5940" width="18.625" style="98" bestFit="1" customWidth="1"/>
    <col min="5941" max="5941" width="17.75" style="98" bestFit="1" customWidth="1"/>
    <col min="5942" max="5942" width="14.875" style="98" bestFit="1" customWidth="1"/>
    <col min="5943" max="5943" width="4.5" style="98" customWidth="1"/>
    <col min="5944" max="5944" width="11.25" style="98" bestFit="1" customWidth="1"/>
    <col min="5945" max="5945" width="13.625" style="98" bestFit="1" customWidth="1"/>
    <col min="5946" max="5946" width="13.375" style="98" bestFit="1" customWidth="1"/>
    <col min="5947" max="5947" width="14.125" style="98" bestFit="1" customWidth="1"/>
    <col min="5948" max="5948" width="13.625" style="98" bestFit="1" customWidth="1"/>
    <col min="5949" max="5949" width="16.75" style="98" bestFit="1" customWidth="1"/>
    <col min="5950" max="5950" width="15.5" style="98" bestFit="1" customWidth="1"/>
    <col min="5951" max="5951" width="19.625" style="98" bestFit="1" customWidth="1"/>
    <col min="5952" max="5952" width="18.375" style="98" bestFit="1" customWidth="1"/>
    <col min="5953" max="5953" width="19.375" style="98" bestFit="1" customWidth="1"/>
    <col min="5954" max="5954" width="18.125" style="98" bestFit="1" customWidth="1"/>
    <col min="5955" max="5955" width="16.375" style="98" bestFit="1" customWidth="1"/>
    <col min="5956" max="5956" width="12.5" style="98" bestFit="1" customWidth="1"/>
    <col min="5957" max="5957" width="25.5" style="98" bestFit="1" customWidth="1"/>
    <col min="5958" max="5958" width="24.125" style="98" bestFit="1" customWidth="1"/>
    <col min="5959" max="5959" width="19.625" style="98" bestFit="1" customWidth="1"/>
    <col min="5960" max="5960" width="18.375" style="98" bestFit="1" customWidth="1"/>
    <col min="5961" max="5961" width="23.5" style="98" bestFit="1" customWidth="1"/>
    <col min="5962" max="5962" width="13.375" style="98" bestFit="1" customWidth="1"/>
    <col min="5963" max="5963" width="19.875" style="98" bestFit="1" customWidth="1"/>
    <col min="5964" max="5964" width="22.75" style="98" bestFit="1" customWidth="1"/>
    <col min="5965" max="5965" width="19.125" style="98" bestFit="1" customWidth="1"/>
    <col min="5966" max="5966" width="10.875" style="98" customWidth="1"/>
    <col min="5967" max="5967" width="18.875" style="98" bestFit="1" customWidth="1"/>
    <col min="5968" max="5968" width="28.875" style="98" bestFit="1" customWidth="1"/>
    <col min="5969" max="5969" width="24.125" style="98" bestFit="1" customWidth="1"/>
    <col min="5970" max="5970" width="18.625" style="98" bestFit="1" customWidth="1"/>
    <col min="5971" max="5971" width="17.75" style="98" bestFit="1" customWidth="1"/>
    <col min="5972" max="5972" width="14.875" style="98" bestFit="1" customWidth="1"/>
    <col min="5973" max="5973" width="4.5" style="98" customWidth="1"/>
    <col min="5974" max="5974" width="11.25" style="98" bestFit="1" customWidth="1"/>
    <col min="5975" max="5975" width="13.625" style="98" bestFit="1" customWidth="1"/>
    <col min="5976" max="5976" width="13.375" style="98" bestFit="1" customWidth="1"/>
    <col min="5977" max="5977" width="14.125" style="98" bestFit="1" customWidth="1"/>
    <col min="5978" max="5978" width="13.625" style="98" bestFit="1" customWidth="1"/>
    <col min="5979" max="5979" width="16.75" style="98" bestFit="1" customWidth="1"/>
    <col min="5980" max="5980" width="15.5" style="98" bestFit="1" customWidth="1"/>
    <col min="5981" max="5981" width="19.625" style="98" bestFit="1" customWidth="1"/>
    <col min="5982" max="5982" width="18.375" style="98" bestFit="1" customWidth="1"/>
    <col min="5983" max="5983" width="19.375" style="98" bestFit="1" customWidth="1"/>
    <col min="5984" max="5984" width="18.125" style="98" bestFit="1" customWidth="1"/>
    <col min="5985" max="5985" width="16.375" style="98" bestFit="1" customWidth="1"/>
    <col min="5986" max="5986" width="12.5" style="98" bestFit="1" customWidth="1"/>
    <col min="5987" max="5987" width="25.5" style="98" bestFit="1" customWidth="1"/>
    <col min="5988" max="5988" width="24.125" style="98" bestFit="1" customWidth="1"/>
    <col min="5989" max="5989" width="19.625" style="98" bestFit="1" customWidth="1"/>
    <col min="5990" max="5990" width="18.375" style="98" bestFit="1" customWidth="1"/>
    <col min="5991" max="5991" width="23.5" style="98" bestFit="1" customWidth="1"/>
    <col min="5992" max="5992" width="13.375" style="98" bestFit="1" customWidth="1"/>
    <col min="5993" max="5993" width="19.875" style="98" bestFit="1" customWidth="1"/>
    <col min="5994" max="5994" width="22.75" style="98" bestFit="1" customWidth="1"/>
    <col min="5995" max="5995" width="19.125" style="98" bestFit="1" customWidth="1"/>
    <col min="5996" max="5996" width="10.875" style="98" customWidth="1"/>
    <col min="5997" max="5997" width="18.875" style="98" bestFit="1" customWidth="1"/>
    <col min="5998" max="5998" width="28.875" style="98" bestFit="1" customWidth="1"/>
    <col min="5999" max="5999" width="24.125" style="98" bestFit="1" customWidth="1"/>
    <col min="6000" max="6000" width="18.625" style="98" bestFit="1" customWidth="1"/>
    <col min="6001" max="6001" width="17.75" style="98" bestFit="1" customWidth="1"/>
    <col min="6002" max="6002" width="14.875" style="98" bestFit="1" customWidth="1"/>
    <col min="6003" max="6003" width="4.5" style="98" customWidth="1"/>
    <col min="6004" max="6004" width="11.25" style="98" bestFit="1" customWidth="1"/>
    <col min="6005" max="6005" width="13.625" style="98" bestFit="1" customWidth="1"/>
    <col min="6006" max="6006" width="13.375" style="98" bestFit="1" customWidth="1"/>
    <col min="6007" max="6007" width="14.125" style="98" bestFit="1" customWidth="1"/>
    <col min="6008" max="6008" width="13.625" style="98" bestFit="1" customWidth="1"/>
    <col min="6009" max="6009" width="16.75" style="98" bestFit="1" customWidth="1"/>
    <col min="6010" max="6010" width="15.5" style="98" bestFit="1" customWidth="1"/>
    <col min="6011" max="6011" width="19.625" style="98" bestFit="1" customWidth="1"/>
    <col min="6012" max="6012" width="18.375" style="98" bestFit="1" customWidth="1"/>
    <col min="6013" max="6013" width="19.375" style="98" bestFit="1" customWidth="1"/>
    <col min="6014" max="6014" width="18.125" style="98" bestFit="1" customWidth="1"/>
    <col min="6015" max="6015" width="16.375" style="98" bestFit="1" customWidth="1"/>
    <col min="6016" max="6016" width="12.5" style="98" bestFit="1" customWidth="1"/>
    <col min="6017" max="6017" width="25.5" style="98" bestFit="1" customWidth="1"/>
    <col min="6018" max="6018" width="24.125" style="98" bestFit="1" customWidth="1"/>
    <col min="6019" max="6019" width="19.625" style="98" bestFit="1" customWidth="1"/>
    <col min="6020" max="6020" width="18.375" style="98" bestFit="1" customWidth="1"/>
    <col min="6021" max="6021" width="23.5" style="98" bestFit="1" customWidth="1"/>
    <col min="6022" max="6022" width="13.375" style="98" bestFit="1" customWidth="1"/>
    <col min="6023" max="6023" width="19.875" style="98" bestFit="1" customWidth="1"/>
    <col min="6024" max="6024" width="22.75" style="98" bestFit="1" customWidth="1"/>
    <col min="6025" max="6025" width="19.125" style="98" bestFit="1" customWidth="1"/>
    <col min="6026" max="6026" width="10.875" style="98" customWidth="1"/>
    <col min="6027" max="6027" width="18.875" style="98" bestFit="1" customWidth="1"/>
    <col min="6028" max="6028" width="28.875" style="98" bestFit="1" customWidth="1"/>
    <col min="6029" max="6029" width="24.125" style="98" bestFit="1" customWidth="1"/>
    <col min="6030" max="6030" width="18.625" style="98" bestFit="1" customWidth="1"/>
    <col min="6031" max="6031" width="17.75" style="98" bestFit="1" customWidth="1"/>
    <col min="6032" max="6032" width="14.875" style="98" bestFit="1" customWidth="1"/>
    <col min="6033" max="6033" width="4.5" style="98" customWidth="1"/>
    <col min="6034" max="6034" width="11.25" style="98" bestFit="1" customWidth="1"/>
    <col min="6035" max="6035" width="13.625" style="98" bestFit="1" customWidth="1"/>
    <col min="6036" max="6036" width="13.375" style="98" bestFit="1" customWidth="1"/>
    <col min="6037" max="6037" width="14.125" style="98" bestFit="1" customWidth="1"/>
    <col min="6038" max="6038" width="13.625" style="98" bestFit="1" customWidth="1"/>
    <col min="6039" max="6039" width="16.75" style="98" bestFit="1" customWidth="1"/>
    <col min="6040" max="6040" width="15.5" style="98" bestFit="1" customWidth="1"/>
    <col min="6041" max="6041" width="19.625" style="98" bestFit="1" customWidth="1"/>
    <col min="6042" max="6042" width="18.375" style="98" bestFit="1" customWidth="1"/>
    <col min="6043" max="6043" width="19.375" style="98" bestFit="1" customWidth="1"/>
    <col min="6044" max="6044" width="18.125" style="98" bestFit="1" customWidth="1"/>
    <col min="6045" max="6045" width="16.375" style="98" bestFit="1" customWidth="1"/>
    <col min="6046" max="6046" width="12.5" style="98" bestFit="1" customWidth="1"/>
    <col min="6047" max="6047" width="25.5" style="98" bestFit="1" customWidth="1"/>
    <col min="6048" max="6048" width="24.125" style="98" bestFit="1" customWidth="1"/>
    <col min="6049" max="6049" width="19.625" style="98" bestFit="1" customWidth="1"/>
    <col min="6050" max="6050" width="18.375" style="98" bestFit="1" customWidth="1"/>
    <col min="6051" max="6051" width="23.5" style="98" bestFit="1" customWidth="1"/>
    <col min="6052" max="6052" width="13.375" style="98" bestFit="1" customWidth="1"/>
    <col min="6053" max="6053" width="19.875" style="98" bestFit="1" customWidth="1"/>
    <col min="6054" max="6054" width="22.75" style="98" bestFit="1" customWidth="1"/>
    <col min="6055" max="6055" width="19.125" style="98" bestFit="1" customWidth="1"/>
    <col min="6056" max="6056" width="10.875" style="98" customWidth="1"/>
    <col min="6057" max="6057" width="18.875" style="98" bestFit="1" customWidth="1"/>
    <col min="6058" max="6058" width="28.875" style="98" bestFit="1" customWidth="1"/>
    <col min="6059" max="6059" width="24.125" style="98" bestFit="1" customWidth="1"/>
    <col min="6060" max="6060" width="18.625" style="98" bestFit="1" customWidth="1"/>
    <col min="6061" max="6061" width="17.75" style="98" bestFit="1" customWidth="1"/>
    <col min="6062" max="6062" width="14.875" style="98" bestFit="1" customWidth="1"/>
    <col min="6063" max="6063" width="4.5" style="98" customWidth="1"/>
    <col min="6064" max="6064" width="11.25" style="98" bestFit="1" customWidth="1"/>
    <col min="6065" max="6065" width="13.625" style="98" bestFit="1" customWidth="1"/>
    <col min="6066" max="6066" width="13.375" style="98" bestFit="1" customWidth="1"/>
    <col min="6067" max="6067" width="14.125" style="98" bestFit="1" customWidth="1"/>
    <col min="6068" max="6068" width="13.625" style="98" bestFit="1" customWidth="1"/>
    <col min="6069" max="6069" width="16.75" style="98" bestFit="1" customWidth="1"/>
    <col min="6070" max="6070" width="15.5" style="98" bestFit="1" customWidth="1"/>
    <col min="6071" max="6071" width="19.625" style="98" bestFit="1" customWidth="1"/>
    <col min="6072" max="6072" width="18.375" style="98" bestFit="1" customWidth="1"/>
    <col min="6073" max="6073" width="19.375" style="98" bestFit="1" customWidth="1"/>
    <col min="6074" max="6074" width="18.125" style="98" bestFit="1" customWidth="1"/>
    <col min="6075" max="6075" width="16.375" style="98" bestFit="1" customWidth="1"/>
    <col min="6076" max="6076" width="12.5" style="98" bestFit="1" customWidth="1"/>
    <col min="6077" max="6077" width="25.5" style="98" bestFit="1" customWidth="1"/>
    <col min="6078" max="6078" width="24.125" style="98" bestFit="1" customWidth="1"/>
    <col min="6079" max="6079" width="19.625" style="98" bestFit="1" customWidth="1"/>
    <col min="6080" max="6080" width="18.375" style="98" bestFit="1" customWidth="1"/>
    <col min="6081" max="6081" width="23.5" style="98" bestFit="1" customWidth="1"/>
    <col min="6082" max="6082" width="13.375" style="98" bestFit="1" customWidth="1"/>
    <col min="6083" max="6083" width="19.875" style="98" bestFit="1" customWidth="1"/>
    <col min="6084" max="6084" width="22.75" style="98" bestFit="1" customWidth="1"/>
    <col min="6085" max="6085" width="19.125" style="98" bestFit="1" customWidth="1"/>
    <col min="6086" max="6086" width="10.875" style="98" customWidth="1"/>
    <col min="6087" max="6087" width="18.875" style="98" bestFit="1" customWidth="1"/>
    <col min="6088" max="6088" width="28.875" style="98" bestFit="1" customWidth="1"/>
    <col min="6089" max="6089" width="24.125" style="98" bestFit="1" customWidth="1"/>
    <col min="6090" max="6090" width="18.625" style="98" bestFit="1" customWidth="1"/>
    <col min="6091" max="6091" width="17.75" style="98" bestFit="1" customWidth="1"/>
    <col min="6092" max="6092" width="14.875" style="98" bestFit="1" customWidth="1"/>
    <col min="6093" max="6093" width="4.5" style="98" customWidth="1"/>
    <col min="6094" max="6094" width="11.25" style="98" bestFit="1" customWidth="1"/>
    <col min="6095" max="6095" width="13.625" style="98" bestFit="1" customWidth="1"/>
    <col min="6096" max="6096" width="13.375" style="98" bestFit="1" customWidth="1"/>
    <col min="6097" max="6097" width="14.125" style="98" bestFit="1" customWidth="1"/>
    <col min="6098" max="6098" width="13.625" style="98" bestFit="1" customWidth="1"/>
    <col min="6099" max="6099" width="16.75" style="98" bestFit="1" customWidth="1"/>
    <col min="6100" max="6100" width="15.5" style="98" bestFit="1" customWidth="1"/>
    <col min="6101" max="6101" width="19.625" style="98" bestFit="1" customWidth="1"/>
    <col min="6102" max="6102" width="18.375" style="98" bestFit="1" customWidth="1"/>
    <col min="6103" max="6103" width="19.375" style="98" bestFit="1" customWidth="1"/>
    <col min="6104" max="6104" width="18.125" style="98" bestFit="1" customWidth="1"/>
    <col min="6105" max="6105" width="16.375" style="98" bestFit="1" customWidth="1"/>
    <col min="6106" max="6106" width="12.5" style="98" bestFit="1" customWidth="1"/>
    <col min="6107" max="6107" width="25.5" style="98" bestFit="1" customWidth="1"/>
    <col min="6108" max="6108" width="24.125" style="98" bestFit="1" customWidth="1"/>
    <col min="6109" max="6109" width="19.625" style="98" bestFit="1" customWidth="1"/>
    <col min="6110" max="6110" width="18.375" style="98" bestFit="1" customWidth="1"/>
    <col min="6111" max="6111" width="23.5" style="98" bestFit="1" customWidth="1"/>
    <col min="6112" max="6112" width="13.375" style="98" bestFit="1" customWidth="1"/>
    <col min="6113" max="6113" width="19.875" style="98" bestFit="1" customWidth="1"/>
    <col min="6114" max="6114" width="22.75" style="98" bestFit="1" customWidth="1"/>
    <col min="6115" max="6115" width="19.125" style="98" bestFit="1" customWidth="1"/>
    <col min="6116" max="6116" width="10.875" style="98" customWidth="1"/>
    <col min="6117" max="6117" width="18.875" style="98" bestFit="1" customWidth="1"/>
    <col min="6118" max="6118" width="28.875" style="98" bestFit="1" customWidth="1"/>
    <col min="6119" max="6119" width="24.125" style="98" bestFit="1" customWidth="1"/>
    <col min="6120" max="6120" width="18.625" style="98" bestFit="1" customWidth="1"/>
    <col min="6121" max="6121" width="17.75" style="98" bestFit="1" customWidth="1"/>
    <col min="6122" max="6122" width="14.875" style="98" bestFit="1" customWidth="1"/>
    <col min="6123" max="6123" width="4.5" style="98" customWidth="1"/>
    <col min="6124" max="6124" width="11.25" style="98" bestFit="1" customWidth="1"/>
    <col min="6125" max="6125" width="13.625" style="98" bestFit="1" customWidth="1"/>
    <col min="6126" max="6126" width="13.375" style="98" bestFit="1" customWidth="1"/>
    <col min="6127" max="6127" width="14.125" style="98" bestFit="1" customWidth="1"/>
    <col min="6128" max="6128" width="13.625" style="98" bestFit="1" customWidth="1"/>
    <col min="6129" max="6129" width="16.75" style="98" bestFit="1" customWidth="1"/>
    <col min="6130" max="6130" width="15.5" style="98" bestFit="1" customWidth="1"/>
    <col min="6131" max="6131" width="19.625" style="98" bestFit="1" customWidth="1"/>
    <col min="6132" max="6132" width="18.375" style="98" bestFit="1" customWidth="1"/>
    <col min="6133" max="6133" width="19.375" style="98" bestFit="1" customWidth="1"/>
    <col min="6134" max="6134" width="18.125" style="98" bestFit="1" customWidth="1"/>
    <col min="6135" max="6135" width="16.375" style="98" bestFit="1" customWidth="1"/>
    <col min="6136" max="6136" width="12.5" style="98" bestFit="1" customWidth="1"/>
    <col min="6137" max="6137" width="25.5" style="98" bestFit="1" customWidth="1"/>
    <col min="6138" max="6138" width="24.125" style="98" bestFit="1" customWidth="1"/>
    <col min="6139" max="6139" width="19.625" style="98" bestFit="1" customWidth="1"/>
    <col min="6140" max="6140" width="18.375" style="98" bestFit="1" customWidth="1"/>
    <col min="6141" max="6141" width="23.5" style="98" bestFit="1" customWidth="1"/>
    <col min="6142" max="6142" width="13.375" style="98" bestFit="1" customWidth="1"/>
    <col min="6143" max="6143" width="19.875" style="98" bestFit="1" customWidth="1"/>
    <col min="6144" max="6144" width="22.75" style="98" bestFit="1" customWidth="1"/>
    <col min="6145" max="6145" width="19.125" style="98" bestFit="1" customWidth="1"/>
    <col min="6146" max="6146" width="10.875" style="98" customWidth="1"/>
    <col min="6147" max="6147" width="18.875" style="98" bestFit="1" customWidth="1"/>
    <col min="6148" max="6148" width="28.875" style="98" bestFit="1" customWidth="1"/>
    <col min="6149" max="6149" width="24.125" style="98" bestFit="1" customWidth="1"/>
    <col min="6150" max="6150" width="18.625" style="98" bestFit="1" customWidth="1"/>
    <col min="6151" max="6151" width="17.75" style="98" bestFit="1" customWidth="1"/>
    <col min="6152" max="6152" width="14.875" style="98" bestFit="1" customWidth="1"/>
    <col min="6153" max="6153" width="4.5" style="98" customWidth="1"/>
    <col min="6154" max="6154" width="11.25" style="98" bestFit="1" customWidth="1"/>
    <col min="6155" max="6155" width="13.625" style="98" bestFit="1" customWidth="1"/>
    <col min="6156" max="6156" width="13.375" style="98" bestFit="1" customWidth="1"/>
    <col min="6157" max="6157" width="14.125" style="98" bestFit="1" customWidth="1"/>
    <col min="6158" max="6158" width="13.625" style="98" bestFit="1" customWidth="1"/>
    <col min="6159" max="6159" width="16.75" style="98" bestFit="1" customWidth="1"/>
    <col min="6160" max="6160" width="15.5" style="98" bestFit="1" customWidth="1"/>
    <col min="6161" max="6161" width="19.625" style="98" bestFit="1" customWidth="1"/>
    <col min="6162" max="6162" width="18.375" style="98" bestFit="1" customWidth="1"/>
    <col min="6163" max="6163" width="19.375" style="98" bestFit="1" customWidth="1"/>
    <col min="6164" max="6164" width="18.125" style="98" bestFit="1" customWidth="1"/>
    <col min="6165" max="6165" width="16.375" style="98" bestFit="1" customWidth="1"/>
    <col min="6166" max="6166" width="12.5" style="98" bestFit="1" customWidth="1"/>
    <col min="6167" max="6167" width="25.5" style="98" bestFit="1" customWidth="1"/>
    <col min="6168" max="6168" width="24.125" style="98" bestFit="1" customWidth="1"/>
    <col min="6169" max="6169" width="19.625" style="98" bestFit="1" customWidth="1"/>
    <col min="6170" max="6170" width="18.375" style="98" bestFit="1" customWidth="1"/>
    <col min="6171" max="6171" width="23.5" style="98" bestFit="1" customWidth="1"/>
    <col min="6172" max="6172" width="13.375" style="98" bestFit="1" customWidth="1"/>
    <col min="6173" max="6173" width="19.875" style="98" bestFit="1" customWidth="1"/>
    <col min="6174" max="6174" width="22.75" style="98" bestFit="1" customWidth="1"/>
    <col min="6175" max="6175" width="19.125" style="98" bestFit="1" customWidth="1"/>
    <col min="6176" max="6176" width="10.875" style="98" customWidth="1"/>
    <col min="6177" max="6177" width="18.875" style="98" bestFit="1" customWidth="1"/>
    <col min="6178" max="6178" width="28.875" style="98" bestFit="1" customWidth="1"/>
    <col min="6179" max="6179" width="24.125" style="98" bestFit="1" customWidth="1"/>
    <col min="6180" max="6180" width="18.625" style="98" bestFit="1" customWidth="1"/>
    <col min="6181" max="6181" width="17.75" style="98" bestFit="1" customWidth="1"/>
    <col min="6182" max="6182" width="14.875" style="98" bestFit="1" customWidth="1"/>
    <col min="6183" max="6183" width="4.5" style="98" customWidth="1"/>
    <col min="6184" max="6184" width="11.25" style="98" bestFit="1" customWidth="1"/>
    <col min="6185" max="6185" width="13.625" style="98" bestFit="1" customWidth="1"/>
    <col min="6186" max="6186" width="13.375" style="98" bestFit="1" customWidth="1"/>
    <col min="6187" max="6187" width="14.125" style="98" bestFit="1" customWidth="1"/>
    <col min="6188" max="6188" width="13.625" style="98" bestFit="1" customWidth="1"/>
    <col min="6189" max="6189" width="16.75" style="98" bestFit="1" customWidth="1"/>
    <col min="6190" max="6190" width="15.5" style="98" bestFit="1" customWidth="1"/>
    <col min="6191" max="6191" width="19.625" style="98" bestFit="1" customWidth="1"/>
    <col min="6192" max="6192" width="18.375" style="98" bestFit="1" customWidth="1"/>
    <col min="6193" max="6193" width="19.375" style="98" bestFit="1" customWidth="1"/>
    <col min="6194" max="6194" width="18.125" style="98" bestFit="1" customWidth="1"/>
    <col min="6195" max="6195" width="16.375" style="98" bestFit="1" customWidth="1"/>
    <col min="6196" max="6196" width="12.5" style="98" bestFit="1" customWidth="1"/>
    <col min="6197" max="6197" width="25.5" style="98" bestFit="1" customWidth="1"/>
    <col min="6198" max="6198" width="24.125" style="98" bestFit="1" customWidth="1"/>
    <col min="6199" max="6199" width="19.625" style="98" bestFit="1" customWidth="1"/>
    <col min="6200" max="6200" width="18.375" style="98" bestFit="1" customWidth="1"/>
    <col min="6201" max="6201" width="23.5" style="98" bestFit="1" customWidth="1"/>
    <col min="6202" max="6202" width="13.375" style="98" bestFit="1" customWidth="1"/>
    <col min="6203" max="6203" width="19.875" style="98" bestFit="1" customWidth="1"/>
    <col min="6204" max="6204" width="22.75" style="98" bestFit="1" customWidth="1"/>
    <col min="6205" max="6205" width="19.125" style="98" bestFit="1" customWidth="1"/>
    <col min="6206" max="6206" width="10.875" style="98" customWidth="1"/>
    <col min="6207" max="6207" width="18.875" style="98" bestFit="1" customWidth="1"/>
    <col min="6208" max="6208" width="28.875" style="98" bestFit="1" customWidth="1"/>
    <col min="6209" max="6209" width="24.125" style="98" bestFit="1" customWidth="1"/>
    <col min="6210" max="6210" width="18.625" style="98" bestFit="1" customWidth="1"/>
    <col min="6211" max="6211" width="17.75" style="98" bestFit="1" customWidth="1"/>
    <col min="6212" max="6212" width="14.875" style="98" bestFit="1" customWidth="1"/>
    <col min="6213" max="6213" width="4.5" style="98" customWidth="1"/>
    <col min="6214" max="6214" width="11.25" style="98" bestFit="1" customWidth="1"/>
    <col min="6215" max="6215" width="13.625" style="98" bestFit="1" customWidth="1"/>
    <col min="6216" max="6216" width="13.375" style="98" bestFit="1" customWidth="1"/>
    <col min="6217" max="6217" width="14.125" style="98" bestFit="1" customWidth="1"/>
    <col min="6218" max="6218" width="13.625" style="98" bestFit="1" customWidth="1"/>
    <col min="6219" max="6219" width="16.75" style="98" bestFit="1" customWidth="1"/>
    <col min="6220" max="6220" width="15.5" style="98" bestFit="1" customWidth="1"/>
    <col min="6221" max="6221" width="19.625" style="98" bestFit="1" customWidth="1"/>
    <col min="6222" max="6222" width="18.375" style="98" bestFit="1" customWidth="1"/>
    <col min="6223" max="6223" width="19.375" style="98" bestFit="1" customWidth="1"/>
    <col min="6224" max="6224" width="18.125" style="98" bestFit="1" customWidth="1"/>
    <col min="6225" max="6225" width="16.375" style="98" bestFit="1" customWidth="1"/>
    <col min="6226" max="6226" width="12.5" style="98" bestFit="1" customWidth="1"/>
    <col min="6227" max="6227" width="25.5" style="98" bestFit="1" customWidth="1"/>
    <col min="6228" max="6228" width="24.125" style="98" bestFit="1" customWidth="1"/>
    <col min="6229" max="6229" width="19.625" style="98" bestFit="1" customWidth="1"/>
    <col min="6230" max="6230" width="18.375" style="98" bestFit="1" customWidth="1"/>
    <col min="6231" max="6231" width="23.5" style="98" bestFit="1" customWidth="1"/>
    <col min="6232" max="6232" width="13.375" style="98" bestFit="1" customWidth="1"/>
    <col min="6233" max="6233" width="19.875" style="98" bestFit="1" customWidth="1"/>
    <col min="6234" max="6234" width="22.75" style="98" bestFit="1" customWidth="1"/>
    <col min="6235" max="6235" width="19.125" style="98" bestFit="1" customWidth="1"/>
    <col min="6236" max="6236" width="10.875" style="98" customWidth="1"/>
    <col min="6237" max="6237" width="18.875" style="98" bestFit="1" customWidth="1"/>
    <col min="6238" max="6238" width="28.875" style="98" bestFit="1" customWidth="1"/>
    <col min="6239" max="6239" width="24.125" style="98" bestFit="1" customWidth="1"/>
    <col min="6240" max="6240" width="18.625" style="98" bestFit="1" customWidth="1"/>
    <col min="6241" max="6241" width="17.75" style="98" bestFit="1" customWidth="1"/>
    <col min="6242" max="6242" width="14.875" style="98" bestFit="1" customWidth="1"/>
    <col min="6243" max="6243" width="4.5" style="98" customWidth="1"/>
    <col min="6244" max="6244" width="11.25" style="98" bestFit="1" customWidth="1"/>
    <col min="6245" max="6245" width="13.625" style="98" bestFit="1" customWidth="1"/>
    <col min="6246" max="6246" width="13.375" style="98" bestFit="1" customWidth="1"/>
    <col min="6247" max="6247" width="14.125" style="98" bestFit="1" customWidth="1"/>
    <col min="6248" max="6248" width="13.625" style="98" bestFit="1" customWidth="1"/>
    <col min="6249" max="6249" width="16.75" style="98" bestFit="1" customWidth="1"/>
    <col min="6250" max="6250" width="15.5" style="98" bestFit="1" customWidth="1"/>
    <col min="6251" max="6251" width="19.625" style="98" bestFit="1" customWidth="1"/>
    <col min="6252" max="6252" width="18.375" style="98" bestFit="1" customWidth="1"/>
    <col min="6253" max="6253" width="19.375" style="98" bestFit="1" customWidth="1"/>
    <col min="6254" max="6254" width="18.125" style="98" bestFit="1" customWidth="1"/>
    <col min="6255" max="6255" width="16.375" style="98" bestFit="1" customWidth="1"/>
    <col min="6256" max="6256" width="12.5" style="98" bestFit="1" customWidth="1"/>
    <col min="6257" max="6257" width="25.5" style="98" bestFit="1" customWidth="1"/>
    <col min="6258" max="6258" width="24.125" style="98" bestFit="1" customWidth="1"/>
    <col min="6259" max="6259" width="19.625" style="98" bestFit="1" customWidth="1"/>
    <col min="6260" max="6260" width="18.375" style="98" bestFit="1" customWidth="1"/>
    <col min="6261" max="6261" width="23.5" style="98" bestFit="1" customWidth="1"/>
    <col min="6262" max="6262" width="13.375" style="98" bestFit="1" customWidth="1"/>
    <col min="6263" max="6263" width="19.875" style="98" bestFit="1" customWidth="1"/>
    <col min="6264" max="6264" width="22.75" style="98" bestFit="1" customWidth="1"/>
    <col min="6265" max="6265" width="19.125" style="98" bestFit="1" customWidth="1"/>
    <col min="6266" max="6266" width="10.875" style="98" customWidth="1"/>
    <col min="6267" max="6267" width="18.875" style="98" bestFit="1" customWidth="1"/>
    <col min="6268" max="6268" width="28.875" style="98" bestFit="1" customWidth="1"/>
    <col min="6269" max="6269" width="24.125" style="98" bestFit="1" customWidth="1"/>
    <col min="6270" max="6270" width="18.625" style="98" bestFit="1" customWidth="1"/>
    <col min="6271" max="6271" width="17.75" style="98" bestFit="1" customWidth="1"/>
    <col min="6272" max="6272" width="14.875" style="98" bestFit="1" customWidth="1"/>
    <col min="6273" max="6273" width="4.5" style="98" customWidth="1"/>
    <col min="6274" max="6274" width="11.25" style="98" bestFit="1" customWidth="1"/>
    <col min="6275" max="6275" width="13.625" style="98" bestFit="1" customWidth="1"/>
    <col min="6276" max="6276" width="13.375" style="98" bestFit="1" customWidth="1"/>
    <col min="6277" max="6277" width="14.125" style="98" bestFit="1" customWidth="1"/>
    <col min="6278" max="6278" width="13.625" style="98" bestFit="1" customWidth="1"/>
    <col min="6279" max="6279" width="16.75" style="98" bestFit="1" customWidth="1"/>
    <col min="6280" max="6280" width="15.5" style="98" bestFit="1" customWidth="1"/>
    <col min="6281" max="6281" width="19.625" style="98" bestFit="1" customWidth="1"/>
    <col min="6282" max="6282" width="18.375" style="98" bestFit="1" customWidth="1"/>
    <col min="6283" max="6283" width="19.375" style="98" bestFit="1" customWidth="1"/>
    <col min="6284" max="6284" width="18.125" style="98" bestFit="1" customWidth="1"/>
    <col min="6285" max="6285" width="16.375" style="98" bestFit="1" customWidth="1"/>
    <col min="6286" max="6286" width="12.5" style="98" bestFit="1" customWidth="1"/>
    <col min="6287" max="6287" width="25.5" style="98" bestFit="1" customWidth="1"/>
    <col min="6288" max="6288" width="24.125" style="98" bestFit="1" customWidth="1"/>
    <col min="6289" max="6289" width="19.625" style="98" bestFit="1" customWidth="1"/>
    <col min="6290" max="6290" width="18.375" style="98" bestFit="1" customWidth="1"/>
    <col min="6291" max="6291" width="23.5" style="98" bestFit="1" customWidth="1"/>
    <col min="6292" max="6292" width="13.375" style="98" bestFit="1" customWidth="1"/>
    <col min="6293" max="6293" width="19.875" style="98" bestFit="1" customWidth="1"/>
    <col min="6294" max="6294" width="22.75" style="98" bestFit="1" customWidth="1"/>
    <col min="6295" max="6295" width="19.125" style="98" bestFit="1" customWidth="1"/>
    <col min="6296" max="6296" width="10.875" style="98" customWidth="1"/>
    <col min="6297" max="6297" width="18.875" style="98" bestFit="1" customWidth="1"/>
    <col min="6298" max="6298" width="28.875" style="98" bestFit="1" customWidth="1"/>
    <col min="6299" max="6299" width="24.125" style="98" bestFit="1" customWidth="1"/>
    <col min="6300" max="6300" width="18.625" style="98" bestFit="1" customWidth="1"/>
    <col min="6301" max="6301" width="17.75" style="98" bestFit="1" customWidth="1"/>
    <col min="6302" max="6302" width="14.875" style="98" bestFit="1" customWidth="1"/>
    <col min="6303" max="6303" width="4.5" style="98" customWidth="1"/>
    <col min="6304" max="6304" width="11.25" style="98" bestFit="1" customWidth="1"/>
    <col min="6305" max="6305" width="13.625" style="98" bestFit="1" customWidth="1"/>
    <col min="6306" max="6306" width="13.375" style="98" bestFit="1" customWidth="1"/>
    <col min="6307" max="6307" width="14.125" style="98" bestFit="1" customWidth="1"/>
    <col min="6308" max="6308" width="13.625" style="98" bestFit="1" customWidth="1"/>
    <col min="6309" max="6309" width="16.75" style="98" bestFit="1" customWidth="1"/>
    <col min="6310" max="6310" width="15.5" style="98" bestFit="1" customWidth="1"/>
    <col min="6311" max="6311" width="19.625" style="98" bestFit="1" customWidth="1"/>
    <col min="6312" max="6312" width="18.375" style="98" bestFit="1" customWidth="1"/>
    <col min="6313" max="6313" width="19.375" style="98" bestFit="1" customWidth="1"/>
    <col min="6314" max="6314" width="18.125" style="98" bestFit="1" customWidth="1"/>
    <col min="6315" max="6315" width="16.375" style="98" bestFit="1" customWidth="1"/>
    <col min="6316" max="6316" width="12.5" style="98" bestFit="1" customWidth="1"/>
    <col min="6317" max="6317" width="25.5" style="98" bestFit="1" customWidth="1"/>
    <col min="6318" max="6318" width="24.125" style="98" bestFit="1" customWidth="1"/>
    <col min="6319" max="6319" width="19.625" style="98" bestFit="1" customWidth="1"/>
    <col min="6320" max="6320" width="18.375" style="98" bestFit="1" customWidth="1"/>
    <col min="6321" max="6321" width="23.5" style="98" bestFit="1" customWidth="1"/>
    <col min="6322" max="6322" width="13.375" style="98" bestFit="1" customWidth="1"/>
    <col min="6323" max="6323" width="19.875" style="98" bestFit="1" customWidth="1"/>
    <col min="6324" max="6324" width="22.75" style="98" bestFit="1" customWidth="1"/>
    <col min="6325" max="6325" width="19.125" style="98" bestFit="1" customWidth="1"/>
    <col min="6326" max="6326" width="10.875" style="98" customWidth="1"/>
    <col min="6327" max="6327" width="18.875" style="98" bestFit="1" customWidth="1"/>
    <col min="6328" max="6328" width="28.875" style="98" bestFit="1" customWidth="1"/>
    <col min="6329" max="6329" width="24.125" style="98" bestFit="1" customWidth="1"/>
    <col min="6330" max="6330" width="18.625" style="98" bestFit="1" customWidth="1"/>
    <col min="6331" max="6331" width="17.75" style="98" bestFit="1" customWidth="1"/>
    <col min="6332" max="6332" width="14.875" style="98" bestFit="1" customWidth="1"/>
    <col min="6333" max="6333" width="4.5" style="98" customWidth="1"/>
    <col min="6334" max="6334" width="11.25" style="98" bestFit="1" customWidth="1"/>
    <col min="6335" max="6335" width="13.625" style="98" bestFit="1" customWidth="1"/>
    <col min="6336" max="6336" width="13.375" style="98" bestFit="1" customWidth="1"/>
    <col min="6337" max="6337" width="14.125" style="98" bestFit="1" customWidth="1"/>
    <col min="6338" max="6338" width="13.625" style="98" bestFit="1" customWidth="1"/>
    <col min="6339" max="6339" width="16.75" style="98" bestFit="1" customWidth="1"/>
    <col min="6340" max="6340" width="15.5" style="98" bestFit="1" customWidth="1"/>
    <col min="6341" max="6341" width="19.625" style="98" bestFit="1" customWidth="1"/>
    <col min="6342" max="6342" width="18.375" style="98" bestFit="1" customWidth="1"/>
    <col min="6343" max="6343" width="19.375" style="98" bestFit="1" customWidth="1"/>
    <col min="6344" max="6344" width="18.125" style="98" bestFit="1" customWidth="1"/>
    <col min="6345" max="6345" width="16.375" style="98" bestFit="1" customWidth="1"/>
    <col min="6346" max="6346" width="12.5" style="98" bestFit="1" customWidth="1"/>
    <col min="6347" max="6347" width="25.5" style="98" bestFit="1" customWidth="1"/>
    <col min="6348" max="6348" width="24.125" style="98" bestFit="1" customWidth="1"/>
    <col min="6349" max="6349" width="19.625" style="98" bestFit="1" customWidth="1"/>
    <col min="6350" max="6350" width="18.375" style="98" bestFit="1" customWidth="1"/>
    <col min="6351" max="6351" width="23.5" style="98" bestFit="1" customWidth="1"/>
    <col min="6352" max="6352" width="13.375" style="98" bestFit="1" customWidth="1"/>
    <col min="6353" max="6353" width="19.875" style="98" bestFit="1" customWidth="1"/>
    <col min="6354" max="6354" width="22.75" style="98" bestFit="1" customWidth="1"/>
    <col min="6355" max="6355" width="19.125" style="98" bestFit="1" customWidth="1"/>
    <col min="6356" max="6356" width="10.875" style="98" customWidth="1"/>
    <col min="6357" max="6357" width="18.875" style="98" bestFit="1" customWidth="1"/>
    <col min="6358" max="6358" width="28.875" style="98" bestFit="1" customWidth="1"/>
    <col min="6359" max="6359" width="24.125" style="98" bestFit="1" customWidth="1"/>
    <col min="6360" max="6360" width="18.625" style="98" bestFit="1" customWidth="1"/>
    <col min="6361" max="6361" width="17.75" style="98" bestFit="1" customWidth="1"/>
    <col min="6362" max="6362" width="14.875" style="98" bestFit="1" customWidth="1"/>
    <col min="6363" max="6363" width="4.5" style="98" customWidth="1"/>
    <col min="6364" max="6364" width="11.25" style="98" bestFit="1" customWidth="1"/>
    <col min="6365" max="6365" width="13.625" style="98" bestFit="1" customWidth="1"/>
    <col min="6366" max="6366" width="13.375" style="98" bestFit="1" customWidth="1"/>
    <col min="6367" max="6367" width="14.125" style="98" bestFit="1" customWidth="1"/>
    <col min="6368" max="6368" width="13.625" style="98" bestFit="1" customWidth="1"/>
    <col min="6369" max="6369" width="16.75" style="98" bestFit="1" customWidth="1"/>
    <col min="6370" max="6370" width="15.5" style="98" bestFit="1" customWidth="1"/>
    <col min="6371" max="6371" width="19.625" style="98" bestFit="1" customWidth="1"/>
    <col min="6372" max="6372" width="18.375" style="98" bestFit="1" customWidth="1"/>
    <col min="6373" max="6373" width="19.375" style="98" bestFit="1" customWidth="1"/>
    <col min="6374" max="6374" width="18.125" style="98" bestFit="1" customWidth="1"/>
    <col min="6375" max="6375" width="16.375" style="98" bestFit="1" customWidth="1"/>
    <col min="6376" max="6376" width="12.5" style="98" bestFit="1" customWidth="1"/>
    <col min="6377" max="6377" width="25.5" style="98" bestFit="1" customWidth="1"/>
    <col min="6378" max="6378" width="24.125" style="98" bestFit="1" customWidth="1"/>
    <col min="6379" max="6379" width="19.625" style="98" bestFit="1" customWidth="1"/>
    <col min="6380" max="6380" width="18.375" style="98" bestFit="1" customWidth="1"/>
    <col min="6381" max="6381" width="23.5" style="98" bestFit="1" customWidth="1"/>
    <col min="6382" max="6382" width="13.375" style="98" bestFit="1" customWidth="1"/>
    <col min="6383" max="6383" width="19.875" style="98" bestFit="1" customWidth="1"/>
    <col min="6384" max="6384" width="22.75" style="98" bestFit="1" customWidth="1"/>
    <col min="6385" max="6385" width="19.125" style="98" bestFit="1" customWidth="1"/>
    <col min="6386" max="6386" width="10.875" style="98" customWidth="1"/>
    <col min="6387" max="6387" width="18.875" style="98" bestFit="1" customWidth="1"/>
    <col min="6388" max="6388" width="28.875" style="98" bestFit="1" customWidth="1"/>
    <col min="6389" max="6389" width="24.125" style="98" bestFit="1" customWidth="1"/>
    <col min="6390" max="6390" width="18.625" style="98" bestFit="1" customWidth="1"/>
    <col min="6391" max="6391" width="17.75" style="98" bestFit="1" customWidth="1"/>
    <col min="6392" max="6392" width="14.875" style="98" bestFit="1" customWidth="1"/>
    <col min="6393" max="6393" width="4.5" style="98" customWidth="1"/>
    <col min="6394" max="6394" width="11.25" style="98" bestFit="1" customWidth="1"/>
    <col min="6395" max="6395" width="13.625" style="98" bestFit="1" customWidth="1"/>
    <col min="6396" max="6396" width="13.375" style="98" bestFit="1" customWidth="1"/>
    <col min="6397" max="6397" width="14.125" style="98" bestFit="1" customWidth="1"/>
    <col min="6398" max="6398" width="13.625" style="98" bestFit="1" customWidth="1"/>
    <col min="6399" max="6399" width="16.75" style="98" bestFit="1" customWidth="1"/>
    <col min="6400" max="6400" width="15.5" style="98" bestFit="1" customWidth="1"/>
    <col min="6401" max="6401" width="19.625" style="98" bestFit="1" customWidth="1"/>
    <col min="6402" max="6402" width="18.375" style="98" bestFit="1" customWidth="1"/>
    <col min="6403" max="6403" width="19.375" style="98" bestFit="1" customWidth="1"/>
    <col min="6404" max="6404" width="18.125" style="98" bestFit="1" customWidth="1"/>
    <col min="6405" max="6405" width="16.375" style="98" bestFit="1" customWidth="1"/>
    <col min="6406" max="6406" width="12.5" style="98" bestFit="1" customWidth="1"/>
    <col min="6407" max="6407" width="25.5" style="98" bestFit="1" customWidth="1"/>
    <col min="6408" max="6408" width="24.125" style="98" bestFit="1" customWidth="1"/>
    <col min="6409" max="6409" width="19.625" style="98" bestFit="1" customWidth="1"/>
    <col min="6410" max="6410" width="18.375" style="98" bestFit="1" customWidth="1"/>
    <col min="6411" max="6411" width="23.5" style="98" bestFit="1" customWidth="1"/>
    <col min="6412" max="6412" width="13.375" style="98" bestFit="1" customWidth="1"/>
    <col min="6413" max="6413" width="19.875" style="98" bestFit="1" customWidth="1"/>
    <col min="6414" max="6414" width="22.75" style="98" bestFit="1" customWidth="1"/>
    <col min="6415" max="6415" width="19.125" style="98" bestFit="1" customWidth="1"/>
    <col min="6416" max="6416" width="10.875" style="98" customWidth="1"/>
    <col min="6417" max="6417" width="18.875" style="98" bestFit="1" customWidth="1"/>
    <col min="6418" max="6418" width="28.875" style="98" bestFit="1" customWidth="1"/>
    <col min="6419" max="6419" width="24.125" style="98" bestFit="1" customWidth="1"/>
    <col min="6420" max="6420" width="18.625" style="98" bestFit="1" customWidth="1"/>
    <col min="6421" max="6421" width="17.75" style="98" bestFit="1" customWidth="1"/>
    <col min="6422" max="6422" width="14.875" style="98" bestFit="1" customWidth="1"/>
    <col min="6423" max="6423" width="4.5" style="98" customWidth="1"/>
    <col min="6424" max="6424" width="11.25" style="98" bestFit="1" customWidth="1"/>
    <col min="6425" max="6425" width="13.625" style="98" bestFit="1" customWidth="1"/>
    <col min="6426" max="6426" width="13.375" style="98" bestFit="1" customWidth="1"/>
    <col min="6427" max="6427" width="14.125" style="98" bestFit="1" customWidth="1"/>
    <col min="6428" max="6428" width="13.625" style="98" bestFit="1" customWidth="1"/>
    <col min="6429" max="6429" width="16.75" style="98" bestFit="1" customWidth="1"/>
    <col min="6430" max="6430" width="15.5" style="98" bestFit="1" customWidth="1"/>
    <col min="6431" max="6431" width="19.625" style="98" bestFit="1" customWidth="1"/>
    <col min="6432" max="6432" width="18.375" style="98" bestFit="1" customWidth="1"/>
    <col min="6433" max="6433" width="19.375" style="98" bestFit="1" customWidth="1"/>
    <col min="6434" max="6434" width="18.125" style="98" bestFit="1" customWidth="1"/>
    <col min="6435" max="6435" width="16.375" style="98" bestFit="1" customWidth="1"/>
    <col min="6436" max="6436" width="12.5" style="98" bestFit="1" customWidth="1"/>
    <col min="6437" max="6437" width="25.5" style="98" bestFit="1" customWidth="1"/>
    <col min="6438" max="6438" width="24.125" style="98" bestFit="1" customWidth="1"/>
    <col min="6439" max="6439" width="19.625" style="98" bestFit="1" customWidth="1"/>
    <col min="6440" max="6440" width="18.375" style="98" bestFit="1" customWidth="1"/>
    <col min="6441" max="6441" width="23.5" style="98" bestFit="1" customWidth="1"/>
    <col min="6442" max="6442" width="13.375" style="98" bestFit="1" customWidth="1"/>
    <col min="6443" max="6443" width="19.875" style="98" bestFit="1" customWidth="1"/>
    <col min="6444" max="6444" width="22.75" style="98" bestFit="1" customWidth="1"/>
    <col min="6445" max="6445" width="19.125" style="98" bestFit="1" customWidth="1"/>
    <col min="6446" max="6446" width="10.875" style="98" customWidth="1"/>
    <col min="6447" max="6447" width="18.875" style="98" bestFit="1" customWidth="1"/>
    <col min="6448" max="6448" width="28.875" style="98" bestFit="1" customWidth="1"/>
    <col min="6449" max="6449" width="24.125" style="98" bestFit="1" customWidth="1"/>
    <col min="6450" max="6450" width="18.625" style="98" bestFit="1" customWidth="1"/>
    <col min="6451" max="6451" width="17.75" style="98" bestFit="1" customWidth="1"/>
    <col min="6452" max="6452" width="14.875" style="98" bestFit="1" customWidth="1"/>
    <col min="6453" max="6453" width="4.5" style="98" customWidth="1"/>
    <col min="6454" max="6454" width="11.25" style="98" bestFit="1" customWidth="1"/>
    <col min="6455" max="6455" width="13.625" style="98" bestFit="1" customWidth="1"/>
    <col min="6456" max="6456" width="13.375" style="98" bestFit="1" customWidth="1"/>
    <col min="6457" max="6457" width="14.125" style="98" bestFit="1" customWidth="1"/>
    <col min="6458" max="6458" width="13.625" style="98" bestFit="1" customWidth="1"/>
    <col min="6459" max="6459" width="16.75" style="98" bestFit="1" customWidth="1"/>
    <col min="6460" max="6460" width="15.5" style="98" bestFit="1" customWidth="1"/>
    <col min="6461" max="6461" width="19.625" style="98" bestFit="1" customWidth="1"/>
    <col min="6462" max="6462" width="18.375" style="98" bestFit="1" customWidth="1"/>
    <col min="6463" max="6463" width="19.375" style="98" bestFit="1" customWidth="1"/>
    <col min="6464" max="6464" width="18.125" style="98" bestFit="1" customWidth="1"/>
    <col min="6465" max="6465" width="16.375" style="98" bestFit="1" customWidth="1"/>
    <col min="6466" max="6466" width="12.5" style="98" bestFit="1" customWidth="1"/>
    <col min="6467" max="6467" width="25.5" style="98" bestFit="1" customWidth="1"/>
    <col min="6468" max="6468" width="24.125" style="98" bestFit="1" customWidth="1"/>
    <col min="6469" max="6469" width="19.625" style="98" bestFit="1" customWidth="1"/>
    <col min="6470" max="6470" width="18.375" style="98" bestFit="1" customWidth="1"/>
    <col min="6471" max="6471" width="23.5" style="98" bestFit="1" customWidth="1"/>
    <col min="6472" max="6472" width="13.375" style="98" bestFit="1" customWidth="1"/>
    <col min="6473" max="6473" width="19.875" style="98" bestFit="1" customWidth="1"/>
    <col min="6474" max="6474" width="22.75" style="98" bestFit="1" customWidth="1"/>
    <col min="6475" max="6475" width="19.125" style="98" bestFit="1" customWidth="1"/>
    <col min="6476" max="6476" width="10.875" style="98" customWidth="1"/>
    <col min="6477" max="6477" width="18.875" style="98" bestFit="1" customWidth="1"/>
    <col min="6478" max="6478" width="28.875" style="98" bestFit="1" customWidth="1"/>
    <col min="6479" max="6479" width="24.125" style="98" bestFit="1" customWidth="1"/>
    <col min="6480" max="6480" width="18.625" style="98" bestFit="1" customWidth="1"/>
    <col min="6481" max="6481" width="17.75" style="98" bestFit="1" customWidth="1"/>
    <col min="6482" max="6482" width="14.875" style="98" bestFit="1" customWidth="1"/>
    <col min="6483" max="6483" width="4.5" style="98" customWidth="1"/>
    <col min="6484" max="6484" width="11.25" style="98" bestFit="1" customWidth="1"/>
    <col min="6485" max="6485" width="13.625" style="98" bestFit="1" customWidth="1"/>
    <col min="6486" max="6486" width="13.375" style="98" bestFit="1" customWidth="1"/>
    <col min="6487" max="6487" width="14.125" style="98" bestFit="1" customWidth="1"/>
    <col min="6488" max="6488" width="13.625" style="98" bestFit="1" customWidth="1"/>
    <col min="6489" max="6489" width="16.75" style="98" bestFit="1" customWidth="1"/>
    <col min="6490" max="6490" width="15.5" style="98" bestFit="1" customWidth="1"/>
    <col min="6491" max="6491" width="19.625" style="98" bestFit="1" customWidth="1"/>
    <col min="6492" max="6492" width="18.375" style="98" bestFit="1" customWidth="1"/>
    <col min="6493" max="6493" width="19.375" style="98" bestFit="1" customWidth="1"/>
    <col min="6494" max="6494" width="18.125" style="98" bestFit="1" customWidth="1"/>
    <col min="6495" max="6495" width="16.375" style="98" bestFit="1" customWidth="1"/>
    <col min="6496" max="6496" width="12.5" style="98" bestFit="1" customWidth="1"/>
    <col min="6497" max="6497" width="25.5" style="98" bestFit="1" customWidth="1"/>
    <col min="6498" max="6498" width="24.125" style="98" bestFit="1" customWidth="1"/>
    <col min="6499" max="6499" width="19.625" style="98" bestFit="1" customWidth="1"/>
    <col min="6500" max="6500" width="18.375" style="98" bestFit="1" customWidth="1"/>
    <col min="6501" max="6501" width="23.5" style="98" bestFit="1" customWidth="1"/>
    <col min="6502" max="6502" width="13.375" style="98" bestFit="1" customWidth="1"/>
    <col min="6503" max="6503" width="19.875" style="98" bestFit="1" customWidth="1"/>
    <col min="6504" max="6504" width="22.75" style="98" bestFit="1" customWidth="1"/>
    <col min="6505" max="6505" width="19.125" style="98" bestFit="1" customWidth="1"/>
    <col min="6506" max="6506" width="10.875" style="98" customWidth="1"/>
    <col min="6507" max="6507" width="18.875" style="98" bestFit="1" customWidth="1"/>
    <col min="6508" max="6508" width="28.875" style="98" bestFit="1" customWidth="1"/>
    <col min="6509" max="6509" width="24.125" style="98" bestFit="1" customWidth="1"/>
    <col min="6510" max="6510" width="18.625" style="98" bestFit="1" customWidth="1"/>
    <col min="6511" max="6511" width="17.75" style="98" bestFit="1" customWidth="1"/>
    <col min="6512" max="6512" width="14.875" style="98" bestFit="1" customWidth="1"/>
    <col min="6513" max="6513" width="4.5" style="98" customWidth="1"/>
    <col min="6514" max="6514" width="11.25" style="98" bestFit="1" customWidth="1"/>
    <col min="6515" max="6515" width="13.625" style="98" bestFit="1" customWidth="1"/>
    <col min="6516" max="6516" width="13.375" style="98" bestFit="1" customWidth="1"/>
    <col min="6517" max="6517" width="14.125" style="98" bestFit="1" customWidth="1"/>
    <col min="6518" max="6518" width="13.625" style="98" bestFit="1" customWidth="1"/>
    <col min="6519" max="6519" width="16.75" style="98" bestFit="1" customWidth="1"/>
    <col min="6520" max="6520" width="15.5" style="98" bestFit="1" customWidth="1"/>
    <col min="6521" max="6521" width="19.625" style="98" bestFit="1" customWidth="1"/>
    <col min="6522" max="6522" width="18.375" style="98" bestFit="1" customWidth="1"/>
    <col min="6523" max="6523" width="19.375" style="98" bestFit="1" customWidth="1"/>
    <col min="6524" max="6524" width="18.125" style="98" bestFit="1" customWidth="1"/>
    <col min="6525" max="6525" width="16.375" style="98" bestFit="1" customWidth="1"/>
    <col min="6526" max="6526" width="12.5" style="98" bestFit="1" customWidth="1"/>
    <col min="6527" max="6527" width="25.5" style="98" bestFit="1" customWidth="1"/>
    <col min="6528" max="6528" width="24.125" style="98" bestFit="1" customWidth="1"/>
    <col min="6529" max="6529" width="19.625" style="98" bestFit="1" customWidth="1"/>
    <col min="6530" max="6530" width="18.375" style="98" bestFit="1" customWidth="1"/>
    <col min="6531" max="6531" width="23.5" style="98" bestFit="1" customWidth="1"/>
    <col min="6532" max="6532" width="13.375" style="98" bestFit="1" customWidth="1"/>
    <col min="6533" max="6533" width="19.875" style="98" bestFit="1" customWidth="1"/>
    <col min="6534" max="6534" width="22.75" style="98" bestFit="1" customWidth="1"/>
    <col min="6535" max="6535" width="19.125" style="98" bestFit="1" customWidth="1"/>
    <col min="6536" max="6536" width="10.875" style="98" customWidth="1"/>
    <col min="6537" max="6537" width="18.875" style="98" bestFit="1" customWidth="1"/>
    <col min="6538" max="6538" width="28.875" style="98" bestFit="1" customWidth="1"/>
    <col min="6539" max="6539" width="24.125" style="98" bestFit="1" customWidth="1"/>
    <col min="6540" max="6540" width="18.625" style="98" bestFit="1" customWidth="1"/>
    <col min="6541" max="6541" width="17.75" style="98" bestFit="1" customWidth="1"/>
    <col min="6542" max="6542" width="14.875" style="98" bestFit="1" customWidth="1"/>
    <col min="6543" max="6543" width="4.5" style="98" customWidth="1"/>
    <col min="6544" max="6544" width="11.25" style="98" bestFit="1" customWidth="1"/>
    <col min="6545" max="6545" width="13.625" style="98" bestFit="1" customWidth="1"/>
    <col min="6546" max="6546" width="13.375" style="98" bestFit="1" customWidth="1"/>
    <col min="6547" max="6547" width="14.125" style="98" bestFit="1" customWidth="1"/>
    <col min="6548" max="6548" width="13.625" style="98" bestFit="1" customWidth="1"/>
    <col min="6549" max="6549" width="16.75" style="98" bestFit="1" customWidth="1"/>
    <col min="6550" max="6550" width="15.5" style="98" bestFit="1" customWidth="1"/>
    <col min="6551" max="6551" width="19.625" style="98" bestFit="1" customWidth="1"/>
    <col min="6552" max="6552" width="18.375" style="98" bestFit="1" customWidth="1"/>
    <col min="6553" max="6553" width="19.375" style="98" bestFit="1" customWidth="1"/>
    <col min="6554" max="6554" width="18.125" style="98" bestFit="1" customWidth="1"/>
    <col min="6555" max="6555" width="16.375" style="98" bestFit="1" customWidth="1"/>
    <col min="6556" max="6556" width="12.5" style="98" bestFit="1" customWidth="1"/>
    <col min="6557" max="6557" width="25.5" style="98" bestFit="1" customWidth="1"/>
    <col min="6558" max="6558" width="24.125" style="98" bestFit="1" customWidth="1"/>
    <col min="6559" max="6559" width="19.625" style="98" bestFit="1" customWidth="1"/>
    <col min="6560" max="6560" width="18.375" style="98" bestFit="1" customWidth="1"/>
    <col min="6561" max="6561" width="23.5" style="98" bestFit="1" customWidth="1"/>
    <col min="6562" max="6562" width="13.375" style="98" bestFit="1" customWidth="1"/>
    <col min="6563" max="6563" width="19.875" style="98" bestFit="1" customWidth="1"/>
    <col min="6564" max="6564" width="22.75" style="98" bestFit="1" customWidth="1"/>
    <col min="6565" max="6565" width="19.125" style="98" bestFit="1" customWidth="1"/>
    <col min="6566" max="6566" width="10.875" style="98" customWidth="1"/>
    <col min="6567" max="6567" width="18.875" style="98" bestFit="1" customWidth="1"/>
    <col min="6568" max="6568" width="28.875" style="98" bestFit="1" customWidth="1"/>
    <col min="6569" max="6569" width="24.125" style="98" bestFit="1" customWidth="1"/>
    <col min="6570" max="6570" width="18.625" style="98" bestFit="1" customWidth="1"/>
    <col min="6571" max="6571" width="17.75" style="98" bestFit="1" customWidth="1"/>
    <col min="6572" max="6572" width="14.875" style="98" bestFit="1" customWidth="1"/>
    <col min="6573" max="6573" width="4.5" style="98" customWidth="1"/>
    <col min="6574" max="6574" width="11.25" style="98" bestFit="1" customWidth="1"/>
    <col min="6575" max="6575" width="13.625" style="98" bestFit="1" customWidth="1"/>
    <col min="6576" max="6576" width="13.375" style="98" bestFit="1" customWidth="1"/>
    <col min="6577" max="6577" width="14.125" style="98" bestFit="1" customWidth="1"/>
    <col min="6578" max="6578" width="13.625" style="98" bestFit="1" customWidth="1"/>
    <col min="6579" max="6579" width="16.75" style="98" bestFit="1" customWidth="1"/>
    <col min="6580" max="6580" width="15.5" style="98" bestFit="1" customWidth="1"/>
    <col min="6581" max="6581" width="19.625" style="98" bestFit="1" customWidth="1"/>
    <col min="6582" max="6582" width="18.375" style="98" bestFit="1" customWidth="1"/>
    <col min="6583" max="6583" width="19.375" style="98" bestFit="1" customWidth="1"/>
    <col min="6584" max="6584" width="18.125" style="98" bestFit="1" customWidth="1"/>
    <col min="6585" max="6585" width="16.375" style="98" bestFit="1" customWidth="1"/>
    <col min="6586" max="6586" width="12.5" style="98" bestFit="1" customWidth="1"/>
    <col min="6587" max="6587" width="25.5" style="98" bestFit="1" customWidth="1"/>
    <col min="6588" max="6588" width="24.125" style="98" bestFit="1" customWidth="1"/>
    <col min="6589" max="6589" width="19.625" style="98" bestFit="1" customWidth="1"/>
    <col min="6590" max="6590" width="18.375" style="98" bestFit="1" customWidth="1"/>
    <col min="6591" max="6591" width="23.5" style="98" bestFit="1" customWidth="1"/>
    <col min="6592" max="6592" width="13.375" style="98" bestFit="1" customWidth="1"/>
    <col min="6593" max="6593" width="19.875" style="98" bestFit="1" customWidth="1"/>
    <col min="6594" max="6594" width="22.75" style="98" bestFit="1" customWidth="1"/>
    <col min="6595" max="6595" width="19.125" style="98" bestFit="1" customWidth="1"/>
    <col min="6596" max="6596" width="10.875" style="98" customWidth="1"/>
    <col min="6597" max="6597" width="18.875" style="98" bestFit="1" customWidth="1"/>
    <col min="6598" max="6598" width="28.875" style="98" bestFit="1" customWidth="1"/>
    <col min="6599" max="6599" width="24.125" style="98" bestFit="1" customWidth="1"/>
    <col min="6600" max="6600" width="18.625" style="98" bestFit="1" customWidth="1"/>
    <col min="6601" max="6601" width="17.75" style="98" bestFit="1" customWidth="1"/>
    <col min="6602" max="6602" width="14.875" style="98" bestFit="1" customWidth="1"/>
    <col min="6603" max="6603" width="4.5" style="98" customWidth="1"/>
    <col min="6604" max="6604" width="11.25" style="98" bestFit="1" customWidth="1"/>
    <col min="6605" max="6605" width="13.625" style="98" bestFit="1" customWidth="1"/>
    <col min="6606" max="6606" width="13.375" style="98" bestFit="1" customWidth="1"/>
    <col min="6607" max="6607" width="14.125" style="98" bestFit="1" customWidth="1"/>
    <col min="6608" max="6608" width="13.625" style="98" bestFit="1" customWidth="1"/>
    <col min="6609" max="6609" width="16.75" style="98" bestFit="1" customWidth="1"/>
    <col min="6610" max="6610" width="15.5" style="98" bestFit="1" customWidth="1"/>
    <col min="6611" max="6611" width="19.625" style="98" bestFit="1" customWidth="1"/>
    <col min="6612" max="6612" width="18.375" style="98" bestFit="1" customWidth="1"/>
    <col min="6613" max="6613" width="19.375" style="98" bestFit="1" customWidth="1"/>
    <col min="6614" max="6614" width="18.125" style="98" bestFit="1" customWidth="1"/>
    <col min="6615" max="6615" width="16.375" style="98" bestFit="1" customWidth="1"/>
    <col min="6616" max="6616" width="12.5" style="98" bestFit="1" customWidth="1"/>
    <col min="6617" max="6617" width="25.5" style="98" bestFit="1" customWidth="1"/>
    <col min="6618" max="6618" width="24.125" style="98" bestFit="1" customWidth="1"/>
    <col min="6619" max="6619" width="19.625" style="98" bestFit="1" customWidth="1"/>
    <col min="6620" max="6620" width="18.375" style="98" bestFit="1" customWidth="1"/>
    <col min="6621" max="6621" width="23.5" style="98" bestFit="1" customWidth="1"/>
    <col min="6622" max="6622" width="13.375" style="98" bestFit="1" customWidth="1"/>
    <col min="6623" max="6623" width="19.875" style="98" bestFit="1" customWidth="1"/>
    <col min="6624" max="6624" width="22.75" style="98" bestFit="1" customWidth="1"/>
    <col min="6625" max="6625" width="19.125" style="98" bestFit="1" customWidth="1"/>
    <col min="6626" max="6626" width="10.875" style="98" customWidth="1"/>
    <col min="6627" max="6627" width="18.875" style="98" bestFit="1" customWidth="1"/>
    <col min="6628" max="6628" width="28.875" style="98" bestFit="1" customWidth="1"/>
    <col min="6629" max="6629" width="24.125" style="98" bestFit="1" customWidth="1"/>
    <col min="6630" max="6630" width="18.625" style="98" bestFit="1" customWidth="1"/>
    <col min="6631" max="6631" width="17.75" style="98" bestFit="1" customWidth="1"/>
    <col min="6632" max="6632" width="14.875" style="98" bestFit="1" customWidth="1"/>
    <col min="6633" max="6633" width="4.5" style="98" customWidth="1"/>
    <col min="6634" max="6634" width="11.25" style="98" bestFit="1" customWidth="1"/>
    <col min="6635" max="6635" width="13.625" style="98" bestFit="1" customWidth="1"/>
    <col min="6636" max="6636" width="13.375" style="98" bestFit="1" customWidth="1"/>
    <col min="6637" max="6637" width="14.125" style="98" bestFit="1" customWidth="1"/>
    <col min="6638" max="6638" width="13.625" style="98" bestFit="1" customWidth="1"/>
    <col min="6639" max="6639" width="16.75" style="98" bestFit="1" customWidth="1"/>
    <col min="6640" max="6640" width="15.5" style="98" bestFit="1" customWidth="1"/>
    <col min="6641" max="6641" width="19.625" style="98" bestFit="1" customWidth="1"/>
    <col min="6642" max="6642" width="18.375" style="98" bestFit="1" customWidth="1"/>
    <col min="6643" max="6643" width="19.375" style="98" bestFit="1" customWidth="1"/>
    <col min="6644" max="6644" width="18.125" style="98" bestFit="1" customWidth="1"/>
    <col min="6645" max="6645" width="16.375" style="98" bestFit="1" customWidth="1"/>
    <col min="6646" max="6646" width="12.5" style="98" bestFit="1" customWidth="1"/>
    <col min="6647" max="6647" width="25.5" style="98" bestFit="1" customWidth="1"/>
    <col min="6648" max="6648" width="24.125" style="98" bestFit="1" customWidth="1"/>
    <col min="6649" max="6649" width="19.625" style="98" bestFit="1" customWidth="1"/>
    <col min="6650" max="6650" width="18.375" style="98" bestFit="1" customWidth="1"/>
    <col min="6651" max="6651" width="23.5" style="98" bestFit="1" customWidth="1"/>
    <col min="6652" max="6652" width="13.375" style="98" bestFit="1" customWidth="1"/>
    <col min="6653" max="6653" width="19.875" style="98" bestFit="1" customWidth="1"/>
    <col min="6654" max="6654" width="22.75" style="98" bestFit="1" customWidth="1"/>
    <col min="6655" max="6655" width="19.125" style="98" bestFit="1" customWidth="1"/>
    <col min="6656" max="6656" width="10.875" style="98" customWidth="1"/>
    <col min="6657" max="6657" width="18.875" style="98" bestFit="1" customWidth="1"/>
    <col min="6658" max="6658" width="28.875" style="98" bestFit="1" customWidth="1"/>
    <col min="6659" max="6659" width="24.125" style="98" bestFit="1" customWidth="1"/>
    <col min="6660" max="6660" width="18.625" style="98" bestFit="1" customWidth="1"/>
    <col min="6661" max="6661" width="17.75" style="98" bestFit="1" customWidth="1"/>
    <col min="6662" max="6662" width="14.875" style="98" bestFit="1" customWidth="1"/>
    <col min="6663" max="6663" width="4.5" style="98" customWidth="1"/>
    <col min="6664" max="6664" width="11.25" style="98" bestFit="1" customWidth="1"/>
    <col min="6665" max="6665" width="13.625" style="98" bestFit="1" customWidth="1"/>
    <col min="6666" max="6666" width="13.375" style="98" bestFit="1" customWidth="1"/>
    <col min="6667" max="6667" width="14.125" style="98" bestFit="1" customWidth="1"/>
    <col min="6668" max="6668" width="13.625" style="98" bestFit="1" customWidth="1"/>
    <col min="6669" max="6669" width="16.75" style="98" bestFit="1" customWidth="1"/>
    <col min="6670" max="6670" width="15.5" style="98" bestFit="1" customWidth="1"/>
    <col min="6671" max="6671" width="19.625" style="98" bestFit="1" customWidth="1"/>
    <col min="6672" max="6672" width="18.375" style="98" bestFit="1" customWidth="1"/>
    <col min="6673" max="6673" width="19.375" style="98" bestFit="1" customWidth="1"/>
    <col min="6674" max="6674" width="18.125" style="98" bestFit="1" customWidth="1"/>
    <col min="6675" max="6675" width="16.375" style="98" bestFit="1" customWidth="1"/>
    <col min="6676" max="6676" width="12.5" style="98" customWidth="1"/>
    <col min="6677" max="6677" width="25.5" style="98" bestFit="1" customWidth="1"/>
    <col min="6678" max="6678" width="24.125" style="98" bestFit="1" customWidth="1"/>
    <col min="6679" max="6679" width="19.625" style="98" bestFit="1" customWidth="1"/>
    <col min="6680" max="6680" width="18.375" style="98" bestFit="1" customWidth="1"/>
    <col min="6681" max="6681" width="23.5" style="98" bestFit="1" customWidth="1"/>
    <col min="6682" max="6682" width="13.375" style="98" bestFit="1" customWidth="1"/>
    <col min="6683" max="6683" width="19.875" style="98" bestFit="1" customWidth="1"/>
    <col min="6684" max="6684" width="22.75" style="98" bestFit="1" customWidth="1"/>
    <col min="6685" max="6685" width="19.125" style="98" bestFit="1" customWidth="1"/>
    <col min="6686" max="6686" width="10.875" style="98" customWidth="1"/>
    <col min="6687" max="6687" width="18.875" style="98" bestFit="1" customWidth="1"/>
    <col min="6688" max="6688" width="28.875" style="98" bestFit="1" customWidth="1"/>
    <col min="6689" max="6689" width="24.125" style="98" bestFit="1" customWidth="1"/>
    <col min="6690" max="6690" width="18.625" style="98" bestFit="1" customWidth="1"/>
    <col min="6691" max="6691" width="17.75" style="98" bestFit="1" customWidth="1"/>
    <col min="6692" max="6692" width="14.875" style="98" bestFit="1" customWidth="1"/>
    <col min="6693" max="6693" width="4.5" style="98" customWidth="1"/>
    <col min="6694" max="6694" width="11.25" style="98" bestFit="1" customWidth="1"/>
    <col min="6695" max="6695" width="13.625" style="98" bestFit="1" customWidth="1"/>
    <col min="6696" max="6696" width="13.375" style="98" bestFit="1" customWidth="1"/>
    <col min="6697" max="6697" width="14.125" style="98" bestFit="1" customWidth="1"/>
    <col min="6698" max="6698" width="13.625" style="98" bestFit="1" customWidth="1"/>
    <col min="6699" max="6699" width="16.75" style="98" bestFit="1" customWidth="1"/>
    <col min="6700" max="6700" width="15.5" style="98" bestFit="1" customWidth="1"/>
    <col min="6701" max="6701" width="19.625" style="98" bestFit="1" customWidth="1"/>
    <col min="6702" max="6702" width="18.375" style="98" bestFit="1" customWidth="1"/>
    <col min="6703" max="6703" width="19.375" style="98" bestFit="1" customWidth="1"/>
    <col min="6704" max="6704" width="18.125" style="98" bestFit="1" customWidth="1"/>
    <col min="6705" max="6705" width="16.375" style="98" bestFit="1" customWidth="1"/>
    <col min="6706" max="6706" width="12.5" style="98" bestFit="1" customWidth="1"/>
    <col min="6707" max="6707" width="25.5" style="98" bestFit="1" customWidth="1"/>
    <col min="6708" max="6708" width="24.125" style="98" bestFit="1" customWidth="1"/>
    <col min="6709" max="6709" width="19.625" style="98" bestFit="1" customWidth="1"/>
    <col min="6710" max="6710" width="18.375" style="98" bestFit="1" customWidth="1"/>
    <col min="6711" max="6711" width="23.5" style="98" bestFit="1" customWidth="1"/>
    <col min="6712" max="6712" width="13.375" style="98" bestFit="1" customWidth="1"/>
    <col min="6713" max="6713" width="19.875" style="98" bestFit="1" customWidth="1"/>
    <col min="6714" max="6714" width="22.75" style="98" bestFit="1" customWidth="1"/>
    <col min="6715" max="6715" width="19.125" style="98" bestFit="1" customWidth="1"/>
    <col min="6716" max="6716" width="10.875" style="98" customWidth="1"/>
    <col min="6717" max="6717" width="18.875" style="98" bestFit="1" customWidth="1"/>
    <col min="6718" max="6718" width="28.875" style="98" bestFit="1" customWidth="1"/>
    <col min="6719" max="6719" width="24.125" style="98" bestFit="1" customWidth="1"/>
    <col min="6720" max="6720" width="18.625" style="98" bestFit="1" customWidth="1"/>
    <col min="6721" max="6721" width="17.75" style="98" bestFit="1" customWidth="1"/>
    <col min="6722" max="6722" width="14.875" style="98" bestFit="1" customWidth="1"/>
    <col min="6723" max="6723" width="4.5" style="98" customWidth="1"/>
    <col min="6724" max="6724" width="11.25" style="98" bestFit="1" customWidth="1"/>
    <col min="6725" max="6725" width="13.625" style="98" bestFit="1" customWidth="1"/>
    <col min="6726" max="6726" width="13.375" style="98" bestFit="1" customWidth="1"/>
    <col min="6727" max="6727" width="14.125" style="98" bestFit="1" customWidth="1"/>
    <col min="6728" max="6728" width="13.625" style="98" bestFit="1" customWidth="1"/>
    <col min="6729" max="6729" width="16.75" style="98" bestFit="1" customWidth="1"/>
    <col min="6730" max="6730" width="15.5" style="98" bestFit="1" customWidth="1"/>
    <col min="6731" max="6731" width="19.625" style="98" bestFit="1" customWidth="1"/>
    <col min="6732" max="6732" width="18.375" style="98" bestFit="1" customWidth="1"/>
    <col min="6733" max="6733" width="19.375" style="98" bestFit="1" customWidth="1"/>
    <col min="6734" max="6734" width="18.125" style="98" bestFit="1" customWidth="1"/>
    <col min="6735" max="6735" width="16.375" style="98" bestFit="1" customWidth="1"/>
    <col min="6736" max="6736" width="12.5" style="98" bestFit="1" customWidth="1"/>
    <col min="6737" max="6737" width="25.5" style="98" bestFit="1" customWidth="1"/>
    <col min="6738" max="6738" width="24.125" style="98" bestFit="1" customWidth="1"/>
    <col min="6739" max="6739" width="19.625" style="98" bestFit="1" customWidth="1"/>
    <col min="6740" max="6740" width="18.375" style="98" bestFit="1" customWidth="1"/>
    <col min="6741" max="6741" width="23.5" style="98" bestFit="1" customWidth="1"/>
    <col min="6742" max="6742" width="13.375" style="98" bestFit="1" customWidth="1"/>
    <col min="6743" max="6743" width="19.875" style="98" bestFit="1" customWidth="1"/>
    <col min="6744" max="6744" width="22.75" style="98" bestFit="1" customWidth="1"/>
    <col min="6745" max="6745" width="19.125" style="98" bestFit="1" customWidth="1"/>
    <col min="6746" max="6746" width="10.875" style="98" customWidth="1"/>
    <col min="6747" max="6747" width="18.875" style="98" bestFit="1" customWidth="1"/>
    <col min="6748" max="6748" width="28.875" style="98" bestFit="1" customWidth="1"/>
    <col min="6749" max="6749" width="24.125" style="98" bestFit="1" customWidth="1"/>
    <col min="6750" max="6750" width="18.625" style="98" bestFit="1" customWidth="1"/>
    <col min="6751" max="6751" width="17.75" style="98" bestFit="1" customWidth="1"/>
    <col min="6752" max="6752" width="14.875" style="98" bestFit="1" customWidth="1"/>
    <col min="6753" max="6753" width="4.5" style="98" customWidth="1"/>
    <col min="6754" max="6754" width="11.25" style="98" bestFit="1" customWidth="1"/>
    <col min="6755" max="6755" width="13.625" style="98" bestFit="1" customWidth="1"/>
    <col min="6756" max="6756" width="13.375" style="98" bestFit="1" customWidth="1"/>
    <col min="6757" max="6757" width="14.125" style="98" bestFit="1" customWidth="1"/>
    <col min="6758" max="6758" width="13.625" style="98" bestFit="1" customWidth="1"/>
    <col min="6759" max="6759" width="16.75" style="98" bestFit="1" customWidth="1"/>
    <col min="6760" max="6760" width="15.5" style="98" bestFit="1" customWidth="1"/>
    <col min="6761" max="6761" width="19.625" style="98" bestFit="1" customWidth="1"/>
    <col min="6762" max="6762" width="18.375" style="98" bestFit="1" customWidth="1"/>
    <col min="6763" max="6763" width="19.375" style="98" bestFit="1" customWidth="1"/>
    <col min="6764" max="6764" width="18.125" style="98" bestFit="1" customWidth="1"/>
    <col min="6765" max="6765" width="16.375" style="98" bestFit="1" customWidth="1"/>
    <col min="6766" max="6766" width="12.5" style="98" customWidth="1"/>
    <col min="6767" max="6767" width="25.5" style="98" bestFit="1" customWidth="1"/>
    <col min="6768" max="6768" width="24.125" style="98" bestFit="1" customWidth="1"/>
    <col min="6769" max="6769" width="19.625" style="98" bestFit="1" customWidth="1"/>
    <col min="6770" max="6770" width="18.375" style="98" bestFit="1" customWidth="1"/>
    <col min="6771" max="6771" width="23.5" style="98" bestFit="1" customWidth="1"/>
    <col min="6772" max="6772" width="13.375" style="98" bestFit="1" customWidth="1"/>
    <col min="6773" max="6773" width="19.875" style="98" bestFit="1" customWidth="1"/>
    <col min="6774" max="6774" width="22.75" style="98" bestFit="1" customWidth="1"/>
    <col min="6775" max="6775" width="19.125" style="98" bestFit="1" customWidth="1"/>
    <col min="6776" max="6776" width="10.875" style="98" customWidth="1"/>
    <col min="6777" max="6777" width="18.875" style="98" bestFit="1" customWidth="1"/>
    <col min="6778" max="6778" width="28.875" style="98" bestFit="1" customWidth="1"/>
    <col min="6779" max="6779" width="24.125" style="98" bestFit="1" customWidth="1"/>
    <col min="6780" max="6780" width="18.625" style="98" bestFit="1" customWidth="1"/>
    <col min="6781" max="6781" width="17.75" style="98" bestFit="1" customWidth="1"/>
    <col min="6782" max="6782" width="14.875" style="98" bestFit="1" customWidth="1"/>
    <col min="6783" max="6783" width="4.5" style="98" customWidth="1"/>
    <col min="6784" max="6784" width="11.25" style="98" bestFit="1" customWidth="1"/>
    <col min="6785" max="6785" width="13.625" style="98" bestFit="1" customWidth="1"/>
    <col min="6786" max="6786" width="13.375" style="98" bestFit="1" customWidth="1"/>
    <col min="6787" max="6787" width="14.125" style="98" bestFit="1" customWidth="1"/>
    <col min="6788" max="6788" width="13.625" style="98" bestFit="1" customWidth="1"/>
    <col min="6789" max="6789" width="16.75" style="98" bestFit="1" customWidth="1"/>
    <col min="6790" max="6790" width="15.5" style="98" bestFit="1" customWidth="1"/>
    <col min="6791" max="6791" width="19.625" style="98" bestFit="1" customWidth="1"/>
    <col min="6792" max="6792" width="18.375" style="98" bestFit="1" customWidth="1"/>
    <col min="6793" max="6793" width="19.375" style="98" bestFit="1" customWidth="1"/>
    <col min="6794" max="6794" width="18.125" style="98" bestFit="1" customWidth="1"/>
    <col min="6795" max="6795" width="16.375" style="98" bestFit="1" customWidth="1"/>
    <col min="6796" max="6796" width="12.5" style="98" bestFit="1" customWidth="1"/>
    <col min="6797" max="6797" width="25.5" style="98" bestFit="1" customWidth="1"/>
    <col min="6798" max="6798" width="24.125" style="98" bestFit="1" customWidth="1"/>
    <col min="6799" max="6799" width="19.625" style="98" bestFit="1" customWidth="1"/>
    <col min="6800" max="6800" width="18.375" style="98" bestFit="1" customWidth="1"/>
    <col min="6801" max="6801" width="23.5" style="98" bestFit="1" customWidth="1"/>
    <col min="6802" max="6802" width="13.375" style="98" bestFit="1" customWidth="1"/>
    <col min="6803" max="6803" width="19.875" style="98" bestFit="1" customWidth="1"/>
    <col min="6804" max="6804" width="22.75" style="98" bestFit="1" customWidth="1"/>
    <col min="6805" max="6805" width="19.125" style="98" bestFit="1" customWidth="1"/>
    <col min="6806" max="6806" width="10.875" style="98" customWidth="1"/>
    <col min="6807" max="6807" width="18.875" style="98" bestFit="1" customWidth="1"/>
    <col min="6808" max="6808" width="28.875" style="98" bestFit="1" customWidth="1"/>
    <col min="6809" max="6809" width="24.125" style="98" bestFit="1" customWidth="1"/>
    <col min="6810" max="6810" width="18.625" style="98" bestFit="1" customWidth="1"/>
    <col min="6811" max="6811" width="17.75" style="98" bestFit="1" customWidth="1"/>
    <col min="6812" max="6812" width="14.875" style="98" bestFit="1" customWidth="1"/>
    <col min="6813" max="6813" width="4.5" style="98" customWidth="1"/>
    <col min="6814" max="6814" width="11.25" style="98" bestFit="1" customWidth="1"/>
    <col min="6815" max="6815" width="13.625" style="98" bestFit="1" customWidth="1"/>
    <col min="6816" max="6816" width="13.375" style="98" bestFit="1" customWidth="1"/>
    <col min="6817" max="6817" width="14.125" style="98" bestFit="1" customWidth="1"/>
    <col min="6818" max="6818" width="13.625" style="98" bestFit="1" customWidth="1"/>
    <col min="6819" max="6819" width="16.75" style="98" bestFit="1" customWidth="1"/>
    <col min="6820" max="6820" width="15.5" style="98" bestFit="1" customWidth="1"/>
    <col min="6821" max="6821" width="19.625" style="98" bestFit="1" customWidth="1"/>
    <col min="6822" max="6822" width="18.375" style="98" bestFit="1" customWidth="1"/>
    <col min="6823" max="6823" width="19.375" style="98" bestFit="1" customWidth="1"/>
    <col min="6824" max="6824" width="18.125" style="98" bestFit="1" customWidth="1"/>
    <col min="6825" max="6825" width="16.375" style="98" bestFit="1" customWidth="1"/>
    <col min="6826" max="6826" width="12.5" style="98" bestFit="1" customWidth="1"/>
    <col min="6827" max="6827" width="25.5" style="98" bestFit="1" customWidth="1"/>
    <col min="6828" max="6828" width="24.125" style="98" bestFit="1" customWidth="1"/>
    <col min="6829" max="6829" width="19.625" style="98" bestFit="1" customWidth="1"/>
    <col min="6830" max="6830" width="18.375" style="98" bestFit="1" customWidth="1"/>
    <col min="6831" max="6831" width="23.5" style="98" bestFit="1" customWidth="1"/>
    <col min="6832" max="6832" width="13.375" style="98" bestFit="1" customWidth="1"/>
    <col min="6833" max="6833" width="19.875" style="98" bestFit="1" customWidth="1"/>
    <col min="6834" max="6834" width="22.75" style="98" bestFit="1" customWidth="1"/>
    <col min="6835" max="6835" width="19.125" style="98" bestFit="1" customWidth="1"/>
    <col min="6836" max="6836" width="10.875" style="98" customWidth="1"/>
    <col min="6837" max="6837" width="18.875" style="98" bestFit="1" customWidth="1"/>
    <col min="6838" max="6838" width="28.875" style="98" bestFit="1" customWidth="1"/>
    <col min="6839" max="6839" width="24.125" style="98" bestFit="1" customWidth="1"/>
    <col min="6840" max="6840" width="18.625" style="98" bestFit="1" customWidth="1"/>
    <col min="6841" max="6841" width="17.75" style="98" bestFit="1" customWidth="1"/>
    <col min="6842" max="6842" width="14.875" style="98" bestFit="1" customWidth="1"/>
    <col min="6843" max="6843" width="4.5" style="98" customWidth="1"/>
    <col min="6844" max="6844" width="11.25" style="98" bestFit="1" customWidth="1"/>
    <col min="6845" max="6845" width="13.625" style="98" bestFit="1" customWidth="1"/>
    <col min="6846" max="6846" width="13.375" style="98" bestFit="1" customWidth="1"/>
    <col min="6847" max="6847" width="14.125" style="98" bestFit="1" customWidth="1"/>
    <col min="6848" max="6848" width="13.625" style="98" bestFit="1" customWidth="1"/>
    <col min="6849" max="6849" width="16.75" style="98" bestFit="1" customWidth="1"/>
    <col min="6850" max="6850" width="15.5" style="98" bestFit="1" customWidth="1"/>
    <col min="6851" max="6851" width="19.625" style="98" bestFit="1" customWidth="1"/>
    <col min="6852" max="6852" width="18.375" style="98" bestFit="1" customWidth="1"/>
    <col min="6853" max="6853" width="19.375" style="98" bestFit="1" customWidth="1"/>
    <col min="6854" max="6854" width="18.125" style="98" bestFit="1" customWidth="1"/>
    <col min="6855" max="6855" width="16.375" style="98" bestFit="1" customWidth="1"/>
    <col min="6856" max="6856" width="12.5" style="98" bestFit="1" customWidth="1"/>
    <col min="6857" max="6857" width="25.5" style="98" bestFit="1" customWidth="1"/>
    <col min="6858" max="6858" width="24.125" style="98" bestFit="1" customWidth="1"/>
    <col min="6859" max="6859" width="19.625" style="98" bestFit="1" customWidth="1"/>
    <col min="6860" max="6860" width="18.375" style="98" bestFit="1" customWidth="1"/>
    <col min="6861" max="6861" width="23.5" style="98" bestFit="1" customWidth="1"/>
    <col min="6862" max="6862" width="13.375" style="98" bestFit="1" customWidth="1"/>
    <col min="6863" max="6863" width="19.875" style="98" bestFit="1" customWidth="1"/>
    <col min="6864" max="6864" width="22.75" style="98" bestFit="1" customWidth="1"/>
    <col min="6865" max="6865" width="19.125" style="98" bestFit="1" customWidth="1"/>
    <col min="6866" max="6866" width="10.875" style="98" customWidth="1"/>
    <col min="6867" max="6867" width="18.875" style="98" bestFit="1" customWidth="1"/>
    <col min="6868" max="6868" width="28.875" style="98" bestFit="1" customWidth="1"/>
    <col min="6869" max="6869" width="24.125" style="98" bestFit="1" customWidth="1"/>
    <col min="6870" max="6870" width="18.625" style="98" bestFit="1" customWidth="1"/>
    <col min="6871" max="6871" width="17.75" style="98" bestFit="1" customWidth="1"/>
    <col min="6872" max="6872" width="14.875" style="98" bestFit="1" customWidth="1"/>
    <col min="6873" max="6873" width="4.5" style="98" customWidth="1"/>
    <col min="6874" max="6874" width="11.25" style="98" bestFit="1" customWidth="1"/>
    <col min="6875" max="6875" width="13.625" style="98" bestFit="1" customWidth="1"/>
    <col min="6876" max="6876" width="13.375" style="98" bestFit="1" customWidth="1"/>
    <col min="6877" max="6877" width="14.125" style="98" bestFit="1" customWidth="1"/>
    <col min="6878" max="6878" width="13.625" style="98" bestFit="1" customWidth="1"/>
    <col min="6879" max="6879" width="16.75" style="98" bestFit="1" customWidth="1"/>
    <col min="6880" max="6880" width="15.5" style="98" bestFit="1" customWidth="1"/>
    <col min="6881" max="6881" width="19.625" style="98" bestFit="1" customWidth="1"/>
    <col min="6882" max="6882" width="18.375" style="98" bestFit="1" customWidth="1"/>
    <col min="6883" max="6883" width="19.375" style="98" bestFit="1" customWidth="1"/>
    <col min="6884" max="6884" width="18.125" style="98" bestFit="1" customWidth="1"/>
    <col min="6885" max="6885" width="16.375" style="98" bestFit="1" customWidth="1"/>
    <col min="6886" max="6886" width="12.5" style="98" bestFit="1" customWidth="1"/>
    <col min="6887" max="6887" width="25.5" style="98" bestFit="1" customWidth="1"/>
    <col min="6888" max="6888" width="24.125" style="98" bestFit="1" customWidth="1"/>
    <col min="6889" max="6889" width="19.625" style="98" bestFit="1" customWidth="1"/>
    <col min="6890" max="6890" width="18.375" style="98" bestFit="1" customWidth="1"/>
    <col min="6891" max="6891" width="23.5" style="98" bestFit="1" customWidth="1"/>
    <col min="6892" max="6892" width="13.375" style="98" bestFit="1" customWidth="1"/>
    <col min="6893" max="6893" width="19.875" style="98" bestFit="1" customWidth="1"/>
    <col min="6894" max="6894" width="22.75" style="98" bestFit="1" customWidth="1"/>
    <col min="6895" max="6895" width="19.125" style="98" bestFit="1" customWidth="1"/>
    <col min="6896" max="6896" width="10.875" style="98" customWidth="1"/>
    <col min="6897" max="6897" width="18.875" style="98" bestFit="1" customWidth="1"/>
    <col min="6898" max="6898" width="28.875" style="98" bestFit="1" customWidth="1"/>
    <col min="6899" max="6899" width="24.125" style="98" bestFit="1" customWidth="1"/>
    <col min="6900" max="6900" width="18.625" style="98" bestFit="1" customWidth="1"/>
    <col min="6901" max="6901" width="17.75" style="98" bestFit="1" customWidth="1"/>
    <col min="6902" max="6902" width="14.875" style="98" bestFit="1" customWidth="1"/>
    <col min="6903" max="6903" width="4.5" style="98" customWidth="1"/>
    <col min="6904" max="6904" width="11.25" style="98" bestFit="1" customWidth="1"/>
    <col min="6905" max="6905" width="13.625" style="98" bestFit="1" customWidth="1"/>
    <col min="6906" max="6906" width="13.375" style="98" bestFit="1" customWidth="1"/>
    <col min="6907" max="6907" width="14.125" style="98" bestFit="1" customWidth="1"/>
    <col min="6908" max="6908" width="13.625" style="98" bestFit="1" customWidth="1"/>
    <col min="6909" max="6909" width="16.75" style="98" bestFit="1" customWidth="1"/>
    <col min="6910" max="6910" width="15.5" style="98" bestFit="1" customWidth="1"/>
    <col min="6911" max="6911" width="19.625" style="98" bestFit="1" customWidth="1"/>
    <col min="6912" max="6912" width="18.375" style="98" bestFit="1" customWidth="1"/>
    <col min="6913" max="6913" width="19.375" style="98" bestFit="1" customWidth="1"/>
    <col min="6914" max="6914" width="18.125" style="98" bestFit="1" customWidth="1"/>
    <col min="6915" max="6915" width="16.375" style="98" bestFit="1" customWidth="1"/>
    <col min="6916" max="6916" width="12.5" style="98" bestFit="1" customWidth="1"/>
    <col min="6917" max="6917" width="25.5" style="98" bestFit="1" customWidth="1"/>
    <col min="6918" max="6918" width="24.125" style="98" bestFit="1" customWidth="1"/>
    <col min="6919" max="6919" width="19.625" style="98" bestFit="1" customWidth="1"/>
    <col min="6920" max="6920" width="18.375" style="98" bestFit="1" customWidth="1"/>
    <col min="6921" max="6921" width="23.5" style="98" bestFit="1" customWidth="1"/>
    <col min="6922" max="6922" width="13.375" style="98" bestFit="1" customWidth="1"/>
    <col min="6923" max="6923" width="19.875" style="98" bestFit="1" customWidth="1"/>
    <col min="6924" max="6924" width="22.75" style="98" bestFit="1" customWidth="1"/>
    <col min="6925" max="6925" width="19.125" style="98" bestFit="1" customWidth="1"/>
    <col min="6926" max="6926" width="10.875" style="98" customWidth="1"/>
    <col min="6927" max="6927" width="18.875" style="98" bestFit="1" customWidth="1"/>
    <col min="6928" max="6928" width="28.875" style="98" bestFit="1" customWidth="1"/>
    <col min="6929" max="6929" width="24.125" style="98" bestFit="1" customWidth="1"/>
    <col min="6930" max="6930" width="18.625" style="98" bestFit="1" customWidth="1"/>
    <col min="6931" max="6931" width="17.75" style="98" bestFit="1" customWidth="1"/>
    <col min="6932" max="6932" width="14.875" style="98" bestFit="1" customWidth="1"/>
    <col min="6933" max="6933" width="4.5" style="98" customWidth="1"/>
    <col min="6934" max="6934" width="11.25" style="98" bestFit="1" customWidth="1"/>
    <col min="6935" max="6935" width="13.625" style="98" bestFit="1" customWidth="1"/>
    <col min="6936" max="6936" width="13.375" style="98" bestFit="1" customWidth="1"/>
    <col min="6937" max="6937" width="14.125" style="98" bestFit="1" customWidth="1"/>
    <col min="6938" max="6938" width="13.625" style="98" bestFit="1" customWidth="1"/>
    <col min="6939" max="6939" width="16.75" style="98" bestFit="1" customWidth="1"/>
    <col min="6940" max="6940" width="15.5" style="98" bestFit="1" customWidth="1"/>
    <col min="6941" max="6941" width="19.625" style="98" bestFit="1" customWidth="1"/>
    <col min="6942" max="6942" width="18.375" style="98" bestFit="1" customWidth="1"/>
    <col min="6943" max="6943" width="19.375" style="98" bestFit="1" customWidth="1"/>
    <col min="6944" max="6944" width="18.125" style="98" bestFit="1" customWidth="1"/>
    <col min="6945" max="6945" width="16.375" style="98" bestFit="1" customWidth="1"/>
    <col min="6946" max="6946" width="12.5" style="98" bestFit="1" customWidth="1"/>
    <col min="6947" max="6947" width="25.5" style="98" bestFit="1" customWidth="1"/>
    <col min="6948" max="6948" width="24.125" style="98" bestFit="1" customWidth="1"/>
    <col min="6949" max="6949" width="19.625" style="98" bestFit="1" customWidth="1"/>
    <col min="6950" max="6950" width="18.375" style="98" bestFit="1" customWidth="1"/>
    <col min="6951" max="6951" width="23.5" style="98" bestFit="1" customWidth="1"/>
    <col min="6952" max="6952" width="13.375" style="98" bestFit="1" customWidth="1"/>
    <col min="6953" max="6953" width="19.875" style="98" bestFit="1" customWidth="1"/>
    <col min="6954" max="6954" width="22.75" style="98" bestFit="1" customWidth="1"/>
    <col min="6955" max="6955" width="19.125" style="98" bestFit="1" customWidth="1"/>
    <col min="6956" max="6956" width="10.875" style="98" customWidth="1"/>
    <col min="6957" max="6957" width="18.875" style="98" bestFit="1" customWidth="1"/>
    <col min="6958" max="6958" width="28.875" style="98" bestFit="1" customWidth="1"/>
    <col min="6959" max="6959" width="24.125" style="98" bestFit="1" customWidth="1"/>
    <col min="6960" max="6960" width="18.625" style="98" bestFit="1" customWidth="1"/>
    <col min="6961" max="6961" width="17.75" style="98" bestFit="1" customWidth="1"/>
    <col min="6962" max="6962" width="14.875" style="98" bestFit="1" customWidth="1"/>
    <col min="6963" max="6963" width="4.5" style="98" customWidth="1"/>
    <col min="6964" max="6964" width="11.25" style="98" bestFit="1" customWidth="1"/>
    <col min="6965" max="6965" width="13.625" style="98" bestFit="1" customWidth="1"/>
    <col min="6966" max="6966" width="13.375" style="98" bestFit="1" customWidth="1"/>
    <col min="6967" max="6967" width="14.125" style="98" bestFit="1" customWidth="1"/>
    <col min="6968" max="6968" width="13.625" style="98" bestFit="1" customWidth="1"/>
    <col min="6969" max="6969" width="16.75" style="98" bestFit="1" customWidth="1"/>
    <col min="6970" max="6970" width="15.5" style="98" bestFit="1" customWidth="1"/>
    <col min="6971" max="6971" width="19.625" style="98" bestFit="1" customWidth="1"/>
    <col min="6972" max="6972" width="18.375" style="98" bestFit="1" customWidth="1"/>
    <col min="6973" max="6973" width="19.375" style="98" bestFit="1" customWidth="1"/>
    <col min="6974" max="6974" width="18.125" style="98" bestFit="1" customWidth="1"/>
    <col min="6975" max="6975" width="16.375" style="98" bestFit="1" customWidth="1"/>
    <col min="6976" max="6976" width="12.5" style="98" bestFit="1" customWidth="1"/>
    <col min="6977" max="6977" width="25.5" style="98" bestFit="1" customWidth="1"/>
    <col min="6978" max="6978" width="24.125" style="98" bestFit="1" customWidth="1"/>
    <col min="6979" max="6979" width="19.625" style="98" bestFit="1" customWidth="1"/>
    <col min="6980" max="6980" width="18.375" style="98" bestFit="1" customWidth="1"/>
    <col min="6981" max="6981" width="23.5" style="98" bestFit="1" customWidth="1"/>
    <col min="6982" max="6982" width="13.375" style="98" bestFit="1" customWidth="1"/>
    <col min="6983" max="6983" width="19.875" style="98" bestFit="1" customWidth="1"/>
    <col min="6984" max="6984" width="22.75" style="98" bestFit="1" customWidth="1"/>
    <col min="6985" max="6985" width="19.125" style="98" bestFit="1" customWidth="1"/>
    <col min="6986" max="6986" width="10.875" style="98" customWidth="1"/>
    <col min="6987" max="6987" width="18.875" style="98" bestFit="1" customWidth="1"/>
    <col min="6988" max="6988" width="28.875" style="98" bestFit="1" customWidth="1"/>
    <col min="6989" max="6989" width="24.125" style="98" bestFit="1" customWidth="1"/>
    <col min="6990" max="6990" width="18.625" style="98" bestFit="1" customWidth="1"/>
    <col min="6991" max="6991" width="17.75" style="98" bestFit="1" customWidth="1"/>
    <col min="6992" max="6992" width="14.875" style="98" bestFit="1" customWidth="1"/>
    <col min="6993" max="6993" width="4.5" style="98" customWidth="1"/>
    <col min="6994" max="6994" width="11.25" style="98" bestFit="1" customWidth="1"/>
    <col min="6995" max="6995" width="13.625" style="98" bestFit="1" customWidth="1"/>
    <col min="6996" max="6996" width="13.375" style="98" bestFit="1" customWidth="1"/>
    <col min="6997" max="6997" width="14.125" style="98" bestFit="1" customWidth="1"/>
    <col min="6998" max="6998" width="13.625" style="98" bestFit="1" customWidth="1"/>
    <col min="6999" max="6999" width="16.75" style="98" bestFit="1" customWidth="1"/>
    <col min="7000" max="7000" width="15.5" style="98" bestFit="1" customWidth="1"/>
    <col min="7001" max="7001" width="19.625" style="98" bestFit="1" customWidth="1"/>
    <col min="7002" max="7002" width="18.375" style="98" bestFit="1" customWidth="1"/>
    <col min="7003" max="7003" width="19.375" style="98" bestFit="1" customWidth="1"/>
    <col min="7004" max="7004" width="18.125" style="98" bestFit="1" customWidth="1"/>
    <col min="7005" max="7005" width="16.375" style="98" bestFit="1" customWidth="1"/>
    <col min="7006" max="7006" width="12.5" style="98" customWidth="1"/>
    <col min="7007" max="7007" width="25.5" style="98" bestFit="1" customWidth="1"/>
    <col min="7008" max="7008" width="24.125" style="98" bestFit="1" customWidth="1"/>
    <col min="7009" max="7009" width="19.625" style="98" bestFit="1" customWidth="1"/>
    <col min="7010" max="7010" width="18.375" style="98" bestFit="1" customWidth="1"/>
    <col min="7011" max="7011" width="23.5" style="98" bestFit="1" customWidth="1"/>
    <col min="7012" max="7012" width="13.375" style="98" bestFit="1" customWidth="1"/>
    <col min="7013" max="7013" width="19.875" style="98" bestFit="1" customWidth="1"/>
    <col min="7014" max="7014" width="22.75" style="98" bestFit="1" customWidth="1"/>
    <col min="7015" max="7015" width="19.125" style="98" bestFit="1" customWidth="1"/>
    <col min="7016" max="7016" width="10.875" style="98" customWidth="1"/>
    <col min="7017" max="7017" width="18.875" style="98" bestFit="1" customWidth="1"/>
    <col min="7018" max="7018" width="28.875" style="98" bestFit="1" customWidth="1"/>
    <col min="7019" max="7019" width="24.125" style="98" bestFit="1" customWidth="1"/>
    <col min="7020" max="7020" width="18.625" style="98" bestFit="1" customWidth="1"/>
    <col min="7021" max="7021" width="17.75" style="98" bestFit="1" customWidth="1"/>
    <col min="7022" max="7022" width="14.875" style="98" bestFit="1" customWidth="1"/>
    <col min="7023" max="7023" width="4.5" style="98" customWidth="1"/>
    <col min="7024" max="7024" width="11.25" style="98" bestFit="1" customWidth="1"/>
    <col min="7025" max="7025" width="13.625" style="98" bestFit="1" customWidth="1"/>
    <col min="7026" max="7026" width="13.375" style="98" bestFit="1" customWidth="1"/>
    <col min="7027" max="7027" width="14.125" style="98" bestFit="1" customWidth="1"/>
    <col min="7028" max="7028" width="13.625" style="98" bestFit="1" customWidth="1"/>
    <col min="7029" max="7029" width="16.75" style="98" bestFit="1" customWidth="1"/>
    <col min="7030" max="7030" width="15.5" style="98" bestFit="1" customWidth="1"/>
    <col min="7031" max="7031" width="19.625" style="98" bestFit="1" customWidth="1"/>
    <col min="7032" max="7032" width="18.375" style="98" bestFit="1" customWidth="1"/>
    <col min="7033" max="7033" width="19.375" style="98" bestFit="1" customWidth="1"/>
    <col min="7034" max="7034" width="18.125" style="98" bestFit="1" customWidth="1"/>
    <col min="7035" max="7035" width="16.375" style="98" bestFit="1" customWidth="1"/>
    <col min="7036" max="7036" width="12.5" style="98" bestFit="1" customWidth="1"/>
    <col min="7037" max="7037" width="25.5" style="98" bestFit="1" customWidth="1"/>
    <col min="7038" max="7038" width="24.125" style="98" bestFit="1" customWidth="1"/>
    <col min="7039" max="7039" width="19.625" style="98" bestFit="1" customWidth="1"/>
    <col min="7040" max="7040" width="18.375" style="98" bestFit="1" customWidth="1"/>
    <col min="7041" max="7041" width="23.5" style="98" bestFit="1" customWidth="1"/>
    <col min="7042" max="7042" width="13.375" style="98" bestFit="1" customWidth="1"/>
    <col min="7043" max="7043" width="19.875" style="98" bestFit="1" customWidth="1"/>
    <col min="7044" max="7044" width="22.75" style="98" bestFit="1" customWidth="1"/>
    <col min="7045" max="7045" width="19.125" style="98" bestFit="1" customWidth="1"/>
    <col min="7046" max="7046" width="10.875" style="98" customWidth="1"/>
    <col min="7047" max="7047" width="18.875" style="98" bestFit="1" customWidth="1"/>
    <col min="7048" max="7048" width="28.875" style="98" bestFit="1" customWidth="1"/>
    <col min="7049" max="7049" width="24.125" style="98" bestFit="1" customWidth="1"/>
    <col min="7050" max="7050" width="18.625" style="98" bestFit="1" customWidth="1"/>
    <col min="7051" max="7051" width="17.75" style="98" bestFit="1" customWidth="1"/>
    <col min="7052" max="7052" width="14.875" style="98" bestFit="1" customWidth="1"/>
    <col min="7053" max="7053" width="4.5" style="98" customWidth="1"/>
    <col min="7054" max="7054" width="11.25" style="98" bestFit="1" customWidth="1"/>
    <col min="7055" max="7055" width="13.625" style="98" bestFit="1" customWidth="1"/>
    <col min="7056" max="7056" width="13.375" style="98" bestFit="1" customWidth="1"/>
    <col min="7057" max="7057" width="14.125" style="98" bestFit="1" customWidth="1"/>
    <col min="7058" max="7058" width="13.625" style="98" bestFit="1" customWidth="1"/>
    <col min="7059" max="7059" width="16.75" style="98" bestFit="1" customWidth="1"/>
    <col min="7060" max="7060" width="15.5" style="98" bestFit="1" customWidth="1"/>
    <col min="7061" max="7061" width="19.625" style="98" bestFit="1" customWidth="1"/>
    <col min="7062" max="7062" width="18.375" style="98" bestFit="1" customWidth="1"/>
    <col min="7063" max="7063" width="19.375" style="98" bestFit="1" customWidth="1"/>
    <col min="7064" max="7064" width="18.125" style="98" bestFit="1" customWidth="1"/>
    <col min="7065" max="7065" width="16.375" style="98" bestFit="1" customWidth="1"/>
    <col min="7066" max="7066" width="12.5" style="98" bestFit="1" customWidth="1"/>
    <col min="7067" max="7067" width="25.5" style="98" bestFit="1" customWidth="1"/>
    <col min="7068" max="7068" width="24.125" style="98" bestFit="1" customWidth="1"/>
    <col min="7069" max="7069" width="19.625" style="98" bestFit="1" customWidth="1"/>
    <col min="7070" max="7070" width="18.375" style="98" bestFit="1" customWidth="1"/>
    <col min="7071" max="7071" width="23.5" style="98" bestFit="1" customWidth="1"/>
    <col min="7072" max="7072" width="13.375" style="98" bestFit="1" customWidth="1"/>
    <col min="7073" max="7073" width="19.875" style="98" bestFit="1" customWidth="1"/>
    <col min="7074" max="7074" width="22.75" style="98" bestFit="1" customWidth="1"/>
    <col min="7075" max="7075" width="19.125" style="98" bestFit="1" customWidth="1"/>
    <col min="7076" max="7076" width="10.875" style="98" customWidth="1"/>
    <col min="7077" max="7077" width="18.875" style="98" bestFit="1" customWidth="1"/>
    <col min="7078" max="7078" width="28.875" style="98" bestFit="1" customWidth="1"/>
    <col min="7079" max="7079" width="24.125" style="98" bestFit="1" customWidth="1"/>
    <col min="7080" max="7080" width="18.625" style="98" bestFit="1" customWidth="1"/>
    <col min="7081" max="7081" width="17.75" style="98" bestFit="1" customWidth="1"/>
    <col min="7082" max="7082" width="14.875" style="98" bestFit="1" customWidth="1"/>
    <col min="7083" max="7083" width="4.5" style="98" customWidth="1"/>
    <col min="7084" max="7084" width="11.25" style="98" bestFit="1" customWidth="1"/>
    <col min="7085" max="7085" width="13.625" style="98" bestFit="1" customWidth="1"/>
    <col min="7086" max="7086" width="13.375" style="98" bestFit="1" customWidth="1"/>
    <col min="7087" max="7087" width="14.125" style="98" bestFit="1" customWidth="1"/>
    <col min="7088" max="7088" width="13.625" style="98" bestFit="1" customWidth="1"/>
    <col min="7089" max="7089" width="16.75" style="98" bestFit="1" customWidth="1"/>
    <col min="7090" max="7090" width="15.5" style="98" bestFit="1" customWidth="1"/>
    <col min="7091" max="7091" width="19.625" style="98" bestFit="1" customWidth="1"/>
    <col min="7092" max="7092" width="18.375" style="98" bestFit="1" customWidth="1"/>
    <col min="7093" max="7093" width="19.375" style="98" bestFit="1" customWidth="1"/>
    <col min="7094" max="7094" width="18.125" style="98" bestFit="1" customWidth="1"/>
    <col min="7095" max="7095" width="16.375" style="98" bestFit="1" customWidth="1"/>
    <col min="7096" max="7096" width="12.5" style="98" bestFit="1" customWidth="1"/>
    <col min="7097" max="7097" width="25.5" style="98" bestFit="1" customWidth="1"/>
    <col min="7098" max="7098" width="24.125" style="98" bestFit="1" customWidth="1"/>
    <col min="7099" max="7099" width="19.625" style="98" bestFit="1" customWidth="1"/>
    <col min="7100" max="7100" width="18.375" style="98" bestFit="1" customWidth="1"/>
    <col min="7101" max="7101" width="23.5" style="98" bestFit="1" customWidth="1"/>
    <col min="7102" max="7102" width="13.375" style="98" bestFit="1" customWidth="1"/>
    <col min="7103" max="7103" width="19.875" style="98" bestFit="1" customWidth="1"/>
    <col min="7104" max="7104" width="22.75" style="98" bestFit="1" customWidth="1"/>
    <col min="7105" max="7105" width="19.125" style="98" bestFit="1" customWidth="1"/>
    <col min="7106" max="7106" width="10.875" style="98" customWidth="1"/>
    <col min="7107" max="7107" width="18.875" style="98" bestFit="1" customWidth="1"/>
    <col min="7108" max="7108" width="28.875" style="98" bestFit="1" customWidth="1"/>
    <col min="7109" max="7109" width="24.125" style="98" bestFit="1" customWidth="1"/>
    <col min="7110" max="7110" width="18.625" style="98" bestFit="1" customWidth="1"/>
    <col min="7111" max="7111" width="17.75" style="98" bestFit="1" customWidth="1"/>
    <col min="7112" max="7112" width="14.875" style="98" bestFit="1" customWidth="1"/>
    <col min="7113" max="7113" width="4.5" style="98" customWidth="1"/>
    <col min="7114" max="7114" width="11.25" style="98" bestFit="1" customWidth="1"/>
    <col min="7115" max="7115" width="13.625" style="98" bestFit="1" customWidth="1"/>
    <col min="7116" max="7116" width="13.375" style="98" bestFit="1" customWidth="1"/>
    <col min="7117" max="7117" width="14.125" style="98" bestFit="1" customWidth="1"/>
    <col min="7118" max="7118" width="13.625" style="98" bestFit="1" customWidth="1"/>
    <col min="7119" max="7119" width="16.75" style="98" bestFit="1" customWidth="1"/>
    <col min="7120" max="7120" width="15.5" style="98" bestFit="1" customWidth="1"/>
    <col min="7121" max="7121" width="19.625" style="98" bestFit="1" customWidth="1"/>
    <col min="7122" max="7122" width="18.375" style="98" bestFit="1" customWidth="1"/>
    <col min="7123" max="7123" width="19.375" style="98" bestFit="1" customWidth="1"/>
    <col min="7124" max="7124" width="18.125" style="98" bestFit="1" customWidth="1"/>
    <col min="7125" max="7125" width="16.375" style="98" bestFit="1" customWidth="1"/>
    <col min="7126" max="7126" width="12.5" style="98" customWidth="1"/>
    <col min="7127" max="7127" width="25.5" style="98" bestFit="1" customWidth="1"/>
    <col min="7128" max="7128" width="24.125" style="98" bestFit="1" customWidth="1"/>
    <col min="7129" max="7129" width="19.625" style="98" bestFit="1" customWidth="1"/>
    <col min="7130" max="7130" width="18.375" style="98" bestFit="1" customWidth="1"/>
    <col min="7131" max="7131" width="23.5" style="98" bestFit="1" customWidth="1"/>
    <col min="7132" max="7132" width="13.375" style="98" bestFit="1" customWidth="1"/>
    <col min="7133" max="7133" width="19.875" style="98" bestFit="1" customWidth="1"/>
    <col min="7134" max="7134" width="22.75" style="98" bestFit="1" customWidth="1"/>
    <col min="7135" max="7135" width="19.125" style="98" bestFit="1" customWidth="1"/>
    <col min="7136" max="7136" width="10.875" style="98" customWidth="1"/>
    <col min="7137" max="7137" width="18.875" style="98" bestFit="1" customWidth="1"/>
    <col min="7138" max="7138" width="28.875" style="98" bestFit="1" customWidth="1"/>
    <col min="7139" max="7139" width="24.125" style="98" bestFit="1" customWidth="1"/>
    <col min="7140" max="7140" width="18.625" style="98" bestFit="1" customWidth="1"/>
    <col min="7141" max="7141" width="17.75" style="98" bestFit="1" customWidth="1"/>
    <col min="7142" max="7142" width="14.875" style="98" bestFit="1" customWidth="1"/>
    <col min="7143" max="7143" width="4.5" style="98" customWidth="1"/>
    <col min="7144" max="7144" width="11.25" style="98" bestFit="1" customWidth="1"/>
    <col min="7145" max="7145" width="13.625" style="98" bestFit="1" customWidth="1"/>
    <col min="7146" max="7146" width="13.375" style="98" bestFit="1" customWidth="1"/>
    <col min="7147" max="7147" width="14.125" style="98" bestFit="1" customWidth="1"/>
    <col min="7148" max="7148" width="13.625" style="98" bestFit="1" customWidth="1"/>
    <col min="7149" max="7149" width="16.75" style="98" bestFit="1" customWidth="1"/>
    <col min="7150" max="7150" width="15.5" style="98" bestFit="1" customWidth="1"/>
    <col min="7151" max="7151" width="19.625" style="98" bestFit="1" customWidth="1"/>
    <col min="7152" max="7152" width="18.375" style="98" bestFit="1" customWidth="1"/>
    <col min="7153" max="7153" width="19.375" style="98" bestFit="1" customWidth="1"/>
    <col min="7154" max="7154" width="18.125" style="98" bestFit="1" customWidth="1"/>
    <col min="7155" max="7155" width="16.375" style="98" bestFit="1" customWidth="1"/>
    <col min="7156" max="7156" width="12.5" style="98" bestFit="1" customWidth="1"/>
    <col min="7157" max="7157" width="25.5" style="98" bestFit="1" customWidth="1"/>
    <col min="7158" max="7158" width="24.125" style="98" bestFit="1" customWidth="1"/>
    <col min="7159" max="7159" width="19.625" style="98" bestFit="1" customWidth="1"/>
    <col min="7160" max="7160" width="18.375" style="98" bestFit="1" customWidth="1"/>
    <col min="7161" max="7161" width="23.5" style="98" bestFit="1" customWidth="1"/>
    <col min="7162" max="7162" width="13.375" style="98" bestFit="1" customWidth="1"/>
    <col min="7163" max="7163" width="19.875" style="98" bestFit="1" customWidth="1"/>
    <col min="7164" max="7164" width="22.75" style="98" bestFit="1" customWidth="1"/>
    <col min="7165" max="7165" width="19.125" style="98" bestFit="1" customWidth="1"/>
    <col min="7166" max="7166" width="10.875" style="98" customWidth="1"/>
    <col min="7167" max="7167" width="18.875" style="98" bestFit="1" customWidth="1"/>
    <col min="7168" max="7168" width="28.875" style="98" bestFit="1" customWidth="1"/>
    <col min="7169" max="7169" width="24.125" style="98" bestFit="1" customWidth="1"/>
    <col min="7170" max="7170" width="18.625" style="98" bestFit="1" customWidth="1"/>
    <col min="7171" max="7171" width="17.75" style="98" bestFit="1" customWidth="1"/>
    <col min="7172" max="7172" width="14.875" style="98" bestFit="1" customWidth="1"/>
    <col min="7173" max="7173" width="4.5" style="98" customWidth="1"/>
    <col min="7174" max="7174" width="11.25" style="98" bestFit="1" customWidth="1"/>
    <col min="7175" max="7175" width="13.625" style="98" bestFit="1" customWidth="1"/>
    <col min="7176" max="7176" width="13.375" style="98" bestFit="1" customWidth="1"/>
    <col min="7177" max="7177" width="14.125" style="98" bestFit="1" customWidth="1"/>
    <col min="7178" max="7178" width="13.625" style="98" bestFit="1" customWidth="1"/>
    <col min="7179" max="7179" width="16.75" style="98" bestFit="1" customWidth="1"/>
    <col min="7180" max="7180" width="15.5" style="98" bestFit="1" customWidth="1"/>
    <col min="7181" max="7181" width="19.625" style="98" bestFit="1" customWidth="1"/>
    <col min="7182" max="7182" width="18.375" style="98" bestFit="1" customWidth="1"/>
    <col min="7183" max="7183" width="19.375" style="98" bestFit="1" customWidth="1"/>
    <col min="7184" max="7184" width="18.125" style="98" bestFit="1" customWidth="1"/>
    <col min="7185" max="7185" width="16.375" style="98" bestFit="1" customWidth="1"/>
    <col min="7186" max="7186" width="12.5" style="98" bestFit="1" customWidth="1"/>
    <col min="7187" max="7187" width="25.5" style="98" bestFit="1" customWidth="1"/>
    <col min="7188" max="7188" width="24.125" style="98" bestFit="1" customWidth="1"/>
    <col min="7189" max="7189" width="19.625" style="98" bestFit="1" customWidth="1"/>
    <col min="7190" max="7190" width="18.375" style="98" bestFit="1" customWidth="1"/>
    <col min="7191" max="7191" width="23.5" style="98" bestFit="1" customWidth="1"/>
    <col min="7192" max="7192" width="13.375" style="98" bestFit="1" customWidth="1"/>
    <col min="7193" max="7193" width="19.875" style="98" bestFit="1" customWidth="1"/>
    <col min="7194" max="7194" width="22.75" style="98" bestFit="1" customWidth="1"/>
    <col min="7195" max="7195" width="19.125" style="98" bestFit="1" customWidth="1"/>
    <col min="7196" max="7196" width="10.875" style="98" customWidth="1"/>
    <col min="7197" max="7197" width="18.875" style="98" bestFit="1" customWidth="1"/>
    <col min="7198" max="7198" width="28.875" style="98" bestFit="1" customWidth="1"/>
    <col min="7199" max="7199" width="24.125" style="98" bestFit="1" customWidth="1"/>
    <col min="7200" max="7200" width="18.625" style="98" bestFit="1" customWidth="1"/>
    <col min="7201" max="7201" width="17.75" style="98" bestFit="1" customWidth="1"/>
    <col min="7202" max="7202" width="14.875" style="98" bestFit="1" customWidth="1"/>
    <col min="7203" max="7203" width="4.5" style="98" customWidth="1"/>
    <col min="7204" max="7204" width="11.25" style="98" bestFit="1" customWidth="1"/>
    <col min="7205" max="7205" width="13.625" style="98" bestFit="1" customWidth="1"/>
    <col min="7206" max="7206" width="13.375" style="98" bestFit="1" customWidth="1"/>
    <col min="7207" max="7207" width="14.125" style="98" bestFit="1" customWidth="1"/>
    <col min="7208" max="7208" width="13.625" style="98" bestFit="1" customWidth="1"/>
    <col min="7209" max="7209" width="16.75" style="98" bestFit="1" customWidth="1"/>
    <col min="7210" max="7210" width="15.5" style="98" bestFit="1" customWidth="1"/>
    <col min="7211" max="7211" width="19.625" style="98" bestFit="1" customWidth="1"/>
    <col min="7212" max="7212" width="18.375" style="98" bestFit="1" customWidth="1"/>
    <col min="7213" max="7213" width="19.375" style="98" bestFit="1" customWidth="1"/>
    <col min="7214" max="7214" width="18.125" style="98" bestFit="1" customWidth="1"/>
    <col min="7215" max="7215" width="16.375" style="98" bestFit="1" customWidth="1"/>
    <col min="7216" max="7216" width="12.5" style="98" bestFit="1" customWidth="1"/>
    <col min="7217" max="7217" width="25.5" style="98" bestFit="1" customWidth="1"/>
    <col min="7218" max="7218" width="24.125" style="98" bestFit="1" customWidth="1"/>
    <col min="7219" max="7219" width="19.625" style="98" bestFit="1" customWidth="1"/>
    <col min="7220" max="7220" width="18.375" style="98" bestFit="1" customWidth="1"/>
    <col min="7221" max="7221" width="23.5" style="98" bestFit="1" customWidth="1"/>
    <col min="7222" max="7222" width="13.375" style="98" bestFit="1" customWidth="1"/>
    <col min="7223" max="7223" width="19.875" style="98" bestFit="1" customWidth="1"/>
    <col min="7224" max="7224" width="22.75" style="98" bestFit="1" customWidth="1"/>
    <col min="7225" max="7225" width="19.125" style="98" bestFit="1" customWidth="1"/>
    <col min="7226" max="7226" width="10.875" style="98" customWidth="1"/>
    <col min="7227" max="7227" width="18.875" style="98" bestFit="1" customWidth="1"/>
    <col min="7228" max="7228" width="28.875" style="98" bestFit="1" customWidth="1"/>
    <col min="7229" max="7229" width="24.125" style="98" bestFit="1" customWidth="1"/>
    <col min="7230" max="7230" width="18.625" style="98" bestFit="1" customWidth="1"/>
    <col min="7231" max="7231" width="17.75" style="98" bestFit="1" customWidth="1"/>
    <col min="7232" max="7232" width="14.875" style="98" bestFit="1" customWidth="1"/>
    <col min="7233" max="7233" width="4.5" style="98" customWidth="1"/>
    <col min="7234" max="7234" width="11.25" style="98" bestFit="1" customWidth="1"/>
    <col min="7235" max="7235" width="13.625" style="98" bestFit="1" customWidth="1"/>
    <col min="7236" max="7236" width="13.375" style="98" bestFit="1" customWidth="1"/>
    <col min="7237" max="7237" width="14.125" style="98" bestFit="1" customWidth="1"/>
    <col min="7238" max="7238" width="13.625" style="98" bestFit="1" customWidth="1"/>
    <col min="7239" max="7239" width="16.75" style="98" bestFit="1" customWidth="1"/>
    <col min="7240" max="7240" width="15.5" style="98" bestFit="1" customWidth="1"/>
    <col min="7241" max="7241" width="19.625" style="98" bestFit="1" customWidth="1"/>
    <col min="7242" max="7242" width="18.375" style="98" bestFit="1" customWidth="1"/>
    <col min="7243" max="7243" width="19.375" style="98" bestFit="1" customWidth="1"/>
    <col min="7244" max="7244" width="18.125" style="98" bestFit="1" customWidth="1"/>
    <col min="7245" max="7245" width="16.375" style="98" bestFit="1" customWidth="1"/>
    <col min="7246" max="7246" width="12.5" style="98" customWidth="1"/>
    <col min="7247" max="7247" width="25.5" style="98" bestFit="1" customWidth="1"/>
    <col min="7248" max="7248" width="24.125" style="98" bestFit="1" customWidth="1"/>
    <col min="7249" max="7249" width="19.625" style="98" bestFit="1" customWidth="1"/>
    <col min="7250" max="7250" width="18.375" style="98" bestFit="1" customWidth="1"/>
    <col min="7251" max="7251" width="23.5" style="98" bestFit="1" customWidth="1"/>
    <col min="7252" max="7252" width="13.375" style="98" bestFit="1" customWidth="1"/>
    <col min="7253" max="7253" width="19.875" style="98" bestFit="1" customWidth="1"/>
    <col min="7254" max="7254" width="22.75" style="98" bestFit="1" customWidth="1"/>
    <col min="7255" max="7255" width="19.125" style="98" bestFit="1" customWidth="1"/>
    <col min="7256" max="7256" width="10.875" style="98" customWidth="1"/>
    <col min="7257" max="7257" width="18.875" style="98" bestFit="1" customWidth="1"/>
    <col min="7258" max="7258" width="28.875" style="98" bestFit="1" customWidth="1"/>
    <col min="7259" max="7259" width="24.125" style="98" bestFit="1" customWidth="1"/>
    <col min="7260" max="7260" width="18.625" style="98" bestFit="1" customWidth="1"/>
    <col min="7261" max="7261" width="17.75" style="98" bestFit="1" customWidth="1"/>
    <col min="7262" max="7262" width="14.875" style="98" bestFit="1" customWidth="1"/>
    <col min="7263" max="7263" width="4.5" style="98" customWidth="1"/>
    <col min="7264" max="7264" width="11.25" style="98" bestFit="1" customWidth="1"/>
    <col min="7265" max="7265" width="13.625" style="98" bestFit="1" customWidth="1"/>
    <col min="7266" max="7266" width="13.375" style="98" bestFit="1" customWidth="1"/>
    <col min="7267" max="7267" width="14.125" style="98" bestFit="1" customWidth="1"/>
    <col min="7268" max="7268" width="13.625" style="98" bestFit="1" customWidth="1"/>
    <col min="7269" max="7269" width="16.75" style="98" bestFit="1" customWidth="1"/>
    <col min="7270" max="7270" width="15.5" style="98" bestFit="1" customWidth="1"/>
    <col min="7271" max="7271" width="19.625" style="98" bestFit="1" customWidth="1"/>
    <col min="7272" max="7272" width="18.375" style="98" bestFit="1" customWidth="1"/>
    <col min="7273" max="7273" width="19.375" style="98" bestFit="1" customWidth="1"/>
    <col min="7274" max="7274" width="18.125" style="98" bestFit="1" customWidth="1"/>
    <col min="7275" max="7275" width="16.375" style="98" bestFit="1" customWidth="1"/>
    <col min="7276" max="7276" width="12.5" style="98" customWidth="1"/>
    <col min="7277" max="7277" width="25.5" style="98" bestFit="1" customWidth="1"/>
    <col min="7278" max="7278" width="24.125" style="98" bestFit="1" customWidth="1"/>
    <col min="7279" max="7279" width="19.625" style="98" bestFit="1" customWidth="1"/>
    <col min="7280" max="7280" width="18.375" style="98" bestFit="1" customWidth="1"/>
    <col min="7281" max="7281" width="23.5" style="98" bestFit="1" customWidth="1"/>
    <col min="7282" max="7282" width="13.375" style="98" bestFit="1" customWidth="1"/>
    <col min="7283" max="7283" width="19.875" style="98" bestFit="1" customWidth="1"/>
    <col min="7284" max="7284" width="22.75" style="98" bestFit="1" customWidth="1"/>
    <col min="7285" max="7285" width="19.125" style="98" bestFit="1" customWidth="1"/>
    <col min="7286" max="7286" width="10.875" style="98" customWidth="1"/>
    <col min="7287" max="7287" width="18.875" style="98" bestFit="1" customWidth="1"/>
    <col min="7288" max="7288" width="28.875" style="98" bestFit="1" customWidth="1"/>
    <col min="7289" max="7289" width="24.125" style="98" bestFit="1" customWidth="1"/>
    <col min="7290" max="7290" width="18.625" style="98" bestFit="1" customWidth="1"/>
    <col min="7291" max="7291" width="17.75" style="98" bestFit="1" customWidth="1"/>
    <col min="7292" max="7292" width="14.875" style="98" bestFit="1" customWidth="1"/>
    <col min="7293" max="7293" width="4.5" style="98" customWidth="1"/>
    <col min="7294" max="7294" width="11.25" style="98" bestFit="1" customWidth="1"/>
    <col min="7295" max="7295" width="13.625" style="98" bestFit="1" customWidth="1"/>
    <col min="7296" max="7296" width="13.375" style="98" bestFit="1" customWidth="1"/>
    <col min="7297" max="7297" width="14.125" style="98" bestFit="1" customWidth="1"/>
    <col min="7298" max="7298" width="13.625" style="98" bestFit="1" customWidth="1"/>
    <col min="7299" max="7299" width="16.75" style="98" bestFit="1" customWidth="1"/>
    <col min="7300" max="7300" width="15.5" style="98" bestFit="1" customWidth="1"/>
    <col min="7301" max="7301" width="19.625" style="98" bestFit="1" customWidth="1"/>
    <col min="7302" max="7302" width="18.375" style="98" bestFit="1" customWidth="1"/>
    <col min="7303" max="7303" width="19.375" style="98" bestFit="1" customWidth="1"/>
    <col min="7304" max="7304" width="18.125" style="98" bestFit="1" customWidth="1"/>
    <col min="7305" max="7305" width="16.375" style="98" bestFit="1" customWidth="1"/>
    <col min="7306" max="7306" width="12.5" style="98" bestFit="1" customWidth="1"/>
    <col min="7307" max="7307" width="25.5" style="98" bestFit="1" customWidth="1"/>
    <col min="7308" max="7308" width="24.125" style="98" bestFit="1" customWidth="1"/>
    <col min="7309" max="7309" width="19.625" style="98" bestFit="1" customWidth="1"/>
    <col min="7310" max="7310" width="18.375" style="98" bestFit="1" customWidth="1"/>
    <col min="7311" max="7311" width="23.5" style="98" bestFit="1" customWidth="1"/>
    <col min="7312" max="7312" width="13.375" style="98" bestFit="1" customWidth="1"/>
    <col min="7313" max="7313" width="19.875" style="98" bestFit="1" customWidth="1"/>
    <col min="7314" max="7314" width="22.75" style="98" bestFit="1" customWidth="1"/>
    <col min="7315" max="7315" width="19.125" style="98" bestFit="1" customWidth="1"/>
    <col min="7316" max="7316" width="10.875" style="98" customWidth="1"/>
    <col min="7317" max="7317" width="18.875" style="98" bestFit="1" customWidth="1"/>
    <col min="7318" max="7318" width="28.875" style="98" bestFit="1" customWidth="1"/>
    <col min="7319" max="7319" width="24.125" style="98" bestFit="1" customWidth="1"/>
    <col min="7320" max="7320" width="18.625" style="98" bestFit="1" customWidth="1"/>
    <col min="7321" max="7321" width="17.75" style="98" bestFit="1" customWidth="1"/>
    <col min="7322" max="7322" width="14.875" style="98" bestFit="1" customWidth="1"/>
    <col min="7323" max="7323" width="4.5" style="98" customWidth="1"/>
    <col min="7324" max="7324" width="11.25" style="98" bestFit="1" customWidth="1"/>
    <col min="7325" max="7325" width="13.625" style="98" bestFit="1" customWidth="1"/>
    <col min="7326" max="7326" width="13.375" style="98" bestFit="1" customWidth="1"/>
    <col min="7327" max="7327" width="14.125" style="98" bestFit="1" customWidth="1"/>
    <col min="7328" max="7328" width="13.625" style="98" bestFit="1" customWidth="1"/>
    <col min="7329" max="7329" width="16.75" style="98" bestFit="1" customWidth="1"/>
    <col min="7330" max="7330" width="15.5" style="98" bestFit="1" customWidth="1"/>
    <col min="7331" max="7331" width="19.625" style="98" bestFit="1" customWidth="1"/>
    <col min="7332" max="7332" width="18.375" style="98" bestFit="1" customWidth="1"/>
    <col min="7333" max="7333" width="19.375" style="98" bestFit="1" customWidth="1"/>
    <col min="7334" max="7334" width="18.125" style="98" bestFit="1" customWidth="1"/>
    <col min="7335" max="7335" width="16.375" style="98" bestFit="1" customWidth="1"/>
    <col min="7336" max="7336" width="12.5" style="98" bestFit="1" customWidth="1"/>
    <col min="7337" max="7337" width="25.5" style="98" bestFit="1" customWidth="1"/>
    <col min="7338" max="7338" width="24.125" style="98" bestFit="1" customWidth="1"/>
    <col min="7339" max="7339" width="19.625" style="98" bestFit="1" customWidth="1"/>
    <col min="7340" max="7340" width="18.375" style="98" bestFit="1" customWidth="1"/>
    <col min="7341" max="7341" width="23.5" style="98" bestFit="1" customWidth="1"/>
    <col min="7342" max="7342" width="13.375" style="98" bestFit="1" customWidth="1"/>
    <col min="7343" max="7343" width="19.875" style="98" bestFit="1" customWidth="1"/>
    <col min="7344" max="7344" width="22.75" style="98" bestFit="1" customWidth="1"/>
    <col min="7345" max="7345" width="19.125" style="98" bestFit="1" customWidth="1"/>
    <col min="7346" max="7346" width="10.875" style="98" customWidth="1"/>
    <col min="7347" max="7347" width="18.875" style="98" bestFit="1" customWidth="1"/>
    <col min="7348" max="7348" width="28.875" style="98" bestFit="1" customWidth="1"/>
    <col min="7349" max="7349" width="24.125" style="98" bestFit="1" customWidth="1"/>
    <col min="7350" max="7350" width="18.625" style="98" bestFit="1" customWidth="1"/>
    <col min="7351" max="7351" width="17.75" style="98" bestFit="1" customWidth="1"/>
    <col min="7352" max="7352" width="14.875" style="98" bestFit="1" customWidth="1"/>
    <col min="7353" max="7353" width="4.5" style="98" customWidth="1"/>
    <col min="7354" max="7354" width="11.25" style="98" bestFit="1" customWidth="1"/>
    <col min="7355" max="7355" width="13.625" style="98" bestFit="1" customWidth="1"/>
    <col min="7356" max="7356" width="13.375" style="98" bestFit="1" customWidth="1"/>
    <col min="7357" max="7357" width="14.125" style="98" bestFit="1" customWidth="1"/>
    <col min="7358" max="7358" width="13.625" style="98" bestFit="1" customWidth="1"/>
    <col min="7359" max="7359" width="16.75" style="98" bestFit="1" customWidth="1"/>
    <col min="7360" max="7360" width="15.5" style="98" bestFit="1" customWidth="1"/>
    <col min="7361" max="7361" width="19.625" style="98" bestFit="1" customWidth="1"/>
    <col min="7362" max="7362" width="18.375" style="98" bestFit="1" customWidth="1"/>
    <col min="7363" max="7363" width="19.375" style="98" bestFit="1" customWidth="1"/>
    <col min="7364" max="7364" width="18.125" style="98" bestFit="1" customWidth="1"/>
    <col min="7365" max="7365" width="16.375" style="98" bestFit="1" customWidth="1"/>
    <col min="7366" max="7366" width="12.5" style="98" bestFit="1" customWidth="1"/>
    <col min="7367" max="7367" width="25.5" style="98" bestFit="1" customWidth="1"/>
    <col min="7368" max="7368" width="24.125" style="98" bestFit="1" customWidth="1"/>
    <col min="7369" max="7369" width="19.625" style="98" bestFit="1" customWidth="1"/>
    <col min="7370" max="7370" width="18.375" style="98" bestFit="1" customWidth="1"/>
    <col min="7371" max="7371" width="23.5" style="98" bestFit="1" customWidth="1"/>
    <col min="7372" max="7372" width="13.375" style="98" bestFit="1" customWidth="1"/>
    <col min="7373" max="7373" width="19.875" style="98" bestFit="1" customWidth="1"/>
    <col min="7374" max="7374" width="22.75" style="98" bestFit="1" customWidth="1"/>
    <col min="7375" max="7375" width="19.125" style="98" bestFit="1" customWidth="1"/>
    <col min="7376" max="7376" width="10.875" style="98" customWidth="1"/>
    <col min="7377" max="7377" width="18.875" style="98" bestFit="1" customWidth="1"/>
    <col min="7378" max="7378" width="28.875" style="98" bestFit="1" customWidth="1"/>
    <col min="7379" max="7379" width="24.125" style="98" bestFit="1" customWidth="1"/>
    <col min="7380" max="7380" width="18.625" style="98" bestFit="1" customWidth="1"/>
    <col min="7381" max="7381" width="17.75" style="98" bestFit="1" customWidth="1"/>
    <col min="7382" max="7382" width="14.875" style="98" bestFit="1" customWidth="1"/>
    <col min="7383" max="7383" width="4.5" style="98" customWidth="1"/>
    <col min="7384" max="7384" width="11.25" style="98" bestFit="1" customWidth="1"/>
    <col min="7385" max="7385" width="13.625" style="98" bestFit="1" customWidth="1"/>
    <col min="7386" max="7386" width="13.375" style="98" bestFit="1" customWidth="1"/>
    <col min="7387" max="7387" width="14.125" style="98" bestFit="1" customWidth="1"/>
    <col min="7388" max="7388" width="13.625" style="98" bestFit="1" customWidth="1"/>
    <col min="7389" max="7389" width="16.75" style="98" bestFit="1" customWidth="1"/>
    <col min="7390" max="7390" width="15.5" style="98" bestFit="1" customWidth="1"/>
    <col min="7391" max="7391" width="19.625" style="98" bestFit="1" customWidth="1"/>
    <col min="7392" max="7392" width="18.375" style="98" bestFit="1" customWidth="1"/>
    <col min="7393" max="7393" width="19.375" style="98" bestFit="1" customWidth="1"/>
    <col min="7394" max="7394" width="18.125" style="98" bestFit="1" customWidth="1"/>
    <col min="7395" max="7395" width="16.375" style="98" bestFit="1" customWidth="1"/>
    <col min="7396" max="7396" width="12.5" style="98" bestFit="1" customWidth="1"/>
    <col min="7397" max="7397" width="25.5" style="98" bestFit="1" customWidth="1"/>
    <col min="7398" max="7398" width="24.125" style="98" bestFit="1" customWidth="1"/>
    <col min="7399" max="7399" width="19.625" style="98" bestFit="1" customWidth="1"/>
    <col min="7400" max="7400" width="18.375" style="98" bestFit="1" customWidth="1"/>
    <col min="7401" max="7401" width="23.5" style="98" bestFit="1" customWidth="1"/>
    <col min="7402" max="7402" width="13.375" style="98" bestFit="1" customWidth="1"/>
    <col min="7403" max="7403" width="19.875" style="98" bestFit="1" customWidth="1"/>
    <col min="7404" max="7404" width="22.75" style="98" bestFit="1" customWidth="1"/>
    <col min="7405" max="7405" width="19.125" style="98" bestFit="1" customWidth="1"/>
    <col min="7406" max="7406" width="10.875" style="98" bestFit="1" customWidth="1"/>
    <col min="7407" max="7407" width="18.875" style="98" bestFit="1" customWidth="1"/>
    <col min="7408" max="7408" width="28.875" style="98" bestFit="1" customWidth="1"/>
    <col min="7409" max="7409" width="24.125" style="98" bestFit="1" customWidth="1"/>
    <col min="7410" max="7410" width="18.625" style="98" bestFit="1" customWidth="1"/>
    <col min="7411" max="7411" width="17.75" style="98" bestFit="1" customWidth="1"/>
    <col min="7412" max="7412" width="14.875" style="98" bestFit="1" customWidth="1"/>
    <col min="7413" max="7413" width="4.5" style="98" customWidth="1"/>
    <col min="7414" max="7414" width="11.25" style="98" bestFit="1" customWidth="1"/>
    <col min="7415" max="7415" width="13.625" style="98" bestFit="1" customWidth="1"/>
    <col min="7416" max="7416" width="13.375" style="98" bestFit="1" customWidth="1"/>
    <col min="7417" max="7417" width="14.125" style="98" bestFit="1" customWidth="1"/>
    <col min="7418" max="7418" width="13.625" style="98" bestFit="1" customWidth="1"/>
    <col min="7419" max="7419" width="16.75" style="98" bestFit="1" customWidth="1"/>
    <col min="7420" max="7420" width="15.5" style="98" bestFit="1" customWidth="1"/>
    <col min="7421" max="7421" width="19.625" style="98" bestFit="1" customWidth="1"/>
    <col min="7422" max="7422" width="18.375" style="98" bestFit="1" customWidth="1"/>
    <col min="7423" max="7423" width="19.375" style="98" bestFit="1" customWidth="1"/>
    <col min="7424" max="7424" width="18.125" style="98" bestFit="1" customWidth="1"/>
    <col min="7425" max="7425" width="16.375" style="98" bestFit="1" customWidth="1"/>
    <col min="7426" max="7426" width="12.5" style="98" bestFit="1" customWidth="1"/>
    <col min="7427" max="7427" width="25.5" style="98" bestFit="1" customWidth="1"/>
    <col min="7428" max="7428" width="24.125" style="98" bestFit="1" customWidth="1"/>
    <col min="7429" max="7429" width="19.625" style="98" bestFit="1" customWidth="1"/>
    <col min="7430" max="7430" width="18.375" style="98" bestFit="1" customWidth="1"/>
    <col min="7431" max="7431" width="23.5" style="98" bestFit="1" customWidth="1"/>
    <col min="7432" max="7432" width="13.375" style="98" bestFit="1" customWidth="1"/>
    <col min="7433" max="7433" width="19.875" style="98" bestFit="1" customWidth="1"/>
    <col min="7434" max="7434" width="22.75" style="98" bestFit="1" customWidth="1"/>
    <col min="7435" max="7435" width="19.125" style="98" bestFit="1" customWidth="1"/>
    <col min="7436" max="7436" width="10.875" style="98" customWidth="1"/>
    <col min="7437" max="7437" width="18.875" style="98" bestFit="1" customWidth="1"/>
    <col min="7438" max="7438" width="28.875" style="98" bestFit="1" customWidth="1"/>
    <col min="7439" max="7439" width="24.125" style="98" bestFit="1" customWidth="1"/>
    <col min="7440" max="7440" width="18.625" style="98" bestFit="1" customWidth="1"/>
    <col min="7441" max="7441" width="17.75" style="98" bestFit="1" customWidth="1"/>
    <col min="7442" max="7442" width="14.875" style="98" bestFit="1" customWidth="1"/>
    <col min="7443" max="7443" width="4.5" style="98" customWidth="1"/>
    <col min="7444" max="7444" width="11.25" style="98" bestFit="1" customWidth="1"/>
    <col min="7445" max="7445" width="13.625" style="98" bestFit="1" customWidth="1"/>
    <col min="7446" max="7446" width="13.375" style="98" bestFit="1" customWidth="1"/>
    <col min="7447" max="7447" width="14.125" style="98" bestFit="1" customWidth="1"/>
    <col min="7448" max="7448" width="13.625" style="98" bestFit="1" customWidth="1"/>
    <col min="7449" max="7449" width="16.75" style="98" bestFit="1" customWidth="1"/>
    <col min="7450" max="7450" width="15.5" style="98" bestFit="1" customWidth="1"/>
    <col min="7451" max="7451" width="19.625" style="98" bestFit="1" customWidth="1"/>
    <col min="7452" max="7452" width="18.375" style="98" bestFit="1" customWidth="1"/>
    <col min="7453" max="7453" width="19.375" style="98" bestFit="1" customWidth="1"/>
    <col min="7454" max="7454" width="18.125" style="98" bestFit="1" customWidth="1"/>
    <col min="7455" max="7455" width="16.375" style="98" bestFit="1" customWidth="1"/>
    <col min="7456" max="7456" width="12.5" style="98" bestFit="1" customWidth="1"/>
    <col min="7457" max="7457" width="25.5" style="98" bestFit="1" customWidth="1"/>
    <col min="7458" max="7458" width="24.125" style="98" bestFit="1" customWidth="1"/>
    <col min="7459" max="7459" width="19.625" style="98" bestFit="1" customWidth="1"/>
    <col min="7460" max="7460" width="18.375" style="98" bestFit="1" customWidth="1"/>
    <col min="7461" max="7461" width="23.5" style="98" bestFit="1" customWidth="1"/>
    <col min="7462" max="7462" width="13.375" style="98" bestFit="1" customWidth="1"/>
    <col min="7463" max="7463" width="19.875" style="98" bestFit="1" customWidth="1"/>
    <col min="7464" max="7464" width="22.75" style="98" bestFit="1" customWidth="1"/>
    <col min="7465" max="7465" width="19.125" style="98" bestFit="1" customWidth="1"/>
    <col min="7466" max="7466" width="10.875" style="98" customWidth="1"/>
    <col min="7467" max="7467" width="18.875" style="98" bestFit="1" customWidth="1"/>
    <col min="7468" max="7468" width="28.875" style="98" bestFit="1" customWidth="1"/>
    <col min="7469" max="7469" width="24.125" style="98" bestFit="1" customWidth="1"/>
    <col min="7470" max="7470" width="18.625" style="98" bestFit="1" customWidth="1"/>
    <col min="7471" max="7471" width="17.75" style="98" bestFit="1" customWidth="1"/>
    <col min="7472" max="7472" width="14.875" style="98" bestFit="1" customWidth="1"/>
    <col min="7473" max="7473" width="4.5" style="98" customWidth="1"/>
    <col min="7474" max="7474" width="11.25" style="98" bestFit="1" customWidth="1"/>
    <col min="7475" max="7475" width="13.625" style="98" bestFit="1" customWidth="1"/>
    <col min="7476" max="7476" width="13.375" style="98" bestFit="1" customWidth="1"/>
    <col min="7477" max="7477" width="14.125" style="98" bestFit="1" customWidth="1"/>
    <col min="7478" max="7478" width="13.625" style="98" bestFit="1" customWidth="1"/>
    <col min="7479" max="7479" width="16.75" style="98" bestFit="1" customWidth="1"/>
    <col min="7480" max="7480" width="15.5" style="98" bestFit="1" customWidth="1"/>
    <col min="7481" max="7481" width="19.625" style="98" bestFit="1" customWidth="1"/>
    <col min="7482" max="7482" width="18.375" style="98" bestFit="1" customWidth="1"/>
    <col min="7483" max="7483" width="19.375" style="98" bestFit="1" customWidth="1"/>
    <col min="7484" max="7484" width="18.125" style="98" bestFit="1" customWidth="1"/>
    <col min="7485" max="7485" width="16.375" style="98" bestFit="1" customWidth="1"/>
    <col min="7486" max="7486" width="12.5" style="98" bestFit="1" customWidth="1"/>
    <col min="7487" max="7487" width="25.5" style="98" bestFit="1" customWidth="1"/>
    <col min="7488" max="7488" width="24.125" style="98" bestFit="1" customWidth="1"/>
    <col min="7489" max="7489" width="19.625" style="98" bestFit="1" customWidth="1"/>
    <col min="7490" max="7490" width="18.375" style="98" bestFit="1" customWidth="1"/>
    <col min="7491" max="7491" width="23.5" style="98" bestFit="1" customWidth="1"/>
    <col min="7492" max="7492" width="13.375" style="98" bestFit="1" customWidth="1"/>
    <col min="7493" max="7493" width="19.875" style="98" bestFit="1" customWidth="1"/>
    <col min="7494" max="7494" width="22.75" style="98" bestFit="1" customWidth="1"/>
    <col min="7495" max="7495" width="19.125" style="98" bestFit="1" customWidth="1"/>
    <col min="7496" max="7496" width="10.875" style="98" customWidth="1"/>
    <col min="7497" max="7497" width="18.875" style="98" bestFit="1" customWidth="1"/>
    <col min="7498" max="7498" width="28.875" style="98" bestFit="1" customWidth="1"/>
    <col min="7499" max="7499" width="24.125" style="98" bestFit="1" customWidth="1"/>
    <col min="7500" max="7500" width="18.625" style="98" bestFit="1" customWidth="1"/>
    <col min="7501" max="7501" width="17.75" style="98" bestFit="1" customWidth="1"/>
    <col min="7502" max="7502" width="14.875" style="98" bestFit="1" customWidth="1"/>
    <col min="7503" max="7503" width="4.5" style="98" customWidth="1"/>
    <col min="7504" max="7504" width="11.25" style="98" bestFit="1" customWidth="1"/>
    <col min="7505" max="7505" width="13.625" style="98" bestFit="1" customWidth="1"/>
    <col min="7506" max="7506" width="13.375" style="98" bestFit="1" customWidth="1"/>
    <col min="7507" max="7507" width="14.125" style="98" bestFit="1" customWidth="1"/>
    <col min="7508" max="7508" width="13.625" style="98" bestFit="1" customWidth="1"/>
    <col min="7509" max="7509" width="16.75" style="98" bestFit="1" customWidth="1"/>
    <col min="7510" max="7510" width="15.5" style="98" bestFit="1" customWidth="1"/>
    <col min="7511" max="7511" width="19.625" style="98" bestFit="1" customWidth="1"/>
    <col min="7512" max="7512" width="18.375" style="98" bestFit="1" customWidth="1"/>
    <col min="7513" max="7513" width="19.375" style="98" bestFit="1" customWidth="1"/>
    <col min="7514" max="7514" width="18.125" style="98" bestFit="1" customWidth="1"/>
    <col min="7515" max="7515" width="16.375" style="98" bestFit="1" customWidth="1"/>
    <col min="7516" max="7516" width="12.5" style="98" bestFit="1" customWidth="1"/>
    <col min="7517" max="7517" width="25.5" style="98" bestFit="1" customWidth="1"/>
    <col min="7518" max="7518" width="24.125" style="98" bestFit="1" customWidth="1"/>
    <col min="7519" max="7519" width="19.625" style="98" bestFit="1" customWidth="1"/>
    <col min="7520" max="7520" width="18.375" style="98" bestFit="1" customWidth="1"/>
    <col min="7521" max="7521" width="23.5" style="98" bestFit="1" customWidth="1"/>
    <col min="7522" max="7522" width="13.375" style="98" bestFit="1" customWidth="1"/>
    <col min="7523" max="7523" width="19.875" style="98" bestFit="1" customWidth="1"/>
    <col min="7524" max="7524" width="22.75" style="98" bestFit="1" customWidth="1"/>
    <col min="7525" max="7525" width="19.125" style="98" bestFit="1" customWidth="1"/>
    <col min="7526" max="7526" width="10.875" style="98" customWidth="1"/>
    <col min="7527" max="7527" width="18.875" style="98" bestFit="1" customWidth="1"/>
    <col min="7528" max="7528" width="28.875" style="98" bestFit="1" customWidth="1"/>
    <col min="7529" max="7529" width="24.125" style="98" bestFit="1" customWidth="1"/>
    <col min="7530" max="7530" width="18.625" style="98" bestFit="1" customWidth="1"/>
    <col min="7531" max="7531" width="17.75" style="98" bestFit="1" customWidth="1"/>
    <col min="7532" max="7532" width="14.875" style="98" bestFit="1" customWidth="1"/>
    <col min="7533" max="7533" width="4.5" style="98" customWidth="1"/>
    <col min="7534" max="7534" width="11.25" style="98" bestFit="1" customWidth="1"/>
    <col min="7535" max="7535" width="13.625" style="98" bestFit="1" customWidth="1"/>
    <col min="7536" max="7536" width="13.375" style="98" bestFit="1" customWidth="1"/>
    <col min="7537" max="7537" width="14.125" style="98" bestFit="1" customWidth="1"/>
    <col min="7538" max="7538" width="13.625" style="98" bestFit="1" customWidth="1"/>
    <col min="7539" max="7539" width="16.75" style="98" bestFit="1" customWidth="1"/>
    <col min="7540" max="7540" width="15.5" style="98" bestFit="1" customWidth="1"/>
    <col min="7541" max="7541" width="19.625" style="98" bestFit="1" customWidth="1"/>
    <col min="7542" max="7542" width="18.375" style="98" bestFit="1" customWidth="1"/>
    <col min="7543" max="7543" width="19.375" style="98" bestFit="1" customWidth="1"/>
    <col min="7544" max="7544" width="18.125" style="98" bestFit="1" customWidth="1"/>
    <col min="7545" max="7545" width="16.375" style="98" bestFit="1" customWidth="1"/>
    <col min="7546" max="7546" width="12.5" style="98" bestFit="1" customWidth="1"/>
    <col min="7547" max="7547" width="25.5" style="98" bestFit="1" customWidth="1"/>
    <col min="7548" max="7548" width="24.125" style="98" bestFit="1" customWidth="1"/>
    <col min="7549" max="7549" width="19.625" style="98" bestFit="1" customWidth="1"/>
    <col min="7550" max="7550" width="18.375" style="98" bestFit="1" customWidth="1"/>
    <col min="7551" max="7551" width="23.5" style="98" bestFit="1" customWidth="1"/>
    <col min="7552" max="7552" width="13.375" style="98" bestFit="1" customWidth="1"/>
    <col min="7553" max="7553" width="19.875" style="98" bestFit="1" customWidth="1"/>
    <col min="7554" max="7554" width="22.75" style="98" bestFit="1" customWidth="1"/>
    <col min="7555" max="7555" width="19.125" style="98" bestFit="1" customWidth="1"/>
    <col min="7556" max="7556" width="10.875" style="98" customWidth="1"/>
    <col min="7557" max="7557" width="18.875" style="98" bestFit="1" customWidth="1"/>
    <col min="7558" max="7558" width="28.875" style="98" bestFit="1" customWidth="1"/>
    <col min="7559" max="7559" width="24.125" style="98" bestFit="1" customWidth="1"/>
    <col min="7560" max="7560" width="18.625" style="98" bestFit="1" customWidth="1"/>
    <col min="7561" max="7561" width="17.75" style="98" bestFit="1" customWidth="1"/>
    <col min="7562" max="7562" width="14.875" style="98" bestFit="1" customWidth="1"/>
    <col min="7563" max="7563" width="4.5" style="98" customWidth="1"/>
    <col min="7564" max="7564" width="11.25" style="98" bestFit="1" customWidth="1"/>
    <col min="7565" max="7565" width="13.625" style="98" bestFit="1" customWidth="1"/>
    <col min="7566" max="7566" width="13.375" style="98" bestFit="1" customWidth="1"/>
    <col min="7567" max="7567" width="14.125" style="98" bestFit="1" customWidth="1"/>
    <col min="7568" max="7568" width="13.625" style="98" bestFit="1" customWidth="1"/>
    <col min="7569" max="7569" width="16.75" style="98" bestFit="1" customWidth="1"/>
    <col min="7570" max="7570" width="15.5" style="98" bestFit="1" customWidth="1"/>
    <col min="7571" max="7571" width="19.625" style="98" bestFit="1" customWidth="1"/>
    <col min="7572" max="7572" width="18.375" style="98" bestFit="1" customWidth="1"/>
    <col min="7573" max="7573" width="19.375" style="98" bestFit="1" customWidth="1"/>
    <col min="7574" max="7574" width="18.125" style="98" bestFit="1" customWidth="1"/>
    <col min="7575" max="7575" width="16.375" style="98" bestFit="1" customWidth="1"/>
    <col min="7576" max="7576" width="12.5" style="98" customWidth="1"/>
    <col min="7577" max="7577" width="25.5" style="98" bestFit="1" customWidth="1"/>
    <col min="7578" max="7578" width="24.125" style="98" bestFit="1" customWidth="1"/>
    <col min="7579" max="7579" width="19.625" style="98" bestFit="1" customWidth="1"/>
    <col min="7580" max="7580" width="18.375" style="98" bestFit="1" customWidth="1"/>
    <col min="7581" max="7581" width="23.5" style="98" bestFit="1" customWidth="1"/>
    <col min="7582" max="7582" width="13.375" style="98" bestFit="1" customWidth="1"/>
    <col min="7583" max="7583" width="19.875" style="98" bestFit="1" customWidth="1"/>
    <col min="7584" max="7584" width="22.75" style="98" bestFit="1" customWidth="1"/>
    <col min="7585" max="7585" width="19.125" style="98" bestFit="1" customWidth="1"/>
    <col min="7586" max="7586" width="10.875" style="98" bestFit="1" customWidth="1"/>
    <col min="7587" max="7587" width="18.875" style="98" bestFit="1" customWidth="1"/>
    <col min="7588" max="7588" width="28.875" style="98" bestFit="1" customWidth="1"/>
    <col min="7589" max="7589" width="24.125" style="98" bestFit="1" customWidth="1"/>
    <col min="7590" max="7590" width="18.625" style="98" bestFit="1" customWidth="1"/>
    <col min="7591" max="7591" width="17.75" style="98" bestFit="1" customWidth="1"/>
    <col min="7592" max="7592" width="14.875" style="98" bestFit="1" customWidth="1"/>
    <col min="7593" max="7593" width="4.5" style="98" customWidth="1"/>
    <col min="7594" max="7594" width="11.25" style="98" bestFit="1" customWidth="1"/>
    <col min="7595" max="7595" width="13.625" style="98" bestFit="1" customWidth="1"/>
    <col min="7596" max="7596" width="13.375" style="98" bestFit="1" customWidth="1"/>
    <col min="7597" max="7597" width="14.125" style="98" bestFit="1" customWidth="1"/>
    <col min="7598" max="7598" width="13.625" style="98" bestFit="1" customWidth="1"/>
    <col min="7599" max="7599" width="16.75" style="98" bestFit="1" customWidth="1"/>
    <col min="7600" max="7600" width="15.5" style="98" bestFit="1" customWidth="1"/>
    <col min="7601" max="7601" width="19.625" style="98" bestFit="1" customWidth="1"/>
    <col min="7602" max="7602" width="18.375" style="98" bestFit="1" customWidth="1"/>
    <col min="7603" max="7603" width="19.375" style="98" bestFit="1" customWidth="1"/>
    <col min="7604" max="7604" width="18.125" style="98" bestFit="1" customWidth="1"/>
    <col min="7605" max="7605" width="16.375" style="98" bestFit="1" customWidth="1"/>
    <col min="7606" max="7606" width="12.5" style="98" bestFit="1" customWidth="1"/>
    <col min="7607" max="7607" width="25.5" style="98" bestFit="1" customWidth="1"/>
    <col min="7608" max="7608" width="24.125" style="98" bestFit="1" customWidth="1"/>
    <col min="7609" max="7609" width="19.625" style="98" bestFit="1" customWidth="1"/>
    <col min="7610" max="7610" width="18.375" style="98" bestFit="1" customWidth="1"/>
    <col min="7611" max="7611" width="23.5" style="98" bestFit="1" customWidth="1"/>
    <col min="7612" max="7612" width="13.375" style="98" bestFit="1" customWidth="1"/>
    <col min="7613" max="7613" width="19.875" style="98" bestFit="1" customWidth="1"/>
    <col min="7614" max="7614" width="22.75" style="98" bestFit="1" customWidth="1"/>
    <col min="7615" max="7615" width="19.125" style="98" bestFit="1" customWidth="1"/>
    <col min="7616" max="7616" width="10.875" style="98" customWidth="1"/>
    <col min="7617" max="7617" width="18.875" style="98" bestFit="1" customWidth="1"/>
    <col min="7618" max="7618" width="28.875" style="98" bestFit="1" customWidth="1"/>
    <col min="7619" max="7619" width="24.125" style="98" bestFit="1" customWidth="1"/>
    <col min="7620" max="7620" width="18.625" style="98" bestFit="1" customWidth="1"/>
    <col min="7621" max="7621" width="17.75" style="98" bestFit="1" customWidth="1"/>
    <col min="7622" max="7622" width="14.875" style="98" bestFit="1" customWidth="1"/>
    <col min="7623" max="7623" width="4.5" style="98" customWidth="1"/>
    <col min="7624" max="7624" width="11.25" style="98" bestFit="1" customWidth="1"/>
    <col min="7625" max="7625" width="13.625" style="98" bestFit="1" customWidth="1"/>
    <col min="7626" max="7626" width="13.375" style="98" bestFit="1" customWidth="1"/>
    <col min="7627" max="7627" width="14.125" style="98" bestFit="1" customWidth="1"/>
    <col min="7628" max="7628" width="13.625" style="98" bestFit="1" customWidth="1"/>
    <col min="7629" max="7629" width="16.75" style="98" bestFit="1" customWidth="1"/>
    <col min="7630" max="7630" width="15.5" style="98" bestFit="1" customWidth="1"/>
    <col min="7631" max="7631" width="19.625" style="98" bestFit="1" customWidth="1"/>
    <col min="7632" max="7632" width="18.375" style="98" bestFit="1" customWidth="1"/>
    <col min="7633" max="7633" width="19.375" style="98" bestFit="1" customWidth="1"/>
    <col min="7634" max="7634" width="18.125" style="98" bestFit="1" customWidth="1"/>
    <col min="7635" max="7635" width="16.375" style="98" bestFit="1" customWidth="1"/>
    <col min="7636" max="7636" width="12.5" style="98" bestFit="1" customWidth="1"/>
    <col min="7637" max="7637" width="25.5" style="98" bestFit="1" customWidth="1"/>
    <col min="7638" max="7638" width="24.125" style="98" bestFit="1" customWidth="1"/>
    <col min="7639" max="7639" width="19.625" style="98" bestFit="1" customWidth="1"/>
    <col min="7640" max="7640" width="18.375" style="98" bestFit="1" customWidth="1"/>
    <col min="7641" max="7641" width="23.5" style="98" bestFit="1" customWidth="1"/>
    <col min="7642" max="7642" width="13.375" style="98" bestFit="1" customWidth="1"/>
    <col min="7643" max="7643" width="19.875" style="98" bestFit="1" customWidth="1"/>
    <col min="7644" max="7644" width="22.75" style="98" bestFit="1" customWidth="1"/>
    <col min="7645" max="7645" width="19.125" style="98" bestFit="1" customWidth="1"/>
    <col min="7646" max="7646" width="10.875" style="98" customWidth="1"/>
    <col min="7647" max="7647" width="18.875" style="98" bestFit="1" customWidth="1"/>
    <col min="7648" max="7648" width="28.875" style="98" bestFit="1" customWidth="1"/>
    <col min="7649" max="7649" width="24.125" style="98" bestFit="1" customWidth="1"/>
    <col min="7650" max="7650" width="18.625" style="98" bestFit="1" customWidth="1"/>
    <col min="7651" max="7651" width="17.75" style="98" bestFit="1" customWidth="1"/>
    <col min="7652" max="7652" width="14.875" style="98" bestFit="1" customWidth="1"/>
    <col min="7653" max="7653" width="4.5" style="98" customWidth="1"/>
    <col min="7654" max="7654" width="11.25" style="98" bestFit="1" customWidth="1"/>
    <col min="7655" max="7655" width="13.625" style="98" bestFit="1" customWidth="1"/>
    <col min="7656" max="7656" width="13.375" style="98" bestFit="1" customWidth="1"/>
    <col min="7657" max="7657" width="14.125" style="98" bestFit="1" customWidth="1"/>
    <col min="7658" max="7658" width="13.625" style="98" bestFit="1" customWidth="1"/>
    <col min="7659" max="7659" width="16.75" style="98" bestFit="1" customWidth="1"/>
    <col min="7660" max="7660" width="15.5" style="98" bestFit="1" customWidth="1"/>
    <col min="7661" max="7661" width="19.625" style="98" bestFit="1" customWidth="1"/>
    <col min="7662" max="7662" width="18.375" style="98" bestFit="1" customWidth="1"/>
    <col min="7663" max="7663" width="19.375" style="98" bestFit="1" customWidth="1"/>
    <col min="7664" max="7664" width="18.125" style="98" bestFit="1" customWidth="1"/>
    <col min="7665" max="7665" width="16.375" style="98" bestFit="1" customWidth="1"/>
    <col min="7666" max="7666" width="12.5" style="98" bestFit="1" customWidth="1"/>
    <col min="7667" max="7667" width="25.5" style="98" bestFit="1" customWidth="1"/>
    <col min="7668" max="7668" width="24.125" style="98" bestFit="1" customWidth="1"/>
    <col min="7669" max="7669" width="19.625" style="98" bestFit="1" customWidth="1"/>
    <col min="7670" max="7670" width="18.375" style="98" bestFit="1" customWidth="1"/>
    <col min="7671" max="7671" width="23.5" style="98" bestFit="1" customWidth="1"/>
    <col min="7672" max="7672" width="13.375" style="98" bestFit="1" customWidth="1"/>
    <col min="7673" max="7673" width="19.875" style="98" bestFit="1" customWidth="1"/>
    <col min="7674" max="7674" width="22.75" style="98" bestFit="1" customWidth="1"/>
    <col min="7675" max="7675" width="19.125" style="98" bestFit="1" customWidth="1"/>
    <col min="7676" max="7676" width="10.875" style="98" customWidth="1"/>
    <col min="7677" max="7677" width="18.875" style="98" bestFit="1" customWidth="1"/>
    <col min="7678" max="7678" width="28.875" style="98" bestFit="1" customWidth="1"/>
    <col min="7679" max="7679" width="24.125" style="98" bestFit="1" customWidth="1"/>
    <col min="7680" max="7680" width="18.625" style="98" bestFit="1" customWidth="1"/>
    <col min="7681" max="7681" width="17.75" style="98" bestFit="1" customWidth="1"/>
    <col min="7682" max="7682" width="14.875" style="98" bestFit="1" customWidth="1"/>
    <col min="7683" max="7683" width="4.5" style="98" customWidth="1"/>
    <col min="7684" max="7684" width="11.25" style="98" bestFit="1" customWidth="1"/>
    <col min="7685" max="7685" width="13.625" style="98" bestFit="1" customWidth="1"/>
    <col min="7686" max="7686" width="13.375" style="98" bestFit="1" customWidth="1"/>
    <col min="7687" max="7687" width="14.125" style="98" bestFit="1" customWidth="1"/>
    <col min="7688" max="7688" width="13.625" style="98" bestFit="1" customWidth="1"/>
    <col min="7689" max="7689" width="16.75" style="98" bestFit="1" customWidth="1"/>
    <col min="7690" max="7690" width="15.5" style="98" bestFit="1" customWidth="1"/>
    <col min="7691" max="7691" width="19.625" style="98" bestFit="1" customWidth="1"/>
    <col min="7692" max="7692" width="18.375" style="98" bestFit="1" customWidth="1"/>
    <col min="7693" max="7693" width="19.375" style="98" bestFit="1" customWidth="1"/>
    <col min="7694" max="7694" width="18.125" style="98" bestFit="1" customWidth="1"/>
    <col min="7695" max="7695" width="16.375" style="98" bestFit="1" customWidth="1"/>
    <col min="7696" max="7696" width="12.5" style="98" bestFit="1" customWidth="1"/>
    <col min="7697" max="7697" width="25.5" style="98" bestFit="1" customWidth="1"/>
    <col min="7698" max="7698" width="24.125" style="98" bestFit="1" customWidth="1"/>
    <col min="7699" max="7699" width="19.625" style="98" bestFit="1" customWidth="1"/>
    <col min="7700" max="7700" width="18.375" style="98" bestFit="1" customWidth="1"/>
    <col min="7701" max="7701" width="23.5" style="98" bestFit="1" customWidth="1"/>
    <col min="7702" max="7702" width="13.375" style="98" bestFit="1" customWidth="1"/>
    <col min="7703" max="7703" width="19.875" style="98" bestFit="1" customWidth="1"/>
    <col min="7704" max="7704" width="22.75" style="98" bestFit="1" customWidth="1"/>
    <col min="7705" max="7705" width="19.125" style="98" bestFit="1" customWidth="1"/>
    <col min="7706" max="7706" width="10.875" style="98" customWidth="1"/>
    <col min="7707" max="7707" width="18.875" style="98" bestFit="1" customWidth="1"/>
    <col min="7708" max="7708" width="28.875" style="98" bestFit="1" customWidth="1"/>
    <col min="7709" max="7709" width="24.125" style="98" bestFit="1" customWidth="1"/>
    <col min="7710" max="7710" width="18.625" style="98" bestFit="1" customWidth="1"/>
    <col min="7711" max="7711" width="17.75" style="98" bestFit="1" customWidth="1"/>
    <col min="7712" max="7712" width="14.875" style="98" bestFit="1" customWidth="1"/>
    <col min="7713" max="7713" width="4.5" style="98" customWidth="1"/>
    <col min="7714" max="7714" width="11.25" style="98" bestFit="1" customWidth="1"/>
    <col min="7715" max="7715" width="13.625" style="98" bestFit="1" customWidth="1"/>
    <col min="7716" max="7716" width="13.375" style="98" bestFit="1" customWidth="1"/>
    <col min="7717" max="7717" width="14.125" style="98" bestFit="1" customWidth="1"/>
    <col min="7718" max="7718" width="13.625" style="98" bestFit="1" customWidth="1"/>
    <col min="7719" max="7719" width="16.75" style="98" bestFit="1" customWidth="1"/>
    <col min="7720" max="7720" width="15.5" style="98" bestFit="1" customWidth="1"/>
    <col min="7721" max="7721" width="19.625" style="98" bestFit="1" customWidth="1"/>
    <col min="7722" max="7722" width="18.375" style="98" bestFit="1" customWidth="1"/>
    <col min="7723" max="7723" width="19.375" style="98" bestFit="1" customWidth="1"/>
    <col min="7724" max="7724" width="18.125" style="98" bestFit="1" customWidth="1"/>
    <col min="7725" max="7725" width="16.375" style="98" bestFit="1" customWidth="1"/>
    <col min="7726" max="7726" width="12.5" style="98" bestFit="1" customWidth="1"/>
    <col min="7727" max="7727" width="25.5" style="98" bestFit="1" customWidth="1"/>
    <col min="7728" max="7728" width="24.125" style="98" bestFit="1" customWidth="1"/>
    <col min="7729" max="7729" width="19.625" style="98" bestFit="1" customWidth="1"/>
    <col min="7730" max="7730" width="18.375" style="98" bestFit="1" customWidth="1"/>
    <col min="7731" max="7731" width="23.5" style="98" bestFit="1" customWidth="1"/>
    <col min="7732" max="7732" width="13.375" style="98" bestFit="1" customWidth="1"/>
    <col min="7733" max="7733" width="19.875" style="98" bestFit="1" customWidth="1"/>
    <col min="7734" max="7734" width="22.75" style="98" bestFit="1" customWidth="1"/>
    <col min="7735" max="7735" width="19.125" style="98" bestFit="1" customWidth="1"/>
    <col min="7736" max="7736" width="10.875" style="98" customWidth="1"/>
    <col min="7737" max="7737" width="18.875" style="98" bestFit="1" customWidth="1"/>
    <col min="7738" max="7738" width="28.875" style="98" bestFit="1" customWidth="1"/>
    <col min="7739" max="7739" width="24.125" style="98" bestFit="1" customWidth="1"/>
    <col min="7740" max="7740" width="18.625" style="98" bestFit="1" customWidth="1"/>
    <col min="7741" max="7741" width="17.75" style="98" bestFit="1" customWidth="1"/>
    <col min="7742" max="7742" width="14.875" style="98" bestFit="1" customWidth="1"/>
    <col min="7743" max="7743" width="4.5" style="98" customWidth="1"/>
    <col min="7744" max="7744" width="11.25" style="98" bestFit="1" customWidth="1"/>
    <col min="7745" max="7745" width="13.625" style="98" bestFit="1" customWidth="1"/>
    <col min="7746" max="7746" width="13.375" style="98" bestFit="1" customWidth="1"/>
    <col min="7747" max="7747" width="14.125" style="98" bestFit="1" customWidth="1"/>
    <col min="7748" max="7748" width="13.625" style="98" bestFit="1" customWidth="1"/>
    <col min="7749" max="7749" width="16.75" style="98" bestFit="1" customWidth="1"/>
    <col min="7750" max="7750" width="15.5" style="98" bestFit="1" customWidth="1"/>
    <col min="7751" max="7751" width="19.625" style="98" bestFit="1" customWidth="1"/>
    <col min="7752" max="7752" width="18.375" style="98" bestFit="1" customWidth="1"/>
    <col min="7753" max="7753" width="19.375" style="98" bestFit="1" customWidth="1"/>
    <col min="7754" max="7754" width="18.125" style="98" bestFit="1" customWidth="1"/>
    <col min="7755" max="7755" width="16.375" style="98" bestFit="1" customWidth="1"/>
    <col min="7756" max="7756" width="12.5" style="98" customWidth="1"/>
    <col min="7757" max="7757" width="25.5" style="98" bestFit="1" customWidth="1"/>
    <col min="7758" max="7758" width="24.125" style="98" bestFit="1" customWidth="1"/>
    <col min="7759" max="7759" width="19.625" style="98" bestFit="1" customWidth="1"/>
    <col min="7760" max="7760" width="18.375" style="98" bestFit="1" customWidth="1"/>
    <col min="7761" max="7761" width="23.5" style="98" bestFit="1" customWidth="1"/>
    <col min="7762" max="7762" width="13.375" style="98" bestFit="1" customWidth="1"/>
    <col min="7763" max="7763" width="19.875" style="98" bestFit="1" customWidth="1"/>
    <col min="7764" max="7764" width="22.75" style="98" bestFit="1" customWidth="1"/>
    <col min="7765" max="7765" width="19.125" style="98" bestFit="1" customWidth="1"/>
    <col min="7766" max="7766" width="10.875" style="98" customWidth="1"/>
    <col min="7767" max="7767" width="18.875" style="98" bestFit="1" customWidth="1"/>
    <col min="7768" max="7768" width="28.875" style="98" bestFit="1" customWidth="1"/>
    <col min="7769" max="7769" width="24.125" style="98" bestFit="1" customWidth="1"/>
    <col min="7770" max="7770" width="18.625" style="98" bestFit="1" customWidth="1"/>
    <col min="7771" max="7771" width="17.75" style="98" bestFit="1" customWidth="1"/>
    <col min="7772" max="7772" width="14.875" style="98" bestFit="1" customWidth="1"/>
    <col min="7773" max="7773" width="4.5" style="98" customWidth="1"/>
    <col min="7774" max="7774" width="11.25" style="98" bestFit="1" customWidth="1"/>
    <col min="7775" max="7775" width="13.625" style="98" bestFit="1" customWidth="1"/>
    <col min="7776" max="7776" width="13.375" style="98" bestFit="1" customWidth="1"/>
    <col min="7777" max="7777" width="14.125" style="98" bestFit="1" customWidth="1"/>
    <col min="7778" max="7778" width="13.625" style="98" bestFit="1" customWidth="1"/>
    <col min="7779" max="7779" width="16.75" style="98" bestFit="1" customWidth="1"/>
    <col min="7780" max="7780" width="15.5" style="98" bestFit="1" customWidth="1"/>
    <col min="7781" max="7781" width="19.625" style="98" bestFit="1" customWidth="1"/>
    <col min="7782" max="7782" width="18.375" style="98" bestFit="1" customWidth="1"/>
    <col min="7783" max="7783" width="19.375" style="98" bestFit="1" customWidth="1"/>
    <col min="7784" max="7784" width="18.125" style="98" bestFit="1" customWidth="1"/>
    <col min="7785" max="7785" width="16.375" style="98" bestFit="1" customWidth="1"/>
    <col min="7786" max="7786" width="12.5" style="98" customWidth="1"/>
    <col min="7787" max="7787" width="25.5" style="98" bestFit="1" customWidth="1"/>
    <col min="7788" max="7788" width="24.125" style="98" bestFit="1" customWidth="1"/>
    <col min="7789" max="7789" width="19.625" style="98" bestFit="1" customWidth="1"/>
    <col min="7790" max="7790" width="18.375" style="98" bestFit="1" customWidth="1"/>
    <col min="7791" max="7791" width="23.5" style="98" bestFit="1" customWidth="1"/>
    <col min="7792" max="7792" width="13.375" style="98" bestFit="1" customWidth="1"/>
    <col min="7793" max="7793" width="19.875" style="98" bestFit="1" customWidth="1"/>
    <col min="7794" max="7794" width="22.75" style="98" bestFit="1" customWidth="1"/>
    <col min="7795" max="7795" width="19.125" style="98" bestFit="1" customWidth="1"/>
    <col min="7796" max="7796" width="10.875" style="98" customWidth="1"/>
    <col min="7797" max="7797" width="18.875" style="98" bestFit="1" customWidth="1"/>
    <col min="7798" max="7798" width="28.875" style="98" bestFit="1" customWidth="1"/>
    <col min="7799" max="7799" width="24.125" style="98" bestFit="1" customWidth="1"/>
    <col min="7800" max="7800" width="18.625" style="98" bestFit="1" customWidth="1"/>
    <col min="7801" max="7801" width="17.75" style="98" bestFit="1" customWidth="1"/>
    <col min="7802" max="7802" width="14.875" style="98" bestFit="1" customWidth="1"/>
    <col min="7803" max="7803" width="4.5" style="98" customWidth="1"/>
    <col min="7804" max="7804" width="11.25" style="98" bestFit="1" customWidth="1"/>
    <col min="7805" max="7805" width="13.625" style="98" bestFit="1" customWidth="1"/>
    <col min="7806" max="7806" width="13.375" style="98" bestFit="1" customWidth="1"/>
    <col min="7807" max="7807" width="14.125" style="98" bestFit="1" customWidth="1"/>
    <col min="7808" max="7808" width="13.625" style="98" bestFit="1" customWidth="1"/>
    <col min="7809" max="7809" width="16.75" style="98" bestFit="1" customWidth="1"/>
    <col min="7810" max="7810" width="15.5" style="98" bestFit="1" customWidth="1"/>
    <col min="7811" max="7811" width="19.625" style="98" bestFit="1" customWidth="1"/>
    <col min="7812" max="7812" width="18.375" style="98" bestFit="1" customWidth="1"/>
    <col min="7813" max="7813" width="19.375" style="98" bestFit="1" customWidth="1"/>
    <col min="7814" max="7814" width="18.125" style="98" bestFit="1" customWidth="1"/>
    <col min="7815" max="7815" width="16.375" style="98" bestFit="1" customWidth="1"/>
    <col min="7816" max="7816" width="12.5" style="98" customWidth="1"/>
    <col min="7817" max="7817" width="25.5" style="98" bestFit="1" customWidth="1"/>
    <col min="7818" max="7818" width="24.125" style="98" bestFit="1" customWidth="1"/>
    <col min="7819" max="7819" width="19.625" style="98" bestFit="1" customWidth="1"/>
    <col min="7820" max="7820" width="18.375" style="98" bestFit="1" customWidth="1"/>
    <col min="7821" max="7821" width="23.5" style="98" bestFit="1" customWidth="1"/>
    <col min="7822" max="7822" width="13.375" style="98" bestFit="1" customWidth="1"/>
    <col min="7823" max="7823" width="19.875" style="98" bestFit="1" customWidth="1"/>
    <col min="7824" max="7824" width="22.75" style="98" bestFit="1" customWidth="1"/>
    <col min="7825" max="7825" width="19.125" style="98" bestFit="1" customWidth="1"/>
    <col min="7826" max="7826" width="10.875" style="98" customWidth="1"/>
    <col min="7827" max="7827" width="18.875" style="98" bestFit="1" customWidth="1"/>
    <col min="7828" max="7828" width="28.875" style="98" bestFit="1" customWidth="1"/>
    <col min="7829" max="7829" width="24.125" style="98" bestFit="1" customWidth="1"/>
    <col min="7830" max="7830" width="18.625" style="98" bestFit="1" customWidth="1"/>
    <col min="7831" max="7831" width="17.75" style="98" bestFit="1" customWidth="1"/>
    <col min="7832" max="7832" width="14.875" style="98" bestFit="1" customWidth="1"/>
    <col min="7833" max="7833" width="4.5" style="98" customWidth="1"/>
    <col min="7834" max="7834" width="11.25" style="98" bestFit="1" customWidth="1"/>
    <col min="7835" max="7835" width="13.625" style="98" bestFit="1" customWidth="1"/>
    <col min="7836" max="7836" width="13.375" style="98" bestFit="1" customWidth="1"/>
    <col min="7837" max="7837" width="14.125" style="98" bestFit="1" customWidth="1"/>
    <col min="7838" max="7838" width="13.625" style="98" bestFit="1" customWidth="1"/>
    <col min="7839" max="7839" width="16.75" style="98" bestFit="1" customWidth="1"/>
    <col min="7840" max="7840" width="15.5" style="98" bestFit="1" customWidth="1"/>
    <col min="7841" max="7841" width="19.625" style="98" bestFit="1" customWidth="1"/>
    <col min="7842" max="7842" width="18.375" style="98" bestFit="1" customWidth="1"/>
    <col min="7843" max="7843" width="19.375" style="98" bestFit="1" customWidth="1"/>
    <col min="7844" max="7844" width="18.125" style="98" bestFit="1" customWidth="1"/>
    <col min="7845" max="7845" width="16.375" style="98" bestFit="1" customWidth="1"/>
    <col min="7846" max="7846" width="12.5" style="98" bestFit="1" customWidth="1"/>
    <col min="7847" max="7847" width="25.5" style="98" bestFit="1" customWidth="1"/>
    <col min="7848" max="7848" width="24.125" style="98" bestFit="1" customWidth="1"/>
    <col min="7849" max="7849" width="19.625" style="98" bestFit="1" customWidth="1"/>
    <col min="7850" max="7850" width="18.375" style="98" bestFit="1" customWidth="1"/>
    <col min="7851" max="7851" width="23.5" style="98" bestFit="1" customWidth="1"/>
    <col min="7852" max="7852" width="13.375" style="98" bestFit="1" customWidth="1"/>
    <col min="7853" max="7853" width="19.875" style="98" bestFit="1" customWidth="1"/>
    <col min="7854" max="7854" width="22.75" style="98" bestFit="1" customWidth="1"/>
    <col min="7855" max="7855" width="19.125" style="98" bestFit="1" customWidth="1"/>
    <col min="7856" max="7856" width="10.875" style="98" customWidth="1"/>
    <col min="7857" max="7857" width="18.875" style="98" bestFit="1" customWidth="1"/>
    <col min="7858" max="7858" width="28.875" style="98" bestFit="1" customWidth="1"/>
    <col min="7859" max="7859" width="24.125" style="98" bestFit="1" customWidth="1"/>
    <col min="7860" max="7860" width="18.625" style="98" bestFit="1" customWidth="1"/>
    <col min="7861" max="7861" width="17.75" style="98" bestFit="1" customWidth="1"/>
    <col min="7862" max="7862" width="14.875" style="98" bestFit="1" customWidth="1"/>
    <col min="7863" max="7863" width="4.5" style="98" customWidth="1"/>
    <col min="7864" max="7864" width="11.25" style="98" bestFit="1" customWidth="1"/>
    <col min="7865" max="7865" width="13.625" style="98" bestFit="1" customWidth="1"/>
    <col min="7866" max="7866" width="13.375" style="98" bestFit="1" customWidth="1"/>
    <col min="7867" max="7867" width="14.125" style="98" bestFit="1" customWidth="1"/>
    <col min="7868" max="7868" width="13.625" style="98" bestFit="1" customWidth="1"/>
    <col min="7869" max="7869" width="16.75" style="98" bestFit="1" customWidth="1"/>
    <col min="7870" max="7870" width="15.5" style="98" bestFit="1" customWidth="1"/>
    <col min="7871" max="7871" width="19.625" style="98" bestFit="1" customWidth="1"/>
    <col min="7872" max="7872" width="18.375" style="98" bestFit="1" customWidth="1"/>
    <col min="7873" max="7873" width="19.375" style="98" bestFit="1" customWidth="1"/>
    <col min="7874" max="7874" width="18.125" style="98" bestFit="1" customWidth="1"/>
    <col min="7875" max="7875" width="16.375" style="98" bestFit="1" customWidth="1"/>
    <col min="7876" max="7876" width="12.5" style="98" customWidth="1"/>
    <col min="7877" max="7877" width="25.5" style="98" bestFit="1" customWidth="1"/>
    <col min="7878" max="7878" width="24.125" style="98" bestFit="1" customWidth="1"/>
    <col min="7879" max="7879" width="19.625" style="98" bestFit="1" customWidth="1"/>
    <col min="7880" max="7880" width="18.375" style="98" bestFit="1" customWidth="1"/>
    <col min="7881" max="7881" width="23.5" style="98" bestFit="1" customWidth="1"/>
    <col min="7882" max="7882" width="13.375" style="98" bestFit="1" customWidth="1"/>
    <col min="7883" max="7883" width="19.875" style="98" bestFit="1" customWidth="1"/>
    <col min="7884" max="7884" width="22.75" style="98" bestFit="1" customWidth="1"/>
    <col min="7885" max="7885" width="19.125" style="98" bestFit="1" customWidth="1"/>
    <col min="7886" max="7886" width="10.875" style="98" customWidth="1"/>
    <col min="7887" max="7887" width="18.875" style="98" bestFit="1" customWidth="1"/>
    <col min="7888" max="7888" width="28.875" style="98" bestFit="1" customWidth="1"/>
    <col min="7889" max="7889" width="24.125" style="98" bestFit="1" customWidth="1"/>
    <col min="7890" max="7890" width="18.625" style="98" bestFit="1" customWidth="1"/>
    <col min="7891" max="7891" width="17.75" style="98" bestFit="1" customWidth="1"/>
    <col min="7892" max="7892" width="14.875" style="98" bestFit="1" customWidth="1"/>
    <col min="7893" max="7893" width="4.5" style="98" customWidth="1"/>
    <col min="7894" max="7894" width="11.25" style="98" bestFit="1" customWidth="1"/>
    <col min="7895" max="7895" width="13.625" style="98" bestFit="1" customWidth="1"/>
    <col min="7896" max="7896" width="13.375" style="98" bestFit="1" customWidth="1"/>
    <col min="7897" max="7897" width="14.125" style="98" bestFit="1" customWidth="1"/>
    <col min="7898" max="7898" width="13.625" style="98" bestFit="1" customWidth="1"/>
    <col min="7899" max="7899" width="16.75" style="98" bestFit="1" customWidth="1"/>
    <col min="7900" max="7900" width="15.5" style="98" bestFit="1" customWidth="1"/>
    <col min="7901" max="7901" width="19.625" style="98" bestFit="1" customWidth="1"/>
    <col min="7902" max="7902" width="18.375" style="98" bestFit="1" customWidth="1"/>
    <col min="7903" max="7903" width="19.375" style="98" bestFit="1" customWidth="1"/>
    <col min="7904" max="7904" width="18.125" style="98" bestFit="1" customWidth="1"/>
    <col min="7905" max="7905" width="16.375" style="98" bestFit="1" customWidth="1"/>
    <col min="7906" max="7906" width="12.5" style="98" bestFit="1" customWidth="1"/>
    <col min="7907" max="7907" width="25.5" style="98" bestFit="1" customWidth="1"/>
    <col min="7908" max="7908" width="24.125" style="98" bestFit="1" customWidth="1"/>
    <col min="7909" max="7909" width="19.625" style="98" bestFit="1" customWidth="1"/>
    <col min="7910" max="7910" width="18.375" style="98" bestFit="1" customWidth="1"/>
    <col min="7911" max="7911" width="23.5" style="98" bestFit="1" customWidth="1"/>
    <col min="7912" max="7912" width="13.375" style="98" bestFit="1" customWidth="1"/>
    <col min="7913" max="7913" width="19.875" style="98" bestFit="1" customWidth="1"/>
    <col min="7914" max="7914" width="22.75" style="98" bestFit="1" customWidth="1"/>
    <col min="7915" max="7915" width="19.125" style="98" bestFit="1" customWidth="1"/>
    <col min="7916" max="7916" width="10.875" style="98" customWidth="1"/>
    <col min="7917" max="7917" width="18.875" style="98" bestFit="1" customWidth="1"/>
    <col min="7918" max="7918" width="28.875" style="98" bestFit="1" customWidth="1"/>
    <col min="7919" max="7919" width="24.125" style="98" bestFit="1" customWidth="1"/>
    <col min="7920" max="7920" width="18.625" style="98" bestFit="1" customWidth="1"/>
    <col min="7921" max="7921" width="17.75" style="98" bestFit="1" customWidth="1"/>
    <col min="7922" max="7922" width="14.875" style="98" bestFit="1" customWidth="1"/>
    <col min="7923" max="7923" width="4.5" style="98" customWidth="1"/>
    <col min="7924" max="7924" width="11.25" style="98" bestFit="1" customWidth="1"/>
    <col min="7925" max="7925" width="13.625" style="98" bestFit="1" customWidth="1"/>
    <col min="7926" max="7926" width="13.375" style="98" bestFit="1" customWidth="1"/>
    <col min="7927" max="7927" width="14.125" style="98" bestFit="1" customWidth="1"/>
    <col min="7928" max="7928" width="13.625" style="98" bestFit="1" customWidth="1"/>
    <col min="7929" max="7929" width="16.75" style="98" bestFit="1" customWidth="1"/>
    <col min="7930" max="7930" width="15.5" style="98" bestFit="1" customWidth="1"/>
    <col min="7931" max="7931" width="19.625" style="98" bestFit="1" customWidth="1"/>
    <col min="7932" max="7932" width="18.375" style="98" bestFit="1" customWidth="1"/>
    <col min="7933" max="7933" width="19.375" style="98" bestFit="1" customWidth="1"/>
    <col min="7934" max="7934" width="18.125" style="98" bestFit="1" customWidth="1"/>
    <col min="7935" max="7935" width="16.375" style="98" bestFit="1" customWidth="1"/>
    <col min="7936" max="7936" width="12.5" style="98" bestFit="1" customWidth="1"/>
    <col min="7937" max="7937" width="25.5" style="98" bestFit="1" customWidth="1"/>
    <col min="7938" max="7938" width="24.125" style="98" bestFit="1" customWidth="1"/>
    <col min="7939" max="7939" width="19.625" style="98" bestFit="1" customWidth="1"/>
    <col min="7940" max="7940" width="18.375" style="98" bestFit="1" customWidth="1"/>
    <col min="7941" max="7941" width="23.5" style="98" bestFit="1" customWidth="1"/>
    <col min="7942" max="7942" width="13.375" style="98" bestFit="1" customWidth="1"/>
    <col min="7943" max="7943" width="19.875" style="98" bestFit="1" customWidth="1"/>
    <col min="7944" max="7944" width="22.75" style="98" bestFit="1" customWidth="1"/>
    <col min="7945" max="7945" width="19.125" style="98" bestFit="1" customWidth="1"/>
    <col min="7946" max="7946" width="10.875" style="98" customWidth="1"/>
    <col min="7947" max="7947" width="18.875" style="98" bestFit="1" customWidth="1"/>
    <col min="7948" max="7948" width="28.875" style="98" bestFit="1" customWidth="1"/>
    <col min="7949" max="7949" width="24.125" style="98" bestFit="1" customWidth="1"/>
    <col min="7950" max="7950" width="18.625" style="98" bestFit="1" customWidth="1"/>
    <col min="7951" max="7951" width="17.75" style="98" bestFit="1" customWidth="1"/>
    <col min="7952" max="7952" width="14.875" style="98" bestFit="1" customWidth="1"/>
    <col min="7953" max="7953" width="4.5" style="98" customWidth="1"/>
    <col min="7954" max="7954" width="11.25" style="98" bestFit="1" customWidth="1"/>
    <col min="7955" max="7955" width="13.625" style="98" bestFit="1" customWidth="1"/>
    <col min="7956" max="7956" width="13.375" style="98" bestFit="1" customWidth="1"/>
    <col min="7957" max="7957" width="14.125" style="98" bestFit="1" customWidth="1"/>
    <col min="7958" max="7958" width="13.625" style="98" bestFit="1" customWidth="1"/>
    <col min="7959" max="7959" width="16.75" style="98" bestFit="1" customWidth="1"/>
    <col min="7960" max="7960" width="15.5" style="98" bestFit="1" customWidth="1"/>
    <col min="7961" max="7961" width="19.625" style="98" bestFit="1" customWidth="1"/>
    <col min="7962" max="7962" width="18.375" style="98" bestFit="1" customWidth="1"/>
    <col min="7963" max="7963" width="19.375" style="98" bestFit="1" customWidth="1"/>
    <col min="7964" max="7964" width="18.125" style="98" bestFit="1" customWidth="1"/>
    <col min="7965" max="7965" width="16.375" style="98" bestFit="1" customWidth="1"/>
    <col min="7966" max="7966" width="12.5" style="98" customWidth="1"/>
    <col min="7967" max="7967" width="25.5" style="98" bestFit="1" customWidth="1"/>
    <col min="7968" max="7968" width="24.125" style="98" bestFit="1" customWidth="1"/>
    <col min="7969" max="7969" width="19.625" style="98" bestFit="1" customWidth="1"/>
    <col min="7970" max="7970" width="18.375" style="98" bestFit="1" customWidth="1"/>
    <col min="7971" max="7971" width="23.5" style="98" bestFit="1" customWidth="1"/>
    <col min="7972" max="7972" width="13.375" style="98" bestFit="1" customWidth="1"/>
    <col min="7973" max="7973" width="19.875" style="98" bestFit="1" customWidth="1"/>
    <col min="7974" max="7974" width="22.75" style="98" bestFit="1" customWidth="1"/>
    <col min="7975" max="7975" width="19.125" style="98" bestFit="1" customWidth="1"/>
    <col min="7976" max="7976" width="10.875" style="98" customWidth="1"/>
    <col min="7977" max="7977" width="18.875" style="98" bestFit="1" customWidth="1"/>
    <col min="7978" max="7978" width="28.875" style="98" bestFit="1" customWidth="1"/>
    <col min="7979" max="7979" width="24.125" style="98" bestFit="1" customWidth="1"/>
    <col min="7980" max="7980" width="18.625" style="98" bestFit="1" customWidth="1"/>
    <col min="7981" max="7981" width="17.75" style="98" bestFit="1" customWidth="1"/>
    <col min="7982" max="7982" width="14.875" style="98" bestFit="1" customWidth="1"/>
    <col min="7983" max="7983" width="4.5" style="98" customWidth="1"/>
    <col min="7984" max="7984" width="11.25" style="98" bestFit="1" customWidth="1"/>
    <col min="7985" max="7985" width="13.625" style="98" bestFit="1" customWidth="1"/>
    <col min="7986" max="7986" width="13.375" style="98" bestFit="1" customWidth="1"/>
    <col min="7987" max="7987" width="14.125" style="98" bestFit="1" customWidth="1"/>
    <col min="7988" max="7988" width="13.625" style="98" bestFit="1" customWidth="1"/>
    <col min="7989" max="7989" width="16.75" style="98" bestFit="1" customWidth="1"/>
    <col min="7990" max="7990" width="15.5" style="98" bestFit="1" customWidth="1"/>
    <col min="7991" max="7991" width="19.625" style="98" bestFit="1" customWidth="1"/>
    <col min="7992" max="7992" width="18.375" style="98" bestFit="1" customWidth="1"/>
    <col min="7993" max="7993" width="19.375" style="98" bestFit="1" customWidth="1"/>
    <col min="7994" max="7994" width="18.125" style="98" bestFit="1" customWidth="1"/>
    <col min="7995" max="7995" width="16.375" style="98" bestFit="1" customWidth="1"/>
    <col min="7996" max="7996" width="12.5" style="98" customWidth="1"/>
    <col min="7997" max="7997" width="25.5" style="98" bestFit="1" customWidth="1"/>
    <col min="7998" max="7998" width="24.125" style="98" bestFit="1" customWidth="1"/>
    <col min="7999" max="7999" width="19.625" style="98" bestFit="1" customWidth="1"/>
    <col min="8000" max="8000" width="18.375" style="98" bestFit="1" customWidth="1"/>
    <col min="8001" max="8001" width="23.5" style="98" bestFit="1" customWidth="1"/>
    <col min="8002" max="8002" width="13.375" style="98" bestFit="1" customWidth="1"/>
    <col min="8003" max="8003" width="19.875" style="98" bestFit="1" customWidth="1"/>
    <col min="8004" max="8004" width="22.75" style="98" bestFit="1" customWidth="1"/>
    <col min="8005" max="8005" width="19.125" style="98" bestFit="1" customWidth="1"/>
    <col min="8006" max="8006" width="10.875" style="98" customWidth="1"/>
    <col min="8007" max="8007" width="18.875" style="98" bestFit="1" customWidth="1"/>
    <col min="8008" max="8008" width="28.875" style="98" bestFit="1" customWidth="1"/>
    <col min="8009" max="8009" width="24.125" style="98" bestFit="1" customWidth="1"/>
    <col min="8010" max="8010" width="18.625" style="98" bestFit="1" customWidth="1"/>
    <col min="8011" max="8011" width="17.75" style="98" bestFit="1" customWidth="1"/>
    <col min="8012" max="8012" width="14.875" style="98" bestFit="1" customWidth="1"/>
    <col min="8013" max="8013" width="4.5" style="98" customWidth="1"/>
    <col min="8014" max="8014" width="11.25" style="98" bestFit="1" customWidth="1"/>
    <col min="8015" max="8015" width="13.625" style="98" bestFit="1" customWidth="1"/>
    <col min="8016" max="8016" width="13.375" style="98" bestFit="1" customWidth="1"/>
    <col min="8017" max="8017" width="14.125" style="98" bestFit="1" customWidth="1"/>
    <col min="8018" max="8018" width="13.625" style="98" bestFit="1" customWidth="1"/>
    <col min="8019" max="8019" width="16.75" style="98" bestFit="1" customWidth="1"/>
    <col min="8020" max="8020" width="15.5" style="98" bestFit="1" customWidth="1"/>
    <col min="8021" max="8021" width="19.625" style="98" bestFit="1" customWidth="1"/>
    <col min="8022" max="8022" width="18.375" style="98" bestFit="1" customWidth="1"/>
    <col min="8023" max="8023" width="19.375" style="98" bestFit="1" customWidth="1"/>
    <col min="8024" max="8024" width="18.125" style="98" bestFit="1" customWidth="1"/>
    <col min="8025" max="8025" width="16.375" style="98" bestFit="1" customWidth="1"/>
    <col min="8026" max="8026" width="12.5" style="98" customWidth="1"/>
    <col min="8027" max="8027" width="25.5" style="98" bestFit="1" customWidth="1"/>
    <col min="8028" max="8028" width="24.125" style="98" bestFit="1" customWidth="1"/>
    <col min="8029" max="8029" width="19.625" style="98" bestFit="1" customWidth="1"/>
    <col min="8030" max="8030" width="18.375" style="98" bestFit="1" customWidth="1"/>
    <col min="8031" max="8031" width="23.5" style="98" bestFit="1" customWidth="1"/>
    <col min="8032" max="8032" width="13.375" style="98" bestFit="1" customWidth="1"/>
    <col min="8033" max="8033" width="19.875" style="98" bestFit="1" customWidth="1"/>
    <col min="8034" max="8034" width="22.75" style="98" bestFit="1" customWidth="1"/>
    <col min="8035" max="8035" width="19.125" style="98" bestFit="1" customWidth="1"/>
    <col min="8036" max="8036" width="10.875" style="98" customWidth="1"/>
    <col min="8037" max="8037" width="18.875" style="98" bestFit="1" customWidth="1"/>
    <col min="8038" max="8038" width="28.875" style="98" bestFit="1" customWidth="1"/>
    <col min="8039" max="8039" width="24.125" style="98" bestFit="1" customWidth="1"/>
    <col min="8040" max="8040" width="18.625" style="98" bestFit="1" customWidth="1"/>
    <col min="8041" max="8041" width="17.75" style="98" bestFit="1" customWidth="1"/>
    <col min="8042" max="8042" width="14.875" style="98" bestFit="1" customWidth="1"/>
    <col min="8043" max="8043" width="4.5" style="98" customWidth="1"/>
    <col min="8044" max="8044" width="11.25" style="98" bestFit="1" customWidth="1"/>
    <col min="8045" max="8045" width="13.625" style="98" bestFit="1" customWidth="1"/>
    <col min="8046" max="8046" width="13.375" style="98" bestFit="1" customWidth="1"/>
    <col min="8047" max="8047" width="14.125" style="98" bestFit="1" customWidth="1"/>
    <col min="8048" max="8048" width="13.625" style="98" bestFit="1" customWidth="1"/>
    <col min="8049" max="8049" width="16.75" style="98" bestFit="1" customWidth="1"/>
    <col min="8050" max="8050" width="15.5" style="98" bestFit="1" customWidth="1"/>
    <col min="8051" max="8051" width="19.625" style="98" bestFit="1" customWidth="1"/>
    <col min="8052" max="8052" width="18.375" style="98" bestFit="1" customWidth="1"/>
    <col min="8053" max="8053" width="19.375" style="98" bestFit="1" customWidth="1"/>
    <col min="8054" max="8054" width="18.125" style="98" bestFit="1" customWidth="1"/>
    <col min="8055" max="8055" width="16.375" style="98" bestFit="1" customWidth="1"/>
    <col min="8056" max="8056" width="12.5" style="98" bestFit="1" customWidth="1"/>
    <col min="8057" max="8057" width="25.5" style="98" bestFit="1" customWidth="1"/>
    <col min="8058" max="8058" width="24.125" style="98" bestFit="1" customWidth="1"/>
    <col min="8059" max="8059" width="19.625" style="98" bestFit="1" customWidth="1"/>
    <col min="8060" max="8060" width="18.375" style="98" bestFit="1" customWidth="1"/>
    <col min="8061" max="8061" width="23.5" style="98" bestFit="1" customWidth="1"/>
    <col min="8062" max="8062" width="13.375" style="98" bestFit="1" customWidth="1"/>
    <col min="8063" max="8063" width="19.875" style="98" bestFit="1" customWidth="1"/>
    <col min="8064" max="8064" width="22.75" style="98" bestFit="1" customWidth="1"/>
    <col min="8065" max="8065" width="19.125" style="98" bestFit="1" customWidth="1"/>
    <col min="8066" max="8066" width="10.875" style="98" customWidth="1"/>
    <col min="8067" max="8067" width="18.875" style="98" bestFit="1" customWidth="1"/>
    <col min="8068" max="8068" width="28.875" style="98" bestFit="1" customWidth="1"/>
    <col min="8069" max="8069" width="24.125" style="98" bestFit="1" customWidth="1"/>
    <col min="8070" max="8070" width="18.625" style="98" bestFit="1" customWidth="1"/>
    <col min="8071" max="8071" width="17.75" style="98" bestFit="1" customWidth="1"/>
    <col min="8072" max="8072" width="14.875" style="98" bestFit="1" customWidth="1"/>
    <col min="8073" max="8073" width="4.5" style="98" customWidth="1"/>
    <col min="8074" max="8074" width="11.25" style="98" bestFit="1" customWidth="1"/>
    <col min="8075" max="8075" width="13.625" style="98" bestFit="1" customWidth="1"/>
    <col min="8076" max="8076" width="13.375" style="98" bestFit="1" customWidth="1"/>
    <col min="8077" max="8077" width="14.125" style="98" bestFit="1" customWidth="1"/>
    <col min="8078" max="8078" width="13.625" style="98" bestFit="1" customWidth="1"/>
    <col min="8079" max="8079" width="16.75" style="98" bestFit="1" customWidth="1"/>
    <col min="8080" max="8080" width="15.5" style="98" bestFit="1" customWidth="1"/>
    <col min="8081" max="8081" width="19.625" style="98" bestFit="1" customWidth="1"/>
    <col min="8082" max="8082" width="18.375" style="98" bestFit="1" customWidth="1"/>
    <col min="8083" max="8083" width="19.375" style="98" bestFit="1" customWidth="1"/>
    <col min="8084" max="8084" width="18.125" style="98" bestFit="1" customWidth="1"/>
    <col min="8085" max="8085" width="16.375" style="98" bestFit="1" customWidth="1"/>
    <col min="8086" max="8086" width="12.5" style="98" customWidth="1"/>
    <col min="8087" max="8087" width="25.5" style="98" bestFit="1" customWidth="1"/>
    <col min="8088" max="8088" width="24.125" style="98" bestFit="1" customWidth="1"/>
    <col min="8089" max="8089" width="19.625" style="98" bestFit="1" customWidth="1"/>
    <col min="8090" max="8090" width="18.375" style="98" bestFit="1" customWidth="1"/>
    <col min="8091" max="8091" width="23.5" style="98" bestFit="1" customWidth="1"/>
    <col min="8092" max="8092" width="13.375" style="98" bestFit="1" customWidth="1"/>
    <col min="8093" max="8093" width="19.875" style="98" bestFit="1" customWidth="1"/>
    <col min="8094" max="8094" width="22.75" style="98" bestFit="1" customWidth="1"/>
    <col min="8095" max="8095" width="19.125" style="98" bestFit="1" customWidth="1"/>
    <col min="8096" max="8096" width="10.875" style="98" customWidth="1"/>
    <col min="8097" max="8097" width="18.875" style="98" bestFit="1" customWidth="1"/>
    <col min="8098" max="8098" width="28.875" style="98" bestFit="1" customWidth="1"/>
    <col min="8099" max="8099" width="24.125" style="98" bestFit="1" customWidth="1"/>
    <col min="8100" max="8100" width="18.625" style="98" bestFit="1" customWidth="1"/>
    <col min="8101" max="8101" width="17.75" style="98" bestFit="1" customWidth="1"/>
    <col min="8102" max="8102" width="14.875" style="98" bestFit="1" customWidth="1"/>
    <col min="8103" max="8103" width="4.5" style="98" customWidth="1"/>
    <col min="8104" max="8104" width="11.25" style="98" bestFit="1" customWidth="1"/>
    <col min="8105" max="8105" width="13.625" style="98" bestFit="1" customWidth="1"/>
    <col min="8106" max="8106" width="13.375" style="98" bestFit="1" customWidth="1"/>
    <col min="8107" max="8107" width="14.125" style="98" bestFit="1" customWidth="1"/>
    <col min="8108" max="8108" width="13.625" style="98" bestFit="1" customWidth="1"/>
    <col min="8109" max="8109" width="16.75" style="98" bestFit="1" customWidth="1"/>
    <col min="8110" max="8110" width="15.5" style="98" bestFit="1" customWidth="1"/>
    <col min="8111" max="8111" width="19.625" style="98" bestFit="1" customWidth="1"/>
    <col min="8112" max="8112" width="18.375" style="98" bestFit="1" customWidth="1"/>
    <col min="8113" max="8113" width="19.375" style="98" bestFit="1" customWidth="1"/>
    <col min="8114" max="8114" width="18.125" style="98" bestFit="1" customWidth="1"/>
    <col min="8115" max="8115" width="16.375" style="98" bestFit="1" customWidth="1"/>
    <col min="8116" max="8116" width="12.5" style="98" bestFit="1" customWidth="1"/>
    <col min="8117" max="8117" width="25.5" style="98" bestFit="1" customWidth="1"/>
    <col min="8118" max="8118" width="24.125" style="98" bestFit="1" customWidth="1"/>
    <col min="8119" max="8119" width="19.625" style="98" bestFit="1" customWidth="1"/>
    <col min="8120" max="8120" width="18.375" style="98" bestFit="1" customWidth="1"/>
    <col min="8121" max="8121" width="23.5" style="98" bestFit="1" customWidth="1"/>
    <col min="8122" max="8122" width="13.375" style="98" bestFit="1" customWidth="1"/>
    <col min="8123" max="8123" width="19.875" style="98" bestFit="1" customWidth="1"/>
    <col min="8124" max="8124" width="22.75" style="98" bestFit="1" customWidth="1"/>
    <col min="8125" max="8125" width="19.125" style="98" bestFit="1" customWidth="1"/>
    <col min="8126" max="8126" width="10.875" style="98" customWidth="1"/>
    <col min="8127" max="8127" width="18.875" style="98" bestFit="1" customWidth="1"/>
    <col min="8128" max="8128" width="28.875" style="98" bestFit="1" customWidth="1"/>
    <col min="8129" max="8129" width="24.125" style="98" bestFit="1" customWidth="1"/>
    <col min="8130" max="8130" width="18.625" style="98" bestFit="1" customWidth="1"/>
    <col min="8131" max="8131" width="17.75" style="98" bestFit="1" customWidth="1"/>
    <col min="8132" max="8132" width="14.875" style="98" bestFit="1" customWidth="1"/>
    <col min="8133" max="8133" width="4.5" style="98" customWidth="1"/>
    <col min="8134" max="8134" width="11.25" style="98" bestFit="1" customWidth="1"/>
    <col min="8135" max="8135" width="13.625" style="98" bestFit="1" customWidth="1"/>
    <col min="8136" max="8136" width="13.375" style="98" bestFit="1" customWidth="1"/>
    <col min="8137" max="8137" width="14.125" style="98" bestFit="1" customWidth="1"/>
    <col min="8138" max="8138" width="13.625" style="98" bestFit="1" customWidth="1"/>
    <col min="8139" max="8139" width="16.75" style="98" bestFit="1" customWidth="1"/>
    <col min="8140" max="8140" width="15.5" style="98" bestFit="1" customWidth="1"/>
    <col min="8141" max="8141" width="19.625" style="98" bestFit="1" customWidth="1"/>
    <col min="8142" max="8142" width="18.375" style="98" bestFit="1" customWidth="1"/>
    <col min="8143" max="8143" width="19.375" style="98" bestFit="1" customWidth="1"/>
    <col min="8144" max="8144" width="18.125" style="98" bestFit="1" customWidth="1"/>
    <col min="8145" max="8145" width="16.375" style="98" bestFit="1" customWidth="1"/>
    <col min="8146" max="8146" width="12.5" style="98" bestFit="1" customWidth="1"/>
    <col min="8147" max="8147" width="25.5" style="98" bestFit="1" customWidth="1"/>
    <col min="8148" max="8148" width="24.125" style="98" bestFit="1" customWidth="1"/>
    <col min="8149" max="8149" width="19.625" style="98" bestFit="1" customWidth="1"/>
    <col min="8150" max="8150" width="18.375" style="98" bestFit="1" customWidth="1"/>
    <col min="8151" max="8151" width="23.5" style="98" bestFit="1" customWidth="1"/>
    <col min="8152" max="8152" width="13.375" style="98" bestFit="1" customWidth="1"/>
    <col min="8153" max="8153" width="19.875" style="98" bestFit="1" customWidth="1"/>
    <col min="8154" max="8154" width="22.75" style="98" bestFit="1" customWidth="1"/>
    <col min="8155" max="8155" width="19.125" style="98" bestFit="1" customWidth="1"/>
    <col min="8156" max="8156" width="10.875" style="98" customWidth="1"/>
    <col min="8157" max="8157" width="18.875" style="98" bestFit="1" customWidth="1"/>
    <col min="8158" max="8158" width="28.875" style="98" bestFit="1" customWidth="1"/>
    <col min="8159" max="8159" width="24.125" style="98" bestFit="1" customWidth="1"/>
    <col min="8160" max="8160" width="18.625" style="98" bestFit="1" customWidth="1"/>
    <col min="8161" max="8161" width="17.75" style="98" bestFit="1" customWidth="1"/>
    <col min="8162" max="8162" width="14.875" style="98" bestFit="1" customWidth="1"/>
    <col min="8163" max="8163" width="4.5" style="98" customWidth="1"/>
    <col min="8164" max="8164" width="11.25" style="98" bestFit="1" customWidth="1"/>
    <col min="8165" max="8165" width="13.625" style="98" bestFit="1" customWidth="1"/>
    <col min="8166" max="8166" width="13.375" style="98" bestFit="1" customWidth="1"/>
    <col min="8167" max="8167" width="14.125" style="98" bestFit="1" customWidth="1"/>
    <col min="8168" max="8168" width="13.625" style="98" bestFit="1" customWidth="1"/>
    <col min="8169" max="8169" width="16.75" style="98" bestFit="1" customWidth="1"/>
    <col min="8170" max="8170" width="15.5" style="98" bestFit="1" customWidth="1"/>
    <col min="8171" max="8171" width="19.625" style="98" bestFit="1" customWidth="1"/>
    <col min="8172" max="8172" width="18.375" style="98" bestFit="1" customWidth="1"/>
    <col min="8173" max="8173" width="19.375" style="98" bestFit="1" customWidth="1"/>
    <col min="8174" max="8174" width="18.125" style="98" bestFit="1" customWidth="1"/>
    <col min="8175" max="8175" width="16.375" style="98" bestFit="1" customWidth="1"/>
    <col min="8176" max="8176" width="12.5" style="98" bestFit="1" customWidth="1"/>
    <col min="8177" max="8177" width="25.5" style="98" bestFit="1" customWidth="1"/>
    <col min="8178" max="8178" width="24.125" style="98" bestFit="1" customWidth="1"/>
    <col min="8179" max="8179" width="19.625" style="98" bestFit="1" customWidth="1"/>
    <col min="8180" max="8180" width="18.375" style="98" bestFit="1" customWidth="1"/>
    <col min="8181" max="8181" width="23.5" style="98" bestFit="1" customWidth="1"/>
    <col min="8182" max="8182" width="13.375" style="98" bestFit="1" customWidth="1"/>
    <col min="8183" max="8183" width="19.875" style="98" bestFit="1" customWidth="1"/>
    <col min="8184" max="8184" width="22.75" style="98" bestFit="1" customWidth="1"/>
    <col min="8185" max="8185" width="19.125" style="98" bestFit="1" customWidth="1"/>
    <col min="8186" max="8186" width="10.875" style="98" customWidth="1"/>
    <col min="8187" max="8187" width="18.875" style="98" bestFit="1" customWidth="1"/>
    <col min="8188" max="8188" width="28.875" style="98" bestFit="1" customWidth="1"/>
    <col min="8189" max="8189" width="24.125" style="98" bestFit="1" customWidth="1"/>
    <col min="8190" max="8190" width="18.625" style="98" bestFit="1" customWidth="1"/>
    <col min="8191" max="8191" width="17.375" style="98" bestFit="1" customWidth="1"/>
    <col min="8192" max="8192" width="14.75" style="98" bestFit="1" customWidth="1"/>
    <col min="8193" max="8193" width="4.375" style="98" customWidth="1"/>
    <col min="8194" max="8194" width="11.375" style="98" bestFit="1" customWidth="1"/>
    <col min="8195" max="8195" width="13.5" style="98" bestFit="1" customWidth="1"/>
    <col min="8196" max="8196" width="13.125" style="98" bestFit="1" customWidth="1"/>
    <col min="8197" max="8197" width="14.25" style="98" bestFit="1" customWidth="1"/>
    <col min="8198" max="8198" width="13.625" style="98" bestFit="1" customWidth="1"/>
    <col min="8199" max="8199" width="16.875" style="98" bestFit="1" customWidth="1"/>
    <col min="8200" max="8200" width="15.5" style="98" bestFit="1" customWidth="1"/>
    <col min="8201" max="8201" width="19.75" style="98" bestFit="1" customWidth="1"/>
    <col min="8202" max="8202" width="18.375" style="98" bestFit="1" customWidth="1"/>
    <col min="8203" max="8203" width="19.5" style="98" bestFit="1" customWidth="1"/>
    <col min="8204" max="8204" width="18.125" style="98" bestFit="1" customWidth="1"/>
    <col min="8205" max="8205" width="16.25" style="98" bestFit="1" customWidth="1"/>
    <col min="8206" max="8206" width="12.375" style="98" customWidth="1"/>
    <col min="8207" max="8207" width="25.125" style="98" bestFit="1" customWidth="1"/>
    <col min="8208" max="8208" width="23.625" style="98" bestFit="1" customWidth="1"/>
    <col min="8209" max="8209" width="19.5" style="98" bestFit="1" customWidth="1"/>
    <col min="8210" max="8210" width="18.125" style="98" bestFit="1" customWidth="1"/>
    <col min="8211" max="8211" width="23.125" style="98" bestFit="1" customWidth="1"/>
    <col min="8212" max="8212" width="13.25" style="98" bestFit="1" customWidth="1"/>
    <col min="8213" max="8213" width="19.75" style="98" bestFit="1" customWidth="1"/>
    <col min="8214" max="8214" width="22.375" style="98" bestFit="1" customWidth="1"/>
    <col min="8215" max="8215" width="18.875" style="98" bestFit="1" customWidth="1"/>
    <col min="8216" max="8216" width="10.875" style="98" customWidth="1"/>
    <col min="8217" max="8217" width="18.375" style="98" bestFit="1" customWidth="1"/>
    <col min="8218" max="8218" width="28.375" style="98" bestFit="1" customWidth="1"/>
    <col min="8219" max="8219" width="23.875" style="98" bestFit="1" customWidth="1"/>
    <col min="8220" max="8220" width="18.25" style="98" bestFit="1" customWidth="1"/>
    <col min="8221" max="8221" width="17.75" style="98" bestFit="1" customWidth="1"/>
    <col min="8222" max="8222" width="14.875" style="98" bestFit="1" customWidth="1"/>
    <col min="8223" max="8223" width="4.5" style="98" customWidth="1"/>
    <col min="8224" max="8224" width="11.25" style="98" bestFit="1" customWidth="1"/>
    <col min="8225" max="8225" width="13.625" style="98" bestFit="1" customWidth="1"/>
    <col min="8226" max="8226" width="13.375" style="98" bestFit="1" customWidth="1"/>
    <col min="8227" max="8227" width="14.125" style="98" bestFit="1" customWidth="1"/>
    <col min="8228" max="8228" width="13.625" style="98" bestFit="1" customWidth="1"/>
    <col min="8229" max="8229" width="16.75" style="98" bestFit="1" customWidth="1"/>
    <col min="8230" max="8230" width="15.5" style="98" bestFit="1" customWidth="1"/>
    <col min="8231" max="8231" width="19.625" style="98" bestFit="1" customWidth="1"/>
    <col min="8232" max="8232" width="18.375" style="98" bestFit="1" customWidth="1"/>
    <col min="8233" max="8233" width="19.375" style="98" bestFit="1" customWidth="1"/>
    <col min="8234" max="8234" width="18.125" style="98" bestFit="1" customWidth="1"/>
    <col min="8235" max="8235" width="16.375" style="98" bestFit="1" customWidth="1"/>
    <col min="8236" max="8236" width="12.5" style="98" bestFit="1" customWidth="1"/>
    <col min="8237" max="8237" width="25.5" style="98" bestFit="1" customWidth="1"/>
    <col min="8238" max="8238" width="24.125" style="98" bestFit="1" customWidth="1"/>
    <col min="8239" max="8239" width="19.625" style="98" bestFit="1" customWidth="1"/>
    <col min="8240" max="8240" width="18.375" style="98" bestFit="1" customWidth="1"/>
    <col min="8241" max="8241" width="23.5" style="98" bestFit="1" customWidth="1"/>
    <col min="8242" max="8242" width="13.375" style="98" bestFit="1" customWidth="1"/>
    <col min="8243" max="8243" width="19.875" style="98" bestFit="1" customWidth="1"/>
    <col min="8244" max="8244" width="22.75" style="98" bestFit="1" customWidth="1"/>
    <col min="8245" max="8245" width="19.125" style="98" bestFit="1" customWidth="1"/>
    <col min="8246" max="8246" width="10.875" style="98" bestFit="1" customWidth="1"/>
    <col min="8247" max="8247" width="18.875" style="98" bestFit="1" customWidth="1"/>
    <col min="8248" max="8248" width="28.875" style="98" bestFit="1" customWidth="1"/>
    <col min="8249" max="8249" width="24.125" style="98" bestFit="1" customWidth="1"/>
    <col min="8250" max="8250" width="18.625" style="98" bestFit="1" customWidth="1"/>
    <col min="8251" max="8251" width="17.75" style="98" bestFit="1" customWidth="1"/>
    <col min="8252" max="8252" width="14.875" style="98" bestFit="1" customWidth="1"/>
    <col min="8253" max="8253" width="4.5" style="98" customWidth="1"/>
    <col min="8254" max="8254" width="11.25" style="98" bestFit="1" customWidth="1"/>
    <col min="8255" max="8255" width="13.625" style="98" bestFit="1" customWidth="1"/>
    <col min="8256" max="8256" width="13.375" style="98" bestFit="1" customWidth="1"/>
    <col min="8257" max="8257" width="14.125" style="98" bestFit="1" customWidth="1"/>
    <col min="8258" max="8258" width="13.625" style="98" bestFit="1" customWidth="1"/>
    <col min="8259" max="8259" width="16.75" style="98" bestFit="1" customWidth="1"/>
    <col min="8260" max="8260" width="15.5" style="98" bestFit="1" customWidth="1"/>
    <col min="8261" max="8261" width="19.625" style="98" bestFit="1" customWidth="1"/>
    <col min="8262" max="8262" width="18.375" style="98" bestFit="1" customWidth="1"/>
    <col min="8263" max="8263" width="19.375" style="98" bestFit="1" customWidth="1"/>
    <col min="8264" max="8264" width="18.125" style="98" bestFit="1" customWidth="1"/>
    <col min="8265" max="8265" width="16.375" style="98" bestFit="1" customWidth="1"/>
    <col min="8266" max="8266" width="12.5" style="98" customWidth="1"/>
    <col min="8267" max="8267" width="25.5" style="98" bestFit="1" customWidth="1"/>
    <col min="8268" max="8268" width="24.125" style="98" bestFit="1" customWidth="1"/>
    <col min="8269" max="8269" width="19.625" style="98" bestFit="1" customWidth="1"/>
    <col min="8270" max="8270" width="18.375" style="98" bestFit="1" customWidth="1"/>
    <col min="8271" max="8271" width="23.5" style="98" bestFit="1" customWidth="1"/>
    <col min="8272" max="8272" width="13.375" style="98" bestFit="1" customWidth="1"/>
    <col min="8273" max="8273" width="19.875" style="98" bestFit="1" customWidth="1"/>
    <col min="8274" max="8274" width="22.75" style="98" bestFit="1" customWidth="1"/>
    <col min="8275" max="8275" width="19.125" style="98" bestFit="1" customWidth="1"/>
    <col min="8276" max="8276" width="10.875" style="98" customWidth="1"/>
    <col min="8277" max="8277" width="18.875" style="98" bestFit="1" customWidth="1"/>
    <col min="8278" max="8278" width="28.875" style="98" bestFit="1" customWidth="1"/>
    <col min="8279" max="8279" width="24.125" style="98" bestFit="1" customWidth="1"/>
    <col min="8280" max="8280" width="18.625" style="98" bestFit="1" customWidth="1"/>
    <col min="8281" max="8281" width="17.75" style="98" bestFit="1" customWidth="1"/>
    <col min="8282" max="8282" width="14.875" style="98" bestFit="1" customWidth="1"/>
    <col min="8283" max="8283" width="4.5" style="98" customWidth="1"/>
    <col min="8284" max="8284" width="11.25" style="98" bestFit="1" customWidth="1"/>
    <col min="8285" max="8285" width="13.625" style="98" bestFit="1" customWidth="1"/>
    <col min="8286" max="8286" width="13.375" style="98" bestFit="1" customWidth="1"/>
    <col min="8287" max="8287" width="14.125" style="98" bestFit="1" customWidth="1"/>
    <col min="8288" max="8288" width="13.625" style="98" bestFit="1" customWidth="1"/>
    <col min="8289" max="8289" width="16.75" style="98" bestFit="1" customWidth="1"/>
    <col min="8290" max="8290" width="15.5" style="98" bestFit="1" customWidth="1"/>
    <col min="8291" max="8291" width="19.625" style="98" bestFit="1" customWidth="1"/>
    <col min="8292" max="8292" width="18.375" style="98" bestFit="1" customWidth="1"/>
    <col min="8293" max="8293" width="19.375" style="98" bestFit="1" customWidth="1"/>
    <col min="8294" max="8294" width="18.125" style="98" bestFit="1" customWidth="1"/>
    <col min="8295" max="8295" width="16.375" style="98" bestFit="1" customWidth="1"/>
    <col min="8296" max="8296" width="12.5" style="98" customWidth="1"/>
    <col min="8297" max="8297" width="25.5" style="98" bestFit="1" customWidth="1"/>
    <col min="8298" max="8298" width="24.125" style="98" bestFit="1" customWidth="1"/>
    <col min="8299" max="8299" width="19.625" style="98" bestFit="1" customWidth="1"/>
    <col min="8300" max="8300" width="18.375" style="98" bestFit="1" customWidth="1"/>
    <col min="8301" max="8301" width="23.5" style="98" bestFit="1" customWidth="1"/>
    <col min="8302" max="8302" width="13.375" style="98" bestFit="1" customWidth="1"/>
    <col min="8303" max="8303" width="19.875" style="98" bestFit="1" customWidth="1"/>
    <col min="8304" max="8304" width="22.75" style="98" bestFit="1" customWidth="1"/>
    <col min="8305" max="8305" width="19.125" style="98" bestFit="1" customWidth="1"/>
    <col min="8306" max="8306" width="10.875" style="98" customWidth="1"/>
    <col min="8307" max="8307" width="18.875" style="98" bestFit="1" customWidth="1"/>
    <col min="8308" max="8308" width="28.875" style="98" bestFit="1" customWidth="1"/>
    <col min="8309" max="8309" width="24.125" style="98" bestFit="1" customWidth="1"/>
    <col min="8310" max="8310" width="18.625" style="98" bestFit="1" customWidth="1"/>
    <col min="8311" max="8311" width="17.75" style="98" bestFit="1" customWidth="1"/>
    <col min="8312" max="8312" width="14.875" style="98" bestFit="1" customWidth="1"/>
    <col min="8313" max="8313" width="4.5" style="98" customWidth="1"/>
    <col min="8314" max="8314" width="11.25" style="98" bestFit="1" customWidth="1"/>
    <col min="8315" max="8315" width="13.625" style="98" bestFit="1" customWidth="1"/>
    <col min="8316" max="8316" width="13.375" style="98" bestFit="1" customWidth="1"/>
    <col min="8317" max="8317" width="14.125" style="98" bestFit="1" customWidth="1"/>
    <col min="8318" max="8318" width="13.625" style="98" bestFit="1" customWidth="1"/>
    <col min="8319" max="8319" width="16.75" style="98" bestFit="1" customWidth="1"/>
    <col min="8320" max="8320" width="15.5" style="98" bestFit="1" customWidth="1"/>
    <col min="8321" max="8321" width="19.625" style="98" bestFit="1" customWidth="1"/>
    <col min="8322" max="8322" width="18.375" style="98" bestFit="1" customWidth="1"/>
    <col min="8323" max="8323" width="19.375" style="98" bestFit="1" customWidth="1"/>
    <col min="8324" max="8324" width="18.125" style="98" bestFit="1" customWidth="1"/>
    <col min="8325" max="8325" width="16.375" style="98" bestFit="1" customWidth="1"/>
    <col min="8326" max="8326" width="12.5" style="98" bestFit="1" customWidth="1"/>
    <col min="8327" max="8327" width="25.5" style="98" bestFit="1" customWidth="1"/>
    <col min="8328" max="8328" width="24.125" style="98" bestFit="1" customWidth="1"/>
    <col min="8329" max="8329" width="19.625" style="98" bestFit="1" customWidth="1"/>
    <col min="8330" max="8330" width="18.375" style="98" bestFit="1" customWidth="1"/>
    <col min="8331" max="8331" width="23.5" style="98" bestFit="1" customWidth="1"/>
    <col min="8332" max="8332" width="13.375" style="98" bestFit="1" customWidth="1"/>
    <col min="8333" max="8333" width="19.875" style="98" bestFit="1" customWidth="1"/>
    <col min="8334" max="8334" width="22.75" style="98" bestFit="1" customWidth="1"/>
    <col min="8335" max="8335" width="19.125" style="98" bestFit="1" customWidth="1"/>
    <col min="8336" max="8336" width="10.875" style="98" customWidth="1"/>
    <col min="8337" max="8337" width="18.875" style="98" bestFit="1" customWidth="1"/>
    <col min="8338" max="8338" width="28.875" style="98" bestFit="1" customWidth="1"/>
    <col min="8339" max="8339" width="24.125" style="98" bestFit="1" customWidth="1"/>
    <col min="8340" max="8340" width="18.625" style="98" bestFit="1" customWidth="1"/>
    <col min="8341" max="8341" width="17.75" style="98" bestFit="1" customWidth="1"/>
    <col min="8342" max="8342" width="14.875" style="98" bestFit="1" customWidth="1"/>
    <col min="8343" max="8343" width="4.5" style="98" customWidth="1"/>
    <col min="8344" max="8344" width="11.25" style="98" bestFit="1" customWidth="1"/>
    <col min="8345" max="8345" width="13.625" style="98" bestFit="1" customWidth="1"/>
    <col min="8346" max="8346" width="13.375" style="98" bestFit="1" customWidth="1"/>
    <col min="8347" max="8347" width="14.125" style="98" bestFit="1" customWidth="1"/>
    <col min="8348" max="8348" width="13.625" style="98" bestFit="1" customWidth="1"/>
    <col min="8349" max="8349" width="16.75" style="98" bestFit="1" customWidth="1"/>
    <col min="8350" max="8350" width="15.5" style="98" bestFit="1" customWidth="1"/>
    <col min="8351" max="8351" width="19.625" style="98" bestFit="1" customWidth="1"/>
    <col min="8352" max="8352" width="18.375" style="98" bestFit="1" customWidth="1"/>
    <col min="8353" max="8353" width="19.375" style="98" bestFit="1" customWidth="1"/>
    <col min="8354" max="8354" width="18.125" style="98" bestFit="1" customWidth="1"/>
    <col min="8355" max="8355" width="16.375" style="98" bestFit="1" customWidth="1"/>
    <col min="8356" max="8356" width="12.5" style="98" bestFit="1" customWidth="1"/>
    <col min="8357" max="8357" width="25.5" style="98" bestFit="1" customWidth="1"/>
    <col min="8358" max="8358" width="24.125" style="98" bestFit="1" customWidth="1"/>
    <col min="8359" max="8359" width="19.625" style="98" bestFit="1" customWidth="1"/>
    <col min="8360" max="8360" width="18.375" style="98" bestFit="1" customWidth="1"/>
    <col min="8361" max="8361" width="23.5" style="98" bestFit="1" customWidth="1"/>
    <col min="8362" max="8362" width="13.375" style="98" bestFit="1" customWidth="1"/>
    <col min="8363" max="8363" width="19.875" style="98" bestFit="1" customWidth="1"/>
    <col min="8364" max="8364" width="22.75" style="98" bestFit="1" customWidth="1"/>
    <col min="8365" max="8365" width="19.125" style="98" bestFit="1" customWidth="1"/>
    <col min="8366" max="8366" width="10.875" style="98" customWidth="1"/>
    <col min="8367" max="8367" width="18.875" style="98" bestFit="1" customWidth="1"/>
    <col min="8368" max="8368" width="28.875" style="98" bestFit="1" customWidth="1"/>
    <col min="8369" max="8369" width="24.125" style="98" bestFit="1" customWidth="1"/>
    <col min="8370" max="8370" width="18.625" style="98" bestFit="1" customWidth="1"/>
    <col min="8371" max="8371" width="17.75" style="98" bestFit="1" customWidth="1"/>
    <col min="8372" max="8372" width="14.875" style="98" bestFit="1" customWidth="1"/>
    <col min="8373" max="8373" width="4.5" style="98" customWidth="1"/>
    <col min="8374" max="8374" width="11.25" style="98" bestFit="1" customWidth="1"/>
    <col min="8375" max="8375" width="13.625" style="98" bestFit="1" customWidth="1"/>
    <col min="8376" max="8376" width="13.375" style="98" bestFit="1" customWidth="1"/>
    <col min="8377" max="8377" width="14.125" style="98" bestFit="1" customWidth="1"/>
    <col min="8378" max="8378" width="13.625" style="98" bestFit="1" customWidth="1"/>
    <col min="8379" max="8379" width="16.75" style="98" bestFit="1" customWidth="1"/>
    <col min="8380" max="8380" width="15.5" style="98" bestFit="1" customWidth="1"/>
    <col min="8381" max="8381" width="19.625" style="98" bestFit="1" customWidth="1"/>
    <col min="8382" max="8382" width="18.375" style="98" bestFit="1" customWidth="1"/>
    <col min="8383" max="8383" width="19.375" style="98" bestFit="1" customWidth="1"/>
    <col min="8384" max="8384" width="18.125" style="98" bestFit="1" customWidth="1"/>
    <col min="8385" max="8385" width="16.375" style="98" bestFit="1" customWidth="1"/>
    <col min="8386" max="8386" width="12.5" style="98" customWidth="1"/>
    <col min="8387" max="8387" width="25.5" style="98" bestFit="1" customWidth="1"/>
    <col min="8388" max="8388" width="24.125" style="98" bestFit="1" customWidth="1"/>
    <col min="8389" max="8389" width="19.625" style="98" bestFit="1" customWidth="1"/>
    <col min="8390" max="8390" width="18.375" style="98" bestFit="1" customWidth="1"/>
    <col min="8391" max="8391" width="23.5" style="98" bestFit="1" customWidth="1"/>
    <col min="8392" max="8392" width="13.375" style="98" bestFit="1" customWidth="1"/>
    <col min="8393" max="8393" width="19.875" style="98" bestFit="1" customWidth="1"/>
    <col min="8394" max="8394" width="22.75" style="98" bestFit="1" customWidth="1"/>
    <col min="8395" max="8395" width="19.125" style="98" bestFit="1" customWidth="1"/>
    <col min="8396" max="8396" width="10.875" style="98" customWidth="1"/>
    <col min="8397" max="8397" width="18.875" style="98" bestFit="1" customWidth="1"/>
    <col min="8398" max="8398" width="28.875" style="98" bestFit="1" customWidth="1"/>
    <col min="8399" max="8399" width="24.125" style="98" bestFit="1" customWidth="1"/>
    <col min="8400" max="8400" width="18.625" style="98" bestFit="1" customWidth="1"/>
    <col min="8401" max="8401" width="17.75" style="98" bestFit="1" customWidth="1"/>
    <col min="8402" max="8402" width="14.875" style="98" bestFit="1" customWidth="1"/>
    <col min="8403" max="8403" width="4.5" style="98" customWidth="1"/>
    <col min="8404" max="8404" width="11.25" style="98" bestFit="1" customWidth="1"/>
    <col min="8405" max="8405" width="13.625" style="98" bestFit="1" customWidth="1"/>
    <col min="8406" max="8406" width="13.375" style="98" bestFit="1" customWidth="1"/>
    <col min="8407" max="8407" width="14.125" style="98" bestFit="1" customWidth="1"/>
    <col min="8408" max="8408" width="13.625" style="98" bestFit="1" customWidth="1"/>
    <col min="8409" max="8409" width="16.75" style="98" bestFit="1" customWidth="1"/>
    <col min="8410" max="8410" width="15.5" style="98" bestFit="1" customWidth="1"/>
    <col min="8411" max="8411" width="19.625" style="98" bestFit="1" customWidth="1"/>
    <col min="8412" max="8412" width="18.375" style="98" bestFit="1" customWidth="1"/>
    <col min="8413" max="8413" width="19.375" style="98" bestFit="1" customWidth="1"/>
    <col min="8414" max="8414" width="18.125" style="98" bestFit="1" customWidth="1"/>
    <col min="8415" max="8415" width="16.375" style="98" bestFit="1" customWidth="1"/>
    <col min="8416" max="8416" width="12.5" style="98" bestFit="1" customWidth="1"/>
    <col min="8417" max="8417" width="25.5" style="98" bestFit="1" customWidth="1"/>
    <col min="8418" max="8418" width="24.125" style="98" bestFit="1" customWidth="1"/>
    <col min="8419" max="8419" width="19.625" style="98" bestFit="1" customWidth="1"/>
    <col min="8420" max="8420" width="18.375" style="98" bestFit="1" customWidth="1"/>
    <col min="8421" max="8421" width="23.5" style="98" bestFit="1" customWidth="1"/>
    <col min="8422" max="8422" width="13.375" style="98" bestFit="1" customWidth="1"/>
    <col min="8423" max="8423" width="19.875" style="98" bestFit="1" customWidth="1"/>
    <col min="8424" max="8424" width="22.75" style="98" bestFit="1" customWidth="1"/>
    <col min="8425" max="8425" width="19.125" style="98" bestFit="1" customWidth="1"/>
    <col min="8426" max="8426" width="10.875" style="98" customWidth="1"/>
    <col min="8427" max="8427" width="18.875" style="98" bestFit="1" customWidth="1"/>
    <col min="8428" max="8428" width="28.875" style="98" bestFit="1" customWidth="1"/>
    <col min="8429" max="8429" width="24.125" style="98" bestFit="1" customWidth="1"/>
    <col min="8430" max="8430" width="18.625" style="98" bestFit="1" customWidth="1"/>
    <col min="8431" max="8431" width="17.75" style="98" bestFit="1" customWidth="1"/>
    <col min="8432" max="8432" width="14.875" style="98" bestFit="1" customWidth="1"/>
    <col min="8433" max="8433" width="4.5" style="98" customWidth="1"/>
    <col min="8434" max="8434" width="11.25" style="98" bestFit="1" customWidth="1"/>
    <col min="8435" max="8435" width="13.625" style="98" bestFit="1" customWidth="1"/>
    <col min="8436" max="8436" width="13.375" style="98" bestFit="1" customWidth="1"/>
    <col min="8437" max="8437" width="14.125" style="98" bestFit="1" customWidth="1"/>
    <col min="8438" max="8438" width="13.625" style="98" bestFit="1" customWidth="1"/>
    <col min="8439" max="8439" width="16.75" style="98" bestFit="1" customWidth="1"/>
    <col min="8440" max="8440" width="15.5" style="98" bestFit="1" customWidth="1"/>
    <col min="8441" max="8441" width="19.625" style="98" bestFit="1" customWidth="1"/>
    <col min="8442" max="8442" width="18.375" style="98" bestFit="1" customWidth="1"/>
    <col min="8443" max="8443" width="19.375" style="98" bestFit="1" customWidth="1"/>
    <col min="8444" max="8444" width="18.125" style="98" bestFit="1" customWidth="1"/>
    <col min="8445" max="8445" width="16.375" style="98" bestFit="1" customWidth="1"/>
    <col min="8446" max="8446" width="12.5" style="98" customWidth="1"/>
    <col min="8447" max="8447" width="25.5" style="98" bestFit="1" customWidth="1"/>
    <col min="8448" max="8448" width="24.125" style="98" bestFit="1" customWidth="1"/>
    <col min="8449" max="8449" width="19.625" style="98" bestFit="1" customWidth="1"/>
    <col min="8450" max="8450" width="18.375" style="98" bestFit="1" customWidth="1"/>
    <col min="8451" max="8451" width="23.5" style="98" bestFit="1" customWidth="1"/>
    <col min="8452" max="8452" width="13.375" style="98" bestFit="1" customWidth="1"/>
    <col min="8453" max="8453" width="19.875" style="98" bestFit="1" customWidth="1"/>
    <col min="8454" max="8454" width="22.75" style="98" bestFit="1" customWidth="1"/>
    <col min="8455" max="8455" width="19.125" style="98" bestFit="1" customWidth="1"/>
    <col min="8456" max="8456" width="10.875" style="98" customWidth="1"/>
    <col min="8457" max="8457" width="18.875" style="98" bestFit="1" customWidth="1"/>
    <col min="8458" max="8458" width="28.875" style="98" bestFit="1" customWidth="1"/>
    <col min="8459" max="8459" width="24.125" style="98" bestFit="1" customWidth="1"/>
    <col min="8460" max="8460" width="18.625" style="98" bestFit="1" customWidth="1"/>
    <col min="8461" max="8461" width="17.75" style="98" bestFit="1" customWidth="1"/>
    <col min="8462" max="8462" width="14.875" style="98" bestFit="1" customWidth="1"/>
    <col min="8463" max="8463" width="4.5" style="98" customWidth="1"/>
    <col min="8464" max="8464" width="11.25" style="98" bestFit="1" customWidth="1"/>
    <col min="8465" max="8465" width="13.625" style="98" bestFit="1" customWidth="1"/>
    <col min="8466" max="8466" width="13.375" style="98" bestFit="1" customWidth="1"/>
    <col min="8467" max="8467" width="14.125" style="98" bestFit="1" customWidth="1"/>
    <col min="8468" max="8468" width="13.625" style="98" bestFit="1" customWidth="1"/>
    <col min="8469" max="8469" width="16.75" style="98" bestFit="1" customWidth="1"/>
    <col min="8470" max="8470" width="15.5" style="98" bestFit="1" customWidth="1"/>
    <col min="8471" max="8471" width="19.625" style="98" bestFit="1" customWidth="1"/>
    <col min="8472" max="8472" width="18.375" style="98" bestFit="1" customWidth="1"/>
    <col min="8473" max="8473" width="19.375" style="98" bestFit="1" customWidth="1"/>
    <col min="8474" max="8474" width="18.125" style="98" bestFit="1" customWidth="1"/>
    <col min="8475" max="8475" width="16.375" style="98" bestFit="1" customWidth="1"/>
    <col min="8476" max="8476" width="12.5" style="98" bestFit="1" customWidth="1"/>
    <col min="8477" max="8477" width="25.5" style="98" bestFit="1" customWidth="1"/>
    <col min="8478" max="8478" width="24.125" style="98" bestFit="1" customWidth="1"/>
    <col min="8479" max="8479" width="19.625" style="98" bestFit="1" customWidth="1"/>
    <col min="8480" max="8480" width="18.375" style="98" bestFit="1" customWidth="1"/>
    <col min="8481" max="8481" width="23.5" style="98" bestFit="1" customWidth="1"/>
    <col min="8482" max="8482" width="13.375" style="98" bestFit="1" customWidth="1"/>
    <col min="8483" max="8483" width="19.875" style="98" bestFit="1" customWidth="1"/>
    <col min="8484" max="8484" width="22.75" style="98" bestFit="1" customWidth="1"/>
    <col min="8485" max="8485" width="19.125" style="98" bestFit="1" customWidth="1"/>
    <col min="8486" max="8486" width="10.875" style="98" customWidth="1"/>
    <col min="8487" max="8487" width="18.875" style="98" bestFit="1" customWidth="1"/>
    <col min="8488" max="8488" width="28.875" style="98" bestFit="1" customWidth="1"/>
    <col min="8489" max="8489" width="24.125" style="98" bestFit="1" customWidth="1"/>
    <col min="8490" max="8490" width="18.625" style="98" bestFit="1" customWidth="1"/>
    <col min="8491" max="8491" width="17.75" style="98" bestFit="1" customWidth="1"/>
    <col min="8492" max="8492" width="14.875" style="98" bestFit="1" customWidth="1"/>
    <col min="8493" max="8493" width="4.5" style="98" customWidth="1"/>
    <col min="8494" max="8494" width="11.25" style="98" bestFit="1" customWidth="1"/>
    <col min="8495" max="8495" width="13.625" style="98" bestFit="1" customWidth="1"/>
    <col min="8496" max="8496" width="13.375" style="98" bestFit="1" customWidth="1"/>
    <col min="8497" max="8497" width="14.125" style="98" bestFit="1" customWidth="1"/>
    <col min="8498" max="8498" width="13.625" style="98" bestFit="1" customWidth="1"/>
    <col min="8499" max="8499" width="16.75" style="98" bestFit="1" customWidth="1"/>
    <col min="8500" max="8500" width="15.5" style="98" bestFit="1" customWidth="1"/>
    <col min="8501" max="8501" width="19.625" style="98" bestFit="1" customWidth="1"/>
    <col min="8502" max="8502" width="18.375" style="98" bestFit="1" customWidth="1"/>
    <col min="8503" max="8503" width="19.375" style="98" bestFit="1" customWidth="1"/>
    <col min="8504" max="8504" width="18.125" style="98" bestFit="1" customWidth="1"/>
    <col min="8505" max="8505" width="16.375" style="98" bestFit="1" customWidth="1"/>
    <col min="8506" max="8506" width="12.5" style="98" customWidth="1"/>
    <col min="8507" max="8507" width="25.5" style="98" bestFit="1" customWidth="1"/>
    <col min="8508" max="8508" width="24.125" style="98" bestFit="1" customWidth="1"/>
    <col min="8509" max="8509" width="19.625" style="98" bestFit="1" customWidth="1"/>
    <col min="8510" max="8510" width="18.375" style="98" bestFit="1" customWidth="1"/>
    <col min="8511" max="8511" width="23.5" style="98" bestFit="1" customWidth="1"/>
    <col min="8512" max="8512" width="13.375" style="98" bestFit="1" customWidth="1"/>
    <col min="8513" max="8513" width="19.875" style="98" bestFit="1" customWidth="1"/>
    <col min="8514" max="8514" width="22.75" style="98" bestFit="1" customWidth="1"/>
    <col min="8515" max="8515" width="19.125" style="98" bestFit="1" customWidth="1"/>
    <col min="8516" max="8516" width="10.875" style="98" bestFit="1" customWidth="1"/>
    <col min="8517" max="8517" width="18.875" style="98" bestFit="1" customWidth="1"/>
    <col min="8518" max="8518" width="28.875" style="98" bestFit="1" customWidth="1"/>
    <col min="8519" max="8519" width="24.125" style="98" bestFit="1" customWidth="1"/>
    <col min="8520" max="8520" width="18.625" style="98" bestFit="1" customWidth="1"/>
    <col min="8521" max="8521" width="17.75" style="98" bestFit="1" customWidth="1"/>
    <col min="8522" max="8522" width="14.875" style="98" bestFit="1" customWidth="1"/>
    <col min="8523" max="8523" width="4.5" style="98" customWidth="1"/>
    <col min="8524" max="8524" width="11.25" style="98" bestFit="1" customWidth="1"/>
    <col min="8525" max="8525" width="13.625" style="98" bestFit="1" customWidth="1"/>
    <col min="8526" max="8526" width="13.375" style="98" bestFit="1" customWidth="1"/>
    <col min="8527" max="8527" width="14.125" style="98" bestFit="1" customWidth="1"/>
    <col min="8528" max="8528" width="13.625" style="98" bestFit="1" customWidth="1"/>
    <col min="8529" max="8529" width="16.75" style="98" bestFit="1" customWidth="1"/>
    <col min="8530" max="8530" width="15.5" style="98" bestFit="1" customWidth="1"/>
    <col min="8531" max="8531" width="19.625" style="98" bestFit="1" customWidth="1"/>
    <col min="8532" max="8532" width="18.375" style="98" bestFit="1" customWidth="1"/>
    <col min="8533" max="8533" width="19.375" style="98" bestFit="1" customWidth="1"/>
    <col min="8534" max="8534" width="18.125" style="98" bestFit="1" customWidth="1"/>
    <col min="8535" max="8535" width="16.375" style="98" bestFit="1" customWidth="1"/>
    <col min="8536" max="8536" width="12.5" style="98" customWidth="1"/>
    <col min="8537" max="8537" width="25.5" style="98" bestFit="1" customWidth="1"/>
    <col min="8538" max="8538" width="24.125" style="98" bestFit="1" customWidth="1"/>
    <col min="8539" max="8539" width="19.625" style="98" bestFit="1" customWidth="1"/>
    <col min="8540" max="8540" width="18.375" style="98" bestFit="1" customWidth="1"/>
    <col min="8541" max="8541" width="23.5" style="98" bestFit="1" customWidth="1"/>
    <col min="8542" max="8542" width="13.375" style="98" bestFit="1" customWidth="1"/>
    <col min="8543" max="8543" width="19.875" style="98" bestFit="1" customWidth="1"/>
    <col min="8544" max="8544" width="22.75" style="98" bestFit="1" customWidth="1"/>
    <col min="8545" max="8545" width="19.125" style="98" bestFit="1" customWidth="1"/>
    <col min="8546" max="8546" width="10.875" style="98" customWidth="1"/>
    <col min="8547" max="8547" width="18.875" style="98" bestFit="1" customWidth="1"/>
    <col min="8548" max="8548" width="28.875" style="98" bestFit="1" customWidth="1"/>
    <col min="8549" max="8549" width="24.125" style="98" bestFit="1" customWidth="1"/>
    <col min="8550" max="8550" width="18.625" style="98" bestFit="1" customWidth="1"/>
    <col min="8551" max="8551" width="17.75" style="98" bestFit="1" customWidth="1"/>
    <col min="8552" max="8552" width="14.875" style="98" bestFit="1" customWidth="1"/>
    <col min="8553" max="8553" width="4.5" style="98" customWidth="1"/>
    <col min="8554" max="8554" width="11.25" style="98" bestFit="1" customWidth="1"/>
    <col min="8555" max="8555" width="13.625" style="98" bestFit="1" customWidth="1"/>
    <col min="8556" max="8556" width="13.375" style="98" bestFit="1" customWidth="1"/>
    <col min="8557" max="8557" width="14.125" style="98" bestFit="1" customWidth="1"/>
    <col min="8558" max="8558" width="13.625" style="98" bestFit="1" customWidth="1"/>
    <col min="8559" max="8559" width="16.75" style="98" bestFit="1" customWidth="1"/>
    <col min="8560" max="8560" width="15.5" style="98" bestFit="1" customWidth="1"/>
    <col min="8561" max="8561" width="19.625" style="98" bestFit="1" customWidth="1"/>
    <col min="8562" max="8562" width="18.375" style="98" bestFit="1" customWidth="1"/>
    <col min="8563" max="8563" width="19.375" style="98" bestFit="1" customWidth="1"/>
    <col min="8564" max="8564" width="18.125" style="98" bestFit="1" customWidth="1"/>
    <col min="8565" max="8565" width="16.375" style="98" bestFit="1" customWidth="1"/>
    <col min="8566" max="8566" width="12.5" style="98" bestFit="1" customWidth="1"/>
    <col min="8567" max="8567" width="25.5" style="98" bestFit="1" customWidth="1"/>
    <col min="8568" max="8568" width="24.125" style="98" bestFit="1" customWidth="1"/>
    <col min="8569" max="8569" width="19.625" style="98" bestFit="1" customWidth="1"/>
    <col min="8570" max="8570" width="18.375" style="98" bestFit="1" customWidth="1"/>
    <col min="8571" max="8571" width="23.5" style="98" bestFit="1" customWidth="1"/>
    <col min="8572" max="8572" width="13.375" style="98" bestFit="1" customWidth="1"/>
    <col min="8573" max="8573" width="19.875" style="98" bestFit="1" customWidth="1"/>
    <col min="8574" max="8574" width="22.75" style="98" bestFit="1" customWidth="1"/>
    <col min="8575" max="8575" width="19.125" style="98" bestFit="1" customWidth="1"/>
    <col min="8576" max="8576" width="10.875" style="98" customWidth="1"/>
    <col min="8577" max="8577" width="18.875" style="98" bestFit="1" customWidth="1"/>
    <col min="8578" max="8578" width="28.875" style="98" bestFit="1" customWidth="1"/>
    <col min="8579" max="8579" width="24.125" style="98" bestFit="1" customWidth="1"/>
    <col min="8580" max="8580" width="18.625" style="98" bestFit="1" customWidth="1"/>
    <col min="8581" max="8581" width="17.375" style="98" bestFit="1" customWidth="1"/>
    <col min="8582" max="8582" width="14.75" style="98" bestFit="1" customWidth="1"/>
    <col min="8583" max="8583" width="4.375" style="98" customWidth="1"/>
    <col min="8584" max="8584" width="11.375" style="98" bestFit="1" customWidth="1"/>
    <col min="8585" max="8585" width="13.5" style="98" bestFit="1" customWidth="1"/>
    <col min="8586" max="8586" width="13.125" style="98" bestFit="1" customWidth="1"/>
    <col min="8587" max="8587" width="14.25" style="98" bestFit="1" customWidth="1"/>
    <col min="8588" max="8588" width="13.625" style="98" bestFit="1" customWidth="1"/>
    <col min="8589" max="8589" width="16.875" style="98" bestFit="1" customWidth="1"/>
    <col min="8590" max="8590" width="15.5" style="98" bestFit="1" customWidth="1"/>
    <col min="8591" max="8591" width="19.75" style="98" bestFit="1" customWidth="1"/>
    <col min="8592" max="8592" width="18.375" style="98" bestFit="1" customWidth="1"/>
    <col min="8593" max="8593" width="19.5" style="98" bestFit="1" customWidth="1"/>
    <col min="8594" max="8594" width="18.125" style="98" bestFit="1" customWidth="1"/>
    <col min="8595" max="8595" width="16.25" style="98" bestFit="1" customWidth="1"/>
    <col min="8596" max="8596" width="12.375" style="98" customWidth="1"/>
    <col min="8597" max="8597" width="25.125" style="98" bestFit="1" customWidth="1"/>
    <col min="8598" max="8598" width="23.625" style="98" bestFit="1" customWidth="1"/>
    <col min="8599" max="8599" width="19.5" style="98" bestFit="1" customWidth="1"/>
    <col min="8600" max="8600" width="18.125" style="98" bestFit="1" customWidth="1"/>
    <col min="8601" max="8601" width="23.125" style="98" bestFit="1" customWidth="1"/>
    <col min="8602" max="8602" width="13.25" style="98" bestFit="1" customWidth="1"/>
    <col min="8603" max="8603" width="19.75" style="98" bestFit="1" customWidth="1"/>
    <col min="8604" max="8604" width="22.375" style="98" bestFit="1" customWidth="1"/>
    <col min="8605" max="8605" width="18.875" style="98" bestFit="1" customWidth="1"/>
    <col min="8606" max="8606" width="10.875" style="98" customWidth="1"/>
    <col min="8607" max="8607" width="18.375" style="98" bestFit="1" customWidth="1"/>
    <col min="8608" max="8608" width="28.375" style="98" bestFit="1" customWidth="1"/>
    <col min="8609" max="8609" width="23.875" style="98" bestFit="1" customWidth="1"/>
    <col min="8610" max="8610" width="18.25" style="98" bestFit="1" customWidth="1"/>
    <col min="8611" max="8611" width="17.375" style="98" bestFit="1" customWidth="1"/>
    <col min="8612" max="8612" width="14.75" style="98" bestFit="1" customWidth="1"/>
    <col min="8613" max="8613" width="4.375" style="98" customWidth="1"/>
    <col min="8614" max="8614" width="11.375" style="98" bestFit="1" customWidth="1"/>
    <col min="8615" max="8615" width="13.5" style="98" bestFit="1" customWidth="1"/>
    <col min="8616" max="8616" width="13.125" style="98" bestFit="1" customWidth="1"/>
    <col min="8617" max="8617" width="14.25" style="98" bestFit="1" customWidth="1"/>
    <col min="8618" max="8618" width="13.625" style="98" bestFit="1" customWidth="1"/>
    <col min="8619" max="8619" width="16.875" style="98" bestFit="1" customWidth="1"/>
    <col min="8620" max="8620" width="15.5" style="98" bestFit="1" customWidth="1"/>
    <col min="8621" max="8621" width="19.75" style="98" bestFit="1" customWidth="1"/>
    <col min="8622" max="8622" width="18.375" style="98" bestFit="1" customWidth="1"/>
    <col min="8623" max="8623" width="19.5" style="98" bestFit="1" customWidth="1"/>
    <col min="8624" max="8624" width="18.125" style="98" bestFit="1" customWidth="1"/>
    <col min="8625" max="8625" width="16.25" style="98" bestFit="1" customWidth="1"/>
    <col min="8626" max="8626" width="12.375" style="98" customWidth="1"/>
    <col min="8627" max="8627" width="25.125" style="98" bestFit="1" customWidth="1"/>
    <col min="8628" max="8628" width="23.625" style="98" bestFit="1" customWidth="1"/>
    <col min="8629" max="8629" width="19.5" style="98" bestFit="1" customWidth="1"/>
    <col min="8630" max="8630" width="18.125" style="98" bestFit="1" customWidth="1"/>
    <col min="8631" max="8631" width="23.125" style="98" bestFit="1" customWidth="1"/>
    <col min="8632" max="8632" width="13.25" style="98" bestFit="1" customWidth="1"/>
    <col min="8633" max="8633" width="19.75" style="98" bestFit="1" customWidth="1"/>
    <col min="8634" max="8634" width="22.375" style="98" bestFit="1" customWidth="1"/>
    <col min="8635" max="8635" width="18.875" style="98" bestFit="1" customWidth="1"/>
    <col min="8636" max="8636" width="10.875" style="98" customWidth="1"/>
    <col min="8637" max="8637" width="18.375" style="98" bestFit="1" customWidth="1"/>
    <col min="8638" max="8638" width="28.375" style="98" bestFit="1" customWidth="1"/>
    <col min="8639" max="8639" width="23.875" style="98" bestFit="1" customWidth="1"/>
    <col min="8640" max="8640" width="18.25" style="98" bestFit="1" customWidth="1"/>
    <col min="8641" max="8641" width="17.375" style="98" bestFit="1" customWidth="1"/>
    <col min="8642" max="8642" width="14.75" style="98" bestFit="1" customWidth="1"/>
    <col min="8643" max="8643" width="4.375" style="98" customWidth="1"/>
    <col min="8644" max="8644" width="11.375" style="98" bestFit="1" customWidth="1"/>
    <col min="8645" max="8645" width="13.5" style="98" bestFit="1" customWidth="1"/>
    <col min="8646" max="8646" width="13.125" style="98" bestFit="1" customWidth="1"/>
    <col min="8647" max="8647" width="14.25" style="98" bestFit="1" customWidth="1"/>
    <col min="8648" max="8648" width="13.625" style="98" bestFit="1" customWidth="1"/>
    <col min="8649" max="8649" width="16.875" style="98" bestFit="1" customWidth="1"/>
    <col min="8650" max="8650" width="15.5" style="98" bestFit="1" customWidth="1"/>
    <col min="8651" max="8651" width="19.75" style="98" bestFit="1" customWidth="1"/>
    <col min="8652" max="8652" width="18.375" style="98" bestFit="1" customWidth="1"/>
    <col min="8653" max="8653" width="19.5" style="98" bestFit="1" customWidth="1"/>
    <col min="8654" max="8654" width="18.125" style="98" bestFit="1" customWidth="1"/>
    <col min="8655" max="8655" width="16.25" style="98" bestFit="1" customWidth="1"/>
    <col min="8656" max="8656" width="12.375" style="98" customWidth="1"/>
    <col min="8657" max="8657" width="25.125" style="98" bestFit="1" customWidth="1"/>
    <col min="8658" max="8658" width="23.625" style="98" bestFit="1" customWidth="1"/>
    <col min="8659" max="8659" width="19.5" style="98" bestFit="1" customWidth="1"/>
    <col min="8660" max="8660" width="18.125" style="98" bestFit="1" customWidth="1"/>
    <col min="8661" max="8661" width="23.125" style="98" bestFit="1" customWidth="1"/>
    <col min="8662" max="8662" width="13.25" style="98" bestFit="1" customWidth="1"/>
    <col min="8663" max="8663" width="19.75" style="98" bestFit="1" customWidth="1"/>
    <col min="8664" max="8664" width="22.375" style="98" bestFit="1" customWidth="1"/>
    <col min="8665" max="8665" width="18.875" style="98" bestFit="1" customWidth="1"/>
    <col min="8666" max="8666" width="10.875" style="98" customWidth="1"/>
    <col min="8667" max="8667" width="18.375" style="98" bestFit="1" customWidth="1"/>
    <col min="8668" max="8668" width="28.375" style="98" bestFit="1" customWidth="1"/>
    <col min="8669" max="8669" width="23.875" style="98" bestFit="1" customWidth="1"/>
    <col min="8670" max="8670" width="18.25" style="98" bestFit="1" customWidth="1"/>
    <col min="8671" max="8671" width="17.375" style="98" bestFit="1" customWidth="1"/>
    <col min="8672" max="8672" width="14.75" style="98" bestFit="1" customWidth="1"/>
    <col min="8673" max="8673" width="4.375" style="98" customWidth="1"/>
    <col min="8674" max="8674" width="11.375" style="98" bestFit="1" customWidth="1"/>
    <col min="8675" max="8675" width="13.5" style="98" bestFit="1" customWidth="1"/>
    <col min="8676" max="8676" width="13.125" style="98" bestFit="1" customWidth="1"/>
    <col min="8677" max="8677" width="14.25" style="98" bestFit="1" customWidth="1"/>
    <col min="8678" max="8678" width="13.625" style="98" bestFit="1" customWidth="1"/>
    <col min="8679" max="8679" width="16.875" style="98" bestFit="1" customWidth="1"/>
    <col min="8680" max="8680" width="15.5" style="98" bestFit="1" customWidth="1"/>
    <col min="8681" max="8681" width="19.75" style="98" bestFit="1" customWidth="1"/>
    <col min="8682" max="8682" width="18.375" style="98" bestFit="1" customWidth="1"/>
    <col min="8683" max="8683" width="19.5" style="98" bestFit="1" customWidth="1"/>
    <col min="8684" max="8684" width="18.125" style="98" bestFit="1" customWidth="1"/>
    <col min="8685" max="8685" width="16.25" style="98" bestFit="1" customWidth="1"/>
    <col min="8686" max="8686" width="12.375" style="98" customWidth="1"/>
    <col min="8687" max="8687" width="25.125" style="98" bestFit="1" customWidth="1"/>
    <col min="8688" max="8688" width="23.625" style="98" bestFit="1" customWidth="1"/>
    <col min="8689" max="8689" width="19.5" style="98" bestFit="1" customWidth="1"/>
    <col min="8690" max="8690" width="18.125" style="98" bestFit="1" customWidth="1"/>
    <col min="8691" max="8691" width="23.125" style="98" bestFit="1" customWidth="1"/>
    <col min="8692" max="8692" width="13.25" style="98" bestFit="1" customWidth="1"/>
    <col min="8693" max="8693" width="19.75" style="98" bestFit="1" customWidth="1"/>
    <col min="8694" max="8694" width="22.375" style="98" bestFit="1" customWidth="1"/>
    <col min="8695" max="8695" width="18.875" style="98" bestFit="1" customWidth="1"/>
    <col min="8696" max="8696" width="10.875" style="98" customWidth="1"/>
    <col min="8697" max="8697" width="18.375" style="98" bestFit="1" customWidth="1"/>
    <col min="8698" max="8698" width="28.375" style="98" bestFit="1" customWidth="1"/>
    <col min="8699" max="8699" width="23.875" style="98" bestFit="1" customWidth="1"/>
    <col min="8700" max="8700" width="18.25" style="98" bestFit="1" customWidth="1"/>
    <col min="8701" max="8701" width="17.375" style="98" bestFit="1" customWidth="1"/>
    <col min="8702" max="8702" width="14.75" style="98" bestFit="1" customWidth="1"/>
    <col min="8703" max="8703" width="4.375" style="98" customWidth="1"/>
    <col min="8704" max="8704" width="11.375" style="98" bestFit="1" customWidth="1"/>
    <col min="8705" max="8705" width="13.5" style="98" bestFit="1" customWidth="1"/>
    <col min="8706" max="8706" width="13.125" style="98" bestFit="1" customWidth="1"/>
    <col min="8707" max="8707" width="14.25" style="98" bestFit="1" customWidth="1"/>
    <col min="8708" max="8708" width="13.625" style="98" bestFit="1" customWidth="1"/>
    <col min="8709" max="8709" width="16.875" style="98" bestFit="1" customWidth="1"/>
    <col min="8710" max="8710" width="15.5" style="98" bestFit="1" customWidth="1"/>
    <col min="8711" max="8711" width="19.75" style="98" bestFit="1" customWidth="1"/>
    <col min="8712" max="8712" width="18.375" style="98" bestFit="1" customWidth="1"/>
    <col min="8713" max="8713" width="19.5" style="98" bestFit="1" customWidth="1"/>
    <col min="8714" max="8714" width="18.125" style="98" bestFit="1" customWidth="1"/>
    <col min="8715" max="8715" width="16.25" style="98" bestFit="1" customWidth="1"/>
    <col min="8716" max="8716" width="12.375" style="98" customWidth="1"/>
    <col min="8717" max="8717" width="25.125" style="98" bestFit="1" customWidth="1"/>
    <col min="8718" max="8718" width="23.625" style="98" bestFit="1" customWidth="1"/>
    <col min="8719" max="8719" width="19.5" style="98" bestFit="1" customWidth="1"/>
    <col min="8720" max="8720" width="18.125" style="98" bestFit="1" customWidth="1"/>
    <col min="8721" max="8721" width="23.125" style="98" bestFit="1" customWidth="1"/>
    <col min="8722" max="8722" width="13.25" style="98" bestFit="1" customWidth="1"/>
    <col min="8723" max="8723" width="19.75" style="98" bestFit="1" customWidth="1"/>
    <col min="8724" max="8724" width="22.375" style="98" bestFit="1" customWidth="1"/>
    <col min="8725" max="8725" width="18.875" style="98" bestFit="1" customWidth="1"/>
    <col min="8726" max="8726" width="10.875" style="98" customWidth="1"/>
    <col min="8727" max="8727" width="18.375" style="98" bestFit="1" customWidth="1"/>
    <col min="8728" max="8728" width="28.375" style="98" bestFit="1" customWidth="1"/>
    <col min="8729" max="8729" width="23.875" style="98" bestFit="1" customWidth="1"/>
    <col min="8730" max="8730" width="18.25" style="98" bestFit="1" customWidth="1"/>
    <col min="8731" max="8731" width="17.75" style="98" bestFit="1" customWidth="1"/>
    <col min="8732" max="8732" width="14.875" style="98" bestFit="1" customWidth="1"/>
    <col min="8733" max="8733" width="4.5" style="98" customWidth="1"/>
    <col min="8734" max="8734" width="11.25" style="98" bestFit="1" customWidth="1"/>
    <col min="8735" max="8735" width="13.625" style="98" bestFit="1" customWidth="1"/>
    <col min="8736" max="8736" width="13.375" style="98" bestFit="1" customWidth="1"/>
    <col min="8737" max="8737" width="14.125" style="98" bestFit="1" customWidth="1"/>
    <col min="8738" max="8738" width="13.625" style="98" bestFit="1" customWidth="1"/>
    <col min="8739" max="8739" width="16.75" style="98" bestFit="1" customWidth="1"/>
    <col min="8740" max="8740" width="15.5" style="98" bestFit="1" customWidth="1"/>
    <col min="8741" max="8741" width="19.625" style="98" bestFit="1" customWidth="1"/>
    <col min="8742" max="8742" width="18.375" style="98" bestFit="1" customWidth="1"/>
    <col min="8743" max="8743" width="19.375" style="98" bestFit="1" customWidth="1"/>
    <col min="8744" max="8744" width="18.125" style="98" bestFit="1" customWidth="1"/>
    <col min="8745" max="8745" width="16.375" style="98" bestFit="1" customWidth="1"/>
    <col min="8746" max="8746" width="12.5" style="98" customWidth="1"/>
    <col min="8747" max="8747" width="25.5" style="98" bestFit="1" customWidth="1"/>
    <col min="8748" max="8748" width="24.125" style="98" bestFit="1" customWidth="1"/>
    <col min="8749" max="8749" width="19.625" style="98" bestFit="1" customWidth="1"/>
    <col min="8750" max="8750" width="18.375" style="98" bestFit="1" customWidth="1"/>
    <col min="8751" max="8751" width="23.5" style="98" bestFit="1" customWidth="1"/>
    <col min="8752" max="8752" width="13.375" style="98" bestFit="1" customWidth="1"/>
    <col min="8753" max="8753" width="19.875" style="98" bestFit="1" customWidth="1"/>
    <col min="8754" max="8754" width="22.75" style="98" bestFit="1" customWidth="1"/>
    <col min="8755" max="8755" width="19.125" style="98" bestFit="1" customWidth="1"/>
    <col min="8756" max="8756" width="10.875" style="98" customWidth="1"/>
    <col min="8757" max="8757" width="18.875" style="98" bestFit="1" customWidth="1"/>
    <col min="8758" max="8758" width="28.875" style="98" bestFit="1" customWidth="1"/>
    <col min="8759" max="8759" width="24.125" style="98" bestFit="1" customWidth="1"/>
    <col min="8760" max="8760" width="18.625" style="98" bestFit="1" customWidth="1"/>
    <col min="8761" max="8761" width="17.75" style="98" bestFit="1" customWidth="1"/>
    <col min="8762" max="8762" width="14.875" style="98" bestFit="1" customWidth="1"/>
    <col min="8763" max="8763" width="4.5" style="98" customWidth="1"/>
    <col min="8764" max="8764" width="11.25" style="98" bestFit="1" customWidth="1"/>
    <col min="8765" max="8765" width="13.625" style="98" bestFit="1" customWidth="1"/>
    <col min="8766" max="8766" width="13.375" style="98" bestFit="1" customWidth="1"/>
    <col min="8767" max="8767" width="14.125" style="98" bestFit="1" customWidth="1"/>
    <col min="8768" max="8768" width="13.625" style="98" bestFit="1" customWidth="1"/>
    <col min="8769" max="8769" width="16.75" style="98" bestFit="1" customWidth="1"/>
    <col min="8770" max="8770" width="15.5" style="98" bestFit="1" customWidth="1"/>
    <col min="8771" max="8771" width="19.625" style="98" bestFit="1" customWidth="1"/>
    <col min="8772" max="8772" width="18.375" style="98" bestFit="1" customWidth="1"/>
    <col min="8773" max="8773" width="19.375" style="98" bestFit="1" customWidth="1"/>
    <col min="8774" max="8774" width="18.125" style="98" bestFit="1" customWidth="1"/>
    <col min="8775" max="8775" width="16.375" style="98" bestFit="1" customWidth="1"/>
    <col min="8776" max="8776" width="12.5" style="98" customWidth="1"/>
    <col min="8777" max="8777" width="25.5" style="98" bestFit="1" customWidth="1"/>
    <col min="8778" max="8778" width="24.125" style="98" bestFit="1" customWidth="1"/>
    <col min="8779" max="8779" width="19.625" style="98" bestFit="1" customWidth="1"/>
    <col min="8780" max="8780" width="18.375" style="98" bestFit="1" customWidth="1"/>
    <col min="8781" max="8781" width="23.5" style="98" bestFit="1" customWidth="1"/>
    <col min="8782" max="8782" width="13.375" style="98" bestFit="1" customWidth="1"/>
    <col min="8783" max="8783" width="19.875" style="98" bestFit="1" customWidth="1"/>
    <col min="8784" max="8784" width="22.75" style="98" bestFit="1" customWidth="1"/>
    <col min="8785" max="8785" width="19.125" style="98" bestFit="1" customWidth="1"/>
    <col min="8786" max="8786" width="10.875" style="98" customWidth="1"/>
    <col min="8787" max="8787" width="18.875" style="98" bestFit="1" customWidth="1"/>
    <col min="8788" max="8788" width="28.875" style="98" bestFit="1" customWidth="1"/>
    <col min="8789" max="8789" width="24.125" style="98" bestFit="1" customWidth="1"/>
    <col min="8790" max="8790" width="18.625" style="98" bestFit="1" customWidth="1"/>
    <col min="8791" max="8791" width="16.625" style="98" bestFit="1" customWidth="1"/>
    <col min="8792" max="8792" width="13.875" style="98" bestFit="1" customWidth="1"/>
    <col min="8793" max="8793" width="4.5" style="98" customWidth="1"/>
    <col min="8794" max="8794" width="11.25" style="98" bestFit="1" customWidth="1"/>
    <col min="8795" max="8795" width="13.625" style="98" bestFit="1" customWidth="1"/>
    <col min="8796" max="8796" width="13.375" style="98" bestFit="1" customWidth="1"/>
    <col min="8797" max="8797" width="14.125" style="98" bestFit="1" customWidth="1"/>
    <col min="8798" max="8798" width="13.625" style="98" bestFit="1" customWidth="1"/>
    <col min="8799" max="8799" width="16.75" style="98" bestFit="1" customWidth="1"/>
    <col min="8800" max="8800" width="15.5" style="98" bestFit="1" customWidth="1"/>
    <col min="8801" max="8801" width="19.625" style="98" bestFit="1" customWidth="1"/>
    <col min="8802" max="8802" width="18.375" style="98" bestFit="1" customWidth="1"/>
    <col min="8803" max="8803" width="19.375" style="98" bestFit="1" customWidth="1"/>
    <col min="8804" max="8804" width="18.125" style="98" bestFit="1" customWidth="1"/>
    <col min="8805" max="8805" width="16.375" style="98" bestFit="1" customWidth="1"/>
    <col min="8806" max="8806" width="12" style="98" customWidth="1"/>
    <col min="8807" max="8807" width="25.5" style="98" bestFit="1" customWidth="1"/>
    <col min="8808" max="8808" width="24.125" style="98" bestFit="1" customWidth="1"/>
    <col min="8809" max="8809" width="19.625" style="98" bestFit="1" customWidth="1"/>
    <col min="8810" max="8810" width="18.375" style="98" bestFit="1" customWidth="1"/>
    <col min="8811" max="8811" width="23.5" style="98" bestFit="1" customWidth="1"/>
    <col min="8812" max="8812" width="13.375" style="98" bestFit="1" customWidth="1"/>
    <col min="8813" max="8813" width="19.875" style="98" bestFit="1" customWidth="1"/>
    <col min="8814" max="8814" width="22.75" style="98" bestFit="1" customWidth="1"/>
    <col min="8815" max="8815" width="19.125" style="98" bestFit="1" customWidth="1"/>
    <col min="8816" max="8816" width="10.875" style="98" customWidth="1"/>
    <col min="8817" max="8817" width="18.875" style="98" bestFit="1" customWidth="1"/>
    <col min="8818" max="8818" width="28.875" style="98" bestFit="1" customWidth="1"/>
    <col min="8819" max="8819" width="24.125" style="98" bestFit="1" customWidth="1"/>
    <col min="8820" max="8820" width="18.625" style="98" bestFit="1" customWidth="1"/>
    <col min="8821" max="8821" width="16.625" style="98" bestFit="1" customWidth="1"/>
    <col min="8822" max="8822" width="13.875" style="98" bestFit="1" customWidth="1"/>
    <col min="8823" max="8823" width="4.5" style="98" customWidth="1"/>
    <col min="8824" max="8824" width="11.25" style="98" bestFit="1" customWidth="1"/>
    <col min="8825" max="8825" width="13.625" style="98" bestFit="1" customWidth="1"/>
    <col min="8826" max="8826" width="13.375" style="98" bestFit="1" customWidth="1"/>
    <col min="8827" max="8827" width="14.125" style="98" bestFit="1" customWidth="1"/>
    <col min="8828" max="8828" width="13.625" style="98" bestFit="1" customWidth="1"/>
    <col min="8829" max="8829" width="16.75" style="98" bestFit="1" customWidth="1"/>
    <col min="8830" max="8830" width="15.5" style="98" bestFit="1" customWidth="1"/>
    <col min="8831" max="8831" width="19.625" style="98" bestFit="1" customWidth="1"/>
    <col min="8832" max="8832" width="18.375" style="98" bestFit="1" customWidth="1"/>
    <col min="8833" max="8833" width="19.375" style="98" bestFit="1" customWidth="1"/>
    <col min="8834" max="8834" width="18.125" style="98" bestFit="1" customWidth="1"/>
    <col min="8835" max="8835" width="16.375" style="98" bestFit="1" customWidth="1"/>
    <col min="8836" max="8836" width="12" style="98" customWidth="1"/>
    <col min="8837" max="8837" width="25.5" style="98" bestFit="1" customWidth="1"/>
    <col min="8838" max="8838" width="24.125" style="98" bestFit="1" customWidth="1"/>
    <col min="8839" max="8839" width="19.625" style="98" bestFit="1" customWidth="1"/>
    <col min="8840" max="8840" width="18.375" style="98" bestFit="1" customWidth="1"/>
    <col min="8841" max="8841" width="23.5" style="98" bestFit="1" customWidth="1"/>
    <col min="8842" max="8842" width="13.375" style="98" bestFit="1" customWidth="1"/>
    <col min="8843" max="8843" width="19.875" style="98" bestFit="1" customWidth="1"/>
    <col min="8844" max="8844" width="22.75" style="98" bestFit="1" customWidth="1"/>
    <col min="8845" max="8845" width="19.125" style="98" bestFit="1" customWidth="1"/>
    <col min="8846" max="8846" width="10.875" style="98" customWidth="1"/>
    <col min="8847" max="8847" width="18.875" style="98" bestFit="1" customWidth="1"/>
    <col min="8848" max="8848" width="28.875" style="98" bestFit="1" customWidth="1"/>
    <col min="8849" max="8849" width="24.125" style="98" bestFit="1" customWidth="1"/>
    <col min="8850" max="8850" width="18.625" style="98" bestFit="1" customWidth="1"/>
    <col min="8851" max="8851" width="16.625" style="98" bestFit="1" customWidth="1"/>
    <col min="8852" max="8852" width="13.875" style="98" bestFit="1" customWidth="1"/>
    <col min="8853" max="8853" width="4.5" style="98" customWidth="1"/>
    <col min="8854" max="8854" width="11.25" style="98" bestFit="1" customWidth="1"/>
    <col min="8855" max="8855" width="13.625" style="98" bestFit="1" customWidth="1"/>
    <col min="8856" max="8856" width="13.375" style="98" bestFit="1" customWidth="1"/>
    <col min="8857" max="8857" width="14.125" style="98" bestFit="1" customWidth="1"/>
    <col min="8858" max="8858" width="13.625" style="98" bestFit="1" customWidth="1"/>
    <col min="8859" max="8859" width="16.75" style="98" bestFit="1" customWidth="1"/>
    <col min="8860" max="8860" width="15.5" style="98" bestFit="1" customWidth="1"/>
    <col min="8861" max="8861" width="19.625" style="98" bestFit="1" customWidth="1"/>
    <col min="8862" max="8862" width="18.375" style="98" bestFit="1" customWidth="1"/>
    <col min="8863" max="8863" width="19.375" style="98" bestFit="1" customWidth="1"/>
    <col min="8864" max="8864" width="18.125" style="98" bestFit="1" customWidth="1"/>
    <col min="8865" max="8865" width="16.375" style="98" bestFit="1" customWidth="1"/>
    <col min="8866" max="8866" width="12" style="98" customWidth="1"/>
    <col min="8867" max="8867" width="25.5" style="98" bestFit="1" customWidth="1"/>
    <col min="8868" max="8868" width="24.125" style="98" bestFit="1" customWidth="1"/>
    <col min="8869" max="8869" width="19.625" style="98" bestFit="1" customWidth="1"/>
    <col min="8870" max="8870" width="18.375" style="98" bestFit="1" customWidth="1"/>
    <col min="8871" max="8871" width="23.5" style="98" bestFit="1" customWidth="1"/>
    <col min="8872" max="8872" width="13.375" style="98" bestFit="1" customWidth="1"/>
    <col min="8873" max="8873" width="19.875" style="98" bestFit="1" customWidth="1"/>
    <col min="8874" max="8874" width="22.75" style="98" bestFit="1" customWidth="1"/>
    <col min="8875" max="8875" width="19.125" style="98" bestFit="1" customWidth="1"/>
    <col min="8876" max="8876" width="10.875" style="98" customWidth="1"/>
    <col min="8877" max="8877" width="18.875" style="98" bestFit="1" customWidth="1"/>
    <col min="8878" max="8878" width="28.875" style="98" bestFit="1" customWidth="1"/>
    <col min="8879" max="8879" width="24.125" style="98" bestFit="1" customWidth="1"/>
    <col min="8880" max="8880" width="18.625" style="98" bestFit="1" customWidth="1"/>
    <col min="8881" max="8881" width="16.625" style="98" bestFit="1" customWidth="1"/>
    <col min="8882" max="8882" width="13.875" style="98" bestFit="1" customWidth="1"/>
    <col min="8883" max="8883" width="4.5" style="98" customWidth="1"/>
    <col min="8884" max="8884" width="11.25" style="98" bestFit="1" customWidth="1"/>
    <col min="8885" max="8885" width="13.625" style="98" bestFit="1" customWidth="1"/>
    <col min="8886" max="8886" width="13.375" style="98" bestFit="1" customWidth="1"/>
    <col min="8887" max="8887" width="14.125" style="98" bestFit="1" customWidth="1"/>
    <col min="8888" max="8888" width="13.625" style="98" bestFit="1" customWidth="1"/>
    <col min="8889" max="8889" width="16.75" style="98" bestFit="1" customWidth="1"/>
    <col min="8890" max="8890" width="15.5" style="98" bestFit="1" customWidth="1"/>
    <col min="8891" max="8891" width="19.625" style="98" bestFit="1" customWidth="1"/>
    <col min="8892" max="8892" width="18.375" style="98" bestFit="1" customWidth="1"/>
    <col min="8893" max="8893" width="19.375" style="98" bestFit="1" customWidth="1"/>
    <col min="8894" max="8894" width="18.125" style="98" bestFit="1" customWidth="1"/>
    <col min="8895" max="8895" width="16.375" style="98" bestFit="1" customWidth="1"/>
    <col min="8896" max="8896" width="12" style="98" customWidth="1"/>
    <col min="8897" max="8897" width="25.5" style="98" bestFit="1" customWidth="1"/>
    <col min="8898" max="8898" width="24.125" style="98" bestFit="1" customWidth="1"/>
    <col min="8899" max="8899" width="19.625" style="98" bestFit="1" customWidth="1"/>
    <col min="8900" max="8900" width="18.375" style="98" bestFit="1" customWidth="1"/>
    <col min="8901" max="8901" width="23.5" style="98" bestFit="1" customWidth="1"/>
    <col min="8902" max="8902" width="13.375" style="98" bestFit="1" customWidth="1"/>
    <col min="8903" max="8903" width="19.875" style="98" bestFit="1" customWidth="1"/>
    <col min="8904" max="8904" width="22.75" style="98" bestFit="1" customWidth="1"/>
    <col min="8905" max="8905" width="19.125" style="98" bestFit="1" customWidth="1"/>
    <col min="8906" max="8906" width="10.875" style="98" customWidth="1"/>
    <col min="8907" max="8907" width="18.875" style="98" bestFit="1" customWidth="1"/>
    <col min="8908" max="8908" width="28.875" style="98" bestFit="1" customWidth="1"/>
    <col min="8909" max="8909" width="24.125" style="98" bestFit="1" customWidth="1"/>
    <col min="8910" max="8910" width="18.625" style="98" bestFit="1" customWidth="1"/>
    <col min="8911" max="8911" width="17.75" style="98" bestFit="1" customWidth="1"/>
    <col min="8912" max="8912" width="14.875" style="98" bestFit="1" customWidth="1"/>
    <col min="8913" max="8913" width="4.5" style="98" customWidth="1"/>
    <col min="8914" max="8914" width="11.25" style="98" bestFit="1" customWidth="1"/>
    <col min="8915" max="8915" width="13.625" style="98" bestFit="1" customWidth="1"/>
    <col min="8916" max="8916" width="13.375" style="98" bestFit="1" customWidth="1"/>
    <col min="8917" max="8917" width="14.125" style="98" bestFit="1" customWidth="1"/>
    <col min="8918" max="8918" width="13.625" style="98" bestFit="1" customWidth="1"/>
    <col min="8919" max="8919" width="16.75" style="98" bestFit="1" customWidth="1"/>
    <col min="8920" max="8920" width="15.5" style="98" bestFit="1" customWidth="1"/>
    <col min="8921" max="8921" width="19.625" style="98" bestFit="1" customWidth="1"/>
    <col min="8922" max="8922" width="18.375" style="98" bestFit="1" customWidth="1"/>
    <col min="8923" max="8923" width="19.375" style="98" bestFit="1" customWidth="1"/>
    <col min="8924" max="8924" width="18.125" style="98" bestFit="1" customWidth="1"/>
    <col min="8925" max="8925" width="16.375" style="98" bestFit="1" customWidth="1"/>
    <col min="8926" max="8926" width="12.5" style="98" customWidth="1"/>
    <col min="8927" max="8927" width="25.5" style="98" bestFit="1" customWidth="1"/>
    <col min="8928" max="8928" width="24.125" style="98" bestFit="1" customWidth="1"/>
    <col min="8929" max="8929" width="19.625" style="98" bestFit="1" customWidth="1"/>
    <col min="8930" max="8930" width="18.375" style="98" bestFit="1" customWidth="1"/>
    <col min="8931" max="8931" width="23.5" style="98" bestFit="1" customWidth="1"/>
    <col min="8932" max="8932" width="13.375" style="98" bestFit="1" customWidth="1"/>
    <col min="8933" max="8933" width="19.875" style="98" bestFit="1" customWidth="1"/>
    <col min="8934" max="8934" width="22.75" style="98" bestFit="1" customWidth="1"/>
    <col min="8935" max="8935" width="19.125" style="98" bestFit="1" customWidth="1"/>
    <col min="8936" max="8936" width="10.875" style="98" customWidth="1"/>
    <col min="8937" max="8937" width="18.875" style="98" bestFit="1" customWidth="1"/>
    <col min="8938" max="8938" width="28.875" style="98" bestFit="1" customWidth="1"/>
    <col min="8939" max="8939" width="24.125" style="98" bestFit="1" customWidth="1"/>
    <col min="8940" max="8940" width="18.625" style="98" bestFit="1" customWidth="1"/>
    <col min="8941" max="8941" width="16.625" style="98" bestFit="1" customWidth="1"/>
    <col min="8942" max="8942" width="13.875" style="98" bestFit="1" customWidth="1"/>
    <col min="8943" max="8943" width="4.5" style="98" customWidth="1"/>
    <col min="8944" max="8944" width="11.25" style="98" bestFit="1" customWidth="1"/>
    <col min="8945" max="8945" width="13.625" style="98" bestFit="1" customWidth="1"/>
    <col min="8946" max="8946" width="13.375" style="98" bestFit="1" customWidth="1"/>
    <col min="8947" max="8947" width="14.125" style="98" bestFit="1" customWidth="1"/>
    <col min="8948" max="8948" width="13.625" style="98" bestFit="1" customWidth="1"/>
    <col min="8949" max="8949" width="16.75" style="98" bestFit="1" customWidth="1"/>
    <col min="8950" max="8950" width="15.5" style="98" bestFit="1" customWidth="1"/>
    <col min="8951" max="8951" width="19.625" style="98" bestFit="1" customWidth="1"/>
    <col min="8952" max="8952" width="18.375" style="98" bestFit="1" customWidth="1"/>
    <col min="8953" max="8953" width="19.375" style="98" bestFit="1" customWidth="1"/>
    <col min="8954" max="8954" width="18.125" style="98" bestFit="1" customWidth="1"/>
    <col min="8955" max="8955" width="16.375" style="98" bestFit="1" customWidth="1"/>
    <col min="8956" max="8956" width="12" style="98" bestFit="1" customWidth="1"/>
    <col min="8957" max="8957" width="25.5" style="98" bestFit="1" customWidth="1"/>
    <col min="8958" max="8958" width="24.125" style="98" bestFit="1" customWidth="1"/>
    <col min="8959" max="8959" width="19.625" style="98" bestFit="1" customWidth="1"/>
    <col min="8960" max="8960" width="18.375" style="98" bestFit="1" customWidth="1"/>
    <col min="8961" max="8961" width="23.5" style="98" bestFit="1" customWidth="1"/>
    <col min="8962" max="8962" width="13.375" style="98" bestFit="1" customWidth="1"/>
    <col min="8963" max="8963" width="19.875" style="98" bestFit="1" customWidth="1"/>
    <col min="8964" max="8964" width="22.75" style="98" bestFit="1" customWidth="1"/>
    <col min="8965" max="8965" width="19.125" style="98" bestFit="1" customWidth="1"/>
    <col min="8966" max="8966" width="10.875" style="98" customWidth="1"/>
    <col min="8967" max="8967" width="18.875" style="98" bestFit="1" customWidth="1"/>
    <col min="8968" max="8968" width="28.875" style="98" bestFit="1" customWidth="1"/>
    <col min="8969" max="8969" width="24.125" style="98" bestFit="1" customWidth="1"/>
    <col min="8970" max="8970" width="18.625" style="98" bestFit="1" customWidth="1"/>
    <col min="8971" max="8971" width="17.75" style="98" customWidth="1"/>
    <col min="8972" max="8972" width="14.875" style="98" customWidth="1"/>
    <col min="8973" max="8973" width="4.5" style="98" customWidth="1"/>
    <col min="8974" max="8974" width="11.25" style="98" customWidth="1"/>
    <col min="8975" max="8975" width="13.625" style="98" bestFit="1" customWidth="1"/>
    <col min="8976" max="8976" width="13.375" style="98" customWidth="1"/>
    <col min="8977" max="8977" width="14.125" style="98" bestFit="1" customWidth="1"/>
    <col min="8978" max="8978" width="13.625" style="98" bestFit="1" customWidth="1"/>
    <col min="8979" max="8979" width="16.75" style="98" bestFit="1" customWidth="1"/>
    <col min="8980" max="8980" width="15.5" style="98" bestFit="1" customWidth="1"/>
    <col min="8981" max="8981" width="19.625" style="98" bestFit="1" customWidth="1"/>
    <col min="8982" max="8982" width="18.375" style="98" customWidth="1"/>
    <col min="8983" max="8983" width="19.375" style="98" customWidth="1"/>
    <col min="8984" max="8984" width="18.125" style="98" customWidth="1"/>
    <col min="8985" max="8985" width="16.375" style="98" customWidth="1"/>
    <col min="8986" max="8986" width="12.5" style="98" customWidth="1"/>
    <col min="8987" max="8987" width="25.5" style="98" customWidth="1"/>
    <col min="8988" max="8988" width="24.125" style="98" customWidth="1"/>
    <col min="8989" max="8989" width="19.625" style="98" customWidth="1"/>
    <col min="8990" max="8990" width="18.375" style="98" customWidth="1"/>
    <col min="8991" max="8991" width="23.5" style="98" customWidth="1"/>
    <col min="8992" max="8992" width="13.375" style="98" customWidth="1"/>
    <col min="8993" max="8993" width="19.875" style="98" customWidth="1"/>
    <col min="8994" max="8994" width="22.75" style="98" customWidth="1"/>
    <col min="8995" max="8995" width="19.125" style="98" customWidth="1"/>
    <col min="8996" max="8996" width="10.875" style="98" customWidth="1"/>
    <col min="8997" max="8997" width="18.875" style="98" customWidth="1"/>
    <col min="8998" max="8998" width="28.875" style="98" customWidth="1"/>
    <col min="8999" max="8999" width="24.125" style="98" bestFit="1" customWidth="1"/>
    <col min="9000" max="9000" width="18.625" style="98" customWidth="1"/>
    <col min="9001" max="9001" width="18.375" style="98" bestFit="1" customWidth="1"/>
    <col min="9002" max="9002" width="23.5" style="98" bestFit="1" customWidth="1"/>
    <col min="9003" max="9003" width="13.375" style="98" bestFit="1" customWidth="1"/>
    <col min="9004" max="9004" width="19.875" style="98" bestFit="1" customWidth="1"/>
    <col min="9005" max="9005" width="22.75" style="98" bestFit="1" customWidth="1"/>
    <col min="9006" max="9006" width="19.125" style="98" bestFit="1" customWidth="1"/>
    <col min="9007" max="9007" width="11.875" style="98" customWidth="1"/>
    <col min="9008" max="9008" width="18.875" style="98" bestFit="1" customWidth="1"/>
    <col min="9009" max="9009" width="28.875" style="98" bestFit="1" customWidth="1"/>
    <col min="9010" max="9010" width="24.125" style="98" bestFit="1" customWidth="1"/>
    <col min="9011" max="9011" width="18.625" style="98" customWidth="1"/>
    <col min="9012" max="9012" width="18.375" style="98" bestFit="1" customWidth="1"/>
    <col min="9013" max="9013" width="19.375" style="98" bestFit="1" customWidth="1"/>
    <col min="9014" max="9014" width="18.125" style="98" bestFit="1" customWidth="1"/>
    <col min="9015" max="9015" width="16.375" style="98" bestFit="1" customWidth="1"/>
    <col min="9016" max="9016" width="12" style="98" bestFit="1" customWidth="1"/>
    <col min="9017" max="9017" width="25.5" style="98" bestFit="1" customWidth="1"/>
    <col min="9018" max="9018" width="24.125" style="98" bestFit="1" customWidth="1"/>
    <col min="9019" max="9019" width="19.625" style="98" bestFit="1" customWidth="1"/>
    <col min="9020" max="9020" width="18.375" style="98" bestFit="1" customWidth="1"/>
    <col min="9021" max="9021" width="23.5" style="98" bestFit="1" customWidth="1"/>
    <col min="9022" max="9022" width="13.375" style="98" bestFit="1" customWidth="1"/>
    <col min="9023" max="9023" width="19.875" style="98" bestFit="1" customWidth="1"/>
    <col min="9024" max="9024" width="22.75" style="98" bestFit="1" customWidth="1"/>
    <col min="9025" max="9025" width="19.125" style="98" bestFit="1" customWidth="1"/>
    <col min="9026" max="9026" width="12.5" style="98" bestFit="1" customWidth="1"/>
    <col min="9027" max="9027" width="18.875" style="98" bestFit="1" customWidth="1"/>
    <col min="9028" max="9028" width="28.875" style="98" bestFit="1" customWidth="1"/>
    <col min="9029" max="9029" width="24.125" style="98" bestFit="1" customWidth="1"/>
    <col min="9030" max="9030" width="18.625" style="98" bestFit="1" customWidth="1"/>
    <col min="9031" max="16384" width="9" style="98"/>
  </cols>
  <sheetData>
    <row r="1" spans="1:60 8971:9001">
      <c r="MGA1" s="106"/>
      <c r="MHE1" s="106"/>
    </row>
    <row r="2" spans="1:60 8971:9001">
      <c r="A2" s="98" t="s">
        <v>49</v>
      </c>
      <c r="B2" s="98" t="s">
        <v>50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  <c r="AE2" s="98" t="s">
        <v>49</v>
      </c>
      <c r="AF2" s="98" t="s">
        <v>50</v>
      </c>
      <c r="AG2" s="98" t="s">
        <v>5</v>
      </c>
      <c r="AH2" s="98" t="s">
        <v>6</v>
      </c>
      <c r="AI2" s="98" t="s">
        <v>7</v>
      </c>
      <c r="AJ2" s="98" t="s">
        <v>8</v>
      </c>
      <c r="AK2" s="98" t="s">
        <v>9</v>
      </c>
      <c r="AL2" s="98" t="s">
        <v>10</v>
      </c>
      <c r="AM2" s="98" t="s">
        <v>11</v>
      </c>
      <c r="AN2" s="98" t="s">
        <v>12</v>
      </c>
      <c r="AO2" s="98" t="s">
        <v>13</v>
      </c>
      <c r="AP2" s="98" t="s">
        <v>14</v>
      </c>
      <c r="AQ2" s="98" t="s">
        <v>15</v>
      </c>
      <c r="AR2" s="98" t="s">
        <v>16</v>
      </c>
      <c r="AS2" s="98" t="s">
        <v>17</v>
      </c>
      <c r="AT2" s="98" t="s">
        <v>18</v>
      </c>
      <c r="AU2" s="98" t="s">
        <v>19</v>
      </c>
      <c r="AV2" s="98" t="s">
        <v>20</v>
      </c>
      <c r="AW2" s="98" t="s">
        <v>21</v>
      </c>
      <c r="AX2" s="98" t="s">
        <v>22</v>
      </c>
      <c r="AY2" s="98" t="s">
        <v>23</v>
      </c>
      <c r="AZ2" s="98" t="s">
        <v>24</v>
      </c>
      <c r="BA2" s="98" t="s">
        <v>25</v>
      </c>
      <c r="BB2" s="98" t="s">
        <v>26</v>
      </c>
      <c r="BC2" s="98" t="s">
        <v>27</v>
      </c>
      <c r="BD2" s="98" t="s">
        <v>28</v>
      </c>
      <c r="BE2" s="98" t="s">
        <v>29</v>
      </c>
      <c r="BF2" s="98" t="s">
        <v>30</v>
      </c>
      <c r="BG2" s="98" t="s">
        <v>31</v>
      </c>
      <c r="BH2" s="98" t="s">
        <v>32</v>
      </c>
      <c r="MGA2" s="106"/>
      <c r="MGL2" s="106"/>
      <c r="MHE2" s="106"/>
    </row>
    <row r="3" spans="1:60 8971:9001">
      <c r="A3" s="98">
        <v>2</v>
      </c>
      <c r="B3" s="98">
        <v>4</v>
      </c>
      <c r="C3" s="98">
        <v>8</v>
      </c>
      <c r="D3" s="98">
        <v>-512.5</v>
      </c>
      <c r="E3" s="98">
        <v>3225</v>
      </c>
      <c r="F3" s="98">
        <v>-3737.5</v>
      </c>
      <c r="G3" s="98">
        <v>106</v>
      </c>
      <c r="H3" s="98">
        <v>45.283018900000002</v>
      </c>
      <c r="I3" s="98">
        <v>48</v>
      </c>
      <c r="J3" s="98">
        <v>53</v>
      </c>
      <c r="K3" s="98">
        <v>225</v>
      </c>
      <c r="L3" s="98">
        <v>-275</v>
      </c>
      <c r="M3" s="98">
        <v>67.1875</v>
      </c>
      <c r="N3" s="98">
        <v>-70.518867900000004</v>
      </c>
      <c r="O3" s="98">
        <v>0.95275920000000003</v>
      </c>
      <c r="P3" s="98">
        <v>-4.8349057000000002</v>
      </c>
      <c r="Q3" s="98">
        <v>4</v>
      </c>
      <c r="R3" s="98">
        <v>5</v>
      </c>
      <c r="S3" s="98">
        <v>2</v>
      </c>
      <c r="T3" s="98">
        <v>2</v>
      </c>
      <c r="U3" s="98">
        <v>-962.5</v>
      </c>
      <c r="V3" s="98">
        <v>0.86287630000000004</v>
      </c>
      <c r="W3" s="98">
        <v>1</v>
      </c>
      <c r="X3" s="98">
        <v>962.5</v>
      </c>
      <c r="Y3" s="98">
        <v>-53.246753200000001</v>
      </c>
      <c r="Z3" s="98">
        <v>-25.558441599999998</v>
      </c>
      <c r="AA3" s="98">
        <v>-0.1569739</v>
      </c>
      <c r="AB3" s="98">
        <v>-4.646E-3</v>
      </c>
      <c r="AC3" s="98">
        <v>-176.95177419999999</v>
      </c>
      <c r="AD3" s="98">
        <v>0</v>
      </c>
      <c r="AE3" s="98">
        <v>2</v>
      </c>
      <c r="AF3" s="98">
        <v>4</v>
      </c>
      <c r="AG3" s="98">
        <v>8</v>
      </c>
      <c r="AH3" s="98">
        <v>-512.5</v>
      </c>
      <c r="AI3" s="98">
        <v>3225</v>
      </c>
      <c r="AJ3" s="98">
        <v>-3737.5</v>
      </c>
      <c r="AK3" s="98">
        <v>106</v>
      </c>
      <c r="AL3" s="98">
        <v>45.283018900000002</v>
      </c>
      <c r="AM3" s="98">
        <v>48</v>
      </c>
      <c r="AN3" s="98">
        <v>53</v>
      </c>
      <c r="AO3" s="98">
        <v>225</v>
      </c>
      <c r="AP3" s="98">
        <v>-275</v>
      </c>
      <c r="AQ3" s="98">
        <v>67.1875</v>
      </c>
      <c r="AR3" s="98">
        <v>-70.518867900000004</v>
      </c>
      <c r="AS3" s="98">
        <v>0.95275920000000003</v>
      </c>
      <c r="AT3" s="98">
        <v>-4.8349057000000002</v>
      </c>
      <c r="AU3" s="98">
        <v>4</v>
      </c>
      <c r="AV3" s="98">
        <v>5</v>
      </c>
      <c r="AW3" s="98">
        <v>2</v>
      </c>
      <c r="AX3" s="98">
        <v>2</v>
      </c>
      <c r="AY3" s="98">
        <v>-962.5</v>
      </c>
      <c r="AZ3" s="98">
        <v>0.86287630000000004</v>
      </c>
      <c r="BA3" s="98">
        <v>1</v>
      </c>
      <c r="BB3" s="98">
        <v>962.5</v>
      </c>
      <c r="BC3" s="98">
        <v>-53.246753200000001</v>
      </c>
      <c r="BD3" s="98">
        <v>-25.558441599999998</v>
      </c>
      <c r="BE3" s="98">
        <v>-0.15699730000000001</v>
      </c>
      <c r="BF3" s="98">
        <v>-4.646E-3</v>
      </c>
      <c r="BG3" s="98">
        <v>-176.9000078</v>
      </c>
      <c r="BH3" s="98">
        <v>0</v>
      </c>
      <c r="MGA3" s="106"/>
      <c r="MHE3" s="106"/>
    </row>
    <row r="4" spans="1:60 8971:9001">
      <c r="A4" s="98">
        <v>1</v>
      </c>
      <c r="B4" s="98">
        <v>4</v>
      </c>
      <c r="C4" s="98">
        <v>7</v>
      </c>
      <c r="D4" s="98">
        <v>3437.5</v>
      </c>
      <c r="E4" s="98">
        <v>17125</v>
      </c>
      <c r="F4" s="98">
        <v>-13687.5</v>
      </c>
      <c r="G4" s="98">
        <v>106</v>
      </c>
      <c r="H4" s="98">
        <v>44.339622599999998</v>
      </c>
      <c r="I4" s="98">
        <v>47</v>
      </c>
      <c r="J4" s="98">
        <v>59</v>
      </c>
      <c r="K4" s="98">
        <v>1537.5</v>
      </c>
      <c r="L4" s="98">
        <v>-487.5</v>
      </c>
      <c r="M4" s="98">
        <v>364.3617021</v>
      </c>
      <c r="N4" s="98">
        <v>-231.9915254</v>
      </c>
      <c r="O4" s="98">
        <v>1.5705819000000001</v>
      </c>
      <c r="P4" s="98">
        <v>32.429245299999998</v>
      </c>
      <c r="Q4" s="98">
        <v>6</v>
      </c>
      <c r="R4" s="98">
        <v>6</v>
      </c>
      <c r="S4" s="98">
        <v>37</v>
      </c>
      <c r="T4" s="98">
        <v>17</v>
      </c>
      <c r="U4" s="98">
        <v>-2112.5</v>
      </c>
      <c r="V4" s="98">
        <v>1.2511416</v>
      </c>
      <c r="W4" s="98">
        <v>1</v>
      </c>
      <c r="X4" s="98">
        <v>2112.5</v>
      </c>
      <c r="Y4" s="98">
        <v>162.72189349999999</v>
      </c>
      <c r="Z4" s="98">
        <v>76.479289899999998</v>
      </c>
      <c r="AA4" s="98">
        <v>0.12287049999999999</v>
      </c>
      <c r="AB4" s="98">
        <v>2.7215199999999998E-2</v>
      </c>
      <c r="AC4" s="98">
        <v>2554.8349096000002</v>
      </c>
      <c r="AD4" s="98">
        <v>0</v>
      </c>
      <c r="AE4" s="98">
        <v>1</v>
      </c>
      <c r="AF4" s="98">
        <v>4</v>
      </c>
      <c r="AG4" s="98">
        <v>7</v>
      </c>
      <c r="AH4" s="98">
        <v>3437.5</v>
      </c>
      <c r="AI4" s="98">
        <v>17125</v>
      </c>
      <c r="AJ4" s="98">
        <v>-13687.5</v>
      </c>
      <c r="AK4" s="98">
        <v>106</v>
      </c>
      <c r="AL4" s="98">
        <v>44.339622599999998</v>
      </c>
      <c r="AM4" s="98">
        <v>47</v>
      </c>
      <c r="AN4" s="98">
        <v>59</v>
      </c>
      <c r="AO4" s="98">
        <v>1537.5</v>
      </c>
      <c r="AP4" s="98">
        <v>-487.5</v>
      </c>
      <c r="AQ4" s="98">
        <v>364.3617021</v>
      </c>
      <c r="AR4" s="98">
        <v>-231.9915254</v>
      </c>
      <c r="AS4" s="98">
        <v>1.5705819000000001</v>
      </c>
      <c r="AT4" s="98">
        <v>32.429245299999998</v>
      </c>
      <c r="AU4" s="98">
        <v>6</v>
      </c>
      <c r="AV4" s="98">
        <v>6</v>
      </c>
      <c r="AW4" s="98">
        <v>37</v>
      </c>
      <c r="AX4" s="98">
        <v>17</v>
      </c>
      <c r="AY4" s="98">
        <v>-2112.5</v>
      </c>
      <c r="AZ4" s="98">
        <v>1.2511416</v>
      </c>
      <c r="BA4" s="98">
        <v>1</v>
      </c>
      <c r="BB4" s="98">
        <v>2112.5</v>
      </c>
      <c r="BC4" s="98">
        <v>162.72189349999999</v>
      </c>
      <c r="BD4" s="98">
        <v>76.479289899999998</v>
      </c>
      <c r="BE4" s="98">
        <v>0.1228887</v>
      </c>
      <c r="BF4" s="98">
        <v>2.7215199999999998E-2</v>
      </c>
      <c r="BG4" s="98">
        <v>2555.2693261999998</v>
      </c>
      <c r="BH4" s="98">
        <v>0</v>
      </c>
      <c r="MGA4" s="106"/>
      <c r="MHE4" s="106"/>
    </row>
    <row r="5" spans="1:60 8971:9001">
      <c r="A5" s="98">
        <v>2</v>
      </c>
      <c r="B5" s="98">
        <v>3</v>
      </c>
      <c r="C5" s="98">
        <v>6</v>
      </c>
      <c r="D5" s="98">
        <v>-600</v>
      </c>
      <c r="E5" s="98">
        <v>9062.5</v>
      </c>
      <c r="F5" s="98">
        <v>-9662.5</v>
      </c>
      <c r="G5" s="98">
        <v>329</v>
      </c>
      <c r="H5" s="98">
        <v>43.465045600000003</v>
      </c>
      <c r="I5" s="98">
        <v>143</v>
      </c>
      <c r="J5" s="98">
        <v>157</v>
      </c>
      <c r="K5" s="98">
        <v>425</v>
      </c>
      <c r="L5" s="98">
        <v>-375</v>
      </c>
      <c r="M5" s="98">
        <v>63.374125900000003</v>
      </c>
      <c r="N5" s="98">
        <v>-61.544586000000002</v>
      </c>
      <c r="O5" s="98">
        <v>1.0297270999999999</v>
      </c>
      <c r="P5" s="98">
        <v>-1.8237082</v>
      </c>
      <c r="Q5" s="98">
        <v>6</v>
      </c>
      <c r="R5" s="98">
        <v>6</v>
      </c>
      <c r="S5" s="98">
        <v>2</v>
      </c>
      <c r="T5" s="98">
        <v>2</v>
      </c>
      <c r="U5" s="98">
        <v>-2250</v>
      </c>
      <c r="V5" s="98">
        <v>0.93790430000000002</v>
      </c>
      <c r="W5" s="98">
        <v>1</v>
      </c>
      <c r="X5" s="98">
        <v>2250</v>
      </c>
      <c r="Y5" s="98">
        <v>-26.6666667</v>
      </c>
      <c r="Z5" s="98">
        <v>-38.133333299999997</v>
      </c>
      <c r="AA5" s="98">
        <v>-0.24833250000000001</v>
      </c>
      <c r="AB5" s="98">
        <v>-5.8669000000000004E-3</v>
      </c>
      <c r="AC5" s="98">
        <v>-0.69026209999999999</v>
      </c>
      <c r="AD5" s="98">
        <v>0</v>
      </c>
      <c r="AE5" s="98">
        <v>2</v>
      </c>
      <c r="AF5" s="98">
        <v>3</v>
      </c>
      <c r="AG5" s="98">
        <v>6</v>
      </c>
      <c r="AH5" s="98">
        <v>-625</v>
      </c>
      <c r="AI5" s="98">
        <v>9037.5</v>
      </c>
      <c r="AJ5" s="98">
        <v>-9662.5</v>
      </c>
      <c r="AK5" s="98">
        <v>328</v>
      </c>
      <c r="AL5" s="98">
        <v>43.292682900000003</v>
      </c>
      <c r="AM5" s="98">
        <v>142</v>
      </c>
      <c r="AN5" s="98">
        <v>157</v>
      </c>
      <c r="AO5" s="98">
        <v>425</v>
      </c>
      <c r="AP5" s="98">
        <v>-375</v>
      </c>
      <c r="AQ5" s="98">
        <v>63.6443662</v>
      </c>
      <c r="AR5" s="98">
        <v>-61.544586000000002</v>
      </c>
      <c r="AS5" s="98">
        <v>1.0341180000000001</v>
      </c>
      <c r="AT5" s="98">
        <v>-1.9054878</v>
      </c>
      <c r="AU5" s="98">
        <v>6</v>
      </c>
      <c r="AV5" s="98">
        <v>6</v>
      </c>
      <c r="AW5" s="98">
        <v>2</v>
      </c>
      <c r="AX5" s="98">
        <v>2</v>
      </c>
      <c r="AY5" s="98">
        <v>-2250</v>
      </c>
      <c r="AZ5" s="98">
        <v>0.93531690000000001</v>
      </c>
      <c r="BA5" s="98">
        <v>1</v>
      </c>
      <c r="BB5" s="98">
        <v>2250</v>
      </c>
      <c r="BC5" s="98">
        <v>-27.777777799999999</v>
      </c>
      <c r="BD5" s="98">
        <v>-39.444444400000002</v>
      </c>
      <c r="BE5" s="98">
        <v>-0.25442999999999999</v>
      </c>
      <c r="BF5" s="98">
        <v>-6.1225999999999997E-3</v>
      </c>
      <c r="BG5" s="98">
        <v>-0.9849116</v>
      </c>
      <c r="BH5" s="98">
        <v>0</v>
      </c>
      <c r="MGA5" s="106"/>
      <c r="MHE5" s="106"/>
    </row>
    <row r="6" spans="1:60 8971:9001">
      <c r="A6" s="98">
        <v>1</v>
      </c>
      <c r="B6" s="98">
        <v>3</v>
      </c>
      <c r="C6" s="98">
        <v>5</v>
      </c>
      <c r="D6" s="98">
        <v>-1737.5</v>
      </c>
      <c r="E6" s="98">
        <v>26212.5</v>
      </c>
      <c r="F6" s="98">
        <v>-27950</v>
      </c>
      <c r="G6" s="98">
        <v>329</v>
      </c>
      <c r="H6" s="98">
        <v>57.446808500000003</v>
      </c>
      <c r="I6" s="98">
        <v>189</v>
      </c>
      <c r="J6" s="98">
        <v>137</v>
      </c>
      <c r="K6" s="98">
        <v>637.5</v>
      </c>
      <c r="L6" s="98">
        <v>-575</v>
      </c>
      <c r="M6" s="98">
        <v>138.69047620000001</v>
      </c>
      <c r="N6" s="98">
        <v>-204.01459850000001</v>
      </c>
      <c r="O6" s="98">
        <v>0.67980660000000004</v>
      </c>
      <c r="P6" s="98">
        <v>-5.281155</v>
      </c>
      <c r="Q6" s="98">
        <v>15</v>
      </c>
      <c r="R6" s="98">
        <v>6</v>
      </c>
      <c r="S6" s="98">
        <v>10</v>
      </c>
      <c r="T6" s="98">
        <v>11</v>
      </c>
      <c r="U6" s="98">
        <v>-5212.5</v>
      </c>
      <c r="V6" s="98">
        <v>0.93783539999999999</v>
      </c>
      <c r="W6" s="98">
        <v>1</v>
      </c>
      <c r="X6" s="98">
        <v>5212.5</v>
      </c>
      <c r="Y6" s="98">
        <v>-33.3333333</v>
      </c>
      <c r="Z6" s="98">
        <v>-63</v>
      </c>
      <c r="AA6" s="98">
        <v>-0.17353460000000001</v>
      </c>
      <c r="AB6" s="98">
        <v>-1.2562500000000001E-2</v>
      </c>
      <c r="AC6" s="98">
        <v>-667.50532699999997</v>
      </c>
      <c r="AD6" s="98">
        <v>0</v>
      </c>
      <c r="AE6" s="98">
        <v>1</v>
      </c>
      <c r="AF6" s="98">
        <v>3</v>
      </c>
      <c r="AG6" s="98">
        <v>5</v>
      </c>
      <c r="AH6" s="98">
        <v>-1775</v>
      </c>
      <c r="AI6" s="98">
        <v>26175</v>
      </c>
      <c r="AJ6" s="98">
        <v>-27950</v>
      </c>
      <c r="AK6" s="98">
        <v>328</v>
      </c>
      <c r="AL6" s="98">
        <v>57.317073200000003</v>
      </c>
      <c r="AM6" s="98">
        <v>188</v>
      </c>
      <c r="AN6" s="98">
        <v>137</v>
      </c>
      <c r="AO6" s="98">
        <v>637.5</v>
      </c>
      <c r="AP6" s="98">
        <v>-575</v>
      </c>
      <c r="AQ6" s="98">
        <v>139.22872340000001</v>
      </c>
      <c r="AR6" s="98">
        <v>-204.01459850000001</v>
      </c>
      <c r="AS6" s="98">
        <v>0.68244490000000002</v>
      </c>
      <c r="AT6" s="98">
        <v>-5.4115853999999999</v>
      </c>
      <c r="AU6" s="98">
        <v>15</v>
      </c>
      <c r="AV6" s="98">
        <v>6</v>
      </c>
      <c r="AW6" s="98">
        <v>10</v>
      </c>
      <c r="AX6" s="98">
        <v>11</v>
      </c>
      <c r="AY6" s="98">
        <v>-5212.5</v>
      </c>
      <c r="AZ6" s="98">
        <v>0.93649369999999998</v>
      </c>
      <c r="BA6" s="98">
        <v>1</v>
      </c>
      <c r="BB6" s="98">
        <v>5212.5</v>
      </c>
      <c r="BC6" s="98">
        <v>-34.052757800000002</v>
      </c>
      <c r="BD6" s="98">
        <v>-64.019184699999997</v>
      </c>
      <c r="BE6" s="98">
        <v>-0.1763025</v>
      </c>
      <c r="BF6" s="98">
        <v>-1.29608E-2</v>
      </c>
      <c r="BG6" s="98">
        <v>-681.02579860000003</v>
      </c>
      <c r="BH6" s="98">
        <v>0</v>
      </c>
      <c r="MGA6" s="106"/>
      <c r="MHE6" s="106"/>
    </row>
    <row r="7" spans="1:60 8971:9001">
      <c r="A7" s="98">
        <v>2</v>
      </c>
      <c r="B7" s="98">
        <v>2</v>
      </c>
      <c r="C7" s="98">
        <v>4</v>
      </c>
      <c r="D7" s="98">
        <v>3450</v>
      </c>
      <c r="E7" s="98">
        <v>18775</v>
      </c>
      <c r="F7" s="98">
        <v>-15325</v>
      </c>
      <c r="G7" s="98">
        <v>246</v>
      </c>
      <c r="H7" s="98">
        <v>59.349593499999997</v>
      </c>
      <c r="I7" s="98">
        <v>146</v>
      </c>
      <c r="J7" s="98">
        <v>93</v>
      </c>
      <c r="K7" s="98">
        <v>600</v>
      </c>
      <c r="L7" s="98">
        <v>-525</v>
      </c>
      <c r="M7" s="98">
        <v>128.5958904</v>
      </c>
      <c r="N7" s="98">
        <v>-164.78494620000001</v>
      </c>
      <c r="O7" s="98">
        <v>0.78038620000000003</v>
      </c>
      <c r="P7" s="98">
        <v>14.024390199999999</v>
      </c>
      <c r="Q7" s="98">
        <v>14</v>
      </c>
      <c r="R7" s="98">
        <v>6</v>
      </c>
      <c r="S7" s="98">
        <v>9</v>
      </c>
      <c r="T7" s="98">
        <v>14</v>
      </c>
      <c r="U7" s="98">
        <v>-2100</v>
      </c>
      <c r="V7" s="98">
        <v>1.2251223</v>
      </c>
      <c r="W7" s="98">
        <v>1</v>
      </c>
      <c r="X7" s="98">
        <v>2100</v>
      </c>
      <c r="Y7" s="98">
        <v>164.2857143</v>
      </c>
      <c r="Z7" s="98">
        <v>239.85714290000001</v>
      </c>
      <c r="AA7" s="98">
        <v>0.2581058</v>
      </c>
      <c r="AB7" s="98">
        <v>3.4853000000000002E-2</v>
      </c>
      <c r="AC7" s="98">
        <v>2782.5532939999998</v>
      </c>
      <c r="AD7" s="98">
        <v>0</v>
      </c>
      <c r="AE7" s="98">
        <v>2</v>
      </c>
      <c r="AF7" s="98">
        <v>2</v>
      </c>
      <c r="AG7" s="98">
        <v>4</v>
      </c>
      <c r="AH7" s="98">
        <v>3450</v>
      </c>
      <c r="AI7" s="98">
        <v>18775</v>
      </c>
      <c r="AJ7" s="98">
        <v>-15325</v>
      </c>
      <c r="AK7" s="98">
        <v>246</v>
      </c>
      <c r="AL7" s="98">
        <v>59.349593499999997</v>
      </c>
      <c r="AM7" s="98">
        <v>146</v>
      </c>
      <c r="AN7" s="98">
        <v>93</v>
      </c>
      <c r="AO7" s="98">
        <v>600</v>
      </c>
      <c r="AP7" s="98">
        <v>-525</v>
      </c>
      <c r="AQ7" s="98">
        <v>128.5958904</v>
      </c>
      <c r="AR7" s="98">
        <v>-164.78494620000001</v>
      </c>
      <c r="AS7" s="98">
        <v>0.78038620000000003</v>
      </c>
      <c r="AT7" s="98">
        <v>14.024390199999999</v>
      </c>
      <c r="AU7" s="98">
        <v>14</v>
      </c>
      <c r="AV7" s="98">
        <v>6</v>
      </c>
      <c r="AW7" s="98">
        <v>9</v>
      </c>
      <c r="AX7" s="98">
        <v>14</v>
      </c>
      <c r="AY7" s="98">
        <v>-2100</v>
      </c>
      <c r="AZ7" s="98">
        <v>1.2251223</v>
      </c>
      <c r="BA7" s="98">
        <v>1</v>
      </c>
      <c r="BB7" s="98">
        <v>2100</v>
      </c>
      <c r="BC7" s="98">
        <v>164.2857143</v>
      </c>
      <c r="BD7" s="98">
        <v>239.85714290000001</v>
      </c>
      <c r="BE7" s="98">
        <v>0.25814409999999999</v>
      </c>
      <c r="BF7" s="98">
        <v>3.4853000000000002E-2</v>
      </c>
      <c r="BG7" s="98">
        <v>2782.1552191999999</v>
      </c>
      <c r="BH7" s="98">
        <v>0</v>
      </c>
      <c r="MGA7" s="106"/>
      <c r="MHE7" s="106"/>
    </row>
    <row r="8" spans="1:60 8971:9001">
      <c r="A8" s="98">
        <v>1</v>
      </c>
      <c r="B8" s="98">
        <v>2</v>
      </c>
      <c r="C8" s="98">
        <v>3</v>
      </c>
      <c r="D8" s="98">
        <v>-2012.5</v>
      </c>
      <c r="E8" s="98">
        <v>6912.5</v>
      </c>
      <c r="F8" s="98">
        <v>-8925</v>
      </c>
      <c r="G8" s="98">
        <v>246</v>
      </c>
      <c r="H8" s="98">
        <v>46.341463400000002</v>
      </c>
      <c r="I8" s="98">
        <v>114</v>
      </c>
      <c r="J8" s="98">
        <v>113</v>
      </c>
      <c r="K8" s="98">
        <v>250</v>
      </c>
      <c r="L8" s="98">
        <v>-525</v>
      </c>
      <c r="M8" s="98">
        <v>60.635964899999998</v>
      </c>
      <c r="N8" s="98">
        <v>-78.982300899999998</v>
      </c>
      <c r="O8" s="98">
        <v>0.76771590000000001</v>
      </c>
      <c r="P8" s="98">
        <v>-8.1808943000000003</v>
      </c>
      <c r="Q8" s="98">
        <v>8</v>
      </c>
      <c r="R8" s="98">
        <v>8</v>
      </c>
      <c r="S8" s="98">
        <v>2</v>
      </c>
      <c r="T8" s="98">
        <v>2</v>
      </c>
      <c r="U8" s="98">
        <v>-2412.5</v>
      </c>
      <c r="V8" s="98">
        <v>0.77450980000000003</v>
      </c>
      <c r="W8" s="98">
        <v>1</v>
      </c>
      <c r="X8" s="98">
        <v>2412.5</v>
      </c>
      <c r="Y8" s="98">
        <v>-83.419689099999999</v>
      </c>
      <c r="Z8" s="98">
        <v>-95.098445600000005</v>
      </c>
      <c r="AA8" s="98">
        <v>-0.42758819999999997</v>
      </c>
      <c r="AB8" s="98">
        <v>-1.8203199999999999E-2</v>
      </c>
      <c r="AC8" s="98">
        <v>-1082.1321602</v>
      </c>
      <c r="AD8" s="98">
        <v>0</v>
      </c>
      <c r="AE8" s="98">
        <v>1</v>
      </c>
      <c r="AF8" s="98">
        <v>2</v>
      </c>
      <c r="AG8" s="98">
        <v>3</v>
      </c>
      <c r="AH8" s="98">
        <v>-2012.5</v>
      </c>
      <c r="AI8" s="98">
        <v>6912.5</v>
      </c>
      <c r="AJ8" s="98">
        <v>-8925</v>
      </c>
      <c r="AK8" s="98">
        <v>246</v>
      </c>
      <c r="AL8" s="98">
        <v>46.341463400000002</v>
      </c>
      <c r="AM8" s="98">
        <v>114</v>
      </c>
      <c r="AN8" s="98">
        <v>113</v>
      </c>
      <c r="AO8" s="98">
        <v>250</v>
      </c>
      <c r="AP8" s="98">
        <v>-525</v>
      </c>
      <c r="AQ8" s="98">
        <v>60.635964899999998</v>
      </c>
      <c r="AR8" s="98">
        <v>-78.982300899999998</v>
      </c>
      <c r="AS8" s="98">
        <v>0.76771590000000001</v>
      </c>
      <c r="AT8" s="98">
        <v>-8.1808943000000003</v>
      </c>
      <c r="AU8" s="98">
        <v>8</v>
      </c>
      <c r="AV8" s="98">
        <v>8</v>
      </c>
      <c r="AW8" s="98">
        <v>2</v>
      </c>
      <c r="AX8" s="98">
        <v>2</v>
      </c>
      <c r="AY8" s="98">
        <v>-2412.5</v>
      </c>
      <c r="AZ8" s="98">
        <v>0.77450980000000003</v>
      </c>
      <c r="BA8" s="98">
        <v>1</v>
      </c>
      <c r="BB8" s="98">
        <v>2412.5</v>
      </c>
      <c r="BC8" s="98">
        <v>-83.419689099999999</v>
      </c>
      <c r="BD8" s="98">
        <v>-95.098445600000005</v>
      </c>
      <c r="BE8" s="98">
        <v>-0.42765170000000002</v>
      </c>
      <c r="BF8" s="98">
        <v>-1.8203199999999999E-2</v>
      </c>
      <c r="BG8" s="98">
        <v>-1081.2429904999999</v>
      </c>
      <c r="BH8" s="98">
        <v>0</v>
      </c>
      <c r="MGA8" s="106"/>
      <c r="MHE8" s="106"/>
    </row>
    <row r="9" spans="1:60 8971:9001">
      <c r="A9" s="98">
        <v>2</v>
      </c>
      <c r="B9" s="98">
        <v>1</v>
      </c>
      <c r="C9" s="98">
        <v>2</v>
      </c>
      <c r="D9" s="98">
        <v>2687.5</v>
      </c>
      <c r="E9" s="98">
        <v>25325</v>
      </c>
      <c r="F9" s="98">
        <v>-22637.5</v>
      </c>
      <c r="G9" s="98">
        <v>228</v>
      </c>
      <c r="H9" s="98">
        <v>50.438596500000003</v>
      </c>
      <c r="I9" s="98">
        <v>115</v>
      </c>
      <c r="J9" s="98">
        <v>107</v>
      </c>
      <c r="K9" s="98">
        <v>737.5</v>
      </c>
      <c r="L9" s="98">
        <v>-412.5</v>
      </c>
      <c r="M9" s="98">
        <v>220.2173913</v>
      </c>
      <c r="N9" s="98">
        <v>-211.56542060000001</v>
      </c>
      <c r="O9" s="98">
        <v>1.0408949999999999</v>
      </c>
      <c r="P9" s="98">
        <v>11.7872807</v>
      </c>
      <c r="Q9" s="98">
        <v>7</v>
      </c>
      <c r="R9" s="98">
        <v>5</v>
      </c>
      <c r="S9" s="98">
        <v>20</v>
      </c>
      <c r="T9" s="98">
        <v>24</v>
      </c>
      <c r="U9" s="98">
        <v>-2325</v>
      </c>
      <c r="V9" s="98">
        <v>1.1187189</v>
      </c>
      <c r="W9" s="98">
        <v>1</v>
      </c>
      <c r="X9" s="98">
        <v>2325</v>
      </c>
      <c r="Y9" s="98">
        <v>115.5913978</v>
      </c>
      <c r="Z9" s="98">
        <v>132.93010749999999</v>
      </c>
      <c r="AA9" s="98">
        <v>0.1375942</v>
      </c>
      <c r="AB9" s="98">
        <v>2.5143800000000001E-2</v>
      </c>
      <c r="AC9" s="98">
        <v>2156.0255747000001</v>
      </c>
      <c r="AD9" s="98">
        <v>0</v>
      </c>
      <c r="AE9" s="98">
        <v>2</v>
      </c>
      <c r="AF9" s="98">
        <v>1</v>
      </c>
      <c r="AG9" s="98">
        <v>2</v>
      </c>
      <c r="AH9" s="98">
        <v>2687.5</v>
      </c>
      <c r="AI9" s="98">
        <v>25325</v>
      </c>
      <c r="AJ9" s="98">
        <v>-22637.5</v>
      </c>
      <c r="AK9" s="98">
        <v>228</v>
      </c>
      <c r="AL9" s="98">
        <v>50.438596500000003</v>
      </c>
      <c r="AM9" s="98">
        <v>115</v>
      </c>
      <c r="AN9" s="98">
        <v>107</v>
      </c>
      <c r="AO9" s="98">
        <v>737.5</v>
      </c>
      <c r="AP9" s="98">
        <v>-412.5</v>
      </c>
      <c r="AQ9" s="98">
        <v>220.2173913</v>
      </c>
      <c r="AR9" s="98">
        <v>-211.56542060000001</v>
      </c>
      <c r="AS9" s="98">
        <v>1.0408949999999999</v>
      </c>
      <c r="AT9" s="98">
        <v>11.7872807</v>
      </c>
      <c r="AU9" s="98">
        <v>7</v>
      </c>
      <c r="AV9" s="98">
        <v>5</v>
      </c>
      <c r="AW9" s="98">
        <v>20</v>
      </c>
      <c r="AX9" s="98">
        <v>24</v>
      </c>
      <c r="AY9" s="98">
        <v>-2325</v>
      </c>
      <c r="AZ9" s="98">
        <v>1.1187189</v>
      </c>
      <c r="BA9" s="98">
        <v>1</v>
      </c>
      <c r="BB9" s="98">
        <v>2325</v>
      </c>
      <c r="BC9" s="98">
        <v>115.5913978</v>
      </c>
      <c r="BD9" s="98">
        <v>132.93010749999999</v>
      </c>
      <c r="BE9" s="98">
        <v>0.1376146</v>
      </c>
      <c r="BF9" s="98">
        <v>2.5143800000000001E-2</v>
      </c>
      <c r="BG9" s="98">
        <v>2157.0246877</v>
      </c>
      <c r="BH9" s="98">
        <v>0</v>
      </c>
      <c r="MGA9" s="106"/>
      <c r="MHE9" s="106"/>
    </row>
    <row r="10" spans="1:60 8971:9001">
      <c r="A10" s="98">
        <v>1</v>
      </c>
      <c r="B10" s="98">
        <v>1</v>
      </c>
      <c r="C10" s="98">
        <v>1</v>
      </c>
      <c r="D10" s="98">
        <v>200</v>
      </c>
      <c r="E10" s="98">
        <v>6100</v>
      </c>
      <c r="F10" s="98">
        <v>-5900</v>
      </c>
      <c r="G10" s="98">
        <v>228</v>
      </c>
      <c r="H10" s="98">
        <v>42.9824561</v>
      </c>
      <c r="I10" s="98">
        <v>98</v>
      </c>
      <c r="J10" s="98">
        <v>109</v>
      </c>
      <c r="K10" s="98">
        <v>237.5</v>
      </c>
      <c r="L10" s="98">
        <v>-212.5</v>
      </c>
      <c r="M10" s="98">
        <v>62.244897999999999</v>
      </c>
      <c r="N10" s="98">
        <v>-54.128440400000002</v>
      </c>
      <c r="O10" s="98">
        <v>1.1499481</v>
      </c>
      <c r="P10" s="98">
        <v>0.877193</v>
      </c>
      <c r="Q10" s="98">
        <v>5</v>
      </c>
      <c r="R10" s="98">
        <v>5</v>
      </c>
      <c r="S10" s="98">
        <v>2</v>
      </c>
      <c r="T10" s="98">
        <v>2</v>
      </c>
      <c r="U10" s="98">
        <v>-2087.5</v>
      </c>
      <c r="V10" s="98">
        <v>1.0338982999999999</v>
      </c>
      <c r="W10" s="98">
        <v>1</v>
      </c>
      <c r="X10" s="98">
        <v>2087.5</v>
      </c>
      <c r="Y10" s="98">
        <v>9.5808382999999999</v>
      </c>
      <c r="Z10" s="98">
        <v>9.3892216000000008</v>
      </c>
      <c r="AA10" s="98">
        <v>-1.0345699999999999E-2</v>
      </c>
      <c r="AB10" s="98">
        <v>1.4892E-3</v>
      </c>
      <c r="AC10" s="98">
        <v>-31.167841200000002</v>
      </c>
      <c r="AD10" s="98">
        <v>0</v>
      </c>
      <c r="AE10" s="98">
        <v>1</v>
      </c>
      <c r="AF10" s="98">
        <v>1</v>
      </c>
      <c r="AG10" s="98">
        <v>1</v>
      </c>
      <c r="AH10" s="98">
        <v>200</v>
      </c>
      <c r="AI10" s="98">
        <v>6100</v>
      </c>
      <c r="AJ10" s="98">
        <v>-5900</v>
      </c>
      <c r="AK10" s="98">
        <v>228</v>
      </c>
      <c r="AL10" s="98">
        <v>42.9824561</v>
      </c>
      <c r="AM10" s="98">
        <v>98</v>
      </c>
      <c r="AN10" s="98">
        <v>109</v>
      </c>
      <c r="AO10" s="98">
        <v>237.5</v>
      </c>
      <c r="AP10" s="98">
        <v>-212.5</v>
      </c>
      <c r="AQ10" s="98">
        <v>62.244897999999999</v>
      </c>
      <c r="AR10" s="98">
        <v>-54.128440400000002</v>
      </c>
      <c r="AS10" s="98">
        <v>1.1499481</v>
      </c>
      <c r="AT10" s="98">
        <v>0.877193</v>
      </c>
      <c r="AU10" s="98">
        <v>5</v>
      </c>
      <c r="AV10" s="98">
        <v>5</v>
      </c>
      <c r="AW10" s="98">
        <v>2</v>
      </c>
      <c r="AX10" s="98">
        <v>2</v>
      </c>
      <c r="AY10" s="98">
        <v>-2087.5</v>
      </c>
      <c r="AZ10" s="98">
        <v>1.0338982999999999</v>
      </c>
      <c r="BA10" s="98">
        <v>1</v>
      </c>
      <c r="BB10" s="98">
        <v>2087.5</v>
      </c>
      <c r="BC10" s="98">
        <v>9.5808382999999999</v>
      </c>
      <c r="BD10" s="98">
        <v>9.3892216000000008</v>
      </c>
      <c r="BE10" s="98">
        <v>-1.0347200000000001E-2</v>
      </c>
      <c r="BF10" s="98">
        <v>1.4892E-3</v>
      </c>
      <c r="BG10" s="98">
        <v>-31.063953900000001</v>
      </c>
      <c r="BH10" s="98">
        <v>0</v>
      </c>
      <c r="MGA10" s="106"/>
      <c r="MHE10" s="106"/>
    </row>
    <row r="11" spans="1:60 8971:9001">
      <c r="MGA11" s="106"/>
      <c r="MHE11" s="106"/>
    </row>
    <row r="12" spans="1:60 8971:9001">
      <c r="MGA12" s="106"/>
      <c r="MHE12" s="106"/>
    </row>
    <row r="13" spans="1:60 8971:9001">
      <c r="MGA13" s="106"/>
      <c r="MHE13" s="106"/>
    </row>
    <row r="14" spans="1:60 8971:9001">
      <c r="MGA14" s="106"/>
      <c r="MHE14" s="106"/>
    </row>
    <row r="15" spans="1:60 8971:9001" ht="13.5" customHeight="1">
      <c r="MGA15" s="106"/>
      <c r="MHE15" s="106"/>
    </row>
    <row r="16" spans="1:60 8971:9001">
      <c r="A16" s="98" t="s">
        <v>49</v>
      </c>
      <c r="B16" s="98" t="s">
        <v>50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  <c r="AE16" s="98" t="s">
        <v>49</v>
      </c>
      <c r="AF16" s="98" t="s">
        <v>50</v>
      </c>
      <c r="AG16" s="98" t="s">
        <v>5</v>
      </c>
      <c r="AH16" s="98" t="s">
        <v>6</v>
      </c>
      <c r="AI16" s="98" t="s">
        <v>7</v>
      </c>
      <c r="AJ16" s="98" t="s">
        <v>8</v>
      </c>
      <c r="AK16" s="98" t="s">
        <v>9</v>
      </c>
      <c r="AL16" s="98" t="s">
        <v>10</v>
      </c>
      <c r="AM16" s="98" t="s">
        <v>11</v>
      </c>
      <c r="AN16" s="98" t="s">
        <v>12</v>
      </c>
      <c r="AO16" s="98" t="s">
        <v>13</v>
      </c>
      <c r="AP16" s="98" t="s">
        <v>14</v>
      </c>
      <c r="AQ16" s="98" t="s">
        <v>15</v>
      </c>
      <c r="AR16" s="98" t="s">
        <v>16</v>
      </c>
      <c r="AS16" s="98" t="s">
        <v>17</v>
      </c>
      <c r="AT16" s="98" t="s">
        <v>18</v>
      </c>
      <c r="AU16" s="98" t="s">
        <v>19</v>
      </c>
      <c r="AV16" s="98" t="s">
        <v>20</v>
      </c>
      <c r="AW16" s="98" t="s">
        <v>21</v>
      </c>
      <c r="AX16" s="98" t="s">
        <v>22</v>
      </c>
      <c r="AY16" s="98" t="s">
        <v>23</v>
      </c>
      <c r="AZ16" s="98" t="s">
        <v>24</v>
      </c>
      <c r="BA16" s="98" t="s">
        <v>25</v>
      </c>
      <c r="BB16" s="98" t="s">
        <v>26</v>
      </c>
      <c r="BC16" s="98" t="s">
        <v>27</v>
      </c>
      <c r="BD16" s="98" t="s">
        <v>28</v>
      </c>
      <c r="BE16" s="98" t="s">
        <v>29</v>
      </c>
      <c r="BF16" s="98" t="s">
        <v>30</v>
      </c>
      <c r="BG16" s="98" t="s">
        <v>31</v>
      </c>
      <c r="BH16" s="98" t="s">
        <v>32</v>
      </c>
      <c r="MGA16" s="106"/>
      <c r="MGL16" s="106"/>
      <c r="MHE16" s="106"/>
    </row>
    <row r="17" spans="1:60 8971:9001">
      <c r="A17" s="98">
        <v>2</v>
      </c>
      <c r="B17" s="98">
        <v>4</v>
      </c>
      <c r="C17" s="98">
        <v>8</v>
      </c>
      <c r="D17" s="98">
        <v>-312.5</v>
      </c>
      <c r="E17" s="98">
        <v>475</v>
      </c>
      <c r="F17" s="98">
        <v>-787.5</v>
      </c>
      <c r="G17" s="98">
        <v>10</v>
      </c>
      <c r="H17" s="98">
        <v>30</v>
      </c>
      <c r="I17" s="98">
        <v>3</v>
      </c>
      <c r="J17" s="98">
        <v>6</v>
      </c>
      <c r="K17" s="98">
        <v>175</v>
      </c>
      <c r="L17" s="98">
        <v>-187.5</v>
      </c>
      <c r="M17" s="98">
        <v>158.33333329999999</v>
      </c>
      <c r="N17" s="98">
        <v>-131.25</v>
      </c>
      <c r="O17" s="98">
        <v>1.2063492</v>
      </c>
      <c r="P17" s="98">
        <v>-31.25</v>
      </c>
      <c r="Q17" s="98">
        <v>2</v>
      </c>
      <c r="R17" s="98">
        <v>3</v>
      </c>
      <c r="S17" s="98">
        <v>2</v>
      </c>
      <c r="T17" s="98">
        <v>2</v>
      </c>
      <c r="U17" s="98">
        <v>-800</v>
      </c>
      <c r="V17" s="98">
        <v>0.60317460000000001</v>
      </c>
      <c r="W17" s="98">
        <v>1</v>
      </c>
      <c r="X17" s="98">
        <v>800</v>
      </c>
      <c r="Y17" s="98">
        <v>-39.0625</v>
      </c>
      <c r="Z17" s="98">
        <v>-1.171875</v>
      </c>
      <c r="AA17" s="98">
        <v>-6.2098E-2</v>
      </c>
      <c r="AB17" s="98">
        <v>-2.6524999999999999E-3</v>
      </c>
      <c r="AC17" s="98">
        <v>-193.79679060000001</v>
      </c>
      <c r="AD17" s="98">
        <v>0</v>
      </c>
      <c r="AE17" s="98">
        <v>2</v>
      </c>
      <c r="AF17" s="98">
        <v>4</v>
      </c>
      <c r="AG17" s="98">
        <v>8</v>
      </c>
      <c r="AH17" s="98">
        <v>1150</v>
      </c>
      <c r="AI17" s="98">
        <v>4087.5</v>
      </c>
      <c r="AJ17" s="98">
        <v>-2937.5</v>
      </c>
      <c r="AK17" s="98">
        <v>79</v>
      </c>
      <c r="AL17" s="98">
        <v>53.164557000000002</v>
      </c>
      <c r="AM17" s="98">
        <v>42</v>
      </c>
      <c r="AN17" s="98">
        <v>32</v>
      </c>
      <c r="AO17" s="98">
        <v>325</v>
      </c>
      <c r="AP17" s="98">
        <v>-262.5</v>
      </c>
      <c r="AQ17" s="98">
        <v>97.321428600000004</v>
      </c>
      <c r="AR17" s="98">
        <v>-91.796875</v>
      </c>
      <c r="AS17" s="98">
        <v>1.0601824</v>
      </c>
      <c r="AT17" s="98">
        <v>14.556962</v>
      </c>
      <c r="AU17" s="98">
        <v>5</v>
      </c>
      <c r="AV17" s="98">
        <v>9</v>
      </c>
      <c r="AW17" s="98">
        <v>2</v>
      </c>
      <c r="AX17" s="98">
        <v>2</v>
      </c>
      <c r="AY17" s="98">
        <v>-1150</v>
      </c>
      <c r="AZ17" s="98">
        <v>1.3914894</v>
      </c>
      <c r="BA17" s="98">
        <v>1</v>
      </c>
      <c r="BB17" s="98">
        <v>1150</v>
      </c>
      <c r="BC17" s="98">
        <v>100</v>
      </c>
      <c r="BD17" s="98">
        <v>42</v>
      </c>
      <c r="BE17" s="98">
        <v>0.13540940000000001</v>
      </c>
      <c r="BF17" s="98">
        <v>1.0385699999999999E-2</v>
      </c>
      <c r="BG17" s="98">
        <v>897.54990050000004</v>
      </c>
      <c r="BH17" s="98">
        <v>0</v>
      </c>
      <c r="MGA17" s="106"/>
      <c r="MHE17" s="106"/>
    </row>
    <row r="18" spans="1:60 8971:9001">
      <c r="A18" s="98">
        <v>1</v>
      </c>
      <c r="B18" s="98">
        <v>4</v>
      </c>
      <c r="C18" s="98">
        <v>7</v>
      </c>
      <c r="D18" s="98">
        <v>112.5</v>
      </c>
      <c r="E18" s="98">
        <v>2925</v>
      </c>
      <c r="F18" s="98">
        <v>-2812.5</v>
      </c>
      <c r="G18" s="98">
        <v>10</v>
      </c>
      <c r="H18" s="98">
        <v>30</v>
      </c>
      <c r="I18" s="98">
        <v>3</v>
      </c>
      <c r="J18" s="98">
        <v>7</v>
      </c>
      <c r="K18" s="98">
        <v>1362.5</v>
      </c>
      <c r="L18" s="98">
        <v>-637.5</v>
      </c>
      <c r="M18" s="98">
        <v>975</v>
      </c>
      <c r="N18" s="98">
        <v>-401.7857143</v>
      </c>
      <c r="O18" s="98">
        <v>2.4266667000000002</v>
      </c>
      <c r="P18" s="98">
        <v>11.25</v>
      </c>
      <c r="Q18" s="98">
        <v>2</v>
      </c>
      <c r="R18" s="98">
        <v>5</v>
      </c>
      <c r="S18" s="98">
        <v>71</v>
      </c>
      <c r="T18" s="98">
        <v>13</v>
      </c>
      <c r="U18" s="98">
        <v>-2075</v>
      </c>
      <c r="V18" s="98">
        <v>1.04</v>
      </c>
      <c r="W18" s="98">
        <v>1</v>
      </c>
      <c r="X18" s="98">
        <v>2075</v>
      </c>
      <c r="Y18" s="98">
        <v>5.4216867000000004</v>
      </c>
      <c r="Z18" s="98">
        <v>0.16265060000000001</v>
      </c>
      <c r="AA18" s="98">
        <v>-5.13715E-2</v>
      </c>
      <c r="AB18" s="98">
        <v>-5.1322E-3</v>
      </c>
      <c r="AC18" s="98">
        <v>-25.094151400000001</v>
      </c>
      <c r="AD18" s="98">
        <v>0</v>
      </c>
      <c r="AE18" s="98">
        <v>1</v>
      </c>
      <c r="AF18" s="98">
        <v>4</v>
      </c>
      <c r="AG18" s="98">
        <v>7</v>
      </c>
      <c r="AH18" s="98">
        <v>4350</v>
      </c>
      <c r="AI18" s="98">
        <v>15337.5</v>
      </c>
      <c r="AJ18" s="98">
        <v>-10987.5</v>
      </c>
      <c r="AK18" s="98">
        <v>79</v>
      </c>
      <c r="AL18" s="98">
        <v>50.632911399999998</v>
      </c>
      <c r="AM18" s="98">
        <v>40</v>
      </c>
      <c r="AN18" s="98">
        <v>39</v>
      </c>
      <c r="AO18" s="98">
        <v>1112.5</v>
      </c>
      <c r="AP18" s="98">
        <v>-625</v>
      </c>
      <c r="AQ18" s="98">
        <v>383.4375</v>
      </c>
      <c r="AR18" s="98">
        <v>-281.7307692</v>
      </c>
      <c r="AS18" s="98">
        <v>1.3610068</v>
      </c>
      <c r="AT18" s="98">
        <v>55.063291100000001</v>
      </c>
      <c r="AU18" s="98">
        <v>5</v>
      </c>
      <c r="AV18" s="98">
        <v>5</v>
      </c>
      <c r="AW18" s="98">
        <v>25</v>
      </c>
      <c r="AX18" s="98">
        <v>15</v>
      </c>
      <c r="AY18" s="98">
        <v>-1775</v>
      </c>
      <c r="AZ18" s="98">
        <v>1.3959044</v>
      </c>
      <c r="BA18" s="98">
        <v>1</v>
      </c>
      <c r="BB18" s="98">
        <v>1775</v>
      </c>
      <c r="BC18" s="98">
        <v>245.07042250000001</v>
      </c>
      <c r="BD18" s="98">
        <v>98.028169000000005</v>
      </c>
      <c r="BE18" s="98">
        <v>0.17299039999999999</v>
      </c>
      <c r="BF18" s="98">
        <v>3.6843399999999998E-2</v>
      </c>
      <c r="BG18" s="98">
        <v>3861.7825760000001</v>
      </c>
      <c r="BH18" s="98">
        <v>0</v>
      </c>
      <c r="MGA18" s="106"/>
      <c r="MHE18" s="106"/>
    </row>
    <row r="19" spans="1:60 8971:9001">
      <c r="A19" s="98">
        <v>2</v>
      </c>
      <c r="B19" s="98">
        <v>3</v>
      </c>
      <c r="C19" s="98">
        <v>6</v>
      </c>
      <c r="D19" s="98">
        <v>-2075</v>
      </c>
      <c r="E19" s="98">
        <v>2462.5</v>
      </c>
      <c r="F19" s="98">
        <v>-4537.5</v>
      </c>
      <c r="G19" s="98">
        <v>97</v>
      </c>
      <c r="H19" s="98">
        <v>43.298969100000001</v>
      </c>
      <c r="I19" s="98">
        <v>42</v>
      </c>
      <c r="J19" s="98">
        <v>52</v>
      </c>
      <c r="K19" s="98">
        <v>250</v>
      </c>
      <c r="L19" s="98">
        <v>-412.5</v>
      </c>
      <c r="M19" s="98">
        <v>58.630952399999998</v>
      </c>
      <c r="N19" s="98">
        <v>-87.259615400000001</v>
      </c>
      <c r="O19" s="98">
        <v>0.67191389999999995</v>
      </c>
      <c r="P19" s="98">
        <v>-21.3917526</v>
      </c>
      <c r="Q19" s="98">
        <v>5</v>
      </c>
      <c r="R19" s="98">
        <v>4</v>
      </c>
      <c r="S19" s="98">
        <v>2</v>
      </c>
      <c r="T19" s="98">
        <v>2</v>
      </c>
      <c r="U19" s="98">
        <v>-2537.5</v>
      </c>
      <c r="V19" s="98">
        <v>0.54269970000000001</v>
      </c>
      <c r="W19" s="98">
        <v>1</v>
      </c>
      <c r="X19" s="98">
        <v>2537.5</v>
      </c>
      <c r="Y19" s="98">
        <v>-81.773398999999998</v>
      </c>
      <c r="Z19" s="98">
        <v>-34.344827600000002</v>
      </c>
      <c r="AA19" s="98">
        <v>-0.40022479999999999</v>
      </c>
      <c r="AB19" s="98">
        <v>-1.8257300000000001E-2</v>
      </c>
      <c r="AC19" s="98">
        <v>-1715.4656931</v>
      </c>
      <c r="AD19" s="98">
        <v>0</v>
      </c>
      <c r="AE19" s="98">
        <v>2</v>
      </c>
      <c r="AF19" s="98">
        <v>3</v>
      </c>
      <c r="AG19" s="98">
        <v>6</v>
      </c>
      <c r="AH19" s="98">
        <v>1187.5</v>
      </c>
      <c r="AI19" s="98">
        <v>3062.5</v>
      </c>
      <c r="AJ19" s="98">
        <v>-1875</v>
      </c>
      <c r="AK19" s="98">
        <v>59</v>
      </c>
      <c r="AL19" s="98">
        <v>59.322033900000001</v>
      </c>
      <c r="AM19" s="98">
        <v>35</v>
      </c>
      <c r="AN19" s="98">
        <v>21</v>
      </c>
      <c r="AO19" s="98">
        <v>350</v>
      </c>
      <c r="AP19" s="98">
        <v>-450</v>
      </c>
      <c r="AQ19" s="98">
        <v>87.5</v>
      </c>
      <c r="AR19" s="98">
        <v>-89.285714299999995</v>
      </c>
      <c r="AS19" s="98">
        <v>0.98</v>
      </c>
      <c r="AT19" s="98">
        <v>20.127118599999999</v>
      </c>
      <c r="AU19" s="98">
        <v>4</v>
      </c>
      <c r="AV19" s="98">
        <v>3</v>
      </c>
      <c r="AW19" s="98">
        <v>2</v>
      </c>
      <c r="AX19" s="98">
        <v>3</v>
      </c>
      <c r="AY19" s="98">
        <v>-1025</v>
      </c>
      <c r="AZ19" s="98">
        <v>1.6333333000000001</v>
      </c>
      <c r="BA19" s="98">
        <v>1</v>
      </c>
      <c r="BB19" s="98">
        <v>1025</v>
      </c>
      <c r="BC19" s="98">
        <v>115.85365849999999</v>
      </c>
      <c r="BD19" s="98">
        <v>40.548780499999999</v>
      </c>
      <c r="BE19" s="98">
        <v>0.1419522</v>
      </c>
      <c r="BF19" s="98">
        <v>1.0789999999999999E-2</v>
      </c>
      <c r="BG19" s="98">
        <v>441.9254042</v>
      </c>
      <c r="BH19" s="98">
        <v>0</v>
      </c>
      <c r="MGA19" s="106"/>
      <c r="MHE19" s="106"/>
    </row>
    <row r="20" spans="1:60 8971:9001">
      <c r="A20" s="98">
        <v>1</v>
      </c>
      <c r="B20" s="98">
        <v>3</v>
      </c>
      <c r="C20" s="98">
        <v>5</v>
      </c>
      <c r="D20" s="98">
        <v>-4700</v>
      </c>
      <c r="E20" s="98">
        <v>10550</v>
      </c>
      <c r="F20" s="98">
        <v>-15250</v>
      </c>
      <c r="G20" s="98">
        <v>97</v>
      </c>
      <c r="H20" s="98">
        <v>49.4845361</v>
      </c>
      <c r="I20" s="98">
        <v>48</v>
      </c>
      <c r="J20" s="98">
        <v>48</v>
      </c>
      <c r="K20" s="98">
        <v>900</v>
      </c>
      <c r="L20" s="98">
        <v>-625</v>
      </c>
      <c r="M20" s="98">
        <v>219.79166670000001</v>
      </c>
      <c r="N20" s="98">
        <v>-317.70833329999999</v>
      </c>
      <c r="O20" s="98">
        <v>0.69180330000000001</v>
      </c>
      <c r="P20" s="98">
        <v>-48.453608199999998</v>
      </c>
      <c r="Q20" s="98">
        <v>6</v>
      </c>
      <c r="R20" s="98">
        <v>4</v>
      </c>
      <c r="S20" s="98">
        <v>11</v>
      </c>
      <c r="T20" s="98">
        <v>13</v>
      </c>
      <c r="U20" s="98">
        <v>-5562.5</v>
      </c>
      <c r="V20" s="98">
        <v>0.69180330000000001</v>
      </c>
      <c r="W20" s="98">
        <v>1</v>
      </c>
      <c r="X20" s="98">
        <v>5562.5</v>
      </c>
      <c r="Y20" s="98">
        <v>-84.494382000000002</v>
      </c>
      <c r="Z20" s="98">
        <v>-40.557303400000002</v>
      </c>
      <c r="AA20" s="98">
        <v>-0.26470159999999998</v>
      </c>
      <c r="AB20" s="98">
        <v>-4.0216099999999998E-2</v>
      </c>
      <c r="AC20" s="98">
        <v>-4324.9770930000004</v>
      </c>
      <c r="AD20" s="98">
        <v>0</v>
      </c>
      <c r="AE20" s="98">
        <v>1</v>
      </c>
      <c r="AF20" s="98">
        <v>3</v>
      </c>
      <c r="AG20" s="98">
        <v>5</v>
      </c>
      <c r="AH20" s="98">
        <v>500</v>
      </c>
      <c r="AI20" s="98">
        <v>4937.5</v>
      </c>
      <c r="AJ20" s="98">
        <v>-4437.5</v>
      </c>
      <c r="AK20" s="98">
        <v>59</v>
      </c>
      <c r="AL20" s="98">
        <v>61.016949199999999</v>
      </c>
      <c r="AM20" s="98">
        <v>36</v>
      </c>
      <c r="AN20" s="98">
        <v>22</v>
      </c>
      <c r="AO20" s="98">
        <v>537.5</v>
      </c>
      <c r="AP20" s="98">
        <v>-425</v>
      </c>
      <c r="AQ20" s="98">
        <v>137.1527778</v>
      </c>
      <c r="AR20" s="98">
        <v>-201.70454549999999</v>
      </c>
      <c r="AS20" s="98">
        <v>0.67996869999999998</v>
      </c>
      <c r="AT20" s="98">
        <v>8.4745763000000007</v>
      </c>
      <c r="AU20" s="98">
        <v>5</v>
      </c>
      <c r="AV20" s="98">
        <v>4</v>
      </c>
      <c r="AW20" s="98">
        <v>8</v>
      </c>
      <c r="AX20" s="98">
        <v>6</v>
      </c>
      <c r="AY20" s="98">
        <v>-1350</v>
      </c>
      <c r="AZ20" s="98">
        <v>1.1126761000000001</v>
      </c>
      <c r="BA20" s="98">
        <v>1</v>
      </c>
      <c r="BB20" s="98">
        <v>1350</v>
      </c>
      <c r="BC20" s="98">
        <v>37.037036999999998</v>
      </c>
      <c r="BD20" s="98">
        <v>13.3333333</v>
      </c>
      <c r="BE20" s="98">
        <v>-2.8118000000000001E-3</v>
      </c>
      <c r="BF20" s="98">
        <v>6.2316000000000003E-3</v>
      </c>
      <c r="BG20" s="98">
        <v>-189.02691419999999</v>
      </c>
      <c r="BH20" s="98">
        <v>0</v>
      </c>
      <c r="MGA20" s="106"/>
      <c r="MHE20" s="106"/>
    </row>
    <row r="21" spans="1:60 8971:9001">
      <c r="A21" s="98">
        <v>2</v>
      </c>
      <c r="B21" s="98">
        <v>2</v>
      </c>
      <c r="C21" s="98">
        <v>4</v>
      </c>
      <c r="D21" s="98">
        <v>-2912.5</v>
      </c>
      <c r="E21" s="98">
        <v>2287.5</v>
      </c>
      <c r="F21" s="98">
        <v>-5200</v>
      </c>
      <c r="G21" s="98">
        <v>39</v>
      </c>
      <c r="H21" s="98">
        <v>41.025641</v>
      </c>
      <c r="I21" s="98">
        <v>16</v>
      </c>
      <c r="J21" s="98">
        <v>18</v>
      </c>
      <c r="K21" s="98">
        <v>350</v>
      </c>
      <c r="L21" s="98">
        <v>-575</v>
      </c>
      <c r="M21" s="98">
        <v>142.96875</v>
      </c>
      <c r="N21" s="98">
        <v>-288.88888889999998</v>
      </c>
      <c r="O21" s="98">
        <v>0.49489179999999999</v>
      </c>
      <c r="P21" s="98">
        <v>-74.679487199999997</v>
      </c>
      <c r="Q21" s="98">
        <v>4</v>
      </c>
      <c r="R21" s="98">
        <v>4</v>
      </c>
      <c r="S21" s="98">
        <v>14</v>
      </c>
      <c r="T21" s="98">
        <v>11</v>
      </c>
      <c r="U21" s="98">
        <v>-3287.5</v>
      </c>
      <c r="V21" s="98">
        <v>0.43990380000000001</v>
      </c>
      <c r="W21" s="98">
        <v>1</v>
      </c>
      <c r="X21" s="98">
        <v>3287.5</v>
      </c>
      <c r="Y21" s="98">
        <v>-88.593155899999999</v>
      </c>
      <c r="Z21" s="98">
        <v>-14.1749049</v>
      </c>
      <c r="AA21" s="98">
        <v>-0.1729156</v>
      </c>
      <c r="AB21" s="98">
        <v>-2.2587200000000002E-2</v>
      </c>
      <c r="AC21" s="98">
        <v>-2499.7044722999999</v>
      </c>
      <c r="AD21" s="98">
        <v>0</v>
      </c>
      <c r="AE21" s="98">
        <v>2</v>
      </c>
      <c r="AF21" s="98">
        <v>2</v>
      </c>
      <c r="AG21" s="98">
        <v>4</v>
      </c>
      <c r="AH21" s="98">
        <v>9937.5</v>
      </c>
      <c r="AI21" s="98">
        <v>25837.5</v>
      </c>
      <c r="AJ21" s="98">
        <v>-15900</v>
      </c>
      <c r="AK21" s="98">
        <v>187</v>
      </c>
      <c r="AL21" s="98">
        <v>64.705882399999993</v>
      </c>
      <c r="AM21" s="98">
        <v>121</v>
      </c>
      <c r="AN21" s="98">
        <v>66</v>
      </c>
      <c r="AO21" s="98">
        <v>750</v>
      </c>
      <c r="AP21" s="98">
        <v>-625</v>
      </c>
      <c r="AQ21" s="98">
        <v>213.53305789999999</v>
      </c>
      <c r="AR21" s="98">
        <v>-240.9090909</v>
      </c>
      <c r="AS21" s="98">
        <v>0.88636360000000003</v>
      </c>
      <c r="AT21" s="98">
        <v>53.141711200000003</v>
      </c>
      <c r="AU21" s="98">
        <v>13</v>
      </c>
      <c r="AV21" s="98">
        <v>4</v>
      </c>
      <c r="AW21" s="98">
        <v>11</v>
      </c>
      <c r="AX21" s="98">
        <v>18</v>
      </c>
      <c r="AY21" s="98">
        <v>-1850</v>
      </c>
      <c r="AZ21" s="98">
        <v>1.625</v>
      </c>
      <c r="BA21" s="98">
        <v>1</v>
      </c>
      <c r="BB21" s="98">
        <v>1850</v>
      </c>
      <c r="BC21" s="98">
        <v>537.16216220000001</v>
      </c>
      <c r="BD21" s="98">
        <v>649.96621619999996</v>
      </c>
      <c r="BE21" s="98">
        <v>0.56988450000000002</v>
      </c>
      <c r="BF21" s="98">
        <v>9.5457899999999998E-2</v>
      </c>
      <c r="BG21" s="98">
        <v>9231.0910050999992</v>
      </c>
      <c r="BH21" s="98">
        <v>0</v>
      </c>
      <c r="MGA21" s="106"/>
      <c r="MHE21" s="106"/>
    </row>
    <row r="22" spans="1:60 8971:9001">
      <c r="A22" s="98">
        <v>1</v>
      </c>
      <c r="B22" s="98">
        <v>2</v>
      </c>
      <c r="C22" s="98">
        <v>3</v>
      </c>
      <c r="D22" s="98">
        <v>287.5</v>
      </c>
      <c r="E22" s="98">
        <v>1637.5</v>
      </c>
      <c r="F22" s="98">
        <v>-1350</v>
      </c>
      <c r="G22" s="98">
        <v>39</v>
      </c>
      <c r="H22" s="98">
        <v>51.282051299999999</v>
      </c>
      <c r="I22" s="98">
        <v>20</v>
      </c>
      <c r="J22" s="98">
        <v>17</v>
      </c>
      <c r="K22" s="98">
        <v>337.5</v>
      </c>
      <c r="L22" s="98">
        <v>-312.5</v>
      </c>
      <c r="M22" s="98">
        <v>81.875</v>
      </c>
      <c r="N22" s="98">
        <v>-79.411764700000006</v>
      </c>
      <c r="O22" s="98">
        <v>1.0310185000000001</v>
      </c>
      <c r="P22" s="98">
        <v>7.3717949000000003</v>
      </c>
      <c r="Q22" s="98">
        <v>4</v>
      </c>
      <c r="R22" s="98">
        <v>4</v>
      </c>
      <c r="S22" s="98">
        <v>2</v>
      </c>
      <c r="T22" s="98">
        <v>2</v>
      </c>
      <c r="U22" s="98">
        <v>-612.5</v>
      </c>
      <c r="V22" s="98">
        <v>1.212963</v>
      </c>
      <c r="W22" s="98">
        <v>1</v>
      </c>
      <c r="X22" s="98">
        <v>612.5</v>
      </c>
      <c r="Y22" s="98">
        <v>46.938775499999998</v>
      </c>
      <c r="Z22" s="98">
        <v>9.3877550999999997</v>
      </c>
      <c r="AA22" s="98">
        <v>-9.6168999999999994E-3</v>
      </c>
      <c r="AB22" s="98">
        <v>2.4876999999999998E-3</v>
      </c>
      <c r="AC22" s="98">
        <v>160.90093400000001</v>
      </c>
      <c r="AD22" s="98">
        <v>0</v>
      </c>
      <c r="AE22" s="98">
        <v>1</v>
      </c>
      <c r="AF22" s="98">
        <v>2</v>
      </c>
      <c r="AG22" s="98">
        <v>3</v>
      </c>
      <c r="AH22" s="98">
        <v>-4312.5</v>
      </c>
      <c r="AI22" s="98">
        <v>4300</v>
      </c>
      <c r="AJ22" s="98">
        <v>-8612.5</v>
      </c>
      <c r="AK22" s="98">
        <v>187</v>
      </c>
      <c r="AL22" s="98">
        <v>37.967914399999998</v>
      </c>
      <c r="AM22" s="98">
        <v>71</v>
      </c>
      <c r="AN22" s="98">
        <v>99</v>
      </c>
      <c r="AO22" s="98">
        <v>150</v>
      </c>
      <c r="AP22" s="98">
        <v>-475</v>
      </c>
      <c r="AQ22" s="98">
        <v>60.563380299999999</v>
      </c>
      <c r="AR22" s="98">
        <v>-86.994949500000004</v>
      </c>
      <c r="AS22" s="98">
        <v>0.69617119999999999</v>
      </c>
      <c r="AT22" s="98">
        <v>-23.061497299999999</v>
      </c>
      <c r="AU22" s="98">
        <v>9</v>
      </c>
      <c r="AV22" s="98">
        <v>8</v>
      </c>
      <c r="AW22" s="98">
        <v>2</v>
      </c>
      <c r="AX22" s="98">
        <v>2</v>
      </c>
      <c r="AY22" s="98">
        <v>-4575</v>
      </c>
      <c r="AZ22" s="98">
        <v>0.4992743</v>
      </c>
      <c r="BA22" s="98">
        <v>1</v>
      </c>
      <c r="BB22" s="98">
        <v>4575</v>
      </c>
      <c r="BC22" s="98">
        <v>-94.262295100000003</v>
      </c>
      <c r="BD22" s="98">
        <v>-66.926229500000005</v>
      </c>
      <c r="BE22" s="98">
        <v>-0.76693829999999996</v>
      </c>
      <c r="BF22" s="98">
        <v>-3.9572299999999998E-2</v>
      </c>
      <c r="BG22" s="98">
        <v>-4157.1907719000001</v>
      </c>
      <c r="BH22" s="98">
        <v>0</v>
      </c>
      <c r="MGA22" s="106"/>
      <c r="MHE22" s="106"/>
    </row>
    <row r="23" spans="1:60 8971:9001">
      <c r="A23" s="98">
        <v>2</v>
      </c>
      <c r="B23" s="98">
        <v>1</v>
      </c>
      <c r="C23" s="98">
        <v>2</v>
      </c>
      <c r="D23" s="98">
        <v>-3500</v>
      </c>
      <c r="E23" s="98">
        <v>10725</v>
      </c>
      <c r="F23" s="98">
        <v>-14225</v>
      </c>
      <c r="G23" s="98">
        <v>89</v>
      </c>
      <c r="H23" s="98">
        <v>48.314606699999999</v>
      </c>
      <c r="I23" s="98">
        <v>43</v>
      </c>
      <c r="J23" s="98">
        <v>45</v>
      </c>
      <c r="K23" s="98">
        <v>750</v>
      </c>
      <c r="L23" s="98">
        <v>-625</v>
      </c>
      <c r="M23" s="98">
        <v>249.4186047</v>
      </c>
      <c r="N23" s="98">
        <v>-316.11111110000002</v>
      </c>
      <c r="O23" s="98">
        <v>0.78902190000000005</v>
      </c>
      <c r="P23" s="98">
        <v>-39.325842700000003</v>
      </c>
      <c r="Q23" s="98">
        <v>6</v>
      </c>
      <c r="R23" s="98">
        <v>5</v>
      </c>
      <c r="S23" s="98">
        <v>12</v>
      </c>
      <c r="T23" s="98">
        <v>19</v>
      </c>
      <c r="U23" s="98">
        <v>-3500</v>
      </c>
      <c r="V23" s="98">
        <v>0.75395429999999997</v>
      </c>
      <c r="W23" s="98">
        <v>1</v>
      </c>
      <c r="X23" s="98">
        <v>3500</v>
      </c>
      <c r="Y23" s="98">
        <v>-100</v>
      </c>
      <c r="Z23" s="98">
        <v>-43</v>
      </c>
      <c r="AA23" s="98">
        <v>-0.202098</v>
      </c>
      <c r="AB23" s="98">
        <v>-3.0150099999999999E-2</v>
      </c>
      <c r="AC23" s="98">
        <v>-2432.9951172999999</v>
      </c>
      <c r="AD23" s="98">
        <v>0</v>
      </c>
      <c r="AE23" s="98">
        <v>2</v>
      </c>
      <c r="AF23" s="98">
        <v>1</v>
      </c>
      <c r="AG23" s="98">
        <v>2</v>
      </c>
      <c r="AH23" s="98">
        <v>1775</v>
      </c>
      <c r="AI23" s="98">
        <v>2162.5</v>
      </c>
      <c r="AJ23" s="98">
        <v>-387.5</v>
      </c>
      <c r="AK23" s="98">
        <v>7</v>
      </c>
      <c r="AL23" s="98">
        <v>71.428571399999996</v>
      </c>
      <c r="AM23" s="98">
        <v>5</v>
      </c>
      <c r="AN23" s="98">
        <v>2</v>
      </c>
      <c r="AO23" s="98">
        <v>750</v>
      </c>
      <c r="AP23" s="98">
        <v>-212.5</v>
      </c>
      <c r="AQ23" s="98">
        <v>432.5</v>
      </c>
      <c r="AR23" s="98">
        <v>-193.75</v>
      </c>
      <c r="AS23" s="98">
        <v>2.2322581000000001</v>
      </c>
      <c r="AT23" s="98">
        <v>253.57142859999999</v>
      </c>
      <c r="AU23" s="98">
        <v>3</v>
      </c>
      <c r="AV23" s="98">
        <v>1</v>
      </c>
      <c r="AW23" s="98">
        <v>59</v>
      </c>
      <c r="AX23" s="98">
        <v>23</v>
      </c>
      <c r="AY23" s="98">
        <v>-450</v>
      </c>
      <c r="AZ23" s="98">
        <v>5.5806452000000002</v>
      </c>
      <c r="BA23" s="98">
        <v>1</v>
      </c>
      <c r="BB23" s="98">
        <v>450</v>
      </c>
      <c r="BC23" s="98">
        <v>394.44444440000001</v>
      </c>
      <c r="BD23" s="98">
        <v>19.722222200000001</v>
      </c>
      <c r="BE23" s="98">
        <v>9.1736700000000004E-2</v>
      </c>
      <c r="BF23" s="98">
        <v>1.0819E-2</v>
      </c>
      <c r="BG23" s="98">
        <v>1430.3726701000001</v>
      </c>
      <c r="BH23" s="98">
        <v>0</v>
      </c>
      <c r="MGA23" s="106"/>
      <c r="MHE23" s="106"/>
    </row>
    <row r="24" spans="1:60 8971:9001">
      <c r="A24" s="98">
        <v>1</v>
      </c>
      <c r="B24" s="98">
        <v>1</v>
      </c>
      <c r="C24" s="98">
        <v>1</v>
      </c>
      <c r="D24" s="98">
        <v>-250</v>
      </c>
      <c r="E24" s="98">
        <v>2725</v>
      </c>
      <c r="F24" s="98">
        <v>-2975</v>
      </c>
      <c r="G24" s="98">
        <v>89</v>
      </c>
      <c r="H24" s="98">
        <v>44.943820199999998</v>
      </c>
      <c r="I24" s="98">
        <v>40</v>
      </c>
      <c r="J24" s="98">
        <v>40</v>
      </c>
      <c r="K24" s="98">
        <v>212.5</v>
      </c>
      <c r="L24" s="98">
        <v>-362.5</v>
      </c>
      <c r="M24" s="98">
        <v>68.125</v>
      </c>
      <c r="N24" s="98">
        <v>-74.375</v>
      </c>
      <c r="O24" s="98">
        <v>0.91596639999999996</v>
      </c>
      <c r="P24" s="98">
        <v>-2.8089887999999998</v>
      </c>
      <c r="Q24" s="98">
        <v>6</v>
      </c>
      <c r="R24" s="98">
        <v>5</v>
      </c>
      <c r="S24" s="98">
        <v>2</v>
      </c>
      <c r="T24" s="98">
        <v>2</v>
      </c>
      <c r="U24" s="98">
        <v>-1350</v>
      </c>
      <c r="V24" s="98">
        <v>0.91596639999999996</v>
      </c>
      <c r="W24" s="98">
        <v>1</v>
      </c>
      <c r="X24" s="98">
        <v>1350</v>
      </c>
      <c r="Y24" s="98">
        <v>-18.518518499999999</v>
      </c>
      <c r="Z24" s="98">
        <v>-7.4074074000000003</v>
      </c>
      <c r="AA24" s="98">
        <v>-9.3583E-2</v>
      </c>
      <c r="AB24" s="98">
        <v>-2.1047000000000001E-3</v>
      </c>
      <c r="AC24" s="98">
        <v>-116.89322919999999</v>
      </c>
      <c r="AD24" s="98">
        <v>0</v>
      </c>
      <c r="AE24" s="98">
        <v>1</v>
      </c>
      <c r="AF24" s="98">
        <v>1</v>
      </c>
      <c r="AG24" s="98">
        <v>1</v>
      </c>
      <c r="AH24" s="98">
        <v>-137.5</v>
      </c>
      <c r="AI24" s="98">
        <v>50</v>
      </c>
      <c r="AJ24" s="98">
        <v>-187.5</v>
      </c>
      <c r="AK24" s="98">
        <v>7</v>
      </c>
      <c r="AL24" s="98">
        <v>28.571428600000001</v>
      </c>
      <c r="AM24" s="98">
        <v>2</v>
      </c>
      <c r="AN24" s="98">
        <v>3</v>
      </c>
      <c r="AO24" s="98">
        <v>25</v>
      </c>
      <c r="AP24" s="98">
        <v>-112.5</v>
      </c>
      <c r="AQ24" s="98">
        <v>25</v>
      </c>
      <c r="AR24" s="98">
        <v>-62.5</v>
      </c>
      <c r="AS24" s="98">
        <v>0.4</v>
      </c>
      <c r="AT24" s="98">
        <v>-19.642857100000001</v>
      </c>
      <c r="AU24" s="98">
        <v>2</v>
      </c>
      <c r="AV24" s="98">
        <v>2</v>
      </c>
      <c r="AW24" s="98">
        <v>2</v>
      </c>
      <c r="AX24" s="98">
        <v>2</v>
      </c>
      <c r="AY24" s="98">
        <v>-162.5</v>
      </c>
      <c r="AZ24" s="98">
        <v>0.26666669999999998</v>
      </c>
      <c r="BA24" s="98">
        <v>1</v>
      </c>
      <c r="BB24" s="98">
        <v>162.5</v>
      </c>
      <c r="BC24" s="98">
        <v>-84.615384599999999</v>
      </c>
      <c r="BD24" s="98">
        <v>-1.6923077</v>
      </c>
      <c r="BE24" s="98">
        <v>-4.8305599999999997E-2</v>
      </c>
      <c r="BF24" s="98">
        <v>-6.4599999999999998E-4</v>
      </c>
      <c r="BG24" s="98">
        <v>-24.067389599999998</v>
      </c>
      <c r="BH24" s="98">
        <v>0</v>
      </c>
      <c r="MGA24" s="106"/>
      <c r="MHE24" s="106"/>
    </row>
    <row r="25" spans="1:60 8971:9001">
      <c r="MGA25" s="106"/>
      <c r="MHE25" s="106"/>
    </row>
    <row r="26" spans="1:60 8971:9001">
      <c r="MGA26" s="106"/>
      <c r="MHE26" s="106"/>
    </row>
    <row r="27" spans="1:60 8971:9001">
      <c r="A27" s="98" t="s">
        <v>49</v>
      </c>
      <c r="B27" s="98" t="s">
        <v>50</v>
      </c>
      <c r="C27" s="98" t="s">
        <v>5</v>
      </c>
      <c r="D27" s="98" t="s">
        <v>6</v>
      </c>
      <c r="E27" s="98" t="s">
        <v>7</v>
      </c>
      <c r="F27" s="98" t="s">
        <v>8</v>
      </c>
      <c r="G27" s="98" t="s">
        <v>9</v>
      </c>
      <c r="H27" s="98" t="s">
        <v>10</v>
      </c>
      <c r="I27" s="98" t="s">
        <v>11</v>
      </c>
      <c r="J27" s="98" t="s">
        <v>12</v>
      </c>
      <c r="K27" s="98" t="s">
        <v>13</v>
      </c>
      <c r="L27" s="98" t="s">
        <v>14</v>
      </c>
      <c r="M27" s="98" t="s">
        <v>15</v>
      </c>
      <c r="N27" s="98" t="s">
        <v>16</v>
      </c>
      <c r="O27" s="98" t="s">
        <v>17</v>
      </c>
      <c r="P27" s="98" t="s">
        <v>18</v>
      </c>
      <c r="Q27" s="98" t="s">
        <v>19</v>
      </c>
      <c r="R27" s="98" t="s">
        <v>20</v>
      </c>
      <c r="S27" s="98" t="s">
        <v>21</v>
      </c>
      <c r="T27" s="98" t="s">
        <v>22</v>
      </c>
      <c r="U27" s="98" t="s">
        <v>23</v>
      </c>
      <c r="V27" s="98" t="s">
        <v>24</v>
      </c>
      <c r="W27" s="98" t="s">
        <v>25</v>
      </c>
      <c r="X27" s="98" t="s">
        <v>26</v>
      </c>
      <c r="Y27" s="98" t="s">
        <v>27</v>
      </c>
      <c r="Z27" s="98" t="s">
        <v>28</v>
      </c>
      <c r="AA27" s="98" t="s">
        <v>29</v>
      </c>
      <c r="AB27" s="98" t="s">
        <v>30</v>
      </c>
      <c r="AC27" s="98" t="s">
        <v>31</v>
      </c>
      <c r="AD27" s="98" t="s">
        <v>32</v>
      </c>
      <c r="AE27" s="98" t="s">
        <v>49</v>
      </c>
      <c r="AF27" s="98" t="s">
        <v>50</v>
      </c>
      <c r="AG27" s="98" t="s">
        <v>5</v>
      </c>
      <c r="AH27" s="98" t="s">
        <v>6</v>
      </c>
      <c r="AI27" s="98" t="s">
        <v>7</v>
      </c>
      <c r="AJ27" s="98" t="s">
        <v>8</v>
      </c>
      <c r="AK27" s="98" t="s">
        <v>9</v>
      </c>
      <c r="AL27" s="98" t="s">
        <v>10</v>
      </c>
      <c r="AM27" s="98" t="s">
        <v>11</v>
      </c>
      <c r="AN27" s="98" t="s">
        <v>12</v>
      </c>
      <c r="AO27" s="98" t="s">
        <v>13</v>
      </c>
      <c r="AP27" s="98" t="s">
        <v>14</v>
      </c>
      <c r="AQ27" s="98" t="s">
        <v>15</v>
      </c>
      <c r="AR27" s="98" t="s">
        <v>16</v>
      </c>
      <c r="AS27" s="98" t="s">
        <v>17</v>
      </c>
      <c r="AT27" s="98" t="s">
        <v>18</v>
      </c>
      <c r="AU27" s="98" t="s">
        <v>19</v>
      </c>
      <c r="AV27" s="98" t="s">
        <v>20</v>
      </c>
      <c r="AW27" s="98" t="s">
        <v>21</v>
      </c>
      <c r="AX27" s="98" t="s">
        <v>22</v>
      </c>
      <c r="AY27" s="98" t="s">
        <v>23</v>
      </c>
      <c r="AZ27" s="98" t="s">
        <v>24</v>
      </c>
      <c r="BA27" s="98" t="s">
        <v>25</v>
      </c>
      <c r="BB27" s="98" t="s">
        <v>26</v>
      </c>
      <c r="BC27" s="98" t="s">
        <v>27</v>
      </c>
      <c r="BD27" s="98" t="s">
        <v>28</v>
      </c>
      <c r="BE27" s="98" t="s">
        <v>29</v>
      </c>
      <c r="BF27" s="98" t="s">
        <v>30</v>
      </c>
      <c r="BG27" s="98" t="s">
        <v>31</v>
      </c>
      <c r="BH27" s="98" t="s">
        <v>32</v>
      </c>
      <c r="MGA27" s="106"/>
      <c r="MHE27" s="106"/>
    </row>
    <row r="28" spans="1:60 8971:9001">
      <c r="A28" s="98">
        <v>2</v>
      </c>
      <c r="B28" s="98">
        <v>4</v>
      </c>
      <c r="C28" s="98">
        <v>8</v>
      </c>
      <c r="D28" s="98">
        <v>-100</v>
      </c>
      <c r="E28" s="98">
        <v>362.5</v>
      </c>
      <c r="F28" s="98">
        <v>-462.5</v>
      </c>
      <c r="G28" s="98">
        <v>13</v>
      </c>
      <c r="H28" s="98">
        <v>30.769230799999999</v>
      </c>
      <c r="I28" s="98">
        <v>4</v>
      </c>
      <c r="J28" s="98">
        <v>7</v>
      </c>
      <c r="K28" s="98">
        <v>237.5</v>
      </c>
      <c r="L28" s="98">
        <v>-125</v>
      </c>
      <c r="M28" s="98">
        <v>90.625</v>
      </c>
      <c r="N28" s="98">
        <v>-66.071428600000004</v>
      </c>
      <c r="O28" s="98">
        <v>1.3716216000000001</v>
      </c>
      <c r="P28" s="98">
        <v>-7.6923076999999997</v>
      </c>
      <c r="Q28" s="98">
        <v>1</v>
      </c>
      <c r="R28" s="98">
        <v>4</v>
      </c>
      <c r="S28" s="98">
        <v>2</v>
      </c>
      <c r="T28" s="98">
        <v>2</v>
      </c>
      <c r="U28" s="98">
        <v>-512.5</v>
      </c>
      <c r="V28" s="98">
        <v>0.78378380000000003</v>
      </c>
      <c r="W28" s="98">
        <v>1</v>
      </c>
      <c r="X28" s="98">
        <v>512.5</v>
      </c>
      <c r="Y28" s="98">
        <v>-19.5121951</v>
      </c>
      <c r="Z28" s="98">
        <v>-0.78048779999999995</v>
      </c>
      <c r="AA28" s="98">
        <v>-8.3502999999999994E-2</v>
      </c>
      <c r="AB28" s="98">
        <v>-1.0644000000000001E-3</v>
      </c>
      <c r="AC28" s="98">
        <v>-88.110158100000007</v>
      </c>
      <c r="AD28" s="98">
        <v>0</v>
      </c>
      <c r="AE28" s="98">
        <v>2</v>
      </c>
      <c r="AF28" s="98">
        <v>4</v>
      </c>
      <c r="AG28" s="98">
        <v>8</v>
      </c>
      <c r="AH28" s="98">
        <v>-487.5</v>
      </c>
      <c r="AI28" s="98">
        <v>162.5</v>
      </c>
      <c r="AJ28" s="98">
        <v>-650</v>
      </c>
      <c r="AK28" s="98">
        <v>9</v>
      </c>
      <c r="AL28" s="98">
        <v>33.3333333</v>
      </c>
      <c r="AM28" s="98">
        <v>3</v>
      </c>
      <c r="AN28" s="98">
        <v>6</v>
      </c>
      <c r="AO28" s="98">
        <v>87.5</v>
      </c>
      <c r="AP28" s="98">
        <v>-175</v>
      </c>
      <c r="AQ28" s="98">
        <v>54.1666667</v>
      </c>
      <c r="AR28" s="98">
        <v>-108.33333330000001</v>
      </c>
      <c r="AS28" s="98">
        <v>0.5</v>
      </c>
      <c r="AT28" s="98">
        <v>-54.1666667</v>
      </c>
      <c r="AU28" s="98">
        <v>1</v>
      </c>
      <c r="AV28" s="98">
        <v>4</v>
      </c>
      <c r="AW28" s="98">
        <v>2</v>
      </c>
      <c r="AX28" s="98">
        <v>2</v>
      </c>
      <c r="AY28" s="98">
        <v>-612.5</v>
      </c>
      <c r="AZ28" s="98">
        <v>0.25</v>
      </c>
      <c r="BA28" s="98">
        <v>1</v>
      </c>
      <c r="BB28" s="98">
        <v>612.5</v>
      </c>
      <c r="BC28" s="98">
        <v>-79.591836700000002</v>
      </c>
      <c r="BD28" s="98">
        <v>-2.3877551000000001</v>
      </c>
      <c r="BE28" s="98">
        <v>-8.8750800000000005E-2</v>
      </c>
      <c r="BF28" s="98">
        <v>-3.1595999999999998E-3</v>
      </c>
      <c r="BG28" s="98">
        <v>-373.24447370000001</v>
      </c>
      <c r="BH28" s="98">
        <v>0</v>
      </c>
      <c r="MGA28" s="106"/>
      <c r="MHE28" s="106"/>
    </row>
    <row r="29" spans="1:60 8971:9001">
      <c r="A29" s="98">
        <v>1</v>
      </c>
      <c r="B29" s="98">
        <v>4</v>
      </c>
      <c r="C29" s="98">
        <v>7</v>
      </c>
      <c r="D29" s="98">
        <v>12.5</v>
      </c>
      <c r="E29" s="98">
        <v>2037.5</v>
      </c>
      <c r="F29" s="98">
        <v>-2025</v>
      </c>
      <c r="G29" s="98">
        <v>13</v>
      </c>
      <c r="H29" s="98">
        <v>53.846153800000003</v>
      </c>
      <c r="I29" s="98">
        <v>7</v>
      </c>
      <c r="J29" s="98">
        <v>6</v>
      </c>
      <c r="K29" s="98">
        <v>387.5</v>
      </c>
      <c r="L29" s="98">
        <v>-625</v>
      </c>
      <c r="M29" s="98">
        <v>291.07142859999999</v>
      </c>
      <c r="N29" s="98">
        <v>-337.5</v>
      </c>
      <c r="O29" s="98">
        <v>0.86243389999999998</v>
      </c>
      <c r="P29" s="98">
        <v>0.96153849999999996</v>
      </c>
      <c r="Q29" s="98">
        <v>3</v>
      </c>
      <c r="R29" s="98">
        <v>5</v>
      </c>
      <c r="S29" s="98">
        <v>19</v>
      </c>
      <c r="T29" s="98">
        <v>9</v>
      </c>
      <c r="U29" s="98">
        <v>-1812.5</v>
      </c>
      <c r="V29" s="98">
        <v>1.0061728000000001</v>
      </c>
      <c r="W29" s="98">
        <v>1</v>
      </c>
      <c r="X29" s="98">
        <v>1812.5</v>
      </c>
      <c r="Y29" s="98">
        <v>0.68965520000000002</v>
      </c>
      <c r="Z29" s="98">
        <v>4.8275899999999997E-2</v>
      </c>
      <c r="AA29" s="98">
        <v>-1.7888299999999999E-2</v>
      </c>
      <c r="AB29" s="98">
        <v>6.9099999999999999E-4</v>
      </c>
      <c r="AC29" s="98">
        <v>-7.0208858000000003</v>
      </c>
      <c r="AD29" s="98">
        <v>0</v>
      </c>
      <c r="AE29" s="98">
        <v>1</v>
      </c>
      <c r="AF29" s="98">
        <v>4</v>
      </c>
      <c r="AG29" s="98">
        <v>7</v>
      </c>
      <c r="AH29" s="98">
        <v>-262.5</v>
      </c>
      <c r="AI29" s="98">
        <v>1362.5</v>
      </c>
      <c r="AJ29" s="98">
        <v>-1625</v>
      </c>
      <c r="AK29" s="98">
        <v>9</v>
      </c>
      <c r="AL29" s="98">
        <v>44.444444400000002</v>
      </c>
      <c r="AM29" s="98">
        <v>4</v>
      </c>
      <c r="AN29" s="98">
        <v>5</v>
      </c>
      <c r="AO29" s="98">
        <v>562.5</v>
      </c>
      <c r="AP29" s="98">
        <v>-625</v>
      </c>
      <c r="AQ29" s="98">
        <v>340.625</v>
      </c>
      <c r="AR29" s="98">
        <v>-325</v>
      </c>
      <c r="AS29" s="98">
        <v>1.0480769000000001</v>
      </c>
      <c r="AT29" s="98">
        <v>-29.1666667</v>
      </c>
      <c r="AU29" s="98">
        <v>2</v>
      </c>
      <c r="AV29" s="98">
        <v>3</v>
      </c>
      <c r="AW29" s="98">
        <v>32</v>
      </c>
      <c r="AX29" s="98">
        <v>13</v>
      </c>
      <c r="AY29" s="98">
        <v>-1112.5</v>
      </c>
      <c r="AZ29" s="98">
        <v>0.83846149999999997</v>
      </c>
      <c r="BA29" s="98">
        <v>1</v>
      </c>
      <c r="BB29" s="98">
        <v>1112.5</v>
      </c>
      <c r="BC29" s="98">
        <v>-23.595505599999999</v>
      </c>
      <c r="BD29" s="98">
        <v>-0.9438202</v>
      </c>
      <c r="BE29" s="98">
        <v>-4.2445999999999998E-2</v>
      </c>
      <c r="BF29" s="98">
        <v>-2.1703E-3</v>
      </c>
      <c r="BG29" s="98">
        <v>-59.952964100000003</v>
      </c>
      <c r="BH29" s="98">
        <v>0</v>
      </c>
      <c r="MGA29" s="106"/>
      <c r="MHE29" s="106"/>
    </row>
    <row r="30" spans="1:60 8971:9001">
      <c r="A30" s="98">
        <v>2</v>
      </c>
      <c r="B30" s="98">
        <v>3</v>
      </c>
      <c r="C30" s="98">
        <v>6</v>
      </c>
      <c r="D30" s="98">
        <v>-1550</v>
      </c>
      <c r="E30" s="98">
        <v>362.5</v>
      </c>
      <c r="F30" s="98">
        <v>-1912.5</v>
      </c>
      <c r="G30" s="98">
        <v>25</v>
      </c>
      <c r="H30" s="98">
        <v>32</v>
      </c>
      <c r="I30" s="98">
        <v>8</v>
      </c>
      <c r="J30" s="98">
        <v>17</v>
      </c>
      <c r="K30" s="98">
        <v>137.5</v>
      </c>
      <c r="L30" s="98">
        <v>-275</v>
      </c>
      <c r="M30" s="98">
        <v>45.3125</v>
      </c>
      <c r="N30" s="98">
        <v>-112.5</v>
      </c>
      <c r="O30" s="98">
        <v>0.40277780000000002</v>
      </c>
      <c r="P30" s="98">
        <v>-62</v>
      </c>
      <c r="Q30" s="98">
        <v>2</v>
      </c>
      <c r="R30" s="98">
        <v>4</v>
      </c>
      <c r="S30" s="98">
        <v>2</v>
      </c>
      <c r="T30" s="98">
        <v>4</v>
      </c>
      <c r="U30" s="98">
        <v>-1675</v>
      </c>
      <c r="V30" s="98">
        <v>0.1895425</v>
      </c>
      <c r="W30" s="98">
        <v>1</v>
      </c>
      <c r="X30" s="98">
        <v>1675</v>
      </c>
      <c r="Y30" s="98">
        <v>-92.537313400000002</v>
      </c>
      <c r="Z30" s="98">
        <v>-7.4029851000000004</v>
      </c>
      <c r="AA30" s="98">
        <v>-0.23220389999999999</v>
      </c>
      <c r="AB30" s="98">
        <v>-1.21431E-2</v>
      </c>
      <c r="AC30" s="98">
        <v>-1513.6846545999999</v>
      </c>
      <c r="AD30" s="98">
        <v>0</v>
      </c>
      <c r="AE30" s="98">
        <v>2</v>
      </c>
      <c r="AF30" s="98">
        <v>3</v>
      </c>
      <c r="AG30" s="98">
        <v>6</v>
      </c>
      <c r="AH30" s="98">
        <v>-1537.5</v>
      </c>
      <c r="AI30" s="98">
        <v>437.5</v>
      </c>
      <c r="AJ30" s="98">
        <v>-1975</v>
      </c>
      <c r="AK30" s="98">
        <v>36</v>
      </c>
      <c r="AL30" s="98">
        <v>27.777777799999999</v>
      </c>
      <c r="AM30" s="98">
        <v>10</v>
      </c>
      <c r="AN30" s="98">
        <v>24</v>
      </c>
      <c r="AO30" s="98">
        <v>87.5</v>
      </c>
      <c r="AP30" s="98">
        <v>-450</v>
      </c>
      <c r="AQ30" s="98">
        <v>43.75</v>
      </c>
      <c r="AR30" s="98">
        <v>-82.291666699999993</v>
      </c>
      <c r="AS30" s="98">
        <v>0.53164560000000005</v>
      </c>
      <c r="AT30" s="98">
        <v>-42.7083333</v>
      </c>
      <c r="AU30" s="98">
        <v>2</v>
      </c>
      <c r="AV30" s="98">
        <v>7</v>
      </c>
      <c r="AW30" s="98">
        <v>2</v>
      </c>
      <c r="AX30" s="98">
        <v>2</v>
      </c>
      <c r="AY30" s="98">
        <v>-1675</v>
      </c>
      <c r="AZ30" s="98">
        <v>0.22151899999999999</v>
      </c>
      <c r="BA30" s="98">
        <v>1</v>
      </c>
      <c r="BB30" s="98">
        <v>1675</v>
      </c>
      <c r="BC30" s="98">
        <v>-91.791044799999995</v>
      </c>
      <c r="BD30" s="98">
        <v>-9.1791044999999993</v>
      </c>
      <c r="BE30" s="98">
        <v>-0.30239630000000001</v>
      </c>
      <c r="BF30" s="98">
        <v>-1.2727E-2</v>
      </c>
      <c r="BG30" s="98">
        <v>-1427.8922332</v>
      </c>
      <c r="BH30" s="98">
        <v>0</v>
      </c>
      <c r="MGA30" s="106"/>
      <c r="MHE30" s="106"/>
    </row>
    <row r="31" spans="1:60 8971:9001">
      <c r="A31" s="98">
        <v>1</v>
      </c>
      <c r="B31" s="98">
        <v>3</v>
      </c>
      <c r="C31" s="98">
        <v>5</v>
      </c>
      <c r="D31" s="98">
        <v>-1537.5</v>
      </c>
      <c r="E31" s="98">
        <v>2662.5</v>
      </c>
      <c r="F31" s="98">
        <v>-4200</v>
      </c>
      <c r="G31" s="98">
        <v>25</v>
      </c>
      <c r="H31" s="98">
        <v>56</v>
      </c>
      <c r="I31" s="98">
        <v>14</v>
      </c>
      <c r="J31" s="98">
        <v>11</v>
      </c>
      <c r="K31" s="98">
        <v>625</v>
      </c>
      <c r="L31" s="98">
        <v>-625</v>
      </c>
      <c r="M31" s="98">
        <v>190.17857140000001</v>
      </c>
      <c r="N31" s="98">
        <v>-381.81818179999999</v>
      </c>
      <c r="O31" s="98">
        <v>0.49808669999999999</v>
      </c>
      <c r="P31" s="98">
        <v>-61.5</v>
      </c>
      <c r="Q31" s="98">
        <v>4</v>
      </c>
      <c r="R31" s="98">
        <v>4</v>
      </c>
      <c r="S31" s="98">
        <v>14</v>
      </c>
      <c r="T31" s="98">
        <v>24</v>
      </c>
      <c r="U31" s="98">
        <v>-3075</v>
      </c>
      <c r="V31" s="98">
        <v>0.63392859999999995</v>
      </c>
      <c r="W31" s="98">
        <v>1</v>
      </c>
      <c r="X31" s="98">
        <v>3075</v>
      </c>
      <c r="Y31" s="98">
        <v>-50</v>
      </c>
      <c r="Z31" s="98">
        <v>-7</v>
      </c>
      <c r="AA31" s="98">
        <v>-8.7675400000000001E-2</v>
      </c>
      <c r="AB31" s="98">
        <v>-9.8274E-3</v>
      </c>
      <c r="AC31" s="98">
        <v>-1361.2666813999999</v>
      </c>
      <c r="AD31" s="98">
        <v>0</v>
      </c>
      <c r="AE31" s="98">
        <v>1</v>
      </c>
      <c r="AF31" s="98">
        <v>3</v>
      </c>
      <c r="AG31" s="98">
        <v>5</v>
      </c>
      <c r="AH31" s="98">
        <v>2187.5</v>
      </c>
      <c r="AI31" s="98">
        <v>4537.5</v>
      </c>
      <c r="AJ31" s="98">
        <v>-2350</v>
      </c>
      <c r="AK31" s="98">
        <v>36</v>
      </c>
      <c r="AL31" s="98">
        <v>72.222222200000004</v>
      </c>
      <c r="AM31" s="98">
        <v>26</v>
      </c>
      <c r="AN31" s="98">
        <v>10</v>
      </c>
      <c r="AO31" s="98">
        <v>487.5</v>
      </c>
      <c r="AP31" s="98">
        <v>-300</v>
      </c>
      <c r="AQ31" s="98">
        <v>174.5192308</v>
      </c>
      <c r="AR31" s="98">
        <v>-235</v>
      </c>
      <c r="AS31" s="98">
        <v>0.74263500000000005</v>
      </c>
      <c r="AT31" s="98">
        <v>60.763888899999998</v>
      </c>
      <c r="AU31" s="98">
        <v>10</v>
      </c>
      <c r="AV31" s="98">
        <v>3</v>
      </c>
      <c r="AW31" s="98">
        <v>10</v>
      </c>
      <c r="AX31" s="98">
        <v>20</v>
      </c>
      <c r="AY31" s="98">
        <v>-925</v>
      </c>
      <c r="AZ31" s="98">
        <v>1.9308510999999999</v>
      </c>
      <c r="BA31" s="98">
        <v>1</v>
      </c>
      <c r="BB31" s="98">
        <v>925</v>
      </c>
      <c r="BC31" s="98">
        <v>236.48648650000001</v>
      </c>
      <c r="BD31" s="98">
        <v>61.486486499999998</v>
      </c>
      <c r="BE31" s="98">
        <v>0.1105935</v>
      </c>
      <c r="BF31" s="98">
        <v>2.0407600000000001E-2</v>
      </c>
      <c r="BG31" s="98">
        <v>1813.6166435</v>
      </c>
      <c r="BH31" s="98">
        <v>0</v>
      </c>
      <c r="MGA31" s="106"/>
      <c r="MHE31" s="106"/>
    </row>
    <row r="32" spans="1:60 8971:9001">
      <c r="A32" s="98">
        <v>2</v>
      </c>
      <c r="B32" s="98">
        <v>2</v>
      </c>
      <c r="C32" s="98">
        <v>4</v>
      </c>
      <c r="D32" s="98">
        <v>900</v>
      </c>
      <c r="E32" s="98">
        <v>2200</v>
      </c>
      <c r="F32" s="98">
        <v>-1300</v>
      </c>
      <c r="G32" s="98">
        <v>22</v>
      </c>
      <c r="H32" s="98">
        <v>63.636363600000003</v>
      </c>
      <c r="I32" s="98">
        <v>14</v>
      </c>
      <c r="J32" s="98">
        <v>8</v>
      </c>
      <c r="K32" s="98">
        <v>600</v>
      </c>
      <c r="L32" s="98">
        <v>-387.5</v>
      </c>
      <c r="M32" s="98">
        <v>157.14285709999999</v>
      </c>
      <c r="N32" s="98">
        <v>-162.5</v>
      </c>
      <c r="O32" s="98">
        <v>0.96703300000000003</v>
      </c>
      <c r="P32" s="98">
        <v>40.909090900000002</v>
      </c>
      <c r="Q32" s="98">
        <v>4</v>
      </c>
      <c r="R32" s="98">
        <v>2</v>
      </c>
      <c r="S32" s="98">
        <v>13</v>
      </c>
      <c r="T32" s="98">
        <v>10</v>
      </c>
      <c r="U32" s="98">
        <v>-450</v>
      </c>
      <c r="V32" s="98">
        <v>1.6923077</v>
      </c>
      <c r="W32" s="98">
        <v>1</v>
      </c>
      <c r="X32" s="98">
        <v>450</v>
      </c>
      <c r="Y32" s="98">
        <v>200</v>
      </c>
      <c r="Z32" s="98">
        <v>28</v>
      </c>
      <c r="AA32" s="98">
        <v>2.8742199999999999E-2</v>
      </c>
      <c r="AB32" s="98">
        <v>7.7164E-3</v>
      </c>
      <c r="AC32" s="98">
        <v>586.45142099999998</v>
      </c>
      <c r="AD32" s="98">
        <v>0</v>
      </c>
      <c r="AE32" s="98">
        <v>2</v>
      </c>
      <c r="AF32" s="98">
        <v>2</v>
      </c>
      <c r="AG32" s="98">
        <v>4</v>
      </c>
      <c r="AH32" s="98">
        <v>-1562.5</v>
      </c>
      <c r="AI32" s="98">
        <v>1300</v>
      </c>
      <c r="AJ32" s="98">
        <v>-2862.5</v>
      </c>
      <c r="AK32" s="98">
        <v>19</v>
      </c>
      <c r="AL32" s="98">
        <v>47.368421099999999</v>
      </c>
      <c r="AM32" s="98">
        <v>9</v>
      </c>
      <c r="AN32" s="98">
        <v>10</v>
      </c>
      <c r="AO32" s="98">
        <v>525</v>
      </c>
      <c r="AP32" s="98">
        <v>-487.5</v>
      </c>
      <c r="AQ32" s="98">
        <v>144.44444440000001</v>
      </c>
      <c r="AR32" s="98">
        <v>-286.25</v>
      </c>
      <c r="AS32" s="98">
        <v>0.50460939999999999</v>
      </c>
      <c r="AT32" s="98">
        <v>-82.236842100000004</v>
      </c>
      <c r="AU32" s="98">
        <v>3</v>
      </c>
      <c r="AV32" s="98">
        <v>5</v>
      </c>
      <c r="AW32" s="98">
        <v>13</v>
      </c>
      <c r="AX32" s="98">
        <v>23</v>
      </c>
      <c r="AY32" s="98">
        <v>-1925</v>
      </c>
      <c r="AZ32" s="98">
        <v>0.45414850000000001</v>
      </c>
      <c r="BA32" s="98">
        <v>1</v>
      </c>
      <c r="BB32" s="98">
        <v>1925</v>
      </c>
      <c r="BC32" s="98">
        <v>-81.1688312</v>
      </c>
      <c r="BD32" s="98">
        <v>-7.3051947999999998</v>
      </c>
      <c r="BE32" s="98">
        <v>-0.11441320000000001</v>
      </c>
      <c r="BF32" s="98">
        <v>-1.0906300000000001E-2</v>
      </c>
      <c r="BG32" s="98">
        <v>-1452.2891479</v>
      </c>
      <c r="BH32" s="98">
        <v>0</v>
      </c>
      <c r="MGA32" s="106"/>
      <c r="MHE32" s="106"/>
    </row>
    <row r="33" spans="1:60 8971:8982">
      <c r="A33" s="98">
        <v>1</v>
      </c>
      <c r="B33" s="98">
        <v>2</v>
      </c>
      <c r="C33" s="98">
        <v>3</v>
      </c>
      <c r="D33" s="98">
        <v>-637.5</v>
      </c>
      <c r="E33" s="98">
        <v>225</v>
      </c>
      <c r="F33" s="98">
        <v>-862.5</v>
      </c>
      <c r="G33" s="98">
        <v>22</v>
      </c>
      <c r="H33" s="98">
        <v>36.363636399999997</v>
      </c>
      <c r="I33" s="98">
        <v>8</v>
      </c>
      <c r="J33" s="98">
        <v>12</v>
      </c>
      <c r="K33" s="98">
        <v>62.5</v>
      </c>
      <c r="L33" s="98">
        <v>-225</v>
      </c>
      <c r="M33" s="98">
        <v>28.125</v>
      </c>
      <c r="N33" s="98">
        <v>-71.875</v>
      </c>
      <c r="O33" s="98">
        <v>0.39130429999999999</v>
      </c>
      <c r="P33" s="98">
        <v>-28.9772727</v>
      </c>
      <c r="Q33" s="98">
        <v>2</v>
      </c>
      <c r="R33" s="98">
        <v>3</v>
      </c>
      <c r="S33" s="98">
        <v>2</v>
      </c>
      <c r="T33" s="98">
        <v>2</v>
      </c>
      <c r="U33" s="98">
        <v>-712.5</v>
      </c>
      <c r="V33" s="98">
        <v>0.26086959999999998</v>
      </c>
      <c r="W33" s="98">
        <v>1</v>
      </c>
      <c r="X33" s="98">
        <v>712.5</v>
      </c>
      <c r="Y33" s="98">
        <v>-89.473684199999994</v>
      </c>
      <c r="Z33" s="98">
        <v>-7.1578946999999999</v>
      </c>
      <c r="AA33" s="98">
        <v>-0.1523513</v>
      </c>
      <c r="AB33" s="98">
        <v>-4.6807000000000003E-3</v>
      </c>
      <c r="AC33" s="98">
        <v>-541.67474089999996</v>
      </c>
      <c r="AD33" s="98">
        <v>0</v>
      </c>
      <c r="AE33" s="98">
        <v>1</v>
      </c>
      <c r="AF33" s="98">
        <v>2</v>
      </c>
      <c r="AG33" s="98">
        <v>3</v>
      </c>
      <c r="AH33" s="98">
        <v>275</v>
      </c>
      <c r="AI33" s="98">
        <v>887.5</v>
      </c>
      <c r="AJ33" s="98">
        <v>-612.5</v>
      </c>
      <c r="AK33" s="98">
        <v>19</v>
      </c>
      <c r="AL33" s="98">
        <v>47.368421099999999</v>
      </c>
      <c r="AM33" s="98">
        <v>9</v>
      </c>
      <c r="AN33" s="98">
        <v>9</v>
      </c>
      <c r="AO33" s="98">
        <v>275</v>
      </c>
      <c r="AP33" s="98">
        <v>-237.5</v>
      </c>
      <c r="AQ33" s="98">
        <v>98.611111100000002</v>
      </c>
      <c r="AR33" s="98">
        <v>-68.055555600000005</v>
      </c>
      <c r="AS33" s="98">
        <v>1.4489795999999999</v>
      </c>
      <c r="AT33" s="98">
        <v>14.473684199999999</v>
      </c>
      <c r="AU33" s="98">
        <v>3</v>
      </c>
      <c r="AV33" s="98">
        <v>3</v>
      </c>
      <c r="AW33" s="98">
        <v>2</v>
      </c>
      <c r="AX33" s="98">
        <v>2</v>
      </c>
      <c r="AY33" s="98">
        <v>-250</v>
      </c>
      <c r="AZ33" s="98">
        <v>1.4489795999999999</v>
      </c>
      <c r="BA33" s="98">
        <v>1</v>
      </c>
      <c r="BB33" s="98">
        <v>250</v>
      </c>
      <c r="BC33" s="98">
        <v>110</v>
      </c>
      <c r="BD33" s="98">
        <v>9.9</v>
      </c>
      <c r="BE33" s="98">
        <v>0</v>
      </c>
      <c r="BF33" s="98">
        <v>1.8332999999999999E-3</v>
      </c>
      <c r="BG33" s="98">
        <v>247.23134820000001</v>
      </c>
      <c r="BH33" s="98">
        <v>0</v>
      </c>
      <c r="MGA33" s="106"/>
    </row>
    <row r="34" spans="1:60 8971:8982">
      <c r="A34" s="98">
        <v>2</v>
      </c>
      <c r="B34" s="98">
        <v>1</v>
      </c>
      <c r="C34" s="98">
        <v>2</v>
      </c>
      <c r="D34" s="98">
        <v>-750</v>
      </c>
      <c r="E34" s="98">
        <v>1762.5</v>
      </c>
      <c r="F34" s="98">
        <v>-2512.5</v>
      </c>
      <c r="G34" s="98">
        <v>16</v>
      </c>
      <c r="H34" s="98">
        <v>37.5</v>
      </c>
      <c r="I34" s="98">
        <v>6</v>
      </c>
      <c r="J34" s="98">
        <v>10</v>
      </c>
      <c r="K34" s="98">
        <v>487.5</v>
      </c>
      <c r="L34" s="98">
        <v>-475</v>
      </c>
      <c r="M34" s="98">
        <v>293.75</v>
      </c>
      <c r="N34" s="98">
        <v>-251.25</v>
      </c>
      <c r="O34" s="98">
        <v>1.1691541999999999</v>
      </c>
      <c r="P34" s="98">
        <v>-46.875</v>
      </c>
      <c r="Q34" s="98">
        <v>3</v>
      </c>
      <c r="R34" s="98">
        <v>4</v>
      </c>
      <c r="S34" s="98">
        <v>36</v>
      </c>
      <c r="T34" s="98">
        <v>16</v>
      </c>
      <c r="U34" s="98">
        <v>-1600</v>
      </c>
      <c r="V34" s="98">
        <v>0.70149249999999996</v>
      </c>
      <c r="W34" s="98">
        <v>1</v>
      </c>
      <c r="X34" s="98">
        <v>1600</v>
      </c>
      <c r="Y34" s="98">
        <v>-46.875</v>
      </c>
      <c r="Z34" s="98">
        <v>-2.8125</v>
      </c>
      <c r="AA34" s="98">
        <v>-7.8076000000000007E-2</v>
      </c>
      <c r="AB34" s="98">
        <v>-6.7501999999999996E-3</v>
      </c>
      <c r="AC34" s="98">
        <v>-477.48750680000001</v>
      </c>
      <c r="AD34" s="98">
        <v>0</v>
      </c>
      <c r="AE34" s="98">
        <v>2</v>
      </c>
      <c r="AF34" s="98">
        <v>1</v>
      </c>
      <c r="AG34" s="98">
        <v>2</v>
      </c>
      <c r="AH34" s="98">
        <v>312.5</v>
      </c>
      <c r="AI34" s="98">
        <v>2300</v>
      </c>
      <c r="AJ34" s="98">
        <v>-1987.5</v>
      </c>
      <c r="AK34" s="98">
        <v>14</v>
      </c>
      <c r="AL34" s="98">
        <v>64.285714299999995</v>
      </c>
      <c r="AM34" s="98">
        <v>9</v>
      </c>
      <c r="AN34" s="98">
        <v>5</v>
      </c>
      <c r="AO34" s="98">
        <v>750</v>
      </c>
      <c r="AP34" s="98">
        <v>-625</v>
      </c>
      <c r="AQ34" s="98">
        <v>255.55555559999999</v>
      </c>
      <c r="AR34" s="98">
        <v>-397.5</v>
      </c>
      <c r="AS34" s="98">
        <v>0.64290709999999995</v>
      </c>
      <c r="AT34" s="98">
        <v>22.321428600000001</v>
      </c>
      <c r="AU34" s="98">
        <v>4</v>
      </c>
      <c r="AV34" s="98">
        <v>3</v>
      </c>
      <c r="AW34" s="98">
        <v>9</v>
      </c>
      <c r="AX34" s="98">
        <v>25</v>
      </c>
      <c r="AY34" s="98">
        <v>-1787.5</v>
      </c>
      <c r="AZ34" s="98">
        <v>1.1572327</v>
      </c>
      <c r="BA34" s="98">
        <v>1</v>
      </c>
      <c r="BB34" s="98">
        <v>1787.5</v>
      </c>
      <c r="BC34" s="98">
        <v>17.4825175</v>
      </c>
      <c r="BD34" s="98">
        <v>1.5734265999999999</v>
      </c>
      <c r="BE34" s="98">
        <v>-1.7617299999999999E-2</v>
      </c>
      <c r="BF34" s="98">
        <v>4.3467000000000002E-3</v>
      </c>
      <c r="BG34" s="98">
        <v>42.050927000000001</v>
      </c>
      <c r="BH34" s="98">
        <v>0</v>
      </c>
      <c r="MGA34" s="106"/>
    </row>
    <row r="35" spans="1:60 8971:8982">
      <c r="A35" s="98">
        <v>1</v>
      </c>
      <c r="B35" s="98">
        <v>1</v>
      </c>
      <c r="C35" s="98">
        <v>1</v>
      </c>
      <c r="D35" s="98">
        <v>37.5</v>
      </c>
      <c r="E35" s="98">
        <v>462.5</v>
      </c>
      <c r="F35" s="98">
        <v>-425</v>
      </c>
      <c r="G35" s="98">
        <v>16</v>
      </c>
      <c r="H35" s="98">
        <v>37.5</v>
      </c>
      <c r="I35" s="98">
        <v>6</v>
      </c>
      <c r="J35" s="98">
        <v>7</v>
      </c>
      <c r="K35" s="98">
        <v>187.5</v>
      </c>
      <c r="L35" s="98">
        <v>-150</v>
      </c>
      <c r="M35" s="98">
        <v>77.083333300000007</v>
      </c>
      <c r="N35" s="98">
        <v>-60.714285699999998</v>
      </c>
      <c r="O35" s="98">
        <v>1.2696078</v>
      </c>
      <c r="P35" s="98">
        <v>2.34375</v>
      </c>
      <c r="Q35" s="98">
        <v>2</v>
      </c>
      <c r="R35" s="98">
        <v>3</v>
      </c>
      <c r="S35" s="98">
        <v>2</v>
      </c>
      <c r="T35" s="98">
        <v>2</v>
      </c>
      <c r="U35" s="98">
        <v>-375</v>
      </c>
      <c r="V35" s="98">
        <v>1.0882353</v>
      </c>
      <c r="W35" s="98">
        <v>1</v>
      </c>
      <c r="X35" s="98">
        <v>375</v>
      </c>
      <c r="Y35" s="98">
        <v>10</v>
      </c>
      <c r="Z35" s="98">
        <v>0.6</v>
      </c>
      <c r="AA35" s="98">
        <v>-3.9775199999999997E-2</v>
      </c>
      <c r="AB35" s="98">
        <v>9.3200000000000002E-5</v>
      </c>
      <c r="AC35" s="98">
        <v>14.9665088</v>
      </c>
      <c r="AD35" s="98">
        <v>0</v>
      </c>
      <c r="AE35" s="98">
        <v>1</v>
      </c>
      <c r="AF35" s="98">
        <v>1</v>
      </c>
      <c r="AG35" s="98">
        <v>1</v>
      </c>
      <c r="AH35" s="98">
        <v>-312.5</v>
      </c>
      <c r="AI35" s="98">
        <v>187.5</v>
      </c>
      <c r="AJ35" s="98">
        <v>-500</v>
      </c>
      <c r="AK35" s="98">
        <v>14</v>
      </c>
      <c r="AL35" s="98">
        <v>28.571428600000001</v>
      </c>
      <c r="AM35" s="98">
        <v>4</v>
      </c>
      <c r="AN35" s="98">
        <v>10</v>
      </c>
      <c r="AO35" s="98">
        <v>112.5</v>
      </c>
      <c r="AP35" s="98">
        <v>-112.5</v>
      </c>
      <c r="AQ35" s="98">
        <v>46.875</v>
      </c>
      <c r="AR35" s="98">
        <v>-50</v>
      </c>
      <c r="AS35" s="98">
        <v>0.9375</v>
      </c>
      <c r="AT35" s="98">
        <v>-22.321428600000001</v>
      </c>
      <c r="AU35" s="98">
        <v>2</v>
      </c>
      <c r="AV35" s="98">
        <v>4</v>
      </c>
      <c r="AW35" s="98">
        <v>2</v>
      </c>
      <c r="AX35" s="98">
        <v>2</v>
      </c>
      <c r="AY35" s="98">
        <v>-387.5</v>
      </c>
      <c r="AZ35" s="98">
        <v>0.375</v>
      </c>
      <c r="BA35" s="98">
        <v>1</v>
      </c>
      <c r="BB35" s="98">
        <v>387.5</v>
      </c>
      <c r="BC35" s="98">
        <v>-80.645161299999998</v>
      </c>
      <c r="BD35" s="98">
        <v>-3.2258065</v>
      </c>
      <c r="BE35" s="98">
        <v>-0.13605600000000001</v>
      </c>
      <c r="BF35" s="98">
        <v>-2.4813999999999999E-3</v>
      </c>
      <c r="BG35" s="98">
        <v>-277.76944600000002</v>
      </c>
      <c r="BH35" s="98">
        <v>0</v>
      </c>
      <c r="MGA35" s="106"/>
    </row>
    <row r="36" spans="1:60 8971:8982">
      <c r="MGA36" s="106"/>
    </row>
    <row r="37" spans="1:60 8971:8982">
      <c r="MGA37" s="106"/>
    </row>
    <row r="38" spans="1:60 8971:8982">
      <c r="A38" s="98" t="s">
        <v>49</v>
      </c>
      <c r="B38" s="98" t="s">
        <v>50</v>
      </c>
      <c r="C38" s="98" t="s">
        <v>5</v>
      </c>
      <c r="D38" s="98" t="s">
        <v>6</v>
      </c>
      <c r="E38" s="98" t="s">
        <v>7</v>
      </c>
      <c r="F38" s="98" t="s">
        <v>8</v>
      </c>
      <c r="G38" s="98" t="s">
        <v>9</v>
      </c>
      <c r="H38" s="98" t="s">
        <v>10</v>
      </c>
      <c r="I38" s="98" t="s">
        <v>11</v>
      </c>
      <c r="J38" s="98" t="s">
        <v>12</v>
      </c>
      <c r="K38" s="98" t="s">
        <v>13</v>
      </c>
      <c r="L38" s="98" t="s">
        <v>14</v>
      </c>
      <c r="M38" s="98" t="s">
        <v>15</v>
      </c>
      <c r="N38" s="98" t="s">
        <v>16</v>
      </c>
      <c r="O38" s="98" t="s">
        <v>17</v>
      </c>
      <c r="P38" s="98" t="s">
        <v>18</v>
      </c>
      <c r="Q38" s="98" t="s">
        <v>19</v>
      </c>
      <c r="R38" s="98" t="s">
        <v>20</v>
      </c>
      <c r="S38" s="98" t="s">
        <v>21</v>
      </c>
      <c r="T38" s="98" t="s">
        <v>22</v>
      </c>
      <c r="U38" s="98" t="s">
        <v>23</v>
      </c>
      <c r="V38" s="98" t="s">
        <v>24</v>
      </c>
      <c r="W38" s="98" t="s">
        <v>25</v>
      </c>
      <c r="X38" s="98" t="s">
        <v>26</v>
      </c>
      <c r="Y38" s="98" t="s">
        <v>27</v>
      </c>
      <c r="Z38" s="98" t="s">
        <v>28</v>
      </c>
      <c r="AA38" s="98" t="s">
        <v>29</v>
      </c>
      <c r="AB38" s="98" t="s">
        <v>30</v>
      </c>
      <c r="AC38" s="98" t="s">
        <v>31</v>
      </c>
      <c r="AD38" s="98" t="s">
        <v>32</v>
      </c>
      <c r="AE38" s="98" t="s">
        <v>49</v>
      </c>
      <c r="AF38" s="98" t="s">
        <v>50</v>
      </c>
      <c r="AG38" s="98" t="s">
        <v>5</v>
      </c>
      <c r="AH38" s="98" t="s">
        <v>6</v>
      </c>
      <c r="AI38" s="98" t="s">
        <v>7</v>
      </c>
      <c r="AJ38" s="98" t="s">
        <v>8</v>
      </c>
      <c r="AK38" s="98" t="s">
        <v>9</v>
      </c>
      <c r="AL38" s="98" t="s">
        <v>10</v>
      </c>
      <c r="AM38" s="98" t="s">
        <v>11</v>
      </c>
      <c r="AN38" s="98" t="s">
        <v>12</v>
      </c>
      <c r="AO38" s="98" t="s">
        <v>13</v>
      </c>
      <c r="AP38" s="98" t="s">
        <v>14</v>
      </c>
      <c r="AQ38" s="98" t="s">
        <v>15</v>
      </c>
      <c r="AR38" s="98" t="s">
        <v>16</v>
      </c>
      <c r="AS38" s="98" t="s">
        <v>17</v>
      </c>
      <c r="AT38" s="98" t="s">
        <v>18</v>
      </c>
      <c r="AU38" s="98" t="s">
        <v>19</v>
      </c>
      <c r="AV38" s="98" t="s">
        <v>20</v>
      </c>
      <c r="AW38" s="98" t="s">
        <v>21</v>
      </c>
      <c r="AX38" s="98" t="s">
        <v>22</v>
      </c>
      <c r="AY38" s="98" t="s">
        <v>23</v>
      </c>
      <c r="AZ38" s="98" t="s">
        <v>24</v>
      </c>
      <c r="BA38" s="98" t="s">
        <v>25</v>
      </c>
      <c r="BB38" s="98" t="s">
        <v>26</v>
      </c>
      <c r="BC38" s="98" t="s">
        <v>27</v>
      </c>
      <c r="BD38" s="98" t="s">
        <v>28</v>
      </c>
      <c r="BE38" s="98" t="s">
        <v>29</v>
      </c>
      <c r="BF38" s="98" t="s">
        <v>30</v>
      </c>
      <c r="BG38" s="98" t="s">
        <v>31</v>
      </c>
      <c r="BH38" s="98" t="s">
        <v>32</v>
      </c>
      <c r="MGA38" s="106"/>
      <c r="MGL38" s="106"/>
    </row>
    <row r="39" spans="1:60 8971:8982">
      <c r="A39" s="98">
        <v>2</v>
      </c>
      <c r="B39" s="98">
        <v>4</v>
      </c>
      <c r="C39" s="98">
        <v>8</v>
      </c>
      <c r="D39" s="98">
        <v>-3337.5</v>
      </c>
      <c r="E39" s="98">
        <v>3162.5</v>
      </c>
      <c r="F39" s="98">
        <v>-6500</v>
      </c>
      <c r="G39" s="98">
        <v>75</v>
      </c>
      <c r="H39" s="98">
        <v>38.6666667</v>
      </c>
      <c r="I39" s="98">
        <v>29</v>
      </c>
      <c r="J39" s="98">
        <v>42</v>
      </c>
      <c r="K39" s="98">
        <v>325</v>
      </c>
      <c r="L39" s="98">
        <v>-1300</v>
      </c>
      <c r="M39" s="98">
        <v>109.0517241</v>
      </c>
      <c r="N39" s="98">
        <v>-154.7619048</v>
      </c>
      <c r="O39" s="98">
        <v>0.70464190000000004</v>
      </c>
      <c r="P39" s="98">
        <v>-44.5</v>
      </c>
      <c r="Q39" s="98">
        <v>4</v>
      </c>
      <c r="R39" s="98">
        <v>9</v>
      </c>
      <c r="S39" s="98">
        <v>2</v>
      </c>
      <c r="T39" s="98">
        <v>2</v>
      </c>
      <c r="U39" s="98">
        <v>-4887.5</v>
      </c>
      <c r="V39" s="98">
        <v>0.48653849999999998</v>
      </c>
      <c r="W39" s="98">
        <v>1</v>
      </c>
      <c r="X39" s="98">
        <v>4887.5</v>
      </c>
      <c r="Y39" s="98">
        <v>-68.286445000000001</v>
      </c>
      <c r="Z39" s="98">
        <v>-19.803069099999998</v>
      </c>
      <c r="AA39" s="98">
        <v>-0.35815370000000002</v>
      </c>
      <c r="AB39" s="98">
        <v>-2.9217900000000002E-2</v>
      </c>
      <c r="AC39" s="98">
        <v>-2676.5682737000002</v>
      </c>
      <c r="AD39" s="98">
        <v>0</v>
      </c>
      <c r="AE39" s="98">
        <v>2</v>
      </c>
      <c r="AF39" s="98">
        <v>4</v>
      </c>
      <c r="AG39" s="98">
        <v>8</v>
      </c>
      <c r="AH39" s="98">
        <v>-3337.5</v>
      </c>
      <c r="AI39" s="98">
        <v>3162.5</v>
      </c>
      <c r="AJ39" s="98">
        <v>-6500</v>
      </c>
      <c r="AK39" s="98">
        <v>75</v>
      </c>
      <c r="AL39" s="98">
        <v>38.6666667</v>
      </c>
      <c r="AM39" s="98">
        <v>29</v>
      </c>
      <c r="AN39" s="98">
        <v>42</v>
      </c>
      <c r="AO39" s="98">
        <v>325</v>
      </c>
      <c r="AP39" s="98">
        <v>-1300</v>
      </c>
      <c r="AQ39" s="98">
        <v>109.0517241</v>
      </c>
      <c r="AR39" s="98">
        <v>-154.7619048</v>
      </c>
      <c r="AS39" s="98">
        <v>0.70464190000000004</v>
      </c>
      <c r="AT39" s="98">
        <v>-44.5</v>
      </c>
      <c r="AU39" s="98">
        <v>4</v>
      </c>
      <c r="AV39" s="98">
        <v>9</v>
      </c>
      <c r="AW39" s="98">
        <v>2</v>
      </c>
      <c r="AX39" s="98">
        <v>2</v>
      </c>
      <c r="AY39" s="98">
        <v>-4887.5</v>
      </c>
      <c r="AZ39" s="98">
        <v>0.48653849999999998</v>
      </c>
      <c r="BA39" s="98">
        <v>1</v>
      </c>
      <c r="BB39" s="98">
        <v>4887.5</v>
      </c>
      <c r="BC39" s="98">
        <v>-68.286445000000001</v>
      </c>
      <c r="BD39" s="98">
        <v>-19.803069099999998</v>
      </c>
      <c r="BE39" s="98">
        <v>-0.35815370000000002</v>
      </c>
      <c r="BF39" s="98">
        <v>-2.9217900000000002E-2</v>
      </c>
      <c r="BG39" s="98">
        <v>-2676.5682737000002</v>
      </c>
      <c r="BH39" s="98">
        <v>0</v>
      </c>
      <c r="MGA39" s="106"/>
    </row>
    <row r="40" spans="1:60 8971:8982">
      <c r="A40" s="98">
        <v>1</v>
      </c>
      <c r="B40" s="98">
        <v>4</v>
      </c>
      <c r="C40" s="98">
        <v>7</v>
      </c>
      <c r="D40" s="98">
        <v>10662.5</v>
      </c>
      <c r="E40" s="98">
        <v>20162.5</v>
      </c>
      <c r="F40" s="98">
        <v>-9500</v>
      </c>
      <c r="G40" s="98">
        <v>75</v>
      </c>
      <c r="H40" s="98">
        <v>60</v>
      </c>
      <c r="I40" s="98">
        <v>45</v>
      </c>
      <c r="J40" s="98">
        <v>30</v>
      </c>
      <c r="K40" s="98">
        <v>2575</v>
      </c>
      <c r="L40" s="98">
        <v>-625</v>
      </c>
      <c r="M40" s="98">
        <v>448.05555559999999</v>
      </c>
      <c r="N40" s="98">
        <v>-316.66666670000001</v>
      </c>
      <c r="O40" s="98">
        <v>1.4149122999999999</v>
      </c>
      <c r="P40" s="98">
        <v>142.16666670000001</v>
      </c>
      <c r="Q40" s="98">
        <v>12</v>
      </c>
      <c r="R40" s="98">
        <v>4</v>
      </c>
      <c r="S40" s="98">
        <v>15</v>
      </c>
      <c r="T40" s="98">
        <v>17</v>
      </c>
      <c r="U40" s="98">
        <v>-2337.5</v>
      </c>
      <c r="V40" s="98">
        <v>2.1223684</v>
      </c>
      <c r="W40" s="98">
        <v>1</v>
      </c>
      <c r="X40" s="98">
        <v>2337.5</v>
      </c>
      <c r="Y40" s="98">
        <v>456.14973259999999</v>
      </c>
      <c r="Z40" s="98">
        <v>205.26737969999999</v>
      </c>
      <c r="AA40" s="98">
        <v>0.38622200000000001</v>
      </c>
      <c r="AB40" s="98">
        <v>9.3913099999999999E-2</v>
      </c>
      <c r="AC40" s="98">
        <v>10138.965798900001</v>
      </c>
      <c r="AD40" s="98">
        <v>0</v>
      </c>
      <c r="AE40" s="98">
        <v>1</v>
      </c>
      <c r="AF40" s="98">
        <v>4</v>
      </c>
      <c r="AG40" s="98">
        <v>7</v>
      </c>
      <c r="AH40" s="98">
        <v>10662.5</v>
      </c>
      <c r="AI40" s="98">
        <v>20162.5</v>
      </c>
      <c r="AJ40" s="98">
        <v>-9500</v>
      </c>
      <c r="AK40" s="98">
        <v>75</v>
      </c>
      <c r="AL40" s="98">
        <v>60</v>
      </c>
      <c r="AM40" s="98">
        <v>45</v>
      </c>
      <c r="AN40" s="98">
        <v>30</v>
      </c>
      <c r="AO40" s="98">
        <v>2575</v>
      </c>
      <c r="AP40" s="98">
        <v>-625</v>
      </c>
      <c r="AQ40" s="98">
        <v>448.05555559999999</v>
      </c>
      <c r="AR40" s="98">
        <v>-316.66666670000001</v>
      </c>
      <c r="AS40" s="98">
        <v>1.4149122999999999</v>
      </c>
      <c r="AT40" s="98">
        <v>142.16666670000001</v>
      </c>
      <c r="AU40" s="98">
        <v>12</v>
      </c>
      <c r="AV40" s="98">
        <v>4</v>
      </c>
      <c r="AW40" s="98">
        <v>15</v>
      </c>
      <c r="AX40" s="98">
        <v>17</v>
      </c>
      <c r="AY40" s="98">
        <v>-2337.5</v>
      </c>
      <c r="AZ40" s="98">
        <v>2.1223684</v>
      </c>
      <c r="BA40" s="98">
        <v>1</v>
      </c>
      <c r="BB40" s="98">
        <v>2337.5</v>
      </c>
      <c r="BC40" s="98">
        <v>456.14973259999999</v>
      </c>
      <c r="BD40" s="98">
        <v>205.26737969999999</v>
      </c>
      <c r="BE40" s="98">
        <v>0.38622200000000001</v>
      </c>
      <c r="BF40" s="98">
        <v>9.3913099999999999E-2</v>
      </c>
      <c r="BG40" s="98">
        <v>10138.965798900001</v>
      </c>
      <c r="BH40" s="98">
        <v>0</v>
      </c>
      <c r="MGA40" s="106"/>
    </row>
    <row r="41" spans="1:60 8971:8982">
      <c r="A41" s="98">
        <v>2</v>
      </c>
      <c r="B41" s="98">
        <v>3</v>
      </c>
      <c r="C41" s="98">
        <v>6</v>
      </c>
      <c r="D41" s="98">
        <v>-2775</v>
      </c>
      <c r="E41" s="98">
        <v>1900</v>
      </c>
      <c r="F41" s="98">
        <v>-4675</v>
      </c>
      <c r="G41" s="98">
        <v>58</v>
      </c>
      <c r="H41" s="98">
        <v>43.103448299999997</v>
      </c>
      <c r="I41" s="98">
        <v>25</v>
      </c>
      <c r="J41" s="98">
        <v>28</v>
      </c>
      <c r="K41" s="98">
        <v>212.5</v>
      </c>
      <c r="L41" s="98">
        <v>-625</v>
      </c>
      <c r="M41" s="98">
        <v>76</v>
      </c>
      <c r="N41" s="98">
        <v>-166.9642857</v>
      </c>
      <c r="O41" s="98">
        <v>0.45518720000000001</v>
      </c>
      <c r="P41" s="98">
        <v>-47.844827600000002</v>
      </c>
      <c r="Q41" s="98">
        <v>4</v>
      </c>
      <c r="R41" s="98">
        <v>6</v>
      </c>
      <c r="S41" s="98">
        <v>2</v>
      </c>
      <c r="T41" s="98">
        <v>3</v>
      </c>
      <c r="U41" s="98">
        <v>-2975</v>
      </c>
      <c r="V41" s="98">
        <v>0.40641709999999998</v>
      </c>
      <c r="W41" s="98">
        <v>1</v>
      </c>
      <c r="X41" s="98">
        <v>2975</v>
      </c>
      <c r="Y41" s="98">
        <v>-93.277310900000003</v>
      </c>
      <c r="Z41" s="98">
        <v>-23.319327699999999</v>
      </c>
      <c r="AA41" s="98">
        <v>-0.272115</v>
      </c>
      <c r="AB41" s="98">
        <v>-2.2715099999999998E-2</v>
      </c>
      <c r="AC41" s="98">
        <v>-2295.1975548</v>
      </c>
      <c r="AD41" s="98">
        <v>0</v>
      </c>
      <c r="AE41" s="98">
        <v>2</v>
      </c>
      <c r="AF41" s="98">
        <v>3</v>
      </c>
      <c r="AG41" s="98">
        <v>6</v>
      </c>
      <c r="AH41" s="98">
        <v>-2775</v>
      </c>
      <c r="AI41" s="98">
        <v>1900</v>
      </c>
      <c r="AJ41" s="98">
        <v>-4675</v>
      </c>
      <c r="AK41" s="98">
        <v>58</v>
      </c>
      <c r="AL41" s="98">
        <v>43.103448299999997</v>
      </c>
      <c r="AM41" s="98">
        <v>25</v>
      </c>
      <c r="AN41" s="98">
        <v>28</v>
      </c>
      <c r="AO41" s="98">
        <v>212.5</v>
      </c>
      <c r="AP41" s="98">
        <v>-625</v>
      </c>
      <c r="AQ41" s="98">
        <v>76</v>
      </c>
      <c r="AR41" s="98">
        <v>-166.9642857</v>
      </c>
      <c r="AS41" s="98">
        <v>0.45518720000000001</v>
      </c>
      <c r="AT41" s="98">
        <v>-47.844827600000002</v>
      </c>
      <c r="AU41" s="98">
        <v>4</v>
      </c>
      <c r="AV41" s="98">
        <v>6</v>
      </c>
      <c r="AW41" s="98">
        <v>2</v>
      </c>
      <c r="AX41" s="98">
        <v>3</v>
      </c>
      <c r="AY41" s="98">
        <v>-2975</v>
      </c>
      <c r="AZ41" s="98">
        <v>0.40641709999999998</v>
      </c>
      <c r="BA41" s="98">
        <v>1</v>
      </c>
      <c r="BB41" s="98">
        <v>2975</v>
      </c>
      <c r="BC41" s="98">
        <v>-93.277310900000003</v>
      </c>
      <c r="BD41" s="98">
        <v>-23.319327699999999</v>
      </c>
      <c r="BE41" s="98">
        <v>-0.272115</v>
      </c>
      <c r="BF41" s="98">
        <v>-2.2715099999999998E-2</v>
      </c>
      <c r="BG41" s="98">
        <v>-2295.1975548</v>
      </c>
      <c r="BH41" s="98">
        <v>0</v>
      </c>
    </row>
    <row r="42" spans="1:60 8971:8982">
      <c r="A42" s="98">
        <v>1</v>
      </c>
      <c r="B42" s="98">
        <v>3</v>
      </c>
      <c r="C42" s="98">
        <v>5</v>
      </c>
      <c r="D42" s="98">
        <v>3312.5</v>
      </c>
      <c r="E42" s="98">
        <v>7875</v>
      </c>
      <c r="F42" s="98">
        <v>-4562.5</v>
      </c>
      <c r="G42" s="98">
        <v>58</v>
      </c>
      <c r="H42" s="98">
        <v>62.068965499999997</v>
      </c>
      <c r="I42" s="98">
        <v>36</v>
      </c>
      <c r="J42" s="98">
        <v>22</v>
      </c>
      <c r="K42" s="98">
        <v>1512.5</v>
      </c>
      <c r="L42" s="98">
        <v>-625</v>
      </c>
      <c r="M42" s="98">
        <v>218.75</v>
      </c>
      <c r="N42" s="98">
        <v>-207.38636360000001</v>
      </c>
      <c r="O42" s="98">
        <v>1.0547945000000001</v>
      </c>
      <c r="P42" s="98">
        <v>57.112068999999998</v>
      </c>
      <c r="Q42" s="98">
        <v>7</v>
      </c>
      <c r="R42" s="98">
        <v>5</v>
      </c>
      <c r="S42" s="98">
        <v>5</v>
      </c>
      <c r="T42" s="98">
        <v>10</v>
      </c>
      <c r="U42" s="98">
        <v>-1500</v>
      </c>
      <c r="V42" s="98">
        <v>1.7260274</v>
      </c>
      <c r="W42" s="98">
        <v>1</v>
      </c>
      <c r="X42" s="98">
        <v>1500</v>
      </c>
      <c r="Y42" s="98">
        <v>220.83333329999999</v>
      </c>
      <c r="Z42" s="98">
        <v>79.5</v>
      </c>
      <c r="AA42" s="98">
        <v>0.13177739999999999</v>
      </c>
      <c r="AB42" s="98">
        <v>2.9727300000000002E-2</v>
      </c>
      <c r="AC42" s="98">
        <v>2984.3353659999998</v>
      </c>
      <c r="AD42" s="98">
        <v>0</v>
      </c>
      <c r="AE42" s="98">
        <v>1</v>
      </c>
      <c r="AF42" s="98">
        <v>3</v>
      </c>
      <c r="AG42" s="98">
        <v>5</v>
      </c>
      <c r="AH42" s="98">
        <v>3312.5</v>
      </c>
      <c r="AI42" s="98">
        <v>7875</v>
      </c>
      <c r="AJ42" s="98">
        <v>-4562.5</v>
      </c>
      <c r="AK42" s="98">
        <v>58</v>
      </c>
      <c r="AL42" s="98">
        <v>62.068965499999997</v>
      </c>
      <c r="AM42" s="98">
        <v>36</v>
      </c>
      <c r="AN42" s="98">
        <v>22</v>
      </c>
      <c r="AO42" s="98">
        <v>1512.5</v>
      </c>
      <c r="AP42" s="98">
        <v>-625</v>
      </c>
      <c r="AQ42" s="98">
        <v>218.75</v>
      </c>
      <c r="AR42" s="98">
        <v>-207.38636360000001</v>
      </c>
      <c r="AS42" s="98">
        <v>1.0547945000000001</v>
      </c>
      <c r="AT42" s="98">
        <v>57.112068999999998</v>
      </c>
      <c r="AU42" s="98">
        <v>7</v>
      </c>
      <c r="AV42" s="98">
        <v>5</v>
      </c>
      <c r="AW42" s="98">
        <v>5</v>
      </c>
      <c r="AX42" s="98">
        <v>10</v>
      </c>
      <c r="AY42" s="98">
        <v>-1500</v>
      </c>
      <c r="AZ42" s="98">
        <v>1.7260274</v>
      </c>
      <c r="BA42" s="98">
        <v>1</v>
      </c>
      <c r="BB42" s="98">
        <v>1500</v>
      </c>
      <c r="BC42" s="98">
        <v>220.83333329999999</v>
      </c>
      <c r="BD42" s="98">
        <v>79.5</v>
      </c>
      <c r="BE42" s="98">
        <v>0.13177739999999999</v>
      </c>
      <c r="BF42" s="98">
        <v>2.9727300000000002E-2</v>
      </c>
      <c r="BG42" s="98">
        <v>2984.3353659999998</v>
      </c>
      <c r="BH42" s="98">
        <v>0</v>
      </c>
    </row>
    <row r="43" spans="1:60 8971:8982">
      <c r="A43" s="98">
        <v>2</v>
      </c>
      <c r="B43" s="98">
        <v>2</v>
      </c>
      <c r="C43" s="98">
        <v>4</v>
      </c>
      <c r="D43" s="98">
        <v>5737.5</v>
      </c>
      <c r="E43" s="98">
        <v>28862.5</v>
      </c>
      <c r="F43" s="98">
        <v>-23125</v>
      </c>
      <c r="G43" s="98">
        <v>204</v>
      </c>
      <c r="H43" s="98">
        <v>62.745097999999999</v>
      </c>
      <c r="I43" s="98">
        <v>128</v>
      </c>
      <c r="J43" s="98">
        <v>74</v>
      </c>
      <c r="K43" s="98">
        <v>750</v>
      </c>
      <c r="L43" s="98">
        <v>-625</v>
      </c>
      <c r="M43" s="98">
        <v>225.48828130000001</v>
      </c>
      <c r="N43" s="98">
        <v>-312.5</v>
      </c>
      <c r="O43" s="98">
        <v>0.7215625</v>
      </c>
      <c r="P43" s="98">
        <v>28.125</v>
      </c>
      <c r="Q43" s="98">
        <v>10</v>
      </c>
      <c r="R43" s="98">
        <v>5</v>
      </c>
      <c r="S43" s="98">
        <v>11</v>
      </c>
      <c r="T43" s="98">
        <v>17</v>
      </c>
      <c r="U43" s="98">
        <v>-3387.5</v>
      </c>
      <c r="V43" s="98">
        <v>1.2481081000000001</v>
      </c>
      <c r="W43" s="98">
        <v>1</v>
      </c>
      <c r="X43" s="98">
        <v>3387.5</v>
      </c>
      <c r="Y43" s="98">
        <v>169.37269370000001</v>
      </c>
      <c r="Z43" s="98">
        <v>216.79704799999999</v>
      </c>
      <c r="AA43" s="98">
        <v>0.2393226</v>
      </c>
      <c r="AB43" s="98">
        <v>5.8746199999999998E-2</v>
      </c>
      <c r="AC43" s="98">
        <v>5245.5468610999997</v>
      </c>
      <c r="AD43" s="98">
        <v>0</v>
      </c>
      <c r="AE43" s="98">
        <v>2</v>
      </c>
      <c r="AF43" s="98">
        <v>2</v>
      </c>
      <c r="AG43" s="98">
        <v>4</v>
      </c>
      <c r="AH43" s="98">
        <v>5737.5</v>
      </c>
      <c r="AI43" s="98">
        <v>28862.5</v>
      </c>
      <c r="AJ43" s="98">
        <v>-23125</v>
      </c>
      <c r="AK43" s="98">
        <v>204</v>
      </c>
      <c r="AL43" s="98">
        <v>62.745097999999999</v>
      </c>
      <c r="AM43" s="98">
        <v>128</v>
      </c>
      <c r="AN43" s="98">
        <v>74</v>
      </c>
      <c r="AO43" s="98">
        <v>750</v>
      </c>
      <c r="AP43" s="98">
        <v>-625</v>
      </c>
      <c r="AQ43" s="98">
        <v>225.48828130000001</v>
      </c>
      <c r="AR43" s="98">
        <v>-312.5</v>
      </c>
      <c r="AS43" s="98">
        <v>0.7215625</v>
      </c>
      <c r="AT43" s="98">
        <v>28.125</v>
      </c>
      <c r="AU43" s="98">
        <v>10</v>
      </c>
      <c r="AV43" s="98">
        <v>5</v>
      </c>
      <c r="AW43" s="98">
        <v>11</v>
      </c>
      <c r="AX43" s="98">
        <v>17</v>
      </c>
      <c r="AY43" s="98">
        <v>-3387.5</v>
      </c>
      <c r="AZ43" s="98">
        <v>1.2481081000000001</v>
      </c>
      <c r="BA43" s="98">
        <v>1</v>
      </c>
      <c r="BB43" s="98">
        <v>3387.5</v>
      </c>
      <c r="BC43" s="98">
        <v>169.37269370000001</v>
      </c>
      <c r="BD43" s="98">
        <v>216.79704799999999</v>
      </c>
      <c r="BE43" s="98">
        <v>0.2393226</v>
      </c>
      <c r="BF43" s="98">
        <v>5.8746199999999998E-2</v>
      </c>
      <c r="BG43" s="98">
        <v>5245.5468610999997</v>
      </c>
      <c r="BH43" s="98">
        <v>0</v>
      </c>
    </row>
    <row r="44" spans="1:60 8971:8982">
      <c r="A44" s="98">
        <v>1</v>
      </c>
      <c r="B44" s="98">
        <v>2</v>
      </c>
      <c r="C44" s="98">
        <v>3</v>
      </c>
      <c r="D44" s="98">
        <v>925</v>
      </c>
      <c r="E44" s="98">
        <v>8612.5</v>
      </c>
      <c r="F44" s="98">
        <v>-7687.5</v>
      </c>
      <c r="G44" s="98">
        <v>204</v>
      </c>
      <c r="H44" s="98">
        <v>47.549019600000001</v>
      </c>
      <c r="I44" s="98">
        <v>97</v>
      </c>
      <c r="J44" s="98">
        <v>91</v>
      </c>
      <c r="K44" s="98">
        <v>325</v>
      </c>
      <c r="L44" s="98">
        <v>-487.5</v>
      </c>
      <c r="M44" s="98">
        <v>88.788659800000005</v>
      </c>
      <c r="N44" s="98">
        <v>-84.478021999999996</v>
      </c>
      <c r="O44" s="98">
        <v>1.0510267</v>
      </c>
      <c r="P44" s="98">
        <v>4.5343137000000002</v>
      </c>
      <c r="Q44" s="98">
        <v>6</v>
      </c>
      <c r="R44" s="98">
        <v>8</v>
      </c>
      <c r="S44" s="98">
        <v>2</v>
      </c>
      <c r="T44" s="98">
        <v>2</v>
      </c>
      <c r="U44" s="98">
        <v>-1925</v>
      </c>
      <c r="V44" s="98">
        <v>1.1203251999999999</v>
      </c>
      <c r="W44" s="98">
        <v>1</v>
      </c>
      <c r="X44" s="98">
        <v>1925</v>
      </c>
      <c r="Y44" s="98">
        <v>48.051948099999997</v>
      </c>
      <c r="Z44" s="98">
        <v>46.610389599999998</v>
      </c>
      <c r="AA44" s="98">
        <v>0.1065416</v>
      </c>
      <c r="AB44" s="98">
        <v>8.5640000000000004E-3</v>
      </c>
      <c r="AC44" s="98">
        <v>504.7401557</v>
      </c>
      <c r="AD44" s="98">
        <v>0</v>
      </c>
      <c r="AE44" s="98">
        <v>1</v>
      </c>
      <c r="AF44" s="98">
        <v>2</v>
      </c>
      <c r="AG44" s="98">
        <v>3</v>
      </c>
      <c r="AH44" s="98">
        <v>925</v>
      </c>
      <c r="AI44" s="98">
        <v>8612.5</v>
      </c>
      <c r="AJ44" s="98">
        <v>-7687.5</v>
      </c>
      <c r="AK44" s="98">
        <v>204</v>
      </c>
      <c r="AL44" s="98">
        <v>47.549019600000001</v>
      </c>
      <c r="AM44" s="98">
        <v>97</v>
      </c>
      <c r="AN44" s="98">
        <v>91</v>
      </c>
      <c r="AO44" s="98">
        <v>325</v>
      </c>
      <c r="AP44" s="98">
        <v>-487.5</v>
      </c>
      <c r="AQ44" s="98">
        <v>88.788659800000005</v>
      </c>
      <c r="AR44" s="98">
        <v>-84.478021999999996</v>
      </c>
      <c r="AS44" s="98">
        <v>1.0510267</v>
      </c>
      <c r="AT44" s="98">
        <v>4.5343137000000002</v>
      </c>
      <c r="AU44" s="98">
        <v>6</v>
      </c>
      <c r="AV44" s="98">
        <v>8</v>
      </c>
      <c r="AW44" s="98">
        <v>2</v>
      </c>
      <c r="AX44" s="98">
        <v>2</v>
      </c>
      <c r="AY44" s="98">
        <v>-1925</v>
      </c>
      <c r="AZ44" s="98">
        <v>1.1203251999999999</v>
      </c>
      <c r="BA44" s="98">
        <v>1</v>
      </c>
      <c r="BB44" s="98">
        <v>1925</v>
      </c>
      <c r="BC44" s="98">
        <v>48.051948099999997</v>
      </c>
      <c r="BD44" s="98">
        <v>46.610389599999998</v>
      </c>
      <c r="BE44" s="98">
        <v>0.1065416</v>
      </c>
      <c r="BF44" s="98">
        <v>8.5640000000000004E-3</v>
      </c>
      <c r="BG44" s="98">
        <v>504.7401557</v>
      </c>
      <c r="BH44" s="98">
        <v>0</v>
      </c>
    </row>
    <row r="45" spans="1:60 8971:8982">
      <c r="A45" s="98">
        <v>2</v>
      </c>
      <c r="B45" s="98">
        <v>1</v>
      </c>
      <c r="C45" s="98">
        <v>2</v>
      </c>
      <c r="D45" s="98">
        <v>1275</v>
      </c>
      <c r="E45" s="98">
        <v>8975</v>
      </c>
      <c r="F45" s="98">
        <v>-7700</v>
      </c>
      <c r="G45" s="98">
        <v>48</v>
      </c>
      <c r="H45" s="98">
        <v>50</v>
      </c>
      <c r="I45" s="98">
        <v>24</v>
      </c>
      <c r="J45" s="98">
        <v>24</v>
      </c>
      <c r="K45" s="98">
        <v>750</v>
      </c>
      <c r="L45" s="98">
        <v>-625</v>
      </c>
      <c r="M45" s="98">
        <v>373.95833329999999</v>
      </c>
      <c r="N45" s="98">
        <v>-320.83333329999999</v>
      </c>
      <c r="O45" s="98">
        <v>1.1655844</v>
      </c>
      <c r="P45" s="98">
        <v>26.5625</v>
      </c>
      <c r="Q45" s="98">
        <v>5</v>
      </c>
      <c r="R45" s="98">
        <v>3</v>
      </c>
      <c r="S45" s="98">
        <v>28</v>
      </c>
      <c r="T45" s="98">
        <v>30</v>
      </c>
      <c r="U45" s="98">
        <v>-1550</v>
      </c>
      <c r="V45" s="98">
        <v>1.1655844</v>
      </c>
      <c r="W45" s="98">
        <v>1</v>
      </c>
      <c r="X45" s="98">
        <v>1550</v>
      </c>
      <c r="Y45" s="98">
        <v>82.258064500000003</v>
      </c>
      <c r="Z45" s="98">
        <v>19.7419355</v>
      </c>
      <c r="AA45" s="98">
        <v>2.4935499999999999E-2</v>
      </c>
      <c r="AB45" s="98">
        <v>1.0147400000000001E-2</v>
      </c>
      <c r="AC45" s="98">
        <v>1005.8847241</v>
      </c>
      <c r="AD45" s="98">
        <v>0</v>
      </c>
      <c r="AE45" s="98">
        <v>2</v>
      </c>
      <c r="AF45" s="98">
        <v>1</v>
      </c>
      <c r="AG45" s="98">
        <v>2</v>
      </c>
      <c r="AH45" s="98">
        <v>1275</v>
      </c>
      <c r="AI45" s="98">
        <v>8975</v>
      </c>
      <c r="AJ45" s="98">
        <v>-7700</v>
      </c>
      <c r="AK45" s="98">
        <v>48</v>
      </c>
      <c r="AL45" s="98">
        <v>50</v>
      </c>
      <c r="AM45" s="98">
        <v>24</v>
      </c>
      <c r="AN45" s="98">
        <v>24</v>
      </c>
      <c r="AO45" s="98">
        <v>750</v>
      </c>
      <c r="AP45" s="98">
        <v>-625</v>
      </c>
      <c r="AQ45" s="98">
        <v>373.95833329999999</v>
      </c>
      <c r="AR45" s="98">
        <v>-320.83333329999999</v>
      </c>
      <c r="AS45" s="98">
        <v>1.1655844</v>
      </c>
      <c r="AT45" s="98">
        <v>26.5625</v>
      </c>
      <c r="AU45" s="98">
        <v>5</v>
      </c>
      <c r="AV45" s="98">
        <v>3</v>
      </c>
      <c r="AW45" s="98">
        <v>28</v>
      </c>
      <c r="AX45" s="98">
        <v>30</v>
      </c>
      <c r="AY45" s="98">
        <v>-1550</v>
      </c>
      <c r="AZ45" s="98">
        <v>1.1655844</v>
      </c>
      <c r="BA45" s="98">
        <v>1</v>
      </c>
      <c r="BB45" s="98">
        <v>1550</v>
      </c>
      <c r="BC45" s="98">
        <v>82.258064500000003</v>
      </c>
      <c r="BD45" s="98">
        <v>19.7419355</v>
      </c>
      <c r="BE45" s="98">
        <v>2.4935499999999999E-2</v>
      </c>
      <c r="BF45" s="98">
        <v>1.0147400000000001E-2</v>
      </c>
      <c r="BG45" s="98">
        <v>1005.8847241</v>
      </c>
      <c r="BH45" s="98">
        <v>0</v>
      </c>
    </row>
    <row r="46" spans="1:60 8971:8982">
      <c r="A46" s="98">
        <v>1</v>
      </c>
      <c r="B46" s="98">
        <v>1</v>
      </c>
      <c r="C46" s="98">
        <v>1</v>
      </c>
      <c r="D46" s="98">
        <v>-700</v>
      </c>
      <c r="E46" s="98">
        <v>1325</v>
      </c>
      <c r="F46" s="98">
        <v>-2025</v>
      </c>
      <c r="G46" s="98">
        <v>48</v>
      </c>
      <c r="H46" s="98">
        <v>47.9166667</v>
      </c>
      <c r="I46" s="98">
        <v>23</v>
      </c>
      <c r="J46" s="98">
        <v>24</v>
      </c>
      <c r="K46" s="98">
        <v>137.5</v>
      </c>
      <c r="L46" s="98">
        <v>-550</v>
      </c>
      <c r="M46" s="98">
        <v>57.608695699999998</v>
      </c>
      <c r="N46" s="98">
        <v>-84.375</v>
      </c>
      <c r="O46" s="98">
        <v>0.68276970000000003</v>
      </c>
      <c r="P46" s="98">
        <v>-14.5833333</v>
      </c>
      <c r="Q46" s="98">
        <v>3</v>
      </c>
      <c r="R46" s="98">
        <v>5</v>
      </c>
      <c r="S46" s="98">
        <v>2</v>
      </c>
      <c r="T46" s="98">
        <v>2</v>
      </c>
      <c r="U46" s="98">
        <v>-1025</v>
      </c>
      <c r="V46" s="98">
        <v>0.65432100000000004</v>
      </c>
      <c r="W46" s="98">
        <v>1</v>
      </c>
      <c r="X46" s="98">
        <v>1025</v>
      </c>
      <c r="Y46" s="98">
        <v>-68.292682900000003</v>
      </c>
      <c r="Z46" s="98">
        <v>-15.707317099999999</v>
      </c>
      <c r="AA46" s="98">
        <v>-0.1513236</v>
      </c>
      <c r="AB46" s="98">
        <v>-5.6293000000000003E-3</v>
      </c>
      <c r="AC46" s="98">
        <v>-222.44369309999999</v>
      </c>
      <c r="AD46" s="98">
        <v>0</v>
      </c>
      <c r="AE46" s="98">
        <v>1</v>
      </c>
      <c r="AF46" s="98">
        <v>1</v>
      </c>
      <c r="AG46" s="98">
        <v>1</v>
      </c>
      <c r="AH46" s="98">
        <v>-700</v>
      </c>
      <c r="AI46" s="98">
        <v>1325</v>
      </c>
      <c r="AJ46" s="98">
        <v>-2025</v>
      </c>
      <c r="AK46" s="98">
        <v>48</v>
      </c>
      <c r="AL46" s="98">
        <v>47.9166667</v>
      </c>
      <c r="AM46" s="98">
        <v>23</v>
      </c>
      <c r="AN46" s="98">
        <v>24</v>
      </c>
      <c r="AO46" s="98">
        <v>137.5</v>
      </c>
      <c r="AP46" s="98">
        <v>-550</v>
      </c>
      <c r="AQ46" s="98">
        <v>57.608695699999998</v>
      </c>
      <c r="AR46" s="98">
        <v>-84.375</v>
      </c>
      <c r="AS46" s="98">
        <v>0.68276970000000003</v>
      </c>
      <c r="AT46" s="98">
        <v>-14.5833333</v>
      </c>
      <c r="AU46" s="98">
        <v>3</v>
      </c>
      <c r="AV46" s="98">
        <v>5</v>
      </c>
      <c r="AW46" s="98">
        <v>2</v>
      </c>
      <c r="AX46" s="98">
        <v>2</v>
      </c>
      <c r="AY46" s="98">
        <v>-1025</v>
      </c>
      <c r="AZ46" s="98">
        <v>0.65432100000000004</v>
      </c>
      <c r="BA46" s="98">
        <v>1</v>
      </c>
      <c r="BB46" s="98">
        <v>1025</v>
      </c>
      <c r="BC46" s="98">
        <v>-68.292682900000003</v>
      </c>
      <c r="BD46" s="98">
        <v>-15.707317099999999</v>
      </c>
      <c r="BE46" s="98">
        <v>-0.1513236</v>
      </c>
      <c r="BF46" s="98">
        <v>-5.6293000000000003E-3</v>
      </c>
      <c r="BG46" s="98">
        <v>-222.44369309999999</v>
      </c>
      <c r="BH46" s="98">
        <v>0</v>
      </c>
    </row>
    <row r="48" spans="1:60 8971:8982">
      <c r="A48" s="98" t="s">
        <v>47</v>
      </c>
      <c r="B48" s="98" t="s">
        <v>48</v>
      </c>
      <c r="C48" s="98" t="s">
        <v>5</v>
      </c>
      <c r="D48" s="98" t="s">
        <v>6</v>
      </c>
      <c r="E48" s="98" t="s">
        <v>7</v>
      </c>
      <c r="F48" s="98" t="s">
        <v>8</v>
      </c>
      <c r="G48" s="98" t="s">
        <v>9</v>
      </c>
      <c r="H48" s="98" t="s">
        <v>10</v>
      </c>
      <c r="I48" s="98" t="s">
        <v>11</v>
      </c>
      <c r="J48" s="98" t="s">
        <v>12</v>
      </c>
      <c r="K48" s="98" t="s">
        <v>13</v>
      </c>
      <c r="L48" s="98" t="s">
        <v>14</v>
      </c>
      <c r="M48" s="98" t="s">
        <v>15</v>
      </c>
      <c r="N48" s="98" t="s">
        <v>16</v>
      </c>
      <c r="O48" s="98" t="s">
        <v>17</v>
      </c>
      <c r="P48" s="98" t="s">
        <v>18</v>
      </c>
      <c r="Q48" s="98" t="s">
        <v>19</v>
      </c>
      <c r="R48" s="98" t="s">
        <v>20</v>
      </c>
      <c r="S48" s="98" t="s">
        <v>21</v>
      </c>
      <c r="T48" s="98" t="s">
        <v>22</v>
      </c>
      <c r="U48" s="98" t="s">
        <v>23</v>
      </c>
      <c r="V48" s="98" t="s">
        <v>24</v>
      </c>
      <c r="W48" s="98" t="s">
        <v>25</v>
      </c>
      <c r="X48" s="98" t="s">
        <v>26</v>
      </c>
      <c r="Y48" s="98" t="s">
        <v>27</v>
      </c>
      <c r="Z48" s="98" t="s">
        <v>28</v>
      </c>
      <c r="AA48" s="98" t="s">
        <v>29</v>
      </c>
      <c r="AB48" s="98" t="s">
        <v>30</v>
      </c>
      <c r="AC48" s="98" t="s">
        <v>31</v>
      </c>
      <c r="AD48" s="98" t="s">
        <v>32</v>
      </c>
      <c r="AE48" s="98" t="s">
        <v>47</v>
      </c>
      <c r="AF48" s="98" t="s">
        <v>48</v>
      </c>
      <c r="AG48" s="98" t="s">
        <v>5</v>
      </c>
      <c r="AH48" s="98" t="s">
        <v>6</v>
      </c>
      <c r="AI48" s="98" t="s">
        <v>7</v>
      </c>
      <c r="AJ48" s="98" t="s">
        <v>8</v>
      </c>
      <c r="AK48" s="98" t="s">
        <v>9</v>
      </c>
      <c r="AL48" s="98" t="s">
        <v>10</v>
      </c>
      <c r="AM48" s="98" t="s">
        <v>11</v>
      </c>
      <c r="AN48" s="98" t="s">
        <v>12</v>
      </c>
      <c r="AO48" s="98" t="s">
        <v>13</v>
      </c>
      <c r="AP48" s="98" t="s">
        <v>14</v>
      </c>
      <c r="AQ48" s="98" t="s">
        <v>15</v>
      </c>
      <c r="AR48" s="98" t="s">
        <v>16</v>
      </c>
      <c r="AS48" s="98" t="s">
        <v>17</v>
      </c>
      <c r="AT48" s="98" t="s">
        <v>18</v>
      </c>
      <c r="AU48" s="98" t="s">
        <v>19</v>
      </c>
      <c r="AV48" s="98" t="s">
        <v>20</v>
      </c>
      <c r="AW48" s="98" t="s">
        <v>21</v>
      </c>
      <c r="AX48" s="98" t="s">
        <v>22</v>
      </c>
      <c r="AY48" s="98" t="s">
        <v>23</v>
      </c>
      <c r="AZ48" s="98" t="s">
        <v>24</v>
      </c>
      <c r="BA48" s="98" t="s">
        <v>25</v>
      </c>
      <c r="BB48" s="98" t="s">
        <v>26</v>
      </c>
      <c r="BC48" s="98" t="s">
        <v>27</v>
      </c>
      <c r="BD48" s="98" t="s">
        <v>28</v>
      </c>
      <c r="BE48" s="98" t="s">
        <v>29</v>
      </c>
      <c r="BF48" s="98" t="s">
        <v>30</v>
      </c>
      <c r="BG48" s="98" t="s">
        <v>31</v>
      </c>
      <c r="BH48" s="98" t="s">
        <v>32</v>
      </c>
    </row>
    <row r="49" spans="1:60">
      <c r="A49" s="98">
        <v>1</v>
      </c>
      <c r="B49" s="98">
        <v>4</v>
      </c>
      <c r="C49" s="98">
        <v>7</v>
      </c>
      <c r="D49" s="98">
        <v>-1337.5</v>
      </c>
      <c r="E49" s="98">
        <v>750</v>
      </c>
      <c r="F49" s="98">
        <v>-2087.5</v>
      </c>
      <c r="G49" s="98">
        <v>6</v>
      </c>
      <c r="H49" s="98">
        <v>16.6666667</v>
      </c>
      <c r="I49" s="98">
        <v>1</v>
      </c>
      <c r="J49" s="98">
        <v>5</v>
      </c>
      <c r="K49" s="98">
        <v>750</v>
      </c>
      <c r="L49" s="98">
        <v>-500</v>
      </c>
      <c r="M49" s="98">
        <v>750</v>
      </c>
      <c r="N49" s="98">
        <v>-417.5</v>
      </c>
      <c r="O49" s="98">
        <v>1.7964072</v>
      </c>
      <c r="P49" s="98">
        <v>-222.91666670000001</v>
      </c>
      <c r="Q49" s="98">
        <v>1</v>
      </c>
      <c r="R49" s="98">
        <v>3</v>
      </c>
      <c r="S49" s="98">
        <v>32</v>
      </c>
      <c r="T49" s="98">
        <v>38</v>
      </c>
      <c r="U49" s="98">
        <v>-1337.5</v>
      </c>
      <c r="V49" s="98">
        <v>0.35928139999999997</v>
      </c>
      <c r="W49" s="98">
        <v>1</v>
      </c>
      <c r="X49" s="98">
        <v>1337.5</v>
      </c>
      <c r="Y49" s="98">
        <v>-100</v>
      </c>
      <c r="Z49" s="98">
        <v>-1</v>
      </c>
      <c r="AA49" s="98">
        <v>-0.17113519999999999</v>
      </c>
      <c r="AB49" s="98">
        <v>-1.15394E-2</v>
      </c>
      <c r="AC49" s="98">
        <v>-1182.1394012000001</v>
      </c>
      <c r="AD49" s="98">
        <v>0</v>
      </c>
      <c r="AE49" s="98">
        <v>1</v>
      </c>
      <c r="AF49" s="98">
        <v>4</v>
      </c>
      <c r="AG49" s="98">
        <v>7</v>
      </c>
      <c r="AH49" s="98">
        <v>-1337.5</v>
      </c>
      <c r="AI49" s="98">
        <v>750</v>
      </c>
      <c r="AJ49" s="98">
        <v>-2087.5</v>
      </c>
      <c r="AK49" s="98">
        <v>6</v>
      </c>
      <c r="AL49" s="98">
        <v>16.6666667</v>
      </c>
      <c r="AM49" s="98">
        <v>1</v>
      </c>
      <c r="AN49" s="98">
        <v>5</v>
      </c>
      <c r="AO49" s="98">
        <v>750</v>
      </c>
      <c r="AP49" s="98">
        <v>-500</v>
      </c>
      <c r="AQ49" s="98">
        <v>750</v>
      </c>
      <c r="AR49" s="98">
        <v>-417.5</v>
      </c>
      <c r="AS49" s="98">
        <v>1.7964072</v>
      </c>
      <c r="AT49" s="98">
        <v>-222.91666670000001</v>
      </c>
      <c r="AU49" s="98">
        <v>1</v>
      </c>
      <c r="AV49" s="98">
        <v>3</v>
      </c>
      <c r="AW49" s="98">
        <v>32</v>
      </c>
      <c r="AX49" s="98">
        <v>38</v>
      </c>
      <c r="AY49" s="98">
        <v>-1337.5</v>
      </c>
      <c r="AZ49" s="98">
        <v>0.35928139999999997</v>
      </c>
      <c r="BA49" s="98">
        <v>1</v>
      </c>
      <c r="BB49" s="98">
        <v>1337.5</v>
      </c>
      <c r="BC49" s="98">
        <v>-100</v>
      </c>
      <c r="BD49" s="98">
        <v>-1</v>
      </c>
      <c r="BE49" s="98">
        <v>-0.17113519999999999</v>
      </c>
      <c r="BF49" s="98">
        <v>-1.15394E-2</v>
      </c>
      <c r="BG49" s="98">
        <v>-1182.1394012000001</v>
      </c>
      <c r="BH49" s="98">
        <v>0</v>
      </c>
    </row>
    <row r="50" spans="1:60">
      <c r="A50" s="98">
        <v>1</v>
      </c>
      <c r="B50" s="98">
        <v>2</v>
      </c>
      <c r="C50" s="98">
        <v>3</v>
      </c>
      <c r="D50" s="98">
        <v>-337.5</v>
      </c>
      <c r="E50" s="98">
        <v>162.5</v>
      </c>
      <c r="F50" s="98">
        <v>-500</v>
      </c>
      <c r="G50" s="98">
        <v>2</v>
      </c>
      <c r="H50" s="98">
        <v>50</v>
      </c>
      <c r="I50" s="98">
        <v>1</v>
      </c>
      <c r="J50" s="98">
        <v>1</v>
      </c>
      <c r="K50" s="98">
        <v>162.5</v>
      </c>
      <c r="L50" s="98">
        <v>-500</v>
      </c>
      <c r="M50" s="98">
        <v>162.5</v>
      </c>
      <c r="N50" s="98">
        <v>-500</v>
      </c>
      <c r="O50" s="98">
        <v>0.32500000000000001</v>
      </c>
      <c r="P50" s="98">
        <v>-168.75</v>
      </c>
      <c r="Q50" s="98">
        <v>1</v>
      </c>
      <c r="R50" s="98">
        <v>1</v>
      </c>
      <c r="S50" s="98">
        <v>79</v>
      </c>
      <c r="T50" s="98">
        <v>57</v>
      </c>
      <c r="U50" s="98">
        <v>-562.5</v>
      </c>
      <c r="V50" s="98">
        <v>0.32500000000000001</v>
      </c>
      <c r="W50" s="98">
        <v>1</v>
      </c>
      <c r="X50" s="98">
        <v>562.5</v>
      </c>
      <c r="Y50" s="98">
        <v>-60</v>
      </c>
      <c r="Z50" s="98">
        <v>-0.6</v>
      </c>
      <c r="AA50" s="98">
        <v>-5.7045100000000001E-2</v>
      </c>
      <c r="AB50" s="98">
        <v>0</v>
      </c>
      <c r="AC50" s="98">
        <v>-280.8553192</v>
      </c>
      <c r="AD50" s="98">
        <v>0</v>
      </c>
      <c r="AE50" s="98">
        <v>1</v>
      </c>
      <c r="AF50" s="98">
        <v>2</v>
      </c>
      <c r="AG50" s="98">
        <v>3</v>
      </c>
      <c r="AH50" s="98">
        <v>-337.5</v>
      </c>
      <c r="AI50" s="98">
        <v>162.5</v>
      </c>
      <c r="AJ50" s="98">
        <v>-500</v>
      </c>
      <c r="AK50" s="98">
        <v>2</v>
      </c>
      <c r="AL50" s="98">
        <v>50</v>
      </c>
      <c r="AM50" s="98">
        <v>1</v>
      </c>
      <c r="AN50" s="98">
        <v>1</v>
      </c>
      <c r="AO50" s="98">
        <v>162.5</v>
      </c>
      <c r="AP50" s="98">
        <v>-500</v>
      </c>
      <c r="AQ50" s="98">
        <v>162.5</v>
      </c>
      <c r="AR50" s="98">
        <v>-500</v>
      </c>
      <c r="AS50" s="98">
        <v>0.32500000000000001</v>
      </c>
      <c r="AT50" s="98">
        <v>-168.75</v>
      </c>
      <c r="AU50" s="98">
        <v>1</v>
      </c>
      <c r="AV50" s="98">
        <v>1</v>
      </c>
      <c r="AW50" s="98">
        <v>79</v>
      </c>
      <c r="AX50" s="98">
        <v>57</v>
      </c>
      <c r="AY50" s="98">
        <v>-562.5</v>
      </c>
      <c r="AZ50" s="98">
        <v>0.32500000000000001</v>
      </c>
      <c r="BA50" s="98">
        <v>1</v>
      </c>
      <c r="BB50" s="98">
        <v>562.5</v>
      </c>
      <c r="BC50" s="98">
        <v>-60</v>
      </c>
      <c r="BD50" s="98">
        <v>-0.6</v>
      </c>
      <c r="BE50" s="98">
        <v>-5.7045100000000001E-2</v>
      </c>
      <c r="BF50" s="98">
        <v>0</v>
      </c>
      <c r="BG50" s="98">
        <v>-280.8553192</v>
      </c>
      <c r="BH50" s="98">
        <v>0</v>
      </c>
    </row>
    <row r="51" spans="1:60">
      <c r="A51" s="98">
        <v>1</v>
      </c>
      <c r="B51" s="98">
        <v>3</v>
      </c>
      <c r="C51" s="98">
        <v>5</v>
      </c>
      <c r="D51" s="98">
        <v>-887.5</v>
      </c>
      <c r="E51" s="98">
        <v>9825</v>
      </c>
      <c r="F51" s="98">
        <v>-10712.5</v>
      </c>
      <c r="G51" s="98">
        <v>60</v>
      </c>
      <c r="H51" s="98">
        <v>50</v>
      </c>
      <c r="I51" s="98">
        <v>30</v>
      </c>
      <c r="J51" s="98">
        <v>29</v>
      </c>
      <c r="K51" s="98">
        <v>750</v>
      </c>
      <c r="L51" s="98">
        <v>-500</v>
      </c>
      <c r="M51" s="98">
        <v>327.5</v>
      </c>
      <c r="N51" s="98">
        <v>-369.39655169999997</v>
      </c>
      <c r="O51" s="98">
        <v>0.88658110000000001</v>
      </c>
      <c r="P51" s="98">
        <v>-14.7916667</v>
      </c>
      <c r="Q51" s="98">
        <v>4</v>
      </c>
      <c r="R51" s="98">
        <v>6</v>
      </c>
      <c r="S51" s="98">
        <v>77</v>
      </c>
      <c r="T51" s="98">
        <v>58</v>
      </c>
      <c r="U51" s="98">
        <v>-5362.5</v>
      </c>
      <c r="V51" s="98">
        <v>0.91715290000000005</v>
      </c>
      <c r="W51" s="98">
        <v>1</v>
      </c>
      <c r="X51" s="98">
        <v>5362.5</v>
      </c>
      <c r="Y51" s="98">
        <v>-16.550116599999999</v>
      </c>
      <c r="Z51" s="98">
        <v>-4.9650350000000003</v>
      </c>
      <c r="AA51" s="98">
        <v>-0.1286177</v>
      </c>
      <c r="AB51" s="98">
        <v>-6.9202999999999999E-3</v>
      </c>
      <c r="AC51" s="98">
        <v>-754.57611210000005</v>
      </c>
      <c r="AD51" s="98">
        <v>0</v>
      </c>
      <c r="AE51" s="98">
        <v>1</v>
      </c>
      <c r="AF51" s="98">
        <v>3</v>
      </c>
      <c r="AG51" s="98">
        <v>5</v>
      </c>
      <c r="AH51" s="98">
        <v>-887.5</v>
      </c>
      <c r="AI51" s="98">
        <v>9825</v>
      </c>
      <c r="AJ51" s="98">
        <v>-10712.5</v>
      </c>
      <c r="AK51" s="98">
        <v>60</v>
      </c>
      <c r="AL51" s="98">
        <v>50</v>
      </c>
      <c r="AM51" s="98">
        <v>30</v>
      </c>
      <c r="AN51" s="98">
        <v>29</v>
      </c>
      <c r="AO51" s="98">
        <v>750</v>
      </c>
      <c r="AP51" s="98">
        <v>-500</v>
      </c>
      <c r="AQ51" s="98">
        <v>327.5</v>
      </c>
      <c r="AR51" s="98">
        <v>-369.39655169999997</v>
      </c>
      <c r="AS51" s="98">
        <v>0.88658110000000001</v>
      </c>
      <c r="AT51" s="98">
        <v>-14.7916667</v>
      </c>
      <c r="AU51" s="98">
        <v>4</v>
      </c>
      <c r="AV51" s="98">
        <v>6</v>
      </c>
      <c r="AW51" s="98">
        <v>77</v>
      </c>
      <c r="AX51" s="98">
        <v>58</v>
      </c>
      <c r="AY51" s="98">
        <v>-5362.5</v>
      </c>
      <c r="AZ51" s="98">
        <v>0.91715290000000005</v>
      </c>
      <c r="BA51" s="98">
        <v>1</v>
      </c>
      <c r="BB51" s="98">
        <v>5362.5</v>
      </c>
      <c r="BC51" s="98">
        <v>-16.550116599999999</v>
      </c>
      <c r="BD51" s="98">
        <v>-4.9650350000000003</v>
      </c>
      <c r="BE51" s="98">
        <v>-0.1286177</v>
      </c>
      <c r="BF51" s="98">
        <v>-6.9202999999999999E-3</v>
      </c>
      <c r="BG51" s="98">
        <v>-754.57611210000005</v>
      </c>
      <c r="BH51" s="98">
        <v>0</v>
      </c>
    </row>
    <row r="52" spans="1:60">
      <c r="A52" s="98">
        <v>1</v>
      </c>
      <c r="B52" s="98">
        <v>1</v>
      </c>
      <c r="C52" s="98">
        <v>1</v>
      </c>
      <c r="D52" s="98">
        <v>37.5</v>
      </c>
      <c r="E52" s="98">
        <v>5537.5</v>
      </c>
      <c r="F52" s="98">
        <v>-5500</v>
      </c>
      <c r="G52" s="98">
        <v>40</v>
      </c>
      <c r="H52" s="98">
        <v>52.5</v>
      </c>
      <c r="I52" s="98">
        <v>21</v>
      </c>
      <c r="J52" s="98">
        <v>19</v>
      </c>
      <c r="K52" s="98">
        <v>750</v>
      </c>
      <c r="L52" s="98">
        <v>-500</v>
      </c>
      <c r="M52" s="98">
        <v>263.69047619999998</v>
      </c>
      <c r="N52" s="98">
        <v>-289.47368419999998</v>
      </c>
      <c r="O52" s="98">
        <v>0.91093069999999998</v>
      </c>
      <c r="P52" s="98">
        <v>0.9375</v>
      </c>
      <c r="Q52" s="98">
        <v>4</v>
      </c>
      <c r="R52" s="98">
        <v>3</v>
      </c>
      <c r="S52" s="98">
        <v>83</v>
      </c>
      <c r="T52" s="98">
        <v>61</v>
      </c>
      <c r="U52" s="98">
        <v>-1437.5</v>
      </c>
      <c r="V52" s="98">
        <v>1.0068182000000001</v>
      </c>
      <c r="W52" s="98">
        <v>1</v>
      </c>
      <c r="X52" s="98">
        <v>1437.5</v>
      </c>
      <c r="Y52" s="98">
        <v>2.6086957000000002</v>
      </c>
      <c r="Z52" s="98">
        <v>0.54782609999999998</v>
      </c>
      <c r="AA52" s="98">
        <v>-7.2004399999999996E-2</v>
      </c>
      <c r="AB52" s="98">
        <v>9.0899999999999998E-4</v>
      </c>
      <c r="AC52" s="98">
        <v>-1.7140295999999999</v>
      </c>
      <c r="AD52" s="98">
        <v>0</v>
      </c>
      <c r="AE52" s="98">
        <v>1</v>
      </c>
      <c r="AF52" s="98">
        <v>1</v>
      </c>
      <c r="AG52" s="98">
        <v>1</v>
      </c>
      <c r="AH52" s="98">
        <v>37.5</v>
      </c>
      <c r="AI52" s="98">
        <v>5537.5</v>
      </c>
      <c r="AJ52" s="98">
        <v>-5500</v>
      </c>
      <c r="AK52" s="98">
        <v>40</v>
      </c>
      <c r="AL52" s="98">
        <v>52.5</v>
      </c>
      <c r="AM52" s="98">
        <v>21</v>
      </c>
      <c r="AN52" s="98">
        <v>19</v>
      </c>
      <c r="AO52" s="98">
        <v>750</v>
      </c>
      <c r="AP52" s="98">
        <v>-500</v>
      </c>
      <c r="AQ52" s="98">
        <v>263.69047619999998</v>
      </c>
      <c r="AR52" s="98">
        <v>-289.47368419999998</v>
      </c>
      <c r="AS52" s="98">
        <v>0.91093069999999998</v>
      </c>
      <c r="AT52" s="98">
        <v>0.9375</v>
      </c>
      <c r="AU52" s="98">
        <v>4</v>
      </c>
      <c r="AV52" s="98">
        <v>3</v>
      </c>
      <c r="AW52" s="98">
        <v>83</v>
      </c>
      <c r="AX52" s="98">
        <v>61</v>
      </c>
      <c r="AY52" s="98">
        <v>-1437.5</v>
      </c>
      <c r="AZ52" s="98">
        <v>1.0068182000000001</v>
      </c>
      <c r="BA52" s="98">
        <v>1</v>
      </c>
      <c r="BB52" s="98">
        <v>1437.5</v>
      </c>
      <c r="BC52" s="98">
        <v>2.6086957000000002</v>
      </c>
      <c r="BD52" s="98">
        <v>0.54782609999999998</v>
      </c>
      <c r="BE52" s="98">
        <v>-7.2004399999999996E-2</v>
      </c>
      <c r="BF52" s="98">
        <v>9.0899999999999998E-4</v>
      </c>
      <c r="BG52" s="98">
        <v>-1.7140295999999999</v>
      </c>
      <c r="BH52" s="98">
        <v>0</v>
      </c>
    </row>
    <row r="53" spans="1:60">
      <c r="A53" s="98">
        <v>2</v>
      </c>
      <c r="B53" s="98">
        <v>2</v>
      </c>
      <c r="C53" s="98">
        <v>4</v>
      </c>
      <c r="D53" s="98">
        <v>-637.5</v>
      </c>
      <c r="E53" s="98">
        <v>0</v>
      </c>
      <c r="F53" s="98">
        <v>-637.5</v>
      </c>
      <c r="G53" s="98">
        <v>2</v>
      </c>
      <c r="H53" s="98">
        <v>0</v>
      </c>
      <c r="I53" s="98">
        <v>0</v>
      </c>
      <c r="J53" s="98">
        <v>2</v>
      </c>
      <c r="K53" s="98">
        <v>0</v>
      </c>
      <c r="L53" s="98">
        <v>-412.5</v>
      </c>
      <c r="M53" s="98">
        <v>0</v>
      </c>
      <c r="N53" s="98">
        <v>-318.75</v>
      </c>
      <c r="O53" s="98">
        <v>0</v>
      </c>
      <c r="P53" s="98">
        <v>-318.75</v>
      </c>
      <c r="Q53" s="98">
        <v>0</v>
      </c>
      <c r="R53" s="98">
        <v>2</v>
      </c>
      <c r="S53" s="98">
        <v>0</v>
      </c>
      <c r="T53" s="98">
        <v>9</v>
      </c>
      <c r="U53" s="98">
        <v>-637.5</v>
      </c>
      <c r="V53" s="98">
        <v>0</v>
      </c>
      <c r="W53" s="98">
        <v>1</v>
      </c>
      <c r="X53" s="98">
        <v>637.5</v>
      </c>
      <c r="Y53" s="98">
        <v>-100</v>
      </c>
      <c r="Z53" s="98">
        <v>0</v>
      </c>
      <c r="AA53" s="98">
        <v>-0.1140901</v>
      </c>
      <c r="AB53" s="98">
        <v>-1.8672000000000001E-3</v>
      </c>
      <c r="AC53" s="98">
        <v>-584.71157449999998</v>
      </c>
      <c r="AD53" s="98">
        <v>0</v>
      </c>
      <c r="AE53" s="98">
        <v>2</v>
      </c>
      <c r="AF53" s="98">
        <v>2</v>
      </c>
      <c r="AG53" s="98">
        <v>4</v>
      </c>
      <c r="AH53" s="98">
        <v>-637.5</v>
      </c>
      <c r="AI53" s="98">
        <v>0</v>
      </c>
      <c r="AJ53" s="98">
        <v>-637.5</v>
      </c>
      <c r="AK53" s="98">
        <v>2</v>
      </c>
      <c r="AL53" s="98">
        <v>0</v>
      </c>
      <c r="AM53" s="98">
        <v>0</v>
      </c>
      <c r="AN53" s="98">
        <v>2</v>
      </c>
      <c r="AO53" s="98">
        <v>0</v>
      </c>
      <c r="AP53" s="98">
        <v>-412.5</v>
      </c>
      <c r="AQ53" s="98">
        <v>0</v>
      </c>
      <c r="AR53" s="98">
        <v>-318.75</v>
      </c>
      <c r="AS53" s="98">
        <v>0</v>
      </c>
      <c r="AT53" s="98">
        <v>-318.75</v>
      </c>
      <c r="AU53" s="98">
        <v>0</v>
      </c>
      <c r="AV53" s="98">
        <v>2</v>
      </c>
      <c r="AW53" s="98">
        <v>0</v>
      </c>
      <c r="AX53" s="98">
        <v>9</v>
      </c>
      <c r="AY53" s="98">
        <v>-637.5</v>
      </c>
      <c r="AZ53" s="98">
        <v>0</v>
      </c>
      <c r="BA53" s="98">
        <v>1</v>
      </c>
      <c r="BB53" s="98">
        <v>637.5</v>
      </c>
      <c r="BC53" s="98">
        <v>-100</v>
      </c>
      <c r="BD53" s="98">
        <v>0</v>
      </c>
      <c r="BE53" s="98">
        <v>-0.1140901</v>
      </c>
      <c r="BF53" s="98">
        <v>-1.8672000000000001E-3</v>
      </c>
      <c r="BG53" s="98">
        <v>-584.71157449999998</v>
      </c>
      <c r="BH53" s="98">
        <v>0</v>
      </c>
    </row>
    <row r="54" spans="1:60">
      <c r="A54" s="98">
        <v>2</v>
      </c>
      <c r="B54" s="98">
        <v>1</v>
      </c>
      <c r="C54" s="98">
        <v>2</v>
      </c>
      <c r="D54" s="98">
        <v>-1875</v>
      </c>
      <c r="E54" s="98">
        <v>3937.5</v>
      </c>
      <c r="F54" s="98">
        <v>-5812.5</v>
      </c>
      <c r="G54" s="98">
        <v>40</v>
      </c>
      <c r="H54" s="98">
        <v>35</v>
      </c>
      <c r="I54" s="98">
        <v>14</v>
      </c>
      <c r="J54" s="98">
        <v>26</v>
      </c>
      <c r="K54" s="98">
        <v>750</v>
      </c>
      <c r="L54" s="98">
        <v>-375</v>
      </c>
      <c r="M54" s="98">
        <v>281.25</v>
      </c>
      <c r="N54" s="98">
        <v>-223.55769230000001</v>
      </c>
      <c r="O54" s="98">
        <v>1.2580644999999999</v>
      </c>
      <c r="P54" s="98">
        <v>-46.875</v>
      </c>
      <c r="Q54" s="98">
        <v>3</v>
      </c>
      <c r="R54" s="98">
        <v>6</v>
      </c>
      <c r="S54" s="98">
        <v>69</v>
      </c>
      <c r="T54" s="98">
        <v>39</v>
      </c>
      <c r="U54" s="98">
        <v>-2837.5</v>
      </c>
      <c r="V54" s="98">
        <v>0.6774194</v>
      </c>
      <c r="W54" s="98">
        <v>1</v>
      </c>
      <c r="X54" s="98">
        <v>2837.5</v>
      </c>
      <c r="Y54" s="98">
        <v>-66.079295200000004</v>
      </c>
      <c r="Z54" s="98">
        <v>-9.2511013000000002</v>
      </c>
      <c r="AA54" s="98">
        <v>-0.3434972</v>
      </c>
      <c r="AB54" s="98">
        <v>-1.78742E-2</v>
      </c>
      <c r="AC54" s="98">
        <v>-1756.7723005</v>
      </c>
      <c r="AD54" s="98">
        <v>0</v>
      </c>
      <c r="AE54" s="98">
        <v>2</v>
      </c>
      <c r="AF54" s="98">
        <v>1</v>
      </c>
      <c r="AG54" s="98">
        <v>2</v>
      </c>
      <c r="AH54" s="98">
        <v>-1875</v>
      </c>
      <c r="AI54" s="98">
        <v>3937.5</v>
      </c>
      <c r="AJ54" s="98">
        <v>-5812.5</v>
      </c>
      <c r="AK54" s="98">
        <v>40</v>
      </c>
      <c r="AL54" s="98">
        <v>35</v>
      </c>
      <c r="AM54" s="98">
        <v>14</v>
      </c>
      <c r="AN54" s="98">
        <v>26</v>
      </c>
      <c r="AO54" s="98">
        <v>750</v>
      </c>
      <c r="AP54" s="98">
        <v>-375</v>
      </c>
      <c r="AQ54" s="98">
        <v>281.25</v>
      </c>
      <c r="AR54" s="98">
        <v>-223.55769230000001</v>
      </c>
      <c r="AS54" s="98">
        <v>1.2580644999999999</v>
      </c>
      <c r="AT54" s="98">
        <v>-46.875</v>
      </c>
      <c r="AU54" s="98">
        <v>3</v>
      </c>
      <c r="AV54" s="98">
        <v>6</v>
      </c>
      <c r="AW54" s="98">
        <v>69</v>
      </c>
      <c r="AX54" s="98">
        <v>39</v>
      </c>
      <c r="AY54" s="98">
        <v>-2837.5</v>
      </c>
      <c r="AZ54" s="98">
        <v>0.6774194</v>
      </c>
      <c r="BA54" s="98">
        <v>1</v>
      </c>
      <c r="BB54" s="98">
        <v>2837.5</v>
      </c>
      <c r="BC54" s="98">
        <v>-66.079295200000004</v>
      </c>
      <c r="BD54" s="98">
        <v>-9.2511013000000002</v>
      </c>
      <c r="BE54" s="98">
        <v>-0.3434972</v>
      </c>
      <c r="BF54" s="98">
        <v>-1.78742E-2</v>
      </c>
      <c r="BG54" s="98">
        <v>-1756.7723005</v>
      </c>
      <c r="BH54" s="98">
        <v>0</v>
      </c>
    </row>
    <row r="55" spans="1:60">
      <c r="A55" s="98">
        <v>2</v>
      </c>
      <c r="B55" s="98">
        <v>3</v>
      </c>
      <c r="C55" s="98">
        <v>6</v>
      </c>
      <c r="D55" s="98">
        <v>2475</v>
      </c>
      <c r="E55" s="98">
        <v>11087.5</v>
      </c>
      <c r="F55" s="98">
        <v>-8612.5</v>
      </c>
      <c r="G55" s="98">
        <v>60</v>
      </c>
      <c r="H55" s="98">
        <v>40</v>
      </c>
      <c r="I55" s="98">
        <v>24</v>
      </c>
      <c r="J55" s="98">
        <v>35</v>
      </c>
      <c r="K55" s="98">
        <v>750</v>
      </c>
      <c r="L55" s="98">
        <v>-625</v>
      </c>
      <c r="M55" s="98">
        <v>461.97916670000001</v>
      </c>
      <c r="N55" s="98">
        <v>-246.07142859999999</v>
      </c>
      <c r="O55" s="98">
        <v>1.8774189999999999</v>
      </c>
      <c r="P55" s="98">
        <v>41.25</v>
      </c>
      <c r="Q55" s="98">
        <v>3</v>
      </c>
      <c r="R55" s="98">
        <v>6</v>
      </c>
      <c r="S55" s="98">
        <v>69</v>
      </c>
      <c r="T55" s="98">
        <v>34</v>
      </c>
      <c r="U55" s="98">
        <v>-3537.5</v>
      </c>
      <c r="V55" s="98">
        <v>1.2873730000000001</v>
      </c>
      <c r="W55" s="98">
        <v>1</v>
      </c>
      <c r="X55" s="98">
        <v>3537.5</v>
      </c>
      <c r="Y55" s="98">
        <v>69.964664299999995</v>
      </c>
      <c r="Z55" s="98">
        <v>16.791519399999999</v>
      </c>
      <c r="AA55" s="98">
        <v>0.20339489999999999</v>
      </c>
      <c r="AB55" s="98">
        <v>1.6675499999999999E-2</v>
      </c>
      <c r="AC55" s="98">
        <v>2202.858921</v>
      </c>
      <c r="AD55" s="98">
        <v>0</v>
      </c>
      <c r="AE55" s="98">
        <v>2</v>
      </c>
      <c r="AF55" s="98">
        <v>3</v>
      </c>
      <c r="AG55" s="98">
        <v>6</v>
      </c>
      <c r="AH55" s="98">
        <v>2475</v>
      </c>
      <c r="AI55" s="98">
        <v>11087.5</v>
      </c>
      <c r="AJ55" s="98">
        <v>-8612.5</v>
      </c>
      <c r="AK55" s="98">
        <v>60</v>
      </c>
      <c r="AL55" s="98">
        <v>40</v>
      </c>
      <c r="AM55" s="98">
        <v>24</v>
      </c>
      <c r="AN55" s="98">
        <v>35</v>
      </c>
      <c r="AO55" s="98">
        <v>750</v>
      </c>
      <c r="AP55" s="98">
        <v>-625</v>
      </c>
      <c r="AQ55" s="98">
        <v>461.97916670000001</v>
      </c>
      <c r="AR55" s="98">
        <v>-246.07142859999999</v>
      </c>
      <c r="AS55" s="98">
        <v>1.8774189999999999</v>
      </c>
      <c r="AT55" s="98">
        <v>41.25</v>
      </c>
      <c r="AU55" s="98">
        <v>3</v>
      </c>
      <c r="AV55" s="98">
        <v>6</v>
      </c>
      <c r="AW55" s="98">
        <v>69</v>
      </c>
      <c r="AX55" s="98">
        <v>34</v>
      </c>
      <c r="AY55" s="98">
        <v>-3537.5</v>
      </c>
      <c r="AZ55" s="98">
        <v>1.2873730000000001</v>
      </c>
      <c r="BA55" s="98">
        <v>1</v>
      </c>
      <c r="BB55" s="98">
        <v>3537.5</v>
      </c>
      <c r="BC55" s="98">
        <v>69.964664299999995</v>
      </c>
      <c r="BD55" s="98">
        <v>16.791519399999999</v>
      </c>
      <c r="BE55" s="98">
        <v>0.20339489999999999</v>
      </c>
      <c r="BF55" s="98">
        <v>1.6675499999999999E-2</v>
      </c>
      <c r="BG55" s="98">
        <v>2202.858921</v>
      </c>
      <c r="BH55" s="98">
        <v>0</v>
      </c>
    </row>
    <row r="56" spans="1:60">
      <c r="A56" s="98">
        <v>2</v>
      </c>
      <c r="B56" s="98">
        <v>4</v>
      </c>
      <c r="C56" s="98">
        <v>8</v>
      </c>
      <c r="D56" s="98">
        <v>1812.5</v>
      </c>
      <c r="E56" s="98">
        <v>2337.5</v>
      </c>
      <c r="F56" s="98">
        <v>-525</v>
      </c>
      <c r="G56" s="98">
        <v>6</v>
      </c>
      <c r="H56" s="98">
        <v>66.666666699999993</v>
      </c>
      <c r="I56" s="98">
        <v>4</v>
      </c>
      <c r="J56" s="98">
        <v>2</v>
      </c>
      <c r="K56" s="98">
        <v>750</v>
      </c>
      <c r="L56" s="98">
        <v>-300</v>
      </c>
      <c r="M56" s="98">
        <v>584.375</v>
      </c>
      <c r="N56" s="98">
        <v>-262.5</v>
      </c>
      <c r="O56" s="98">
        <v>2.2261905</v>
      </c>
      <c r="P56" s="98">
        <v>302.08333329999999</v>
      </c>
      <c r="Q56" s="98">
        <v>3</v>
      </c>
      <c r="R56" s="98">
        <v>2</v>
      </c>
      <c r="S56" s="98">
        <v>52</v>
      </c>
      <c r="T56" s="98">
        <v>7</v>
      </c>
      <c r="U56" s="98">
        <v>-650</v>
      </c>
      <c r="V56" s="98">
        <v>4.4523809999999999</v>
      </c>
      <c r="W56" s="98">
        <v>1</v>
      </c>
      <c r="X56" s="98">
        <v>650</v>
      </c>
      <c r="Y56" s="98">
        <v>278.84615380000002</v>
      </c>
      <c r="Z56" s="98">
        <v>11.1538462</v>
      </c>
      <c r="AA56" s="98">
        <v>0.13853799999999999</v>
      </c>
      <c r="AB56" s="98">
        <v>1.01498E-2</v>
      </c>
      <c r="AC56" s="98">
        <v>1668.6826492</v>
      </c>
      <c r="AD56" s="98">
        <v>0</v>
      </c>
      <c r="AE56" s="98">
        <v>2</v>
      </c>
      <c r="AF56" s="98">
        <v>4</v>
      </c>
      <c r="AG56" s="98">
        <v>8</v>
      </c>
      <c r="AH56" s="98">
        <v>1812.5</v>
      </c>
      <c r="AI56" s="98">
        <v>2337.5</v>
      </c>
      <c r="AJ56" s="98">
        <v>-525</v>
      </c>
      <c r="AK56" s="98">
        <v>6</v>
      </c>
      <c r="AL56" s="98">
        <v>66.666666699999993</v>
      </c>
      <c r="AM56" s="98">
        <v>4</v>
      </c>
      <c r="AN56" s="98">
        <v>2</v>
      </c>
      <c r="AO56" s="98">
        <v>750</v>
      </c>
      <c r="AP56" s="98">
        <v>-300</v>
      </c>
      <c r="AQ56" s="98">
        <v>584.375</v>
      </c>
      <c r="AR56" s="98">
        <v>-262.5</v>
      </c>
      <c r="AS56" s="98">
        <v>2.2261905</v>
      </c>
      <c r="AT56" s="98">
        <v>302.08333329999999</v>
      </c>
      <c r="AU56" s="98">
        <v>3</v>
      </c>
      <c r="AV56" s="98">
        <v>2</v>
      </c>
      <c r="AW56" s="98">
        <v>52</v>
      </c>
      <c r="AX56" s="98">
        <v>7</v>
      </c>
      <c r="AY56" s="98">
        <v>-650</v>
      </c>
      <c r="AZ56" s="98">
        <v>4.4523809999999999</v>
      </c>
      <c r="BA56" s="98">
        <v>1</v>
      </c>
      <c r="BB56" s="98">
        <v>650</v>
      </c>
      <c r="BC56" s="98">
        <v>278.84615380000002</v>
      </c>
      <c r="BD56" s="98">
        <v>11.1538462</v>
      </c>
      <c r="BE56" s="98">
        <v>0.13853799999999999</v>
      </c>
      <c r="BF56" s="98">
        <v>1.01498E-2</v>
      </c>
      <c r="BG56" s="98">
        <v>1668.6826492</v>
      </c>
      <c r="BH56" s="9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7"/>
  <dimension ref="A1:LNY16"/>
  <sheetViews>
    <sheetView workbookViewId="0">
      <selection activeCell="G25" sqref="G25"/>
    </sheetView>
  </sheetViews>
  <sheetFormatPr defaultRowHeight="14.25"/>
  <cols>
    <col min="1" max="1" width="22" style="98" bestFit="1" customWidth="1"/>
    <col min="2" max="2" width="4.5" style="98" customWidth="1"/>
    <col min="3" max="3" width="11.25" style="98" bestFit="1" customWidth="1"/>
    <col min="4" max="4" width="13.625" style="98" bestFit="1" customWidth="1"/>
    <col min="5" max="5" width="13.375" style="98" bestFit="1" customWidth="1"/>
    <col min="6" max="6" width="14.125" style="98" bestFit="1" customWidth="1"/>
    <col min="7" max="7" width="13.625" style="98" bestFit="1" customWidth="1"/>
    <col min="8" max="8" width="16.75" style="98" bestFit="1" customWidth="1"/>
    <col min="9" max="9" width="15.5" style="98" bestFit="1" customWidth="1"/>
    <col min="10" max="10" width="19.625" style="98" bestFit="1" customWidth="1"/>
    <col min="11" max="11" width="18.375" style="98" bestFit="1" customWidth="1"/>
    <col min="12" max="12" width="19.375" style="98" bestFit="1" customWidth="1"/>
    <col min="13" max="13" width="18.125" style="98" bestFit="1" customWidth="1"/>
    <col min="14" max="14" width="16.375" style="98" bestFit="1" customWidth="1"/>
    <col min="15" max="15" width="12.5" style="98" bestFit="1" customWidth="1"/>
    <col min="16" max="16" width="25.5" style="98" bestFit="1" customWidth="1"/>
    <col min="17" max="17" width="24.125" style="98" bestFit="1" customWidth="1"/>
    <col min="18" max="18" width="19.625" style="98" bestFit="1" customWidth="1"/>
    <col min="19" max="19" width="18.375" style="98" bestFit="1" customWidth="1"/>
    <col min="20" max="20" width="23.5" style="98" bestFit="1" customWidth="1"/>
    <col min="21" max="21" width="13.375" style="98" bestFit="1" customWidth="1"/>
    <col min="22" max="22" width="19.875" style="98" bestFit="1" customWidth="1"/>
    <col min="23" max="23" width="22.75" style="98" bestFit="1" customWidth="1"/>
    <col min="24" max="24" width="19.125" style="98" bestFit="1" customWidth="1"/>
    <col min="25" max="25" width="11.5" style="98" customWidth="1"/>
    <col min="26" max="26" width="18.875" style="98" bestFit="1" customWidth="1"/>
    <col min="27" max="27" width="28.875" style="98" bestFit="1" customWidth="1"/>
    <col min="28" max="28" width="24.125" style="98" bestFit="1" customWidth="1"/>
    <col min="29" max="29" width="18.625" style="98" bestFit="1" customWidth="1"/>
    <col min="30" max="30" width="22" style="98" bestFit="1" customWidth="1"/>
    <col min="31" max="31" width="4.5" style="98" customWidth="1"/>
    <col min="32" max="32" width="11.25" style="98" bestFit="1" customWidth="1"/>
    <col min="33" max="33" width="13.625" style="98" bestFit="1" customWidth="1"/>
    <col min="34" max="34" width="13.375" style="98" bestFit="1" customWidth="1"/>
    <col min="35" max="35" width="14.125" style="98" bestFit="1" customWidth="1"/>
    <col min="36" max="36" width="13.625" style="98" bestFit="1" customWidth="1"/>
    <col min="37" max="37" width="16.75" style="98" bestFit="1" customWidth="1"/>
    <col min="38" max="38" width="15.5" style="98" bestFit="1" customWidth="1"/>
    <col min="39" max="39" width="19.625" style="98" bestFit="1" customWidth="1"/>
    <col min="40" max="40" width="18.375" style="98" bestFit="1" customWidth="1"/>
    <col min="41" max="41" width="19.375" style="98" bestFit="1" customWidth="1"/>
    <col min="42" max="42" width="18.125" style="98" bestFit="1" customWidth="1"/>
    <col min="43" max="43" width="16.375" style="98" bestFit="1" customWidth="1"/>
    <col min="44" max="44" width="12.5" style="98" bestFit="1" customWidth="1"/>
    <col min="45" max="45" width="25.5" style="98" bestFit="1" customWidth="1"/>
    <col min="46" max="46" width="24.125" style="98" bestFit="1" customWidth="1"/>
    <col min="47" max="47" width="19.625" style="98" bestFit="1" customWidth="1"/>
    <col min="48" max="48" width="18.375" style="98" bestFit="1" customWidth="1"/>
    <col min="49" max="49" width="23.5" style="98" bestFit="1" customWidth="1"/>
    <col min="50" max="50" width="13.375" style="98" bestFit="1" customWidth="1"/>
    <col min="51" max="51" width="19.875" style="98" bestFit="1" customWidth="1"/>
    <col min="52" max="52" width="22.75" style="98" bestFit="1" customWidth="1"/>
    <col min="53" max="53" width="19.125" style="98" bestFit="1" customWidth="1"/>
    <col min="54" max="54" width="11.5" style="98" customWidth="1"/>
    <col min="55" max="55" width="18.875" style="98" bestFit="1" customWidth="1"/>
    <col min="56" max="56" width="28.875" style="98" bestFit="1" customWidth="1"/>
    <col min="57" max="57" width="24.125" style="98" bestFit="1" customWidth="1"/>
    <col min="58" max="58" width="18.625" style="98" bestFit="1" customWidth="1"/>
    <col min="59" max="59" width="22" style="98" bestFit="1" customWidth="1"/>
    <col min="60" max="60" width="4.5" style="98" customWidth="1"/>
    <col min="61" max="61" width="11.25" style="98" bestFit="1" customWidth="1"/>
    <col min="62" max="62" width="13.625" style="98" bestFit="1" customWidth="1"/>
    <col min="63" max="63" width="13.375" style="98" bestFit="1" customWidth="1"/>
    <col min="64" max="64" width="14.125" style="98" bestFit="1" customWidth="1"/>
    <col min="65" max="65" width="13.625" style="98" bestFit="1" customWidth="1"/>
    <col min="66" max="66" width="16.75" style="98" bestFit="1" customWidth="1"/>
    <col min="67" max="67" width="15.5" style="98" bestFit="1" customWidth="1"/>
    <col min="68" max="68" width="19.625" style="98" bestFit="1" customWidth="1"/>
    <col min="69" max="69" width="18.375" style="98" bestFit="1" customWidth="1"/>
    <col min="70" max="70" width="19.375" style="98" bestFit="1" customWidth="1"/>
    <col min="71" max="71" width="18.125" style="98" bestFit="1" customWidth="1"/>
    <col min="72" max="72" width="16.375" style="98" bestFit="1" customWidth="1"/>
    <col min="73" max="73" width="12.5" style="98" bestFit="1" customWidth="1"/>
    <col min="74" max="74" width="25.5" style="98" bestFit="1" customWidth="1"/>
    <col min="75" max="75" width="24.125" style="98" bestFit="1" customWidth="1"/>
    <col min="76" max="76" width="19.625" style="98" bestFit="1" customWidth="1"/>
    <col min="77" max="77" width="18.375" style="98" bestFit="1" customWidth="1"/>
    <col min="78" max="78" width="23.5" style="98" bestFit="1" customWidth="1"/>
    <col min="79" max="79" width="13.375" style="98" bestFit="1" customWidth="1"/>
    <col min="80" max="80" width="19.875" style="98" bestFit="1" customWidth="1"/>
    <col min="81" max="81" width="22.75" style="98" bestFit="1" customWidth="1"/>
    <col min="82" max="82" width="19.125" style="98" bestFit="1" customWidth="1"/>
    <col min="83" max="83" width="11.5" style="98" customWidth="1"/>
    <col min="84" max="84" width="18.875" style="98" bestFit="1" customWidth="1"/>
    <col min="85" max="85" width="28.875" style="98" bestFit="1" customWidth="1"/>
    <col min="86" max="86" width="24.125" style="98" bestFit="1" customWidth="1"/>
    <col min="87" max="87" width="18.625" style="98" bestFit="1" customWidth="1"/>
    <col min="88" max="88" width="22" style="98" bestFit="1" customWidth="1"/>
    <col min="89" max="89" width="4.5" style="98" customWidth="1"/>
    <col min="90" max="90" width="11.25" style="98" bestFit="1" customWidth="1"/>
    <col min="91" max="91" width="13.625" style="98" bestFit="1" customWidth="1"/>
    <col min="92" max="92" width="13.375" style="98" bestFit="1" customWidth="1"/>
    <col min="93" max="93" width="14.125" style="98" bestFit="1" customWidth="1"/>
    <col min="94" max="94" width="13.625" style="98" bestFit="1" customWidth="1"/>
    <col min="95" max="95" width="16.75" style="98" bestFit="1" customWidth="1"/>
    <col min="96" max="96" width="15.5" style="98" bestFit="1" customWidth="1"/>
    <col min="97" max="97" width="19.625" style="98" bestFit="1" customWidth="1"/>
    <col min="98" max="98" width="18.375" style="98" bestFit="1" customWidth="1"/>
    <col min="99" max="99" width="19.375" style="98" bestFit="1" customWidth="1"/>
    <col min="100" max="100" width="18.125" style="98" bestFit="1" customWidth="1"/>
    <col min="101" max="101" width="16.375" style="98" bestFit="1" customWidth="1"/>
    <col min="102" max="102" width="12.5" style="98" bestFit="1" customWidth="1"/>
    <col min="103" max="103" width="25.5" style="98" bestFit="1" customWidth="1"/>
    <col min="104" max="104" width="24.125" style="98" bestFit="1" customWidth="1"/>
    <col min="105" max="105" width="19.625" style="98" bestFit="1" customWidth="1"/>
    <col min="106" max="106" width="18.375" style="98" bestFit="1" customWidth="1"/>
    <col min="107" max="107" width="23.5" style="98" bestFit="1" customWidth="1"/>
    <col min="108" max="108" width="13.375" style="98" bestFit="1" customWidth="1"/>
    <col min="109" max="109" width="19.875" style="98" bestFit="1" customWidth="1"/>
    <col min="110" max="110" width="22.75" style="98" bestFit="1" customWidth="1"/>
    <col min="111" max="111" width="19.125" style="98" bestFit="1" customWidth="1"/>
    <col min="112" max="112" width="11.5" style="98" bestFit="1" customWidth="1"/>
    <col min="113" max="113" width="18.875" style="98" bestFit="1" customWidth="1"/>
    <col min="114" max="114" width="28.875" style="98" bestFit="1" customWidth="1"/>
    <col min="115" max="115" width="24.125" style="98" bestFit="1" customWidth="1"/>
    <col min="116" max="116" width="18.625" style="98" bestFit="1" customWidth="1"/>
    <col min="117" max="117" width="22" style="98" bestFit="1" customWidth="1"/>
    <col min="118" max="118" width="4.5" style="98" customWidth="1"/>
    <col min="119" max="119" width="11.25" style="98" bestFit="1" customWidth="1"/>
    <col min="120" max="120" width="13.625" style="98" bestFit="1" customWidth="1"/>
    <col min="121" max="121" width="13.375" style="98" bestFit="1" customWidth="1"/>
    <col min="122" max="122" width="14.125" style="98" bestFit="1" customWidth="1"/>
    <col min="123" max="123" width="13.625" style="98" bestFit="1" customWidth="1"/>
    <col min="124" max="124" width="16.75" style="98" bestFit="1" customWidth="1"/>
    <col min="125" max="125" width="15.5" style="98" bestFit="1" customWidth="1"/>
    <col min="126" max="126" width="19.625" style="98" bestFit="1" customWidth="1"/>
    <col min="127" max="127" width="18.375" style="98" bestFit="1" customWidth="1"/>
    <col min="128" max="128" width="19.375" style="98" bestFit="1" customWidth="1"/>
    <col min="129" max="129" width="18.125" style="98" bestFit="1" customWidth="1"/>
    <col min="130" max="130" width="16.375" style="98" bestFit="1" customWidth="1"/>
    <col min="131" max="131" width="12.5" style="98" bestFit="1" customWidth="1"/>
    <col min="132" max="132" width="25.5" style="98" bestFit="1" customWidth="1"/>
    <col min="133" max="133" width="24.125" style="98" bestFit="1" customWidth="1"/>
    <col min="134" max="134" width="19.625" style="98" bestFit="1" customWidth="1"/>
    <col min="135" max="135" width="18.375" style="98" bestFit="1" customWidth="1"/>
    <col min="136" max="136" width="23.5" style="98" bestFit="1" customWidth="1"/>
    <col min="137" max="137" width="13.375" style="98" bestFit="1" customWidth="1"/>
    <col min="138" max="138" width="19.875" style="98" bestFit="1" customWidth="1"/>
    <col min="139" max="139" width="22.75" style="98" bestFit="1" customWidth="1"/>
    <col min="140" max="140" width="19.125" style="98" bestFit="1" customWidth="1"/>
    <col min="141" max="141" width="11.5" style="98" customWidth="1"/>
    <col min="142" max="142" width="18.875" style="98" bestFit="1" customWidth="1"/>
    <col min="143" max="143" width="28.875" style="98" bestFit="1" customWidth="1"/>
    <col min="144" max="144" width="24.125" style="98" bestFit="1" customWidth="1"/>
    <col min="145" max="145" width="18.625" style="98" bestFit="1" customWidth="1"/>
    <col min="146" max="146" width="22" style="98" bestFit="1" customWidth="1"/>
    <col min="147" max="147" width="4.5" style="98" customWidth="1"/>
    <col min="148" max="148" width="11.25" style="98" bestFit="1" customWidth="1"/>
    <col min="149" max="149" width="13.625" style="98" bestFit="1" customWidth="1"/>
    <col min="150" max="150" width="13.375" style="98" bestFit="1" customWidth="1"/>
    <col min="151" max="151" width="14.125" style="98" bestFit="1" customWidth="1"/>
    <col min="152" max="152" width="13.625" style="98" bestFit="1" customWidth="1"/>
    <col min="153" max="153" width="16.75" style="98" bestFit="1" customWidth="1"/>
    <col min="154" max="154" width="15.5" style="98" bestFit="1" customWidth="1"/>
    <col min="155" max="155" width="19.625" style="98" bestFit="1" customWidth="1"/>
    <col min="156" max="156" width="18.375" style="98" bestFit="1" customWidth="1"/>
    <col min="157" max="157" width="19.375" style="98" bestFit="1" customWidth="1"/>
    <col min="158" max="158" width="18.125" style="98" bestFit="1" customWidth="1"/>
    <col min="159" max="159" width="16.375" style="98" bestFit="1" customWidth="1"/>
    <col min="160" max="160" width="12.5" style="98" bestFit="1" customWidth="1"/>
    <col min="161" max="161" width="25.5" style="98" bestFit="1" customWidth="1"/>
    <col min="162" max="162" width="24.125" style="98" bestFit="1" customWidth="1"/>
    <col min="163" max="163" width="19.625" style="98" bestFit="1" customWidth="1"/>
    <col min="164" max="164" width="18.375" style="98" bestFit="1" customWidth="1"/>
    <col min="165" max="165" width="23.5" style="98" bestFit="1" customWidth="1"/>
    <col min="166" max="166" width="13.375" style="98" bestFit="1" customWidth="1"/>
    <col min="167" max="167" width="19.875" style="98" bestFit="1" customWidth="1"/>
    <col min="168" max="168" width="22.75" style="98" bestFit="1" customWidth="1"/>
    <col min="169" max="169" width="19.125" style="98" bestFit="1" customWidth="1"/>
    <col min="170" max="170" width="11.5" style="98" customWidth="1"/>
    <col min="171" max="171" width="18.875" style="98" bestFit="1" customWidth="1"/>
    <col min="172" max="172" width="28.875" style="98" bestFit="1" customWidth="1"/>
    <col min="173" max="173" width="24.125" style="98" bestFit="1" customWidth="1"/>
    <col min="174" max="174" width="18.625" style="98" bestFit="1" customWidth="1"/>
    <col min="175" max="175" width="22" style="98" bestFit="1" customWidth="1"/>
    <col min="176" max="176" width="4.5" style="98" customWidth="1"/>
    <col min="177" max="177" width="11.25" style="98" bestFit="1" customWidth="1"/>
    <col min="178" max="178" width="13.625" style="98" bestFit="1" customWidth="1"/>
    <col min="179" max="179" width="13.375" style="98" bestFit="1" customWidth="1"/>
    <col min="180" max="180" width="14.125" style="98" bestFit="1" customWidth="1"/>
    <col min="181" max="181" width="13.625" style="98" bestFit="1" customWidth="1"/>
    <col min="182" max="182" width="16.75" style="98" bestFit="1" customWidth="1"/>
    <col min="183" max="183" width="15.5" style="98" bestFit="1" customWidth="1"/>
    <col min="184" max="184" width="19.625" style="98" bestFit="1" customWidth="1"/>
    <col min="185" max="185" width="18.375" style="98" bestFit="1" customWidth="1"/>
    <col min="186" max="186" width="19.375" style="98" bestFit="1" customWidth="1"/>
    <col min="187" max="187" width="18.125" style="98" bestFit="1" customWidth="1"/>
    <col min="188" max="188" width="16.375" style="98" bestFit="1" customWidth="1"/>
    <col min="189" max="189" width="12.5" style="98" bestFit="1" customWidth="1"/>
    <col min="190" max="190" width="25.5" style="98" bestFit="1" customWidth="1"/>
    <col min="191" max="191" width="24.125" style="98" bestFit="1" customWidth="1"/>
    <col min="192" max="192" width="19.625" style="98" bestFit="1" customWidth="1"/>
    <col min="193" max="193" width="18.375" style="98" bestFit="1" customWidth="1"/>
    <col min="194" max="194" width="23.5" style="98" bestFit="1" customWidth="1"/>
    <col min="195" max="195" width="13.375" style="98" bestFit="1" customWidth="1"/>
    <col min="196" max="196" width="19.875" style="98" bestFit="1" customWidth="1"/>
    <col min="197" max="197" width="22.75" style="98" bestFit="1" customWidth="1"/>
    <col min="198" max="198" width="19.125" style="98" bestFit="1" customWidth="1"/>
    <col min="199" max="199" width="11.5" style="98" customWidth="1"/>
    <col min="200" max="200" width="18.875" style="98" bestFit="1" customWidth="1"/>
    <col min="201" max="201" width="28.875" style="98" bestFit="1" customWidth="1"/>
    <col min="202" max="202" width="24.125" style="98" bestFit="1" customWidth="1"/>
    <col min="203" max="203" width="18.625" style="98" bestFit="1" customWidth="1"/>
    <col min="204" max="204" width="22" style="98" bestFit="1" customWidth="1"/>
    <col min="205" max="205" width="4.5" style="98" customWidth="1"/>
    <col min="206" max="206" width="11.25" style="98" bestFit="1" customWidth="1"/>
    <col min="207" max="207" width="13.625" style="98" bestFit="1" customWidth="1"/>
    <col min="208" max="208" width="13.375" style="98" bestFit="1" customWidth="1"/>
    <col min="209" max="209" width="14.125" style="98" bestFit="1" customWidth="1"/>
    <col min="210" max="210" width="13.625" style="98" bestFit="1" customWidth="1"/>
    <col min="211" max="211" width="16.75" style="98" bestFit="1" customWidth="1"/>
    <col min="212" max="212" width="15.5" style="98" bestFit="1" customWidth="1"/>
    <col min="213" max="213" width="19.625" style="98" bestFit="1" customWidth="1"/>
    <col min="214" max="214" width="18.375" style="98" bestFit="1" customWidth="1"/>
    <col min="215" max="215" width="19.375" style="98" bestFit="1" customWidth="1"/>
    <col min="216" max="216" width="18.125" style="98" bestFit="1" customWidth="1"/>
    <col min="217" max="217" width="16.375" style="98" bestFit="1" customWidth="1"/>
    <col min="218" max="218" width="12.5" style="98" bestFit="1" customWidth="1"/>
    <col min="219" max="219" width="25.5" style="98" bestFit="1" customWidth="1"/>
    <col min="220" max="220" width="24.125" style="98" bestFit="1" customWidth="1"/>
    <col min="221" max="221" width="19.625" style="98" bestFit="1" customWidth="1"/>
    <col min="222" max="222" width="18.375" style="98" bestFit="1" customWidth="1"/>
    <col min="223" max="223" width="23.5" style="98" bestFit="1" customWidth="1"/>
    <col min="224" max="224" width="13.375" style="98" bestFit="1" customWidth="1"/>
    <col min="225" max="225" width="19.875" style="98" bestFit="1" customWidth="1"/>
    <col min="226" max="226" width="22.75" style="98" bestFit="1" customWidth="1"/>
    <col min="227" max="227" width="19.125" style="98" bestFit="1" customWidth="1"/>
    <col min="228" max="228" width="11.5" style="98" customWidth="1"/>
    <col min="229" max="229" width="18.875" style="98" bestFit="1" customWidth="1"/>
    <col min="230" max="230" width="28.875" style="98" bestFit="1" customWidth="1"/>
    <col min="231" max="231" width="24.125" style="98" bestFit="1" customWidth="1"/>
    <col min="232" max="232" width="18.625" style="98" bestFit="1" customWidth="1"/>
    <col min="233" max="233" width="22" style="98" bestFit="1" customWidth="1"/>
    <col min="234" max="234" width="4.5" style="98" customWidth="1"/>
    <col min="235" max="235" width="11.25" style="98" bestFit="1" customWidth="1"/>
    <col min="236" max="236" width="13.625" style="98" bestFit="1" customWidth="1"/>
    <col min="237" max="237" width="13.375" style="98" bestFit="1" customWidth="1"/>
    <col min="238" max="238" width="14.125" style="98" bestFit="1" customWidth="1"/>
    <col min="239" max="239" width="13.625" style="98" bestFit="1" customWidth="1"/>
    <col min="240" max="240" width="16.75" style="98" bestFit="1" customWidth="1"/>
    <col min="241" max="241" width="15.5" style="98" bestFit="1" customWidth="1"/>
    <col min="242" max="242" width="19.625" style="98" bestFit="1" customWidth="1"/>
    <col min="243" max="243" width="18.375" style="98" bestFit="1" customWidth="1"/>
    <col min="244" max="244" width="19.375" style="98" bestFit="1" customWidth="1"/>
    <col min="245" max="245" width="18.125" style="98" bestFit="1" customWidth="1"/>
    <col min="246" max="246" width="16.375" style="98" bestFit="1" customWidth="1"/>
    <col min="247" max="247" width="12.5" style="98" bestFit="1" customWidth="1"/>
    <col min="248" max="248" width="25.5" style="98" bestFit="1" customWidth="1"/>
    <col min="249" max="249" width="24.125" style="98" bestFit="1" customWidth="1"/>
    <col min="250" max="250" width="19.625" style="98" bestFit="1" customWidth="1"/>
    <col min="251" max="251" width="18.375" style="98" bestFit="1" customWidth="1"/>
    <col min="252" max="252" width="23.5" style="98" bestFit="1" customWidth="1"/>
    <col min="253" max="253" width="13.375" style="98" bestFit="1" customWidth="1"/>
    <col min="254" max="254" width="19.875" style="98" bestFit="1" customWidth="1"/>
    <col min="255" max="255" width="22.75" style="98" bestFit="1" customWidth="1"/>
    <col min="256" max="256" width="19.125" style="98" bestFit="1" customWidth="1"/>
    <col min="257" max="257" width="11.5" style="98" customWidth="1"/>
    <col min="258" max="258" width="18.875" style="98" bestFit="1" customWidth="1"/>
    <col min="259" max="259" width="28.875" style="98" bestFit="1" customWidth="1"/>
    <col min="260" max="260" width="24.125" style="98" bestFit="1" customWidth="1"/>
    <col min="261" max="261" width="18.625" style="98" bestFit="1" customWidth="1"/>
    <col min="262" max="262" width="22" style="98" bestFit="1" customWidth="1"/>
    <col min="263" max="263" width="4.5" style="98" customWidth="1"/>
    <col min="264" max="264" width="11.25" style="98" bestFit="1" customWidth="1"/>
    <col min="265" max="265" width="13.625" style="98" bestFit="1" customWidth="1"/>
    <col min="266" max="266" width="13.375" style="98" bestFit="1" customWidth="1"/>
    <col min="267" max="267" width="14.125" style="98" bestFit="1" customWidth="1"/>
    <col min="268" max="268" width="13.625" style="98" bestFit="1" customWidth="1"/>
    <col min="269" max="269" width="16.75" style="98" bestFit="1" customWidth="1"/>
    <col min="270" max="270" width="15.5" style="98" bestFit="1" customWidth="1"/>
    <col min="271" max="271" width="19.625" style="98" bestFit="1" customWidth="1"/>
    <col min="272" max="272" width="18.375" style="98" bestFit="1" customWidth="1"/>
    <col min="273" max="273" width="19.375" style="98" bestFit="1" customWidth="1"/>
    <col min="274" max="274" width="18.125" style="98" bestFit="1" customWidth="1"/>
    <col min="275" max="275" width="16.375" style="98" bestFit="1" customWidth="1"/>
    <col min="276" max="276" width="12.5" style="98" bestFit="1" customWidth="1"/>
    <col min="277" max="277" width="25.5" style="98" bestFit="1" customWidth="1"/>
    <col min="278" max="278" width="24.125" style="98" bestFit="1" customWidth="1"/>
    <col min="279" max="279" width="19.625" style="98" bestFit="1" customWidth="1"/>
    <col min="280" max="280" width="18.375" style="98" bestFit="1" customWidth="1"/>
    <col min="281" max="281" width="23.5" style="98" bestFit="1" customWidth="1"/>
    <col min="282" max="282" width="13.375" style="98" bestFit="1" customWidth="1"/>
    <col min="283" max="283" width="19.875" style="98" bestFit="1" customWidth="1"/>
    <col min="284" max="284" width="22.75" style="98" bestFit="1" customWidth="1"/>
    <col min="285" max="285" width="19.125" style="98" bestFit="1" customWidth="1"/>
    <col min="286" max="286" width="11.5" style="98" customWidth="1"/>
    <col min="287" max="287" width="18.875" style="98" bestFit="1" customWidth="1"/>
    <col min="288" max="288" width="28.875" style="98" bestFit="1" customWidth="1"/>
    <col min="289" max="289" width="24.125" style="98" bestFit="1" customWidth="1"/>
    <col min="290" max="290" width="18.625" style="98" bestFit="1" customWidth="1"/>
    <col min="291" max="291" width="22" style="98" bestFit="1" customWidth="1"/>
    <col min="292" max="292" width="4.5" style="98" customWidth="1"/>
    <col min="293" max="293" width="11.25" style="98" bestFit="1" customWidth="1"/>
    <col min="294" max="294" width="13.625" style="98" bestFit="1" customWidth="1"/>
    <col min="295" max="295" width="13.375" style="98" bestFit="1" customWidth="1"/>
    <col min="296" max="296" width="14.125" style="98" bestFit="1" customWidth="1"/>
    <col min="297" max="297" width="13.625" style="98" bestFit="1" customWidth="1"/>
    <col min="298" max="298" width="16.75" style="98" bestFit="1" customWidth="1"/>
    <col min="299" max="299" width="15.5" style="98" bestFit="1" customWidth="1"/>
    <col min="300" max="300" width="19.625" style="98" bestFit="1" customWidth="1"/>
    <col min="301" max="301" width="18.375" style="98" bestFit="1" customWidth="1"/>
    <col min="302" max="302" width="19.375" style="98" bestFit="1" customWidth="1"/>
    <col min="303" max="303" width="18.125" style="98" bestFit="1" customWidth="1"/>
    <col min="304" max="304" width="16.375" style="98" bestFit="1" customWidth="1"/>
    <col min="305" max="305" width="12.5" style="98" bestFit="1" customWidth="1"/>
    <col min="306" max="306" width="25.5" style="98" bestFit="1" customWidth="1"/>
    <col min="307" max="307" width="24.125" style="98" bestFit="1" customWidth="1"/>
    <col min="308" max="308" width="19.625" style="98" bestFit="1" customWidth="1"/>
    <col min="309" max="309" width="18.375" style="98" bestFit="1" customWidth="1"/>
    <col min="310" max="310" width="23.5" style="98" bestFit="1" customWidth="1"/>
    <col min="311" max="311" width="13.375" style="98" bestFit="1" customWidth="1"/>
    <col min="312" max="312" width="19.875" style="98" bestFit="1" customWidth="1"/>
    <col min="313" max="313" width="22.75" style="98" bestFit="1" customWidth="1"/>
    <col min="314" max="314" width="19.125" style="98" bestFit="1" customWidth="1"/>
    <col min="315" max="315" width="11.5" style="98" customWidth="1"/>
    <col min="316" max="316" width="18.875" style="98" bestFit="1" customWidth="1"/>
    <col min="317" max="317" width="28.875" style="98" bestFit="1" customWidth="1"/>
    <col min="318" max="318" width="24.125" style="98" bestFit="1" customWidth="1"/>
    <col min="319" max="319" width="18.625" style="98" bestFit="1" customWidth="1"/>
    <col min="320" max="320" width="22" style="98" bestFit="1" customWidth="1"/>
    <col min="321" max="321" width="4.5" style="98" customWidth="1"/>
    <col min="322" max="322" width="11.25" style="98" bestFit="1" customWidth="1"/>
    <col min="323" max="323" width="13.625" style="98" bestFit="1" customWidth="1"/>
    <col min="324" max="324" width="13.375" style="98" bestFit="1" customWidth="1"/>
    <col min="325" max="325" width="14.125" style="98" bestFit="1" customWidth="1"/>
    <col min="326" max="326" width="13.625" style="98" bestFit="1" customWidth="1"/>
    <col min="327" max="327" width="16.75" style="98" bestFit="1" customWidth="1"/>
    <col min="328" max="328" width="15.5" style="98" bestFit="1" customWidth="1"/>
    <col min="329" max="329" width="19.625" style="98" bestFit="1" customWidth="1"/>
    <col min="330" max="330" width="18.375" style="98" bestFit="1" customWidth="1"/>
    <col min="331" max="331" width="19.375" style="98" bestFit="1" customWidth="1"/>
    <col min="332" max="332" width="18.125" style="98" bestFit="1" customWidth="1"/>
    <col min="333" max="333" width="16.375" style="98" bestFit="1" customWidth="1"/>
    <col min="334" max="334" width="12.5" style="98" bestFit="1" customWidth="1"/>
    <col min="335" max="335" width="25.5" style="98" bestFit="1" customWidth="1"/>
    <col min="336" max="336" width="24.125" style="98" bestFit="1" customWidth="1"/>
    <col min="337" max="337" width="19.625" style="98" bestFit="1" customWidth="1"/>
    <col min="338" max="338" width="18.375" style="98" bestFit="1" customWidth="1"/>
    <col min="339" max="339" width="23.5" style="98" bestFit="1" customWidth="1"/>
    <col min="340" max="340" width="13.375" style="98" bestFit="1" customWidth="1"/>
    <col min="341" max="341" width="19.875" style="98" bestFit="1" customWidth="1"/>
    <col min="342" max="342" width="22.75" style="98" bestFit="1" customWidth="1"/>
    <col min="343" max="343" width="19.125" style="98" bestFit="1" customWidth="1"/>
    <col min="344" max="344" width="11.5" style="98" customWidth="1"/>
    <col min="345" max="345" width="18.875" style="98" bestFit="1" customWidth="1"/>
    <col min="346" max="346" width="28.875" style="98" bestFit="1" customWidth="1"/>
    <col min="347" max="347" width="24.125" style="98" bestFit="1" customWidth="1"/>
    <col min="348" max="348" width="18.625" style="98" bestFit="1" customWidth="1"/>
    <col min="349" max="349" width="22" style="98" bestFit="1" customWidth="1"/>
    <col min="350" max="350" width="4.5" style="98" customWidth="1"/>
    <col min="351" max="351" width="11.25" style="98" bestFit="1" customWidth="1"/>
    <col min="352" max="352" width="13.625" style="98" bestFit="1" customWidth="1"/>
    <col min="353" max="353" width="13.375" style="98" bestFit="1" customWidth="1"/>
    <col min="354" max="354" width="14.125" style="98" bestFit="1" customWidth="1"/>
    <col min="355" max="355" width="13.625" style="98" bestFit="1" customWidth="1"/>
    <col min="356" max="356" width="16.75" style="98" bestFit="1" customWidth="1"/>
    <col min="357" max="357" width="15.5" style="98" bestFit="1" customWidth="1"/>
    <col min="358" max="358" width="19.625" style="98" bestFit="1" customWidth="1"/>
    <col min="359" max="359" width="18.375" style="98" bestFit="1" customWidth="1"/>
    <col min="360" max="360" width="19.375" style="98" bestFit="1" customWidth="1"/>
    <col min="361" max="361" width="18.125" style="98" bestFit="1" customWidth="1"/>
    <col min="362" max="362" width="16.375" style="98" bestFit="1" customWidth="1"/>
    <col min="363" max="363" width="12.5" style="98" bestFit="1" customWidth="1"/>
    <col min="364" max="364" width="25.5" style="98" bestFit="1" customWidth="1"/>
    <col min="365" max="365" width="24.125" style="98" bestFit="1" customWidth="1"/>
    <col min="366" max="366" width="19.625" style="98" bestFit="1" customWidth="1"/>
    <col min="367" max="367" width="18.375" style="98" bestFit="1" customWidth="1"/>
    <col min="368" max="368" width="23.5" style="98" bestFit="1" customWidth="1"/>
    <col min="369" max="369" width="13.375" style="98" bestFit="1" customWidth="1"/>
    <col min="370" max="370" width="19.875" style="98" bestFit="1" customWidth="1"/>
    <col min="371" max="371" width="22.75" style="98" bestFit="1" customWidth="1"/>
    <col min="372" max="372" width="19.125" style="98" bestFit="1" customWidth="1"/>
    <col min="373" max="373" width="11.5" style="98" customWidth="1"/>
    <col min="374" max="374" width="18.875" style="98" bestFit="1" customWidth="1"/>
    <col min="375" max="375" width="28.875" style="98" bestFit="1" customWidth="1"/>
    <col min="376" max="376" width="24.125" style="98" bestFit="1" customWidth="1"/>
    <col min="377" max="377" width="18.625" style="98" bestFit="1" customWidth="1"/>
    <col min="378" max="378" width="22" style="98" bestFit="1" customWidth="1"/>
    <col min="379" max="379" width="4.5" style="98" customWidth="1"/>
    <col min="380" max="380" width="11.25" style="98" bestFit="1" customWidth="1"/>
    <col min="381" max="381" width="13.625" style="98" bestFit="1" customWidth="1"/>
    <col min="382" max="382" width="13.375" style="98" bestFit="1" customWidth="1"/>
    <col min="383" max="383" width="14.125" style="98" bestFit="1" customWidth="1"/>
    <col min="384" max="384" width="13.625" style="98" bestFit="1" customWidth="1"/>
    <col min="385" max="385" width="16.75" style="98" bestFit="1" customWidth="1"/>
    <col min="386" max="386" width="15.5" style="98" bestFit="1" customWidth="1"/>
    <col min="387" max="387" width="19.625" style="98" bestFit="1" customWidth="1"/>
    <col min="388" max="388" width="18.375" style="98" bestFit="1" customWidth="1"/>
    <col min="389" max="389" width="19.375" style="98" bestFit="1" customWidth="1"/>
    <col min="390" max="390" width="18.125" style="98" bestFit="1" customWidth="1"/>
    <col min="391" max="391" width="16.375" style="98" bestFit="1" customWidth="1"/>
    <col min="392" max="392" width="12.5" style="98" customWidth="1"/>
    <col min="393" max="393" width="25.5" style="98" bestFit="1" customWidth="1"/>
    <col min="394" max="394" width="24.125" style="98" bestFit="1" customWidth="1"/>
    <col min="395" max="395" width="19.625" style="98" bestFit="1" customWidth="1"/>
    <col min="396" max="396" width="18.375" style="98" bestFit="1" customWidth="1"/>
    <col min="397" max="397" width="23.5" style="98" bestFit="1" customWidth="1"/>
    <col min="398" max="398" width="13.375" style="98" bestFit="1" customWidth="1"/>
    <col min="399" max="399" width="19.875" style="98" bestFit="1" customWidth="1"/>
    <col min="400" max="400" width="22.75" style="98" bestFit="1" customWidth="1"/>
    <col min="401" max="401" width="19.125" style="98" bestFit="1" customWidth="1"/>
    <col min="402" max="402" width="11.5" style="98" customWidth="1"/>
    <col min="403" max="403" width="18.875" style="98" bestFit="1" customWidth="1"/>
    <col min="404" max="404" width="28.875" style="98" bestFit="1" customWidth="1"/>
    <col min="405" max="405" width="24.125" style="98" bestFit="1" customWidth="1"/>
    <col min="406" max="406" width="18.625" style="98" bestFit="1" customWidth="1"/>
    <col min="407" max="407" width="22" style="98" bestFit="1" customWidth="1"/>
    <col min="408" max="408" width="4.5" style="98" customWidth="1"/>
    <col min="409" max="409" width="11.25" style="98" bestFit="1" customWidth="1"/>
    <col min="410" max="410" width="13.625" style="98" bestFit="1" customWidth="1"/>
    <col min="411" max="411" width="13.375" style="98" bestFit="1" customWidth="1"/>
    <col min="412" max="412" width="14.125" style="98" bestFit="1" customWidth="1"/>
    <col min="413" max="413" width="13.625" style="98" bestFit="1" customWidth="1"/>
    <col min="414" max="414" width="16.75" style="98" bestFit="1" customWidth="1"/>
    <col min="415" max="415" width="15.5" style="98" bestFit="1" customWidth="1"/>
    <col min="416" max="416" width="19.625" style="98" bestFit="1" customWidth="1"/>
    <col min="417" max="417" width="18.375" style="98" bestFit="1" customWidth="1"/>
    <col min="418" max="418" width="19.375" style="98" bestFit="1" customWidth="1"/>
    <col min="419" max="419" width="18.125" style="98" bestFit="1" customWidth="1"/>
    <col min="420" max="420" width="16.375" style="98" bestFit="1" customWidth="1"/>
    <col min="421" max="421" width="12.5" style="98" bestFit="1" customWidth="1"/>
    <col min="422" max="422" width="25.5" style="98" bestFit="1" customWidth="1"/>
    <col min="423" max="423" width="24.125" style="98" bestFit="1" customWidth="1"/>
    <col min="424" max="424" width="19.625" style="98" bestFit="1" customWidth="1"/>
    <col min="425" max="425" width="18.375" style="98" bestFit="1" customWidth="1"/>
    <col min="426" max="426" width="23.5" style="98" bestFit="1" customWidth="1"/>
    <col min="427" max="427" width="13.375" style="98" bestFit="1" customWidth="1"/>
    <col min="428" max="428" width="19.875" style="98" bestFit="1" customWidth="1"/>
    <col min="429" max="429" width="22.75" style="98" bestFit="1" customWidth="1"/>
    <col min="430" max="430" width="19.125" style="98" bestFit="1" customWidth="1"/>
    <col min="431" max="431" width="11.5" style="98" customWidth="1"/>
    <col min="432" max="432" width="18.875" style="98" bestFit="1" customWidth="1"/>
    <col min="433" max="433" width="28.875" style="98" bestFit="1" customWidth="1"/>
    <col min="434" max="434" width="24.125" style="98" bestFit="1" customWidth="1"/>
    <col min="435" max="435" width="18.625" style="98" bestFit="1" customWidth="1"/>
    <col min="436" max="436" width="22" style="98" bestFit="1" customWidth="1"/>
    <col min="437" max="437" width="4.5" style="98" customWidth="1"/>
    <col min="438" max="438" width="11.25" style="98" bestFit="1" customWidth="1"/>
    <col min="439" max="439" width="13.625" style="98" bestFit="1" customWidth="1"/>
    <col min="440" max="440" width="13.375" style="98" bestFit="1" customWidth="1"/>
    <col min="441" max="441" width="14.125" style="98" bestFit="1" customWidth="1"/>
    <col min="442" max="442" width="13.625" style="98" bestFit="1" customWidth="1"/>
    <col min="443" max="443" width="16.75" style="98" bestFit="1" customWidth="1"/>
    <col min="444" max="444" width="15.5" style="98" bestFit="1" customWidth="1"/>
    <col min="445" max="445" width="19.625" style="98" bestFit="1" customWidth="1"/>
    <col min="446" max="446" width="18.375" style="98" bestFit="1" customWidth="1"/>
    <col min="447" max="447" width="19.375" style="98" bestFit="1" customWidth="1"/>
    <col min="448" max="448" width="18.125" style="98" bestFit="1" customWidth="1"/>
    <col min="449" max="449" width="16.375" style="98" bestFit="1" customWidth="1"/>
    <col min="450" max="450" width="12.5" style="98" customWidth="1"/>
    <col min="451" max="451" width="25.5" style="98" bestFit="1" customWidth="1"/>
    <col min="452" max="452" width="24.125" style="98" bestFit="1" customWidth="1"/>
    <col min="453" max="453" width="19.625" style="98" bestFit="1" customWidth="1"/>
    <col min="454" max="454" width="18.375" style="98" bestFit="1" customWidth="1"/>
    <col min="455" max="455" width="23.5" style="98" bestFit="1" customWidth="1"/>
    <col min="456" max="456" width="13.375" style="98" bestFit="1" customWidth="1"/>
    <col min="457" max="457" width="19.875" style="98" bestFit="1" customWidth="1"/>
    <col min="458" max="458" width="22.75" style="98" bestFit="1" customWidth="1"/>
    <col min="459" max="459" width="19.125" style="98" bestFit="1" customWidth="1"/>
    <col min="460" max="460" width="11.5" style="98" customWidth="1"/>
    <col min="461" max="461" width="18.875" style="98" bestFit="1" customWidth="1"/>
    <col min="462" max="462" width="28.875" style="98" bestFit="1" customWidth="1"/>
    <col min="463" max="463" width="24.125" style="98" bestFit="1" customWidth="1"/>
    <col min="464" max="464" width="18.625" style="98" bestFit="1" customWidth="1"/>
    <col min="465" max="465" width="22" style="98" bestFit="1" customWidth="1"/>
    <col min="466" max="466" width="4.5" style="98" customWidth="1"/>
    <col min="467" max="467" width="11.25" style="98" bestFit="1" customWidth="1"/>
    <col min="468" max="468" width="13.625" style="98" bestFit="1" customWidth="1"/>
    <col min="469" max="469" width="13.375" style="98" bestFit="1" customWidth="1"/>
    <col min="470" max="470" width="14.125" style="98" bestFit="1" customWidth="1"/>
    <col min="471" max="471" width="13.625" style="98" bestFit="1" customWidth="1"/>
    <col min="472" max="472" width="16.75" style="98" bestFit="1" customWidth="1"/>
    <col min="473" max="473" width="15.5" style="98" bestFit="1" customWidth="1"/>
    <col min="474" max="474" width="19.625" style="98" bestFit="1" customWidth="1"/>
    <col min="475" max="475" width="18.375" style="98" bestFit="1" customWidth="1"/>
    <col min="476" max="476" width="19.375" style="98" bestFit="1" customWidth="1"/>
    <col min="477" max="477" width="18.125" style="98" bestFit="1" customWidth="1"/>
    <col min="478" max="478" width="16.375" style="98" bestFit="1" customWidth="1"/>
    <col min="479" max="479" width="12.5" style="98" bestFit="1" customWidth="1"/>
    <col min="480" max="480" width="25.5" style="98" bestFit="1" customWidth="1"/>
    <col min="481" max="481" width="24.125" style="98" bestFit="1" customWidth="1"/>
    <col min="482" max="482" width="19.625" style="98" bestFit="1" customWidth="1"/>
    <col min="483" max="483" width="18.375" style="98" bestFit="1" customWidth="1"/>
    <col min="484" max="484" width="23.5" style="98" bestFit="1" customWidth="1"/>
    <col min="485" max="485" width="13.375" style="98" bestFit="1" customWidth="1"/>
    <col min="486" max="486" width="19.875" style="98" bestFit="1" customWidth="1"/>
    <col min="487" max="487" width="22.75" style="98" bestFit="1" customWidth="1"/>
    <col min="488" max="488" width="19.125" style="98" bestFit="1" customWidth="1"/>
    <col min="489" max="489" width="11.5" style="98" customWidth="1"/>
    <col min="490" max="490" width="18.875" style="98" bestFit="1" customWidth="1"/>
    <col min="491" max="491" width="28.875" style="98" bestFit="1" customWidth="1"/>
    <col min="492" max="492" width="24.125" style="98" bestFit="1" customWidth="1"/>
    <col min="493" max="493" width="18.625" style="98" bestFit="1" customWidth="1"/>
    <col min="494" max="494" width="22" style="98" bestFit="1" customWidth="1"/>
    <col min="495" max="495" width="4.5" style="98" customWidth="1"/>
    <col min="496" max="496" width="11.25" style="98" bestFit="1" customWidth="1"/>
    <col min="497" max="497" width="13.625" style="98" bestFit="1" customWidth="1"/>
    <col min="498" max="498" width="13.375" style="98" bestFit="1" customWidth="1"/>
    <col min="499" max="499" width="14.125" style="98" bestFit="1" customWidth="1"/>
    <col min="500" max="500" width="13.625" style="98" bestFit="1" customWidth="1"/>
    <col min="501" max="501" width="16.75" style="98" bestFit="1" customWidth="1"/>
    <col min="502" max="502" width="15.5" style="98" bestFit="1" customWidth="1"/>
    <col min="503" max="503" width="19.625" style="98" bestFit="1" customWidth="1"/>
    <col min="504" max="504" width="18.375" style="98" bestFit="1" customWidth="1"/>
    <col min="505" max="505" width="19.375" style="98" bestFit="1" customWidth="1"/>
    <col min="506" max="506" width="18.125" style="98" bestFit="1" customWidth="1"/>
    <col min="507" max="507" width="16.375" style="98" bestFit="1" customWidth="1"/>
    <col min="508" max="508" width="12.5" style="98" bestFit="1" customWidth="1"/>
    <col min="509" max="509" width="25.5" style="98" bestFit="1" customWidth="1"/>
    <col min="510" max="510" width="24.125" style="98" bestFit="1" customWidth="1"/>
    <col min="511" max="511" width="19.625" style="98" bestFit="1" customWidth="1"/>
    <col min="512" max="512" width="18.375" style="98" bestFit="1" customWidth="1"/>
    <col min="513" max="513" width="23.5" style="98" bestFit="1" customWidth="1"/>
    <col min="514" max="514" width="13.375" style="98" bestFit="1" customWidth="1"/>
    <col min="515" max="515" width="19.875" style="98" bestFit="1" customWidth="1"/>
    <col min="516" max="516" width="22.75" style="98" bestFit="1" customWidth="1"/>
    <col min="517" max="517" width="19.125" style="98" bestFit="1" customWidth="1"/>
    <col min="518" max="518" width="11.5" style="98" customWidth="1"/>
    <col min="519" max="519" width="18.875" style="98" bestFit="1" customWidth="1"/>
    <col min="520" max="520" width="28.875" style="98" bestFit="1" customWidth="1"/>
    <col min="521" max="521" width="24.125" style="98" bestFit="1" customWidth="1"/>
    <col min="522" max="522" width="18.625" style="98" bestFit="1" customWidth="1"/>
    <col min="523" max="523" width="22" style="98" bestFit="1" customWidth="1"/>
    <col min="524" max="524" width="4.5" style="98" customWidth="1"/>
    <col min="525" max="525" width="11.25" style="98" bestFit="1" customWidth="1"/>
    <col min="526" max="526" width="13.625" style="98" bestFit="1" customWidth="1"/>
    <col min="527" max="527" width="13.375" style="98" bestFit="1" customWidth="1"/>
    <col min="528" max="528" width="14.125" style="98" bestFit="1" customWidth="1"/>
    <col min="529" max="529" width="13.625" style="98" bestFit="1" customWidth="1"/>
    <col min="530" max="530" width="16.75" style="98" bestFit="1" customWidth="1"/>
    <col min="531" max="531" width="15.5" style="98" bestFit="1" customWidth="1"/>
    <col min="532" max="532" width="19.625" style="98" bestFit="1" customWidth="1"/>
    <col min="533" max="533" width="18.375" style="98" bestFit="1" customWidth="1"/>
    <col min="534" max="534" width="19.375" style="98" bestFit="1" customWidth="1"/>
    <col min="535" max="535" width="18.125" style="98" bestFit="1" customWidth="1"/>
    <col min="536" max="536" width="16.375" style="98" bestFit="1" customWidth="1"/>
    <col min="537" max="537" width="12.5" style="98" bestFit="1" customWidth="1"/>
    <col min="538" max="538" width="25.5" style="98" bestFit="1" customWidth="1"/>
    <col min="539" max="539" width="24.125" style="98" bestFit="1" customWidth="1"/>
    <col min="540" max="540" width="19.625" style="98" bestFit="1" customWidth="1"/>
    <col min="541" max="541" width="18.375" style="98" bestFit="1" customWidth="1"/>
    <col min="542" max="542" width="23.5" style="98" bestFit="1" customWidth="1"/>
    <col min="543" max="543" width="13.375" style="98" bestFit="1" customWidth="1"/>
    <col min="544" max="544" width="19.875" style="98" bestFit="1" customWidth="1"/>
    <col min="545" max="545" width="22.75" style="98" bestFit="1" customWidth="1"/>
    <col min="546" max="546" width="19.125" style="98" bestFit="1" customWidth="1"/>
    <col min="547" max="547" width="11.5" style="98" customWidth="1"/>
    <col min="548" max="548" width="18.875" style="98" bestFit="1" customWidth="1"/>
    <col min="549" max="549" width="28.875" style="98" bestFit="1" customWidth="1"/>
    <col min="550" max="550" width="24.125" style="98" bestFit="1" customWidth="1"/>
    <col min="551" max="551" width="18.625" style="98" bestFit="1" customWidth="1"/>
    <col min="552" max="552" width="22" style="98" bestFit="1" customWidth="1"/>
    <col min="553" max="553" width="4.5" style="98" customWidth="1"/>
    <col min="554" max="554" width="11.25" style="98" bestFit="1" customWidth="1"/>
    <col min="555" max="555" width="13.625" style="98" bestFit="1" customWidth="1"/>
    <col min="556" max="556" width="13.375" style="98" bestFit="1" customWidth="1"/>
    <col min="557" max="557" width="14.125" style="98" bestFit="1" customWidth="1"/>
    <col min="558" max="558" width="13.625" style="98" bestFit="1" customWidth="1"/>
    <col min="559" max="559" width="16.75" style="98" bestFit="1" customWidth="1"/>
    <col min="560" max="560" width="15.5" style="98" bestFit="1" customWidth="1"/>
    <col min="561" max="561" width="19.625" style="98" bestFit="1" customWidth="1"/>
    <col min="562" max="562" width="18.375" style="98" bestFit="1" customWidth="1"/>
    <col min="563" max="563" width="19.375" style="98" bestFit="1" customWidth="1"/>
    <col min="564" max="564" width="18.125" style="98" bestFit="1" customWidth="1"/>
    <col min="565" max="565" width="16.375" style="98" bestFit="1" customWidth="1"/>
    <col min="566" max="566" width="12.5" style="98" bestFit="1" customWidth="1"/>
    <col min="567" max="567" width="25.5" style="98" bestFit="1" customWidth="1"/>
    <col min="568" max="568" width="24.125" style="98" bestFit="1" customWidth="1"/>
    <col min="569" max="569" width="19.625" style="98" bestFit="1" customWidth="1"/>
    <col min="570" max="570" width="18.375" style="98" bestFit="1" customWidth="1"/>
    <col min="571" max="571" width="23.5" style="98" bestFit="1" customWidth="1"/>
    <col min="572" max="572" width="13.375" style="98" bestFit="1" customWidth="1"/>
    <col min="573" max="573" width="19.875" style="98" bestFit="1" customWidth="1"/>
    <col min="574" max="574" width="22.75" style="98" bestFit="1" customWidth="1"/>
    <col min="575" max="575" width="19.125" style="98" bestFit="1" customWidth="1"/>
    <col min="576" max="576" width="11.5" style="98" customWidth="1"/>
    <col min="577" max="577" width="18.875" style="98" bestFit="1" customWidth="1"/>
    <col min="578" max="578" width="28.875" style="98" bestFit="1" customWidth="1"/>
    <col min="579" max="579" width="24.125" style="98" bestFit="1" customWidth="1"/>
    <col min="580" max="580" width="18.625" style="98" bestFit="1" customWidth="1"/>
    <col min="581" max="581" width="22" style="98" bestFit="1" customWidth="1"/>
    <col min="582" max="582" width="4.5" style="98" customWidth="1"/>
    <col min="583" max="583" width="11.25" style="98" bestFit="1" customWidth="1"/>
    <col min="584" max="584" width="13.625" style="98" bestFit="1" customWidth="1"/>
    <col min="585" max="585" width="13.375" style="98" bestFit="1" customWidth="1"/>
    <col min="586" max="586" width="14.125" style="98" bestFit="1" customWidth="1"/>
    <col min="587" max="587" width="13.625" style="98" bestFit="1" customWidth="1"/>
    <col min="588" max="588" width="16.75" style="98" bestFit="1" customWidth="1"/>
    <col min="589" max="589" width="15.5" style="98" bestFit="1" customWidth="1"/>
    <col min="590" max="590" width="19.625" style="98" bestFit="1" customWidth="1"/>
    <col min="591" max="591" width="18.375" style="98" bestFit="1" customWidth="1"/>
    <col min="592" max="592" width="19.375" style="98" bestFit="1" customWidth="1"/>
    <col min="593" max="593" width="18.125" style="98" bestFit="1" customWidth="1"/>
    <col min="594" max="594" width="16.375" style="98" bestFit="1" customWidth="1"/>
    <col min="595" max="595" width="12.5" style="98" bestFit="1" customWidth="1"/>
    <col min="596" max="596" width="25.5" style="98" bestFit="1" customWidth="1"/>
    <col min="597" max="597" width="24.125" style="98" bestFit="1" customWidth="1"/>
    <col min="598" max="598" width="19.625" style="98" bestFit="1" customWidth="1"/>
    <col min="599" max="599" width="18.375" style="98" bestFit="1" customWidth="1"/>
    <col min="600" max="600" width="23.5" style="98" bestFit="1" customWidth="1"/>
    <col min="601" max="601" width="13.375" style="98" bestFit="1" customWidth="1"/>
    <col min="602" max="602" width="19.875" style="98" bestFit="1" customWidth="1"/>
    <col min="603" max="603" width="22.75" style="98" bestFit="1" customWidth="1"/>
    <col min="604" max="604" width="19.125" style="98" bestFit="1" customWidth="1"/>
    <col min="605" max="605" width="11.5" style="98" bestFit="1" customWidth="1"/>
    <col min="606" max="606" width="18.875" style="98" bestFit="1" customWidth="1"/>
    <col min="607" max="607" width="28.875" style="98" bestFit="1" customWidth="1"/>
    <col min="608" max="608" width="24.125" style="98" bestFit="1" customWidth="1"/>
    <col min="609" max="609" width="18.625" style="98" bestFit="1" customWidth="1"/>
    <col min="610" max="610" width="22" style="98" bestFit="1" customWidth="1"/>
    <col min="611" max="611" width="4.5" style="98" customWidth="1"/>
    <col min="612" max="612" width="11.25" style="98" bestFit="1" customWidth="1"/>
    <col min="613" max="613" width="13.625" style="98" bestFit="1" customWidth="1"/>
    <col min="614" max="614" width="13.375" style="98" bestFit="1" customWidth="1"/>
    <col min="615" max="615" width="14.125" style="98" bestFit="1" customWidth="1"/>
    <col min="616" max="616" width="13.625" style="98" bestFit="1" customWidth="1"/>
    <col min="617" max="617" width="16.75" style="98" bestFit="1" customWidth="1"/>
    <col min="618" max="618" width="15.5" style="98" bestFit="1" customWidth="1"/>
    <col min="619" max="619" width="19.625" style="98" bestFit="1" customWidth="1"/>
    <col min="620" max="620" width="18.375" style="98" bestFit="1" customWidth="1"/>
    <col min="621" max="621" width="19.375" style="98" bestFit="1" customWidth="1"/>
    <col min="622" max="622" width="18.125" style="98" bestFit="1" customWidth="1"/>
    <col min="623" max="623" width="16.375" style="98" bestFit="1" customWidth="1"/>
    <col min="624" max="624" width="12.5" style="98" bestFit="1" customWidth="1"/>
    <col min="625" max="625" width="25.5" style="98" bestFit="1" customWidth="1"/>
    <col min="626" max="626" width="24.125" style="98" bestFit="1" customWidth="1"/>
    <col min="627" max="627" width="19.625" style="98" bestFit="1" customWidth="1"/>
    <col min="628" max="628" width="18.375" style="98" bestFit="1" customWidth="1"/>
    <col min="629" max="629" width="23.5" style="98" bestFit="1" customWidth="1"/>
    <col min="630" max="630" width="13.375" style="98" bestFit="1" customWidth="1"/>
    <col min="631" max="631" width="19.875" style="98" bestFit="1" customWidth="1"/>
    <col min="632" max="632" width="22.75" style="98" bestFit="1" customWidth="1"/>
    <col min="633" max="633" width="19.125" style="98" bestFit="1" customWidth="1"/>
    <col min="634" max="634" width="11.5" style="98" bestFit="1" customWidth="1"/>
    <col min="635" max="635" width="18.875" style="98" bestFit="1" customWidth="1"/>
    <col min="636" max="636" width="28.875" style="98" bestFit="1" customWidth="1"/>
    <col min="637" max="637" width="24.125" style="98" bestFit="1" customWidth="1"/>
    <col min="638" max="638" width="18.625" style="98" bestFit="1" customWidth="1"/>
    <col min="639" max="639" width="22" style="98" bestFit="1" customWidth="1"/>
    <col min="640" max="640" width="4.5" style="98" customWidth="1"/>
    <col min="641" max="641" width="11.25" style="98" bestFit="1" customWidth="1"/>
    <col min="642" max="642" width="13.625" style="98" bestFit="1" customWidth="1"/>
    <col min="643" max="643" width="13.375" style="98" bestFit="1" customWidth="1"/>
    <col min="644" max="644" width="14.125" style="98" bestFit="1" customWidth="1"/>
    <col min="645" max="645" width="13.625" style="98" bestFit="1" customWidth="1"/>
    <col min="646" max="646" width="16.75" style="98" bestFit="1" customWidth="1"/>
    <col min="647" max="647" width="15.5" style="98" bestFit="1" customWidth="1"/>
    <col min="648" max="648" width="19.625" style="98" bestFit="1" customWidth="1"/>
    <col min="649" max="649" width="18.375" style="98" bestFit="1" customWidth="1"/>
    <col min="650" max="650" width="19.375" style="98" bestFit="1" customWidth="1"/>
    <col min="651" max="651" width="18.125" style="98" bestFit="1" customWidth="1"/>
    <col min="652" max="652" width="16.375" style="98" bestFit="1" customWidth="1"/>
    <col min="653" max="653" width="12.5" style="98" customWidth="1"/>
    <col min="654" max="654" width="25.5" style="98" bestFit="1" customWidth="1"/>
    <col min="655" max="655" width="24.125" style="98" bestFit="1" customWidth="1"/>
    <col min="656" max="656" width="19.625" style="98" bestFit="1" customWidth="1"/>
    <col min="657" max="657" width="18.375" style="98" bestFit="1" customWidth="1"/>
    <col min="658" max="658" width="23.5" style="98" bestFit="1" customWidth="1"/>
    <col min="659" max="659" width="13.375" style="98" bestFit="1" customWidth="1"/>
    <col min="660" max="660" width="19.875" style="98" bestFit="1" customWidth="1"/>
    <col min="661" max="661" width="22.75" style="98" bestFit="1" customWidth="1"/>
    <col min="662" max="662" width="19.125" style="98" bestFit="1" customWidth="1"/>
    <col min="663" max="663" width="11.5" style="98" customWidth="1"/>
    <col min="664" max="664" width="18.875" style="98" bestFit="1" customWidth="1"/>
    <col min="665" max="665" width="28.875" style="98" bestFit="1" customWidth="1"/>
    <col min="666" max="666" width="24.125" style="98" bestFit="1" customWidth="1"/>
    <col min="667" max="667" width="18.625" style="98" bestFit="1" customWidth="1"/>
    <col min="668" max="668" width="22" style="98" bestFit="1" customWidth="1"/>
    <col min="669" max="669" width="4.5" style="98" customWidth="1"/>
    <col min="670" max="670" width="11.25" style="98" bestFit="1" customWidth="1"/>
    <col min="671" max="671" width="13.625" style="98" bestFit="1" customWidth="1"/>
    <col min="672" max="672" width="13.375" style="98" bestFit="1" customWidth="1"/>
    <col min="673" max="673" width="14.125" style="98" bestFit="1" customWidth="1"/>
    <col min="674" max="674" width="13.625" style="98" bestFit="1" customWidth="1"/>
    <col min="675" max="675" width="16.75" style="98" bestFit="1" customWidth="1"/>
    <col min="676" max="676" width="15.5" style="98" bestFit="1" customWidth="1"/>
    <col min="677" max="677" width="19.625" style="98" bestFit="1" customWidth="1"/>
    <col min="678" max="678" width="18.375" style="98" bestFit="1" customWidth="1"/>
    <col min="679" max="679" width="19.375" style="98" bestFit="1" customWidth="1"/>
    <col min="680" max="680" width="18.125" style="98" bestFit="1" customWidth="1"/>
    <col min="681" max="681" width="16.375" style="98" bestFit="1" customWidth="1"/>
    <col min="682" max="682" width="12.5" style="98" bestFit="1" customWidth="1"/>
    <col min="683" max="683" width="25.5" style="98" bestFit="1" customWidth="1"/>
    <col min="684" max="684" width="24.125" style="98" bestFit="1" customWidth="1"/>
    <col min="685" max="685" width="19.625" style="98" bestFit="1" customWidth="1"/>
    <col min="686" max="686" width="18.375" style="98" bestFit="1" customWidth="1"/>
    <col min="687" max="687" width="23.5" style="98" bestFit="1" customWidth="1"/>
    <col min="688" max="688" width="13.375" style="98" bestFit="1" customWidth="1"/>
    <col min="689" max="689" width="19.875" style="98" bestFit="1" customWidth="1"/>
    <col min="690" max="690" width="22.75" style="98" bestFit="1" customWidth="1"/>
    <col min="691" max="691" width="19.125" style="98" bestFit="1" customWidth="1"/>
    <col min="692" max="692" width="11.5" style="98" customWidth="1"/>
    <col min="693" max="693" width="18.875" style="98" bestFit="1" customWidth="1"/>
    <col min="694" max="694" width="28.875" style="98" bestFit="1" customWidth="1"/>
    <col min="695" max="695" width="24.125" style="98" bestFit="1" customWidth="1"/>
    <col min="696" max="696" width="18.625" style="98" bestFit="1" customWidth="1"/>
    <col min="697" max="697" width="22" style="98" bestFit="1" customWidth="1"/>
    <col min="698" max="698" width="4.5" style="98" customWidth="1"/>
    <col min="699" max="699" width="11.25" style="98" bestFit="1" customWidth="1"/>
    <col min="700" max="700" width="13.625" style="98" bestFit="1" customWidth="1"/>
    <col min="701" max="701" width="13.375" style="98" bestFit="1" customWidth="1"/>
    <col min="702" max="702" width="14.125" style="98" bestFit="1" customWidth="1"/>
    <col min="703" max="703" width="13.625" style="98" bestFit="1" customWidth="1"/>
    <col min="704" max="704" width="16.75" style="98" bestFit="1" customWidth="1"/>
    <col min="705" max="705" width="15.5" style="98" bestFit="1" customWidth="1"/>
    <col min="706" max="706" width="19.625" style="98" bestFit="1" customWidth="1"/>
    <col min="707" max="707" width="18.375" style="98" bestFit="1" customWidth="1"/>
    <col min="708" max="708" width="19.375" style="98" bestFit="1" customWidth="1"/>
    <col min="709" max="709" width="18.125" style="98" bestFit="1" customWidth="1"/>
    <col min="710" max="710" width="16.375" style="98" bestFit="1" customWidth="1"/>
    <col min="711" max="711" width="12.5" style="98" bestFit="1" customWidth="1"/>
    <col min="712" max="712" width="25.5" style="98" bestFit="1" customWidth="1"/>
    <col min="713" max="713" width="24.125" style="98" bestFit="1" customWidth="1"/>
    <col min="714" max="714" width="19.625" style="98" bestFit="1" customWidth="1"/>
    <col min="715" max="715" width="18.375" style="98" bestFit="1" customWidth="1"/>
    <col min="716" max="716" width="23.5" style="98" bestFit="1" customWidth="1"/>
    <col min="717" max="717" width="13.375" style="98" bestFit="1" customWidth="1"/>
    <col min="718" max="718" width="19.875" style="98" bestFit="1" customWidth="1"/>
    <col min="719" max="719" width="22.75" style="98" bestFit="1" customWidth="1"/>
    <col min="720" max="720" width="19.125" style="98" bestFit="1" customWidth="1"/>
    <col min="721" max="721" width="11.5" style="98" customWidth="1"/>
    <col min="722" max="722" width="18.875" style="98" bestFit="1" customWidth="1"/>
    <col min="723" max="723" width="28.875" style="98" bestFit="1" customWidth="1"/>
    <col min="724" max="724" width="24.125" style="98" bestFit="1" customWidth="1"/>
    <col min="725" max="725" width="18.625" style="98" bestFit="1" customWidth="1"/>
    <col min="726" max="726" width="22" style="98" bestFit="1" customWidth="1"/>
    <col min="727" max="727" width="4.5" style="98" customWidth="1"/>
    <col min="728" max="728" width="11.25" style="98" bestFit="1" customWidth="1"/>
    <col min="729" max="729" width="13.625" style="98" bestFit="1" customWidth="1"/>
    <col min="730" max="730" width="13.375" style="98" bestFit="1" customWidth="1"/>
    <col min="731" max="731" width="14.125" style="98" bestFit="1" customWidth="1"/>
    <col min="732" max="732" width="13.625" style="98" bestFit="1" customWidth="1"/>
    <col min="733" max="733" width="16.75" style="98" bestFit="1" customWidth="1"/>
    <col min="734" max="734" width="15.5" style="98" bestFit="1" customWidth="1"/>
    <col min="735" max="735" width="19.625" style="98" bestFit="1" customWidth="1"/>
    <col min="736" max="736" width="18.375" style="98" bestFit="1" customWidth="1"/>
    <col min="737" max="737" width="19.375" style="98" bestFit="1" customWidth="1"/>
    <col min="738" max="738" width="18.125" style="98" bestFit="1" customWidth="1"/>
    <col min="739" max="739" width="16.375" style="98" bestFit="1" customWidth="1"/>
    <col min="740" max="740" width="12.5" style="98" bestFit="1" customWidth="1"/>
    <col min="741" max="741" width="25.5" style="98" bestFit="1" customWidth="1"/>
    <col min="742" max="742" width="24.125" style="98" bestFit="1" customWidth="1"/>
    <col min="743" max="743" width="19.625" style="98" bestFit="1" customWidth="1"/>
    <col min="744" max="744" width="18.375" style="98" bestFit="1" customWidth="1"/>
    <col min="745" max="745" width="23.5" style="98" bestFit="1" customWidth="1"/>
    <col min="746" max="746" width="13.375" style="98" bestFit="1" customWidth="1"/>
    <col min="747" max="747" width="19.875" style="98" bestFit="1" customWidth="1"/>
    <col min="748" max="748" width="22.75" style="98" bestFit="1" customWidth="1"/>
    <col min="749" max="749" width="19.125" style="98" bestFit="1" customWidth="1"/>
    <col min="750" max="750" width="11.5" style="98" customWidth="1"/>
    <col min="751" max="751" width="18.875" style="98" bestFit="1" customWidth="1"/>
    <col min="752" max="752" width="28.875" style="98" bestFit="1" customWidth="1"/>
    <col min="753" max="753" width="24.125" style="98" bestFit="1" customWidth="1"/>
    <col min="754" max="754" width="18.625" style="98" bestFit="1" customWidth="1"/>
    <col min="755" max="755" width="22" style="98" bestFit="1" customWidth="1"/>
    <col min="756" max="756" width="4.5" style="98" customWidth="1"/>
    <col min="757" max="757" width="11.25" style="98" bestFit="1" customWidth="1"/>
    <col min="758" max="758" width="13.625" style="98" bestFit="1" customWidth="1"/>
    <col min="759" max="759" width="13.375" style="98" bestFit="1" customWidth="1"/>
    <col min="760" max="760" width="14.125" style="98" bestFit="1" customWidth="1"/>
    <col min="761" max="761" width="13.625" style="98" bestFit="1" customWidth="1"/>
    <col min="762" max="762" width="16.75" style="98" bestFit="1" customWidth="1"/>
    <col min="763" max="763" width="15.5" style="98" bestFit="1" customWidth="1"/>
    <col min="764" max="764" width="19.625" style="98" bestFit="1" customWidth="1"/>
    <col min="765" max="765" width="18.375" style="98" bestFit="1" customWidth="1"/>
    <col min="766" max="766" width="19.375" style="98" bestFit="1" customWidth="1"/>
    <col min="767" max="767" width="18.125" style="98" bestFit="1" customWidth="1"/>
    <col min="768" max="768" width="16.375" style="98" bestFit="1" customWidth="1"/>
    <col min="769" max="769" width="12.5" style="98" bestFit="1" customWidth="1"/>
    <col min="770" max="770" width="25.5" style="98" bestFit="1" customWidth="1"/>
    <col min="771" max="771" width="24.125" style="98" bestFit="1" customWidth="1"/>
    <col min="772" max="772" width="19.625" style="98" bestFit="1" customWidth="1"/>
    <col min="773" max="773" width="18.375" style="98" bestFit="1" customWidth="1"/>
    <col min="774" max="774" width="23.5" style="98" bestFit="1" customWidth="1"/>
    <col min="775" max="775" width="13.375" style="98" bestFit="1" customWidth="1"/>
    <col min="776" max="776" width="19.875" style="98" bestFit="1" customWidth="1"/>
    <col min="777" max="777" width="22.75" style="98" bestFit="1" customWidth="1"/>
    <col min="778" max="778" width="19.125" style="98" bestFit="1" customWidth="1"/>
    <col min="779" max="779" width="11.5" style="98" customWidth="1"/>
    <col min="780" max="780" width="18.875" style="98" bestFit="1" customWidth="1"/>
    <col min="781" max="781" width="28.875" style="98" bestFit="1" customWidth="1"/>
    <col min="782" max="782" width="24.125" style="98" bestFit="1" customWidth="1"/>
    <col min="783" max="783" width="18.625" style="98" bestFit="1" customWidth="1"/>
    <col min="784" max="784" width="21.375" style="98" bestFit="1" customWidth="1"/>
    <col min="785" max="785" width="4.375" style="98" customWidth="1"/>
    <col min="786" max="786" width="11.375" style="98" bestFit="1" customWidth="1"/>
    <col min="787" max="787" width="13.5" style="98" bestFit="1" customWidth="1"/>
    <col min="788" max="788" width="13.125" style="98" bestFit="1" customWidth="1"/>
    <col min="789" max="789" width="14.25" style="98" bestFit="1" customWidth="1"/>
    <col min="790" max="790" width="13.625" style="98" bestFit="1" customWidth="1"/>
    <col min="791" max="791" width="16.875" style="98" bestFit="1" customWidth="1"/>
    <col min="792" max="792" width="15.5" style="98" bestFit="1" customWidth="1"/>
    <col min="793" max="793" width="19.75" style="98" bestFit="1" customWidth="1"/>
    <col min="794" max="794" width="18.375" style="98" bestFit="1" customWidth="1"/>
    <col min="795" max="795" width="19.5" style="98" bestFit="1" customWidth="1"/>
    <col min="796" max="796" width="18.125" style="98" bestFit="1" customWidth="1"/>
    <col min="797" max="797" width="16.25" style="98" bestFit="1" customWidth="1"/>
    <col min="798" max="798" width="12.375" style="98" bestFit="1" customWidth="1"/>
    <col min="799" max="799" width="25.125" style="98" bestFit="1" customWidth="1"/>
    <col min="800" max="800" width="23.625" style="98" bestFit="1" customWidth="1"/>
    <col min="801" max="801" width="19.5" style="98" bestFit="1" customWidth="1"/>
    <col min="802" max="802" width="18.125" style="98" bestFit="1" customWidth="1"/>
    <col min="803" max="803" width="23.125" style="98" bestFit="1" customWidth="1"/>
    <col min="804" max="804" width="13.25" style="98" bestFit="1" customWidth="1"/>
    <col min="805" max="805" width="19.75" style="98" bestFit="1" customWidth="1"/>
    <col min="806" max="806" width="22.375" style="98" bestFit="1" customWidth="1"/>
    <col min="807" max="807" width="18.875" style="98" bestFit="1" customWidth="1"/>
    <col min="808" max="808" width="11.375" style="98" customWidth="1"/>
    <col min="809" max="809" width="18.375" style="98" bestFit="1" customWidth="1"/>
    <col min="810" max="810" width="28.375" style="98" bestFit="1" customWidth="1"/>
    <col min="811" max="811" width="23.875" style="98" bestFit="1" customWidth="1"/>
    <col min="812" max="812" width="18.25" style="98" bestFit="1" customWidth="1"/>
    <col min="813" max="813" width="22" style="98" bestFit="1" customWidth="1"/>
    <col min="814" max="814" width="4.5" style="98" customWidth="1"/>
    <col min="815" max="815" width="11.25" style="98" bestFit="1" customWidth="1"/>
    <col min="816" max="816" width="13.625" style="98" bestFit="1" customWidth="1"/>
    <col min="817" max="817" width="13.375" style="98" bestFit="1" customWidth="1"/>
    <col min="818" max="818" width="14.125" style="98" bestFit="1" customWidth="1"/>
    <col min="819" max="819" width="13.625" style="98" bestFit="1" customWidth="1"/>
    <col min="820" max="820" width="16.75" style="98" bestFit="1" customWidth="1"/>
    <col min="821" max="821" width="15.5" style="98" bestFit="1" customWidth="1"/>
    <col min="822" max="822" width="19.625" style="98" bestFit="1" customWidth="1"/>
    <col min="823" max="823" width="18.375" style="98" bestFit="1" customWidth="1"/>
    <col min="824" max="824" width="19.375" style="98" bestFit="1" customWidth="1"/>
    <col min="825" max="825" width="18.125" style="98" bestFit="1" customWidth="1"/>
    <col min="826" max="826" width="16.375" style="98" bestFit="1" customWidth="1"/>
    <col min="827" max="827" width="12.5" style="98" bestFit="1" customWidth="1"/>
    <col min="828" max="828" width="25.5" style="98" bestFit="1" customWidth="1"/>
    <col min="829" max="829" width="24.125" style="98" bestFit="1" customWidth="1"/>
    <col min="830" max="830" width="19.625" style="98" bestFit="1" customWidth="1"/>
    <col min="831" max="831" width="18.375" style="98" bestFit="1" customWidth="1"/>
    <col min="832" max="832" width="23.5" style="98" bestFit="1" customWidth="1"/>
    <col min="833" max="833" width="13.375" style="98" bestFit="1" customWidth="1"/>
    <col min="834" max="834" width="19.875" style="98" bestFit="1" customWidth="1"/>
    <col min="835" max="835" width="22.75" style="98" bestFit="1" customWidth="1"/>
    <col min="836" max="836" width="19.125" style="98" bestFit="1" customWidth="1"/>
    <col min="837" max="837" width="11.5" style="98" customWidth="1"/>
    <col min="838" max="838" width="18.875" style="98" bestFit="1" customWidth="1"/>
    <col min="839" max="839" width="28.875" style="98" bestFit="1" customWidth="1"/>
    <col min="840" max="840" width="24.125" style="98" bestFit="1" customWidth="1"/>
    <col min="841" max="841" width="18.625" style="98" bestFit="1" customWidth="1"/>
    <col min="842" max="842" width="22" style="98" bestFit="1" customWidth="1"/>
    <col min="843" max="843" width="4.5" style="98" customWidth="1"/>
    <col min="844" max="844" width="11.25" style="98" bestFit="1" customWidth="1"/>
    <col min="845" max="845" width="13.625" style="98" bestFit="1" customWidth="1"/>
    <col min="846" max="846" width="13.375" style="98" bestFit="1" customWidth="1"/>
    <col min="847" max="847" width="14.125" style="98" bestFit="1" customWidth="1"/>
    <col min="848" max="848" width="13.625" style="98" bestFit="1" customWidth="1"/>
    <col min="849" max="849" width="16.75" style="98" bestFit="1" customWidth="1"/>
    <col min="850" max="850" width="15.5" style="98" bestFit="1" customWidth="1"/>
    <col min="851" max="851" width="19.625" style="98" bestFit="1" customWidth="1"/>
    <col min="852" max="852" width="18.375" style="98" bestFit="1" customWidth="1"/>
    <col min="853" max="853" width="19.375" style="98" bestFit="1" customWidth="1"/>
    <col min="854" max="854" width="18.125" style="98" bestFit="1" customWidth="1"/>
    <col min="855" max="855" width="16.375" style="98" bestFit="1" customWidth="1"/>
    <col min="856" max="856" width="12.5" style="98" bestFit="1" customWidth="1"/>
    <col min="857" max="857" width="25.5" style="98" bestFit="1" customWidth="1"/>
    <col min="858" max="858" width="24.125" style="98" bestFit="1" customWidth="1"/>
    <col min="859" max="859" width="19.625" style="98" bestFit="1" customWidth="1"/>
    <col min="860" max="860" width="18.375" style="98" bestFit="1" customWidth="1"/>
    <col min="861" max="861" width="23.5" style="98" bestFit="1" customWidth="1"/>
    <col min="862" max="862" width="13.375" style="98" bestFit="1" customWidth="1"/>
    <col min="863" max="863" width="19.875" style="98" bestFit="1" customWidth="1"/>
    <col min="864" max="864" width="22.75" style="98" bestFit="1" customWidth="1"/>
    <col min="865" max="865" width="19.125" style="98" bestFit="1" customWidth="1"/>
    <col min="866" max="866" width="11.5" style="98" bestFit="1" customWidth="1"/>
    <col min="867" max="867" width="18.875" style="98" bestFit="1" customWidth="1"/>
    <col min="868" max="868" width="28.875" style="98" bestFit="1" customWidth="1"/>
    <col min="869" max="869" width="24.125" style="98" bestFit="1" customWidth="1"/>
    <col min="870" max="870" width="18.625" style="98" bestFit="1" customWidth="1"/>
    <col min="871" max="871" width="22" style="98" bestFit="1" customWidth="1"/>
    <col min="872" max="872" width="4.5" style="98" customWidth="1"/>
    <col min="873" max="873" width="11.25" style="98" bestFit="1" customWidth="1"/>
    <col min="874" max="874" width="13.625" style="98" bestFit="1" customWidth="1"/>
    <col min="875" max="875" width="13.375" style="98" bestFit="1" customWidth="1"/>
    <col min="876" max="876" width="14.125" style="98" bestFit="1" customWidth="1"/>
    <col min="877" max="877" width="13.625" style="98" bestFit="1" customWidth="1"/>
    <col min="878" max="878" width="16.75" style="98" bestFit="1" customWidth="1"/>
    <col min="879" max="879" width="15.5" style="98" bestFit="1" customWidth="1"/>
    <col min="880" max="880" width="19.625" style="98" bestFit="1" customWidth="1"/>
    <col min="881" max="881" width="18.375" style="98" bestFit="1" customWidth="1"/>
    <col min="882" max="882" width="19.375" style="98" bestFit="1" customWidth="1"/>
    <col min="883" max="883" width="18.125" style="98" bestFit="1" customWidth="1"/>
    <col min="884" max="884" width="16.375" style="98" bestFit="1" customWidth="1"/>
    <col min="885" max="885" width="12.5" style="98" bestFit="1" customWidth="1"/>
    <col min="886" max="886" width="25.5" style="98" bestFit="1" customWidth="1"/>
    <col min="887" max="887" width="24.125" style="98" bestFit="1" customWidth="1"/>
    <col min="888" max="888" width="19.625" style="98" bestFit="1" customWidth="1"/>
    <col min="889" max="889" width="18.375" style="98" bestFit="1" customWidth="1"/>
    <col min="890" max="890" width="23.5" style="98" bestFit="1" customWidth="1"/>
    <col min="891" max="891" width="13.375" style="98" bestFit="1" customWidth="1"/>
    <col min="892" max="892" width="19.875" style="98" bestFit="1" customWidth="1"/>
    <col min="893" max="893" width="22.75" style="98" bestFit="1" customWidth="1"/>
    <col min="894" max="894" width="19.125" style="98" bestFit="1" customWidth="1"/>
    <col min="895" max="895" width="11.5" style="98" bestFit="1" customWidth="1"/>
    <col min="896" max="896" width="18.875" style="98" bestFit="1" customWidth="1"/>
    <col min="897" max="897" width="28.875" style="98" bestFit="1" customWidth="1"/>
    <col min="898" max="898" width="24.125" style="98" bestFit="1" customWidth="1"/>
    <col min="899" max="899" width="18.625" style="98" bestFit="1" customWidth="1"/>
    <col min="900" max="900" width="22" style="98" bestFit="1" customWidth="1"/>
    <col min="901" max="901" width="4.5" style="98" customWidth="1"/>
    <col min="902" max="902" width="11.25" style="98" bestFit="1" customWidth="1"/>
    <col min="903" max="903" width="13.625" style="98" bestFit="1" customWidth="1"/>
    <col min="904" max="904" width="13.375" style="98" bestFit="1" customWidth="1"/>
    <col min="905" max="905" width="14.125" style="98" bestFit="1" customWidth="1"/>
    <col min="906" max="906" width="13.625" style="98" bestFit="1" customWidth="1"/>
    <col min="907" max="907" width="16.75" style="98" bestFit="1" customWidth="1"/>
    <col min="908" max="908" width="15.5" style="98" bestFit="1" customWidth="1"/>
    <col min="909" max="909" width="19.625" style="98" bestFit="1" customWidth="1"/>
    <col min="910" max="910" width="18.375" style="98" bestFit="1" customWidth="1"/>
    <col min="911" max="911" width="19.375" style="98" bestFit="1" customWidth="1"/>
    <col min="912" max="912" width="18.125" style="98" bestFit="1" customWidth="1"/>
    <col min="913" max="913" width="16.375" style="98" bestFit="1" customWidth="1"/>
    <col min="914" max="914" width="12.5" style="98" customWidth="1"/>
    <col min="915" max="915" width="25.5" style="98" bestFit="1" customWidth="1"/>
    <col min="916" max="916" width="24.125" style="98" bestFit="1" customWidth="1"/>
    <col min="917" max="917" width="19.625" style="98" bestFit="1" customWidth="1"/>
    <col min="918" max="918" width="18.375" style="98" bestFit="1" customWidth="1"/>
    <col min="919" max="919" width="23.5" style="98" bestFit="1" customWidth="1"/>
    <col min="920" max="920" width="13.375" style="98" bestFit="1" customWidth="1"/>
    <col min="921" max="921" width="19.875" style="98" bestFit="1" customWidth="1"/>
    <col min="922" max="922" width="22.75" style="98" bestFit="1" customWidth="1"/>
    <col min="923" max="923" width="19.125" style="98" bestFit="1" customWidth="1"/>
    <col min="924" max="924" width="11.5" style="98" customWidth="1"/>
    <col min="925" max="925" width="18.875" style="98" bestFit="1" customWidth="1"/>
    <col min="926" max="926" width="28.875" style="98" bestFit="1" customWidth="1"/>
    <col min="927" max="927" width="24.125" style="98" bestFit="1" customWidth="1"/>
    <col min="928" max="928" width="18.625" style="98" bestFit="1" customWidth="1"/>
    <col min="929" max="929" width="22" style="98" bestFit="1" customWidth="1"/>
    <col min="930" max="930" width="4.5" style="98" customWidth="1"/>
    <col min="931" max="931" width="11.25" style="98" bestFit="1" customWidth="1"/>
    <col min="932" max="932" width="13.625" style="98" bestFit="1" customWidth="1"/>
    <col min="933" max="933" width="13.375" style="98" bestFit="1" customWidth="1"/>
    <col min="934" max="934" width="14.125" style="98" bestFit="1" customWidth="1"/>
    <col min="935" max="935" width="13.625" style="98" bestFit="1" customWidth="1"/>
    <col min="936" max="936" width="16.75" style="98" bestFit="1" customWidth="1"/>
    <col min="937" max="937" width="15.5" style="98" bestFit="1" customWidth="1"/>
    <col min="938" max="938" width="19.625" style="98" bestFit="1" customWidth="1"/>
    <col min="939" max="939" width="18.375" style="98" bestFit="1" customWidth="1"/>
    <col min="940" max="940" width="19.375" style="98" bestFit="1" customWidth="1"/>
    <col min="941" max="941" width="18.125" style="98" bestFit="1" customWidth="1"/>
    <col min="942" max="942" width="16.375" style="98" bestFit="1" customWidth="1"/>
    <col min="943" max="943" width="12.5" style="98" bestFit="1" customWidth="1"/>
    <col min="944" max="944" width="25.5" style="98" bestFit="1" customWidth="1"/>
    <col min="945" max="945" width="24.125" style="98" bestFit="1" customWidth="1"/>
    <col min="946" max="946" width="19.625" style="98" bestFit="1" customWidth="1"/>
    <col min="947" max="947" width="18.375" style="98" bestFit="1" customWidth="1"/>
    <col min="948" max="948" width="23.5" style="98" bestFit="1" customWidth="1"/>
    <col min="949" max="949" width="13.375" style="98" bestFit="1" customWidth="1"/>
    <col min="950" max="950" width="19.875" style="98" bestFit="1" customWidth="1"/>
    <col min="951" max="951" width="22.75" style="98" bestFit="1" customWidth="1"/>
    <col min="952" max="952" width="19.125" style="98" bestFit="1" customWidth="1"/>
    <col min="953" max="953" width="11.5" style="98" bestFit="1" customWidth="1"/>
    <col min="954" max="954" width="18.875" style="98" bestFit="1" customWidth="1"/>
    <col min="955" max="955" width="28.875" style="98" bestFit="1" customWidth="1"/>
    <col min="956" max="956" width="24.125" style="98" bestFit="1" customWidth="1"/>
    <col min="957" max="957" width="18.625" style="98" bestFit="1" customWidth="1"/>
    <col min="958" max="958" width="22" style="98" bestFit="1" customWidth="1"/>
    <col min="959" max="959" width="4.5" style="98" customWidth="1"/>
    <col min="960" max="960" width="11.25" style="98" bestFit="1" customWidth="1"/>
    <col min="961" max="961" width="13.625" style="98" bestFit="1" customWidth="1"/>
    <col min="962" max="962" width="13.375" style="98" bestFit="1" customWidth="1"/>
    <col min="963" max="963" width="14.125" style="98" bestFit="1" customWidth="1"/>
    <col min="964" max="964" width="13.625" style="98" bestFit="1" customWidth="1"/>
    <col min="965" max="965" width="16.75" style="98" bestFit="1" customWidth="1"/>
    <col min="966" max="966" width="15.5" style="98" bestFit="1" customWidth="1"/>
    <col min="967" max="967" width="19.625" style="98" bestFit="1" customWidth="1"/>
    <col min="968" max="968" width="18.375" style="98" bestFit="1" customWidth="1"/>
    <col min="969" max="969" width="19.375" style="98" bestFit="1" customWidth="1"/>
    <col min="970" max="970" width="18.125" style="98" bestFit="1" customWidth="1"/>
    <col min="971" max="971" width="16.375" style="98" bestFit="1" customWidth="1"/>
    <col min="972" max="972" width="12.5" style="98" bestFit="1" customWidth="1"/>
    <col min="973" max="973" width="25.5" style="98" bestFit="1" customWidth="1"/>
    <col min="974" max="974" width="24.125" style="98" bestFit="1" customWidth="1"/>
    <col min="975" max="975" width="19.625" style="98" bestFit="1" customWidth="1"/>
    <col min="976" max="976" width="18.375" style="98" bestFit="1" customWidth="1"/>
    <col min="977" max="977" width="23.5" style="98" bestFit="1" customWidth="1"/>
    <col min="978" max="978" width="13.375" style="98" bestFit="1" customWidth="1"/>
    <col min="979" max="979" width="19.875" style="98" bestFit="1" customWidth="1"/>
    <col min="980" max="980" width="22.75" style="98" bestFit="1" customWidth="1"/>
    <col min="981" max="981" width="19.125" style="98" bestFit="1" customWidth="1"/>
    <col min="982" max="982" width="11.5" style="98" customWidth="1"/>
    <col min="983" max="983" width="18.875" style="98" bestFit="1" customWidth="1"/>
    <col min="984" max="984" width="28.875" style="98" bestFit="1" customWidth="1"/>
    <col min="985" max="985" width="24.125" style="98" bestFit="1" customWidth="1"/>
    <col min="986" max="986" width="18.625" style="98" bestFit="1" customWidth="1"/>
    <col min="987" max="987" width="22" style="98" bestFit="1" customWidth="1"/>
    <col min="988" max="988" width="4.5" style="98" customWidth="1"/>
    <col min="989" max="989" width="11.25" style="98" bestFit="1" customWidth="1"/>
    <col min="990" max="990" width="13.625" style="98" bestFit="1" customWidth="1"/>
    <col min="991" max="991" width="13.375" style="98" bestFit="1" customWidth="1"/>
    <col min="992" max="992" width="14.125" style="98" bestFit="1" customWidth="1"/>
    <col min="993" max="993" width="13.625" style="98" bestFit="1" customWidth="1"/>
    <col min="994" max="994" width="16.75" style="98" bestFit="1" customWidth="1"/>
    <col min="995" max="995" width="15.5" style="98" bestFit="1" customWidth="1"/>
    <col min="996" max="996" width="19.625" style="98" bestFit="1" customWidth="1"/>
    <col min="997" max="997" width="18.375" style="98" bestFit="1" customWidth="1"/>
    <col min="998" max="998" width="19.375" style="98" bestFit="1" customWidth="1"/>
    <col min="999" max="999" width="18.125" style="98" bestFit="1" customWidth="1"/>
    <col min="1000" max="1000" width="16.375" style="98" bestFit="1" customWidth="1"/>
    <col min="1001" max="1001" width="12.5" style="98" bestFit="1" customWidth="1"/>
    <col min="1002" max="1002" width="25.5" style="98" bestFit="1" customWidth="1"/>
    <col min="1003" max="1003" width="24.125" style="98" bestFit="1" customWidth="1"/>
    <col min="1004" max="1004" width="19.625" style="98" bestFit="1" customWidth="1"/>
    <col min="1005" max="1005" width="18.375" style="98" bestFit="1" customWidth="1"/>
    <col min="1006" max="1006" width="23.5" style="98" bestFit="1" customWidth="1"/>
    <col min="1007" max="1007" width="13.375" style="98" bestFit="1" customWidth="1"/>
    <col min="1008" max="1008" width="19.875" style="98" bestFit="1" customWidth="1"/>
    <col min="1009" max="1009" width="22.75" style="98" bestFit="1" customWidth="1"/>
    <col min="1010" max="1010" width="19.125" style="98" bestFit="1" customWidth="1"/>
    <col min="1011" max="1011" width="11.5" style="98" customWidth="1"/>
    <col min="1012" max="1012" width="18.875" style="98" bestFit="1" customWidth="1"/>
    <col min="1013" max="1013" width="28.875" style="98" bestFit="1" customWidth="1"/>
    <col min="1014" max="1014" width="24.125" style="98" bestFit="1" customWidth="1"/>
    <col min="1015" max="1015" width="18.625" style="98" bestFit="1" customWidth="1"/>
    <col min="1016" max="1016" width="22" style="98" bestFit="1" customWidth="1"/>
    <col min="1017" max="1017" width="4.5" style="98" customWidth="1"/>
    <col min="1018" max="1018" width="11.25" style="98" bestFit="1" customWidth="1"/>
    <col min="1019" max="1019" width="13.625" style="98" bestFit="1" customWidth="1"/>
    <col min="1020" max="1020" width="13.375" style="98" bestFit="1" customWidth="1"/>
    <col min="1021" max="1021" width="14.125" style="98" bestFit="1" customWidth="1"/>
    <col min="1022" max="1022" width="13.625" style="98" bestFit="1" customWidth="1"/>
    <col min="1023" max="1023" width="16.75" style="98" bestFit="1" customWidth="1"/>
    <col min="1024" max="1024" width="15.5" style="98" bestFit="1" customWidth="1"/>
    <col min="1025" max="1025" width="19.625" style="98" bestFit="1" customWidth="1"/>
    <col min="1026" max="1026" width="18.375" style="98" bestFit="1" customWidth="1"/>
    <col min="1027" max="1027" width="19.375" style="98" bestFit="1" customWidth="1"/>
    <col min="1028" max="1028" width="18.125" style="98" bestFit="1" customWidth="1"/>
    <col min="1029" max="1029" width="16.375" style="98" bestFit="1" customWidth="1"/>
    <col min="1030" max="1030" width="12.5" style="98" bestFit="1" customWidth="1"/>
    <col min="1031" max="1031" width="25.5" style="98" bestFit="1" customWidth="1"/>
    <col min="1032" max="1032" width="24.125" style="98" bestFit="1" customWidth="1"/>
    <col min="1033" max="1033" width="19.625" style="98" bestFit="1" customWidth="1"/>
    <col min="1034" max="1034" width="18.375" style="98" bestFit="1" customWidth="1"/>
    <col min="1035" max="1035" width="23.5" style="98" bestFit="1" customWidth="1"/>
    <col min="1036" max="1036" width="13.375" style="98" bestFit="1" customWidth="1"/>
    <col min="1037" max="1037" width="19.875" style="98" bestFit="1" customWidth="1"/>
    <col min="1038" max="1038" width="22.75" style="98" bestFit="1" customWidth="1"/>
    <col min="1039" max="1039" width="19.125" style="98" bestFit="1" customWidth="1"/>
    <col min="1040" max="1040" width="11.5" style="98" customWidth="1"/>
    <col min="1041" max="1041" width="18.875" style="98" bestFit="1" customWidth="1"/>
    <col min="1042" max="1042" width="28.875" style="98" bestFit="1" customWidth="1"/>
    <col min="1043" max="1043" width="24.125" style="98" bestFit="1" customWidth="1"/>
    <col min="1044" max="1044" width="18.625" style="98" bestFit="1" customWidth="1"/>
    <col min="1045" max="1045" width="22" style="98" bestFit="1" customWidth="1"/>
    <col min="1046" max="1046" width="4.5" style="98" customWidth="1"/>
    <col min="1047" max="1047" width="11.25" style="98" bestFit="1" customWidth="1"/>
    <col min="1048" max="1048" width="13.625" style="98" bestFit="1" customWidth="1"/>
    <col min="1049" max="1049" width="13.375" style="98" bestFit="1" customWidth="1"/>
    <col min="1050" max="1050" width="14.125" style="98" bestFit="1" customWidth="1"/>
    <col min="1051" max="1051" width="13.625" style="98" bestFit="1" customWidth="1"/>
    <col min="1052" max="1052" width="16.75" style="98" bestFit="1" customWidth="1"/>
    <col min="1053" max="1053" width="15.5" style="98" bestFit="1" customWidth="1"/>
    <col min="1054" max="1054" width="19.625" style="98" bestFit="1" customWidth="1"/>
    <col min="1055" max="1055" width="18.375" style="98" bestFit="1" customWidth="1"/>
    <col min="1056" max="1056" width="19.375" style="98" bestFit="1" customWidth="1"/>
    <col min="1057" max="1057" width="18.125" style="98" bestFit="1" customWidth="1"/>
    <col min="1058" max="1058" width="16.375" style="98" bestFit="1" customWidth="1"/>
    <col min="1059" max="1059" width="12.5" style="98" customWidth="1"/>
    <col min="1060" max="1060" width="25.5" style="98" bestFit="1" customWidth="1"/>
    <col min="1061" max="1061" width="24.125" style="98" bestFit="1" customWidth="1"/>
    <col min="1062" max="1062" width="19.625" style="98" bestFit="1" customWidth="1"/>
    <col min="1063" max="1063" width="18.375" style="98" bestFit="1" customWidth="1"/>
    <col min="1064" max="1064" width="23.5" style="98" bestFit="1" customWidth="1"/>
    <col min="1065" max="1065" width="13.375" style="98" bestFit="1" customWidth="1"/>
    <col min="1066" max="1066" width="19.875" style="98" bestFit="1" customWidth="1"/>
    <col min="1067" max="1067" width="22.75" style="98" bestFit="1" customWidth="1"/>
    <col min="1068" max="1068" width="19.125" style="98" bestFit="1" customWidth="1"/>
    <col min="1069" max="1069" width="11.5" style="98" customWidth="1"/>
    <col min="1070" max="1070" width="18.875" style="98" bestFit="1" customWidth="1"/>
    <col min="1071" max="1071" width="28.875" style="98" bestFit="1" customWidth="1"/>
    <col min="1072" max="1072" width="24.125" style="98" bestFit="1" customWidth="1"/>
    <col min="1073" max="1073" width="18.625" style="98" bestFit="1" customWidth="1"/>
    <col min="1074" max="1074" width="22" style="98" bestFit="1" customWidth="1"/>
    <col min="1075" max="1075" width="4.5" style="98" customWidth="1"/>
    <col min="1076" max="1076" width="11.25" style="98" bestFit="1" customWidth="1"/>
    <col min="1077" max="1077" width="13.625" style="98" bestFit="1" customWidth="1"/>
    <col min="1078" max="1078" width="13.375" style="98" bestFit="1" customWidth="1"/>
    <col min="1079" max="1079" width="14.125" style="98" bestFit="1" customWidth="1"/>
    <col min="1080" max="1080" width="13.625" style="98" bestFit="1" customWidth="1"/>
    <col min="1081" max="1081" width="16.75" style="98" bestFit="1" customWidth="1"/>
    <col min="1082" max="1082" width="15.5" style="98" bestFit="1" customWidth="1"/>
    <col min="1083" max="1083" width="19.625" style="98" bestFit="1" customWidth="1"/>
    <col min="1084" max="1084" width="18.375" style="98" bestFit="1" customWidth="1"/>
    <col min="1085" max="1085" width="19.375" style="98" bestFit="1" customWidth="1"/>
    <col min="1086" max="1086" width="18.125" style="98" bestFit="1" customWidth="1"/>
    <col min="1087" max="1087" width="16.375" style="98" bestFit="1" customWidth="1"/>
    <col min="1088" max="1088" width="12.5" style="98" bestFit="1" customWidth="1"/>
    <col min="1089" max="1089" width="25.5" style="98" bestFit="1" customWidth="1"/>
    <col min="1090" max="1090" width="24.125" style="98" bestFit="1" customWidth="1"/>
    <col min="1091" max="1091" width="19.625" style="98" bestFit="1" customWidth="1"/>
    <col min="1092" max="1092" width="18.375" style="98" bestFit="1" customWidth="1"/>
    <col min="1093" max="1093" width="23.5" style="98" bestFit="1" customWidth="1"/>
    <col min="1094" max="1094" width="13.375" style="98" bestFit="1" customWidth="1"/>
    <col min="1095" max="1095" width="19.875" style="98" bestFit="1" customWidth="1"/>
    <col min="1096" max="1096" width="22.75" style="98" bestFit="1" customWidth="1"/>
    <col min="1097" max="1097" width="19.125" style="98" bestFit="1" customWidth="1"/>
    <col min="1098" max="1098" width="11.5" style="98" customWidth="1"/>
    <col min="1099" max="1099" width="18.875" style="98" bestFit="1" customWidth="1"/>
    <col min="1100" max="1100" width="28.875" style="98" bestFit="1" customWidth="1"/>
    <col min="1101" max="1101" width="24.125" style="98" bestFit="1" customWidth="1"/>
    <col min="1102" max="1102" width="18.625" style="98" bestFit="1" customWidth="1"/>
    <col min="1103" max="1103" width="22" style="98" bestFit="1" customWidth="1"/>
    <col min="1104" max="1104" width="4.5" style="98" customWidth="1"/>
    <col min="1105" max="1105" width="11.25" style="98" bestFit="1" customWidth="1"/>
    <col min="1106" max="1106" width="13.625" style="98" bestFit="1" customWidth="1"/>
    <col min="1107" max="1107" width="13.375" style="98" bestFit="1" customWidth="1"/>
    <col min="1108" max="1108" width="14.125" style="98" bestFit="1" customWidth="1"/>
    <col min="1109" max="1109" width="13.625" style="98" bestFit="1" customWidth="1"/>
    <col min="1110" max="1110" width="16.75" style="98" bestFit="1" customWidth="1"/>
    <col min="1111" max="1111" width="15.5" style="98" bestFit="1" customWidth="1"/>
    <col min="1112" max="1112" width="19.625" style="98" bestFit="1" customWidth="1"/>
    <col min="1113" max="1113" width="18.375" style="98" bestFit="1" customWidth="1"/>
    <col min="1114" max="1114" width="19.375" style="98" bestFit="1" customWidth="1"/>
    <col min="1115" max="1115" width="18.125" style="98" bestFit="1" customWidth="1"/>
    <col min="1116" max="1116" width="16.375" style="98" bestFit="1" customWidth="1"/>
    <col min="1117" max="1117" width="12.5" style="98" bestFit="1" customWidth="1"/>
    <col min="1118" max="1118" width="25.5" style="98" bestFit="1" customWidth="1"/>
    <col min="1119" max="1119" width="24.125" style="98" bestFit="1" customWidth="1"/>
    <col min="1120" max="1120" width="19.625" style="98" bestFit="1" customWidth="1"/>
    <col min="1121" max="1121" width="18.375" style="98" bestFit="1" customWidth="1"/>
    <col min="1122" max="1122" width="23.5" style="98" bestFit="1" customWidth="1"/>
    <col min="1123" max="1123" width="13.375" style="98" bestFit="1" customWidth="1"/>
    <col min="1124" max="1124" width="19.875" style="98" bestFit="1" customWidth="1"/>
    <col min="1125" max="1125" width="22.75" style="98" bestFit="1" customWidth="1"/>
    <col min="1126" max="1126" width="19.125" style="98" bestFit="1" customWidth="1"/>
    <col min="1127" max="1127" width="11.5" style="98" customWidth="1"/>
    <col min="1128" max="1128" width="18.875" style="98" bestFit="1" customWidth="1"/>
    <col min="1129" max="1129" width="28.875" style="98" bestFit="1" customWidth="1"/>
    <col min="1130" max="1130" width="24.125" style="98" bestFit="1" customWidth="1"/>
    <col min="1131" max="1131" width="18.625" style="98" bestFit="1" customWidth="1"/>
    <col min="1132" max="1132" width="22" style="98" bestFit="1" customWidth="1"/>
    <col min="1133" max="1133" width="4.5" style="98" customWidth="1"/>
    <col min="1134" max="1134" width="11.25" style="98" bestFit="1" customWidth="1"/>
    <col min="1135" max="1135" width="13.625" style="98" bestFit="1" customWidth="1"/>
    <col min="1136" max="1136" width="13.375" style="98" bestFit="1" customWidth="1"/>
    <col min="1137" max="1137" width="14.125" style="98" bestFit="1" customWidth="1"/>
    <col min="1138" max="1138" width="13.625" style="98" bestFit="1" customWidth="1"/>
    <col min="1139" max="1139" width="16.75" style="98" bestFit="1" customWidth="1"/>
    <col min="1140" max="1140" width="15.5" style="98" bestFit="1" customWidth="1"/>
    <col min="1141" max="1141" width="19.625" style="98" bestFit="1" customWidth="1"/>
    <col min="1142" max="1142" width="18.375" style="98" bestFit="1" customWidth="1"/>
    <col min="1143" max="1143" width="19.375" style="98" bestFit="1" customWidth="1"/>
    <col min="1144" max="1144" width="18.125" style="98" bestFit="1" customWidth="1"/>
    <col min="1145" max="1145" width="16.375" style="98" bestFit="1" customWidth="1"/>
    <col min="1146" max="1146" width="12.5" style="98" customWidth="1"/>
    <col min="1147" max="1147" width="25.5" style="98" bestFit="1" customWidth="1"/>
    <col min="1148" max="1148" width="24.125" style="98" bestFit="1" customWidth="1"/>
    <col min="1149" max="1149" width="19.625" style="98" bestFit="1" customWidth="1"/>
    <col min="1150" max="1150" width="18.375" style="98" bestFit="1" customWidth="1"/>
    <col min="1151" max="1151" width="23.5" style="98" bestFit="1" customWidth="1"/>
    <col min="1152" max="1152" width="13.375" style="98" bestFit="1" customWidth="1"/>
    <col min="1153" max="1153" width="19.875" style="98" bestFit="1" customWidth="1"/>
    <col min="1154" max="1154" width="22.75" style="98" bestFit="1" customWidth="1"/>
    <col min="1155" max="1155" width="19.125" style="98" bestFit="1" customWidth="1"/>
    <col min="1156" max="1156" width="11.5" style="98" customWidth="1"/>
    <col min="1157" max="1157" width="18.875" style="98" bestFit="1" customWidth="1"/>
    <col min="1158" max="1158" width="28.875" style="98" bestFit="1" customWidth="1"/>
    <col min="1159" max="1159" width="24.125" style="98" bestFit="1" customWidth="1"/>
    <col min="1160" max="1160" width="18.625" style="98" bestFit="1" customWidth="1"/>
    <col min="1161" max="1161" width="22" style="98" bestFit="1" customWidth="1"/>
    <col min="1162" max="1162" width="4.5" style="98" customWidth="1"/>
    <col min="1163" max="1163" width="11.25" style="98" bestFit="1" customWidth="1"/>
    <col min="1164" max="1164" width="13.625" style="98" bestFit="1" customWidth="1"/>
    <col min="1165" max="1165" width="13.375" style="98" bestFit="1" customWidth="1"/>
    <col min="1166" max="1166" width="14.125" style="98" bestFit="1" customWidth="1"/>
    <col min="1167" max="1167" width="13.625" style="98" bestFit="1" customWidth="1"/>
    <col min="1168" max="1168" width="16.75" style="98" bestFit="1" customWidth="1"/>
    <col min="1169" max="1169" width="15.5" style="98" bestFit="1" customWidth="1"/>
    <col min="1170" max="1170" width="19.625" style="98" bestFit="1" customWidth="1"/>
    <col min="1171" max="1171" width="18.375" style="98" bestFit="1" customWidth="1"/>
    <col min="1172" max="1172" width="19.375" style="98" bestFit="1" customWidth="1"/>
    <col min="1173" max="1173" width="18.125" style="98" bestFit="1" customWidth="1"/>
    <col min="1174" max="1174" width="16.375" style="98" bestFit="1" customWidth="1"/>
    <col min="1175" max="1175" width="12.5" style="98" customWidth="1"/>
    <col min="1176" max="1176" width="25.5" style="98" bestFit="1" customWidth="1"/>
    <col min="1177" max="1177" width="24.125" style="98" bestFit="1" customWidth="1"/>
    <col min="1178" max="1178" width="19.625" style="98" bestFit="1" customWidth="1"/>
    <col min="1179" max="1179" width="18.375" style="98" bestFit="1" customWidth="1"/>
    <col min="1180" max="1180" width="23.5" style="98" bestFit="1" customWidth="1"/>
    <col min="1181" max="1181" width="13.375" style="98" bestFit="1" customWidth="1"/>
    <col min="1182" max="1182" width="19.875" style="98" bestFit="1" customWidth="1"/>
    <col min="1183" max="1183" width="22.75" style="98" bestFit="1" customWidth="1"/>
    <col min="1184" max="1184" width="19.125" style="98" bestFit="1" customWidth="1"/>
    <col min="1185" max="1185" width="11.5" style="98" customWidth="1"/>
    <col min="1186" max="1186" width="18.875" style="98" bestFit="1" customWidth="1"/>
    <col min="1187" max="1187" width="28.875" style="98" bestFit="1" customWidth="1"/>
    <col min="1188" max="1188" width="24.125" style="98" bestFit="1" customWidth="1"/>
    <col min="1189" max="1189" width="18.625" style="98" bestFit="1" customWidth="1"/>
    <col min="1190" max="1190" width="22" style="98" bestFit="1" customWidth="1"/>
    <col min="1191" max="1191" width="4.5" style="98" customWidth="1"/>
    <col min="1192" max="1192" width="11.25" style="98" bestFit="1" customWidth="1"/>
    <col min="1193" max="1193" width="13.625" style="98" bestFit="1" customWidth="1"/>
    <col min="1194" max="1194" width="13.375" style="98" bestFit="1" customWidth="1"/>
    <col min="1195" max="1195" width="14.125" style="98" bestFit="1" customWidth="1"/>
    <col min="1196" max="1196" width="13.625" style="98" bestFit="1" customWidth="1"/>
    <col min="1197" max="1197" width="16.75" style="98" bestFit="1" customWidth="1"/>
    <col min="1198" max="1198" width="15.5" style="98" bestFit="1" customWidth="1"/>
    <col min="1199" max="1199" width="19.625" style="98" bestFit="1" customWidth="1"/>
    <col min="1200" max="1200" width="18.375" style="98" bestFit="1" customWidth="1"/>
    <col min="1201" max="1201" width="19.375" style="98" bestFit="1" customWidth="1"/>
    <col min="1202" max="1202" width="18.125" style="98" bestFit="1" customWidth="1"/>
    <col min="1203" max="1203" width="16.375" style="98" bestFit="1" customWidth="1"/>
    <col min="1204" max="1204" width="12.5" style="98" bestFit="1" customWidth="1"/>
    <col min="1205" max="1205" width="25.5" style="98" bestFit="1" customWidth="1"/>
    <col min="1206" max="1206" width="24.125" style="98" bestFit="1" customWidth="1"/>
    <col min="1207" max="1207" width="19.625" style="98" bestFit="1" customWidth="1"/>
    <col min="1208" max="1208" width="18.375" style="98" bestFit="1" customWidth="1"/>
    <col min="1209" max="1209" width="23.5" style="98" bestFit="1" customWidth="1"/>
    <col min="1210" max="1210" width="13.375" style="98" bestFit="1" customWidth="1"/>
    <col min="1211" max="1211" width="19.875" style="98" bestFit="1" customWidth="1"/>
    <col min="1212" max="1212" width="22.75" style="98" bestFit="1" customWidth="1"/>
    <col min="1213" max="1213" width="19.125" style="98" bestFit="1" customWidth="1"/>
    <col min="1214" max="1214" width="11.5" style="98" bestFit="1" customWidth="1"/>
    <col min="1215" max="1215" width="18.875" style="98" bestFit="1" customWidth="1"/>
    <col min="1216" max="1216" width="28.875" style="98" bestFit="1" customWidth="1"/>
    <col min="1217" max="1217" width="24.125" style="98" bestFit="1" customWidth="1"/>
    <col min="1218" max="1218" width="18.625" style="98" bestFit="1" customWidth="1"/>
    <col min="1219" max="1219" width="22" style="98" bestFit="1" customWidth="1"/>
    <col min="1220" max="1220" width="4.5" style="98" customWidth="1"/>
    <col min="1221" max="1221" width="11.25" style="98" bestFit="1" customWidth="1"/>
    <col min="1222" max="1222" width="13.625" style="98" bestFit="1" customWidth="1"/>
    <col min="1223" max="1223" width="13.375" style="98" bestFit="1" customWidth="1"/>
    <col min="1224" max="1224" width="14.125" style="98" bestFit="1" customWidth="1"/>
    <col min="1225" max="1225" width="13.625" style="98" bestFit="1" customWidth="1"/>
    <col min="1226" max="1226" width="16.75" style="98" bestFit="1" customWidth="1"/>
    <col min="1227" max="1227" width="15.5" style="98" bestFit="1" customWidth="1"/>
    <col min="1228" max="1228" width="19.625" style="98" bestFit="1" customWidth="1"/>
    <col min="1229" max="1229" width="18.375" style="98" bestFit="1" customWidth="1"/>
    <col min="1230" max="1230" width="19.375" style="98" bestFit="1" customWidth="1"/>
    <col min="1231" max="1231" width="18.125" style="98" bestFit="1" customWidth="1"/>
    <col min="1232" max="1232" width="16.375" style="98" bestFit="1" customWidth="1"/>
    <col min="1233" max="1233" width="12.5" style="98" bestFit="1" customWidth="1"/>
    <col min="1234" max="1234" width="25.5" style="98" bestFit="1" customWidth="1"/>
    <col min="1235" max="1235" width="24.125" style="98" bestFit="1" customWidth="1"/>
    <col min="1236" max="1236" width="19.625" style="98" bestFit="1" customWidth="1"/>
    <col min="1237" max="1237" width="18.375" style="98" bestFit="1" customWidth="1"/>
    <col min="1238" max="1238" width="23.5" style="98" bestFit="1" customWidth="1"/>
    <col min="1239" max="1239" width="13.375" style="98" bestFit="1" customWidth="1"/>
    <col min="1240" max="1240" width="19.875" style="98" bestFit="1" customWidth="1"/>
    <col min="1241" max="1241" width="22.75" style="98" bestFit="1" customWidth="1"/>
    <col min="1242" max="1242" width="19.125" style="98" bestFit="1" customWidth="1"/>
    <col min="1243" max="1243" width="11.5" style="98" customWidth="1"/>
    <col min="1244" max="1244" width="18.875" style="98" bestFit="1" customWidth="1"/>
    <col min="1245" max="1245" width="28.875" style="98" bestFit="1" customWidth="1"/>
    <col min="1246" max="1246" width="24.125" style="98" bestFit="1" customWidth="1"/>
    <col min="1247" max="1247" width="18.625" style="98" bestFit="1" customWidth="1"/>
    <col min="1248" max="1248" width="22" style="98" bestFit="1" customWidth="1"/>
    <col min="1249" max="1249" width="4.5" style="98" customWidth="1"/>
    <col min="1250" max="1250" width="11.25" style="98" bestFit="1" customWidth="1"/>
    <col min="1251" max="1251" width="13.625" style="98" bestFit="1" customWidth="1"/>
    <col min="1252" max="1252" width="13.375" style="98" bestFit="1" customWidth="1"/>
    <col min="1253" max="1253" width="14.125" style="98" bestFit="1" customWidth="1"/>
    <col min="1254" max="1254" width="13.625" style="98" bestFit="1" customWidth="1"/>
    <col min="1255" max="1255" width="16.75" style="98" bestFit="1" customWidth="1"/>
    <col min="1256" max="1256" width="15.5" style="98" bestFit="1" customWidth="1"/>
    <col min="1257" max="1257" width="19.625" style="98" bestFit="1" customWidth="1"/>
    <col min="1258" max="1258" width="18.375" style="98" bestFit="1" customWidth="1"/>
    <col min="1259" max="1259" width="19.375" style="98" bestFit="1" customWidth="1"/>
    <col min="1260" max="1260" width="18.125" style="98" bestFit="1" customWidth="1"/>
    <col min="1261" max="1261" width="16.375" style="98" bestFit="1" customWidth="1"/>
    <col min="1262" max="1262" width="12.5" style="98" bestFit="1" customWidth="1"/>
    <col min="1263" max="1263" width="25.5" style="98" bestFit="1" customWidth="1"/>
    <col min="1264" max="1264" width="24.125" style="98" bestFit="1" customWidth="1"/>
    <col min="1265" max="1265" width="19.625" style="98" bestFit="1" customWidth="1"/>
    <col min="1266" max="1266" width="18.375" style="98" bestFit="1" customWidth="1"/>
    <col min="1267" max="1267" width="23.5" style="98" bestFit="1" customWidth="1"/>
    <col min="1268" max="1268" width="13.375" style="98" bestFit="1" customWidth="1"/>
    <col min="1269" max="1269" width="19.875" style="98" bestFit="1" customWidth="1"/>
    <col min="1270" max="1270" width="22.75" style="98" bestFit="1" customWidth="1"/>
    <col min="1271" max="1271" width="19.125" style="98" bestFit="1" customWidth="1"/>
    <col min="1272" max="1272" width="11.5" style="98" customWidth="1"/>
    <col min="1273" max="1273" width="18.875" style="98" bestFit="1" customWidth="1"/>
    <col min="1274" max="1274" width="28.875" style="98" bestFit="1" customWidth="1"/>
    <col min="1275" max="1275" width="24.125" style="98" bestFit="1" customWidth="1"/>
    <col min="1276" max="1276" width="18.625" style="98" bestFit="1" customWidth="1"/>
    <col min="1277" max="1277" width="22" style="98" bestFit="1" customWidth="1"/>
    <col min="1278" max="1278" width="4.5" style="98" customWidth="1"/>
    <col min="1279" max="1279" width="11.25" style="98" bestFit="1" customWidth="1"/>
    <col min="1280" max="1280" width="13.625" style="98" bestFit="1" customWidth="1"/>
    <col min="1281" max="1281" width="13.375" style="98" bestFit="1" customWidth="1"/>
    <col min="1282" max="1282" width="14.125" style="98" bestFit="1" customWidth="1"/>
    <col min="1283" max="1283" width="13.625" style="98" bestFit="1" customWidth="1"/>
    <col min="1284" max="1284" width="16.75" style="98" bestFit="1" customWidth="1"/>
    <col min="1285" max="1285" width="15.5" style="98" bestFit="1" customWidth="1"/>
    <col min="1286" max="1286" width="19.625" style="98" bestFit="1" customWidth="1"/>
    <col min="1287" max="1287" width="18.375" style="98" bestFit="1" customWidth="1"/>
    <col min="1288" max="1288" width="19.375" style="98" bestFit="1" customWidth="1"/>
    <col min="1289" max="1289" width="18.125" style="98" bestFit="1" customWidth="1"/>
    <col min="1290" max="1290" width="16.375" style="98" bestFit="1" customWidth="1"/>
    <col min="1291" max="1291" width="12.5" style="98" bestFit="1" customWidth="1"/>
    <col min="1292" max="1292" width="25.5" style="98" bestFit="1" customWidth="1"/>
    <col min="1293" max="1293" width="24.125" style="98" bestFit="1" customWidth="1"/>
    <col min="1294" max="1294" width="19.625" style="98" bestFit="1" customWidth="1"/>
    <col min="1295" max="1295" width="18.375" style="98" bestFit="1" customWidth="1"/>
    <col min="1296" max="1296" width="23.5" style="98" bestFit="1" customWidth="1"/>
    <col min="1297" max="1297" width="13.375" style="98" bestFit="1" customWidth="1"/>
    <col min="1298" max="1298" width="19.875" style="98" bestFit="1" customWidth="1"/>
    <col min="1299" max="1299" width="22.75" style="98" bestFit="1" customWidth="1"/>
    <col min="1300" max="1300" width="19.125" style="98" bestFit="1" customWidth="1"/>
    <col min="1301" max="1301" width="11.5" style="98" customWidth="1"/>
    <col min="1302" max="1302" width="18.875" style="98" bestFit="1" customWidth="1"/>
    <col min="1303" max="1303" width="28.875" style="98" bestFit="1" customWidth="1"/>
    <col min="1304" max="1304" width="24.125" style="98" bestFit="1" customWidth="1"/>
    <col min="1305" max="1305" width="18.625" style="98" bestFit="1" customWidth="1"/>
    <col min="1306" max="1306" width="22" style="98" bestFit="1" customWidth="1"/>
    <col min="1307" max="1307" width="4.5" style="98" customWidth="1"/>
    <col min="1308" max="1308" width="11.25" style="98" bestFit="1" customWidth="1"/>
    <col min="1309" max="1309" width="13.625" style="98" bestFit="1" customWidth="1"/>
    <col min="1310" max="1310" width="13.375" style="98" bestFit="1" customWidth="1"/>
    <col min="1311" max="1311" width="14.125" style="98" bestFit="1" customWidth="1"/>
    <col min="1312" max="1312" width="13.625" style="98" bestFit="1" customWidth="1"/>
    <col min="1313" max="1313" width="16.75" style="98" bestFit="1" customWidth="1"/>
    <col min="1314" max="1314" width="15.5" style="98" bestFit="1" customWidth="1"/>
    <col min="1315" max="1315" width="19.625" style="98" bestFit="1" customWidth="1"/>
    <col min="1316" max="1316" width="18.375" style="98" bestFit="1" customWidth="1"/>
    <col min="1317" max="1317" width="19.375" style="98" bestFit="1" customWidth="1"/>
    <col min="1318" max="1318" width="18.125" style="98" bestFit="1" customWidth="1"/>
    <col min="1319" max="1319" width="16.375" style="98" bestFit="1" customWidth="1"/>
    <col min="1320" max="1320" width="12.5" style="98" bestFit="1" customWidth="1"/>
    <col min="1321" max="1321" width="25.5" style="98" bestFit="1" customWidth="1"/>
    <col min="1322" max="1322" width="24.125" style="98" bestFit="1" customWidth="1"/>
    <col min="1323" max="1323" width="19.625" style="98" bestFit="1" customWidth="1"/>
    <col min="1324" max="1324" width="18.375" style="98" bestFit="1" customWidth="1"/>
    <col min="1325" max="1325" width="23.5" style="98" bestFit="1" customWidth="1"/>
    <col min="1326" max="1326" width="13.375" style="98" bestFit="1" customWidth="1"/>
    <col min="1327" max="1327" width="19.875" style="98" bestFit="1" customWidth="1"/>
    <col min="1328" max="1328" width="22.75" style="98" bestFit="1" customWidth="1"/>
    <col min="1329" max="1329" width="19.125" style="98" bestFit="1" customWidth="1"/>
    <col min="1330" max="1330" width="11.5" style="98" customWidth="1"/>
    <col min="1331" max="1331" width="18.875" style="98" bestFit="1" customWidth="1"/>
    <col min="1332" max="1332" width="28.875" style="98" bestFit="1" customWidth="1"/>
    <col min="1333" max="1333" width="24.125" style="98" bestFit="1" customWidth="1"/>
    <col min="1334" max="1334" width="18.625" style="98" bestFit="1" customWidth="1"/>
    <col min="1335" max="1335" width="22" style="98" bestFit="1" customWidth="1"/>
    <col min="1336" max="1336" width="4.5" style="98" customWidth="1"/>
    <col min="1337" max="1337" width="11.25" style="98" bestFit="1" customWidth="1"/>
    <col min="1338" max="1338" width="13.625" style="98" bestFit="1" customWidth="1"/>
    <col min="1339" max="1339" width="13.375" style="98" bestFit="1" customWidth="1"/>
    <col min="1340" max="1340" width="14.125" style="98" bestFit="1" customWidth="1"/>
    <col min="1341" max="1341" width="13.625" style="98" bestFit="1" customWidth="1"/>
    <col min="1342" max="1342" width="16.75" style="98" bestFit="1" customWidth="1"/>
    <col min="1343" max="1343" width="15.5" style="98" bestFit="1" customWidth="1"/>
    <col min="1344" max="1344" width="19.625" style="98" bestFit="1" customWidth="1"/>
    <col min="1345" max="1345" width="18.375" style="98" bestFit="1" customWidth="1"/>
    <col min="1346" max="1346" width="19.375" style="98" bestFit="1" customWidth="1"/>
    <col min="1347" max="1347" width="18.125" style="98" bestFit="1" customWidth="1"/>
    <col min="1348" max="1348" width="16.375" style="98" bestFit="1" customWidth="1"/>
    <col min="1349" max="1349" width="12.5" style="98" bestFit="1" customWidth="1"/>
    <col min="1350" max="1350" width="25.5" style="98" bestFit="1" customWidth="1"/>
    <col min="1351" max="1351" width="24.125" style="98" bestFit="1" customWidth="1"/>
    <col min="1352" max="1352" width="19.625" style="98" bestFit="1" customWidth="1"/>
    <col min="1353" max="1353" width="18.375" style="98" bestFit="1" customWidth="1"/>
    <col min="1354" max="1354" width="23.5" style="98" bestFit="1" customWidth="1"/>
    <col min="1355" max="1355" width="13.375" style="98" bestFit="1" customWidth="1"/>
    <col min="1356" max="1356" width="19.875" style="98" bestFit="1" customWidth="1"/>
    <col min="1357" max="1357" width="22.75" style="98" bestFit="1" customWidth="1"/>
    <col min="1358" max="1358" width="19.125" style="98" bestFit="1" customWidth="1"/>
    <col min="1359" max="1359" width="11.5" style="98" customWidth="1"/>
    <col min="1360" max="1360" width="18.875" style="98" bestFit="1" customWidth="1"/>
    <col min="1361" max="1361" width="28.875" style="98" bestFit="1" customWidth="1"/>
    <col min="1362" max="1362" width="24.125" style="98" bestFit="1" customWidth="1"/>
    <col min="1363" max="1363" width="18.625" style="98" bestFit="1" customWidth="1"/>
    <col min="1364" max="1364" width="22" style="98" bestFit="1" customWidth="1"/>
    <col min="1365" max="1365" width="4.5" style="98" customWidth="1"/>
    <col min="1366" max="1366" width="11.25" style="98" bestFit="1" customWidth="1"/>
    <col min="1367" max="1367" width="13.625" style="98" bestFit="1" customWidth="1"/>
    <col min="1368" max="1368" width="13.375" style="98" bestFit="1" customWidth="1"/>
    <col min="1369" max="1369" width="14.125" style="98" bestFit="1" customWidth="1"/>
    <col min="1370" max="1370" width="13.625" style="98" bestFit="1" customWidth="1"/>
    <col min="1371" max="1371" width="16.75" style="98" bestFit="1" customWidth="1"/>
    <col min="1372" max="1372" width="15.5" style="98" bestFit="1" customWidth="1"/>
    <col min="1373" max="1373" width="19.625" style="98" bestFit="1" customWidth="1"/>
    <col min="1374" max="1374" width="18.375" style="98" bestFit="1" customWidth="1"/>
    <col min="1375" max="1375" width="19.375" style="98" bestFit="1" customWidth="1"/>
    <col min="1376" max="1376" width="18.125" style="98" bestFit="1" customWidth="1"/>
    <col min="1377" max="1377" width="16.375" style="98" bestFit="1" customWidth="1"/>
    <col min="1378" max="1378" width="12.5" style="98" bestFit="1" customWidth="1"/>
    <col min="1379" max="1379" width="25.5" style="98" bestFit="1" customWidth="1"/>
    <col min="1380" max="1380" width="24.125" style="98" bestFit="1" customWidth="1"/>
    <col min="1381" max="1381" width="19.625" style="98" bestFit="1" customWidth="1"/>
    <col min="1382" max="1382" width="18.375" style="98" bestFit="1" customWidth="1"/>
    <col min="1383" max="1383" width="23.5" style="98" bestFit="1" customWidth="1"/>
    <col min="1384" max="1384" width="13.375" style="98" bestFit="1" customWidth="1"/>
    <col min="1385" max="1385" width="19.875" style="98" bestFit="1" customWidth="1"/>
    <col min="1386" max="1386" width="22.75" style="98" bestFit="1" customWidth="1"/>
    <col min="1387" max="1387" width="19.125" style="98" bestFit="1" customWidth="1"/>
    <col min="1388" max="1388" width="11.5" style="98" customWidth="1"/>
    <col min="1389" max="1389" width="18.875" style="98" bestFit="1" customWidth="1"/>
    <col min="1390" max="1390" width="28.875" style="98" bestFit="1" customWidth="1"/>
    <col min="1391" max="1391" width="24.125" style="98" bestFit="1" customWidth="1"/>
    <col min="1392" max="1392" width="18.625" style="98" bestFit="1" customWidth="1"/>
    <col min="1393" max="1393" width="22" style="98" bestFit="1" customWidth="1"/>
    <col min="1394" max="1394" width="4.5" style="98" customWidth="1"/>
    <col min="1395" max="1395" width="11.25" style="98" bestFit="1" customWidth="1"/>
    <col min="1396" max="1396" width="13.625" style="98" bestFit="1" customWidth="1"/>
    <col min="1397" max="1397" width="13.375" style="98" bestFit="1" customWidth="1"/>
    <col min="1398" max="1398" width="14.125" style="98" bestFit="1" customWidth="1"/>
    <col min="1399" max="1399" width="13.625" style="98" bestFit="1" customWidth="1"/>
    <col min="1400" max="1400" width="16.75" style="98" bestFit="1" customWidth="1"/>
    <col min="1401" max="1401" width="15.5" style="98" bestFit="1" customWidth="1"/>
    <col min="1402" max="1402" width="19.625" style="98" bestFit="1" customWidth="1"/>
    <col min="1403" max="1403" width="18.375" style="98" bestFit="1" customWidth="1"/>
    <col min="1404" max="1404" width="19.375" style="98" bestFit="1" customWidth="1"/>
    <col min="1405" max="1405" width="18.125" style="98" bestFit="1" customWidth="1"/>
    <col min="1406" max="1406" width="16.375" style="98" bestFit="1" customWidth="1"/>
    <col min="1407" max="1407" width="12.5" style="98" bestFit="1" customWidth="1"/>
    <col min="1408" max="1408" width="25.5" style="98" bestFit="1" customWidth="1"/>
    <col min="1409" max="1409" width="24.125" style="98" bestFit="1" customWidth="1"/>
    <col min="1410" max="1410" width="19.625" style="98" bestFit="1" customWidth="1"/>
    <col min="1411" max="1411" width="18.375" style="98" bestFit="1" customWidth="1"/>
    <col min="1412" max="1412" width="23.5" style="98" bestFit="1" customWidth="1"/>
    <col min="1413" max="1413" width="13.375" style="98" bestFit="1" customWidth="1"/>
    <col min="1414" max="1414" width="19.875" style="98" bestFit="1" customWidth="1"/>
    <col min="1415" max="1415" width="22.75" style="98" bestFit="1" customWidth="1"/>
    <col min="1416" max="1416" width="19.125" style="98" bestFit="1" customWidth="1"/>
    <col min="1417" max="1417" width="11.5" style="98" customWidth="1"/>
    <col min="1418" max="1418" width="18.875" style="98" bestFit="1" customWidth="1"/>
    <col min="1419" max="1419" width="28.875" style="98" bestFit="1" customWidth="1"/>
    <col min="1420" max="1420" width="24.125" style="98" bestFit="1" customWidth="1"/>
    <col min="1421" max="1421" width="18.625" style="98" bestFit="1" customWidth="1"/>
    <col min="1422" max="1422" width="22" style="98" bestFit="1" customWidth="1"/>
    <col min="1423" max="1423" width="4.5" style="98" customWidth="1"/>
    <col min="1424" max="1424" width="11.25" style="98" bestFit="1" customWidth="1"/>
    <col min="1425" max="1425" width="13.625" style="98" bestFit="1" customWidth="1"/>
    <col min="1426" max="1426" width="13.375" style="98" bestFit="1" customWidth="1"/>
    <col min="1427" max="1427" width="14.125" style="98" bestFit="1" customWidth="1"/>
    <col min="1428" max="1428" width="13.625" style="98" bestFit="1" customWidth="1"/>
    <col min="1429" max="1429" width="16.75" style="98" bestFit="1" customWidth="1"/>
    <col min="1430" max="1430" width="15.5" style="98" bestFit="1" customWidth="1"/>
    <col min="1431" max="1431" width="19.625" style="98" bestFit="1" customWidth="1"/>
    <col min="1432" max="1432" width="18.375" style="98" bestFit="1" customWidth="1"/>
    <col min="1433" max="1433" width="19.375" style="98" bestFit="1" customWidth="1"/>
    <col min="1434" max="1434" width="18.125" style="98" bestFit="1" customWidth="1"/>
    <col min="1435" max="1435" width="16.375" style="98" bestFit="1" customWidth="1"/>
    <col min="1436" max="1436" width="12.5" style="98" bestFit="1" customWidth="1"/>
    <col min="1437" max="1437" width="25.5" style="98" bestFit="1" customWidth="1"/>
    <col min="1438" max="1438" width="24.125" style="98" bestFit="1" customWidth="1"/>
    <col min="1439" max="1439" width="19.625" style="98" bestFit="1" customWidth="1"/>
    <col min="1440" max="1440" width="18.375" style="98" bestFit="1" customWidth="1"/>
    <col min="1441" max="1441" width="23.5" style="98" bestFit="1" customWidth="1"/>
    <col min="1442" max="1442" width="13.375" style="98" bestFit="1" customWidth="1"/>
    <col min="1443" max="1443" width="19.875" style="98" bestFit="1" customWidth="1"/>
    <col min="1444" max="1444" width="22.75" style="98" bestFit="1" customWidth="1"/>
    <col min="1445" max="1445" width="19.125" style="98" bestFit="1" customWidth="1"/>
    <col min="1446" max="1446" width="11.5" style="98" customWidth="1"/>
    <col min="1447" max="1447" width="18.875" style="98" bestFit="1" customWidth="1"/>
    <col min="1448" max="1448" width="28.875" style="98" bestFit="1" customWidth="1"/>
    <col min="1449" max="1449" width="24.125" style="98" bestFit="1" customWidth="1"/>
    <col min="1450" max="1450" width="18.625" style="98" bestFit="1" customWidth="1"/>
    <col min="1451" max="1451" width="22" style="98" bestFit="1" customWidth="1"/>
    <col min="1452" max="1452" width="4.5" style="98" customWidth="1"/>
    <col min="1453" max="1453" width="11.25" style="98" customWidth="1"/>
    <col min="1454" max="1454" width="13.625" style="98" bestFit="1" customWidth="1"/>
    <col min="1455" max="1455" width="13.375" style="98" customWidth="1"/>
    <col min="1456" max="1456" width="14.125" style="98" bestFit="1" customWidth="1"/>
    <col min="1457" max="1457" width="13.625" style="98" customWidth="1"/>
    <col min="1458" max="1458" width="16.75" style="98" bestFit="1" customWidth="1"/>
    <col min="1459" max="1459" width="15.5" style="98" customWidth="1"/>
    <col min="1460" max="1460" width="19.625" style="98" bestFit="1" customWidth="1"/>
    <col min="1461" max="1461" width="18.375" style="98" customWidth="1"/>
    <col min="1462" max="1462" width="19.375" style="98" bestFit="1" customWidth="1"/>
    <col min="1463" max="1463" width="18.125" style="98" customWidth="1"/>
    <col min="1464" max="1464" width="16.375" style="98" customWidth="1"/>
    <col min="1465" max="1465" width="12.5" style="98" customWidth="1"/>
    <col min="1466" max="1466" width="25.5" style="98" bestFit="1" customWidth="1"/>
    <col min="1467" max="1467" width="24.125" style="98" customWidth="1"/>
    <col min="1468" max="1468" width="19.625" style="98" customWidth="1"/>
    <col min="1469" max="1469" width="18.375" style="98" customWidth="1"/>
    <col min="1470" max="1470" width="23.5" style="98" bestFit="1" customWidth="1"/>
    <col min="1471" max="1471" width="13.375" style="98" customWidth="1"/>
    <col min="1472" max="1472" width="19.875" style="98" bestFit="1" customWidth="1"/>
    <col min="1473" max="1473" width="22.75" style="98" bestFit="1" customWidth="1"/>
    <col min="1474" max="1474" width="19.125" style="98" customWidth="1"/>
    <col min="1475" max="1475" width="11.5" style="98" customWidth="1"/>
    <col min="1476" max="1476" width="18.875" style="98" customWidth="1"/>
    <col min="1477" max="1477" width="28.875" style="98" bestFit="1" customWidth="1"/>
    <col min="1478" max="1478" width="24.125" style="98" customWidth="1"/>
    <col min="1479" max="1479" width="18.625" style="98" customWidth="1"/>
    <col min="1480" max="1480" width="18.625" style="98" bestFit="1" customWidth="1"/>
    <col min="1481" max="1481" width="16.625" style="98" bestFit="1" customWidth="1"/>
    <col min="1482" max="1482" width="19.375" style="98" bestFit="1" customWidth="1"/>
    <col min="1483" max="1483" width="4.5" style="98" customWidth="1"/>
    <col min="1484" max="1484" width="11.25" style="98" bestFit="1" customWidth="1"/>
    <col min="1485" max="1485" width="13.625" style="98" bestFit="1" customWidth="1"/>
    <col min="1486" max="1486" width="13.375" style="98" bestFit="1" customWidth="1"/>
    <col min="1487" max="1487" width="14.125" style="98" bestFit="1" customWidth="1"/>
    <col min="1488" max="1488" width="13.625" style="98" bestFit="1" customWidth="1"/>
    <col min="1489" max="1489" width="16.75" style="98" bestFit="1" customWidth="1"/>
    <col min="1490" max="1490" width="15.5" style="98" bestFit="1" customWidth="1"/>
    <col min="1491" max="1491" width="19.625" style="98" bestFit="1" customWidth="1"/>
    <col min="1492" max="1492" width="18.375" style="98" bestFit="1" customWidth="1"/>
    <col min="1493" max="1493" width="19.375" style="98" bestFit="1" customWidth="1"/>
    <col min="1494" max="1494" width="18.125" style="98" bestFit="1" customWidth="1"/>
    <col min="1495" max="1495" width="16.375" style="98" bestFit="1" customWidth="1"/>
    <col min="1496" max="1496" width="12.5" style="98" bestFit="1" customWidth="1"/>
    <col min="1497" max="1497" width="25.5" style="98" bestFit="1" customWidth="1"/>
    <col min="1498" max="1498" width="24.125" style="98" bestFit="1" customWidth="1"/>
    <col min="1499" max="1499" width="19.625" style="98" bestFit="1" customWidth="1"/>
    <col min="1500" max="1500" width="18.375" style="98" bestFit="1" customWidth="1"/>
    <col min="1501" max="1501" width="23.5" style="98" bestFit="1" customWidth="1"/>
    <col min="1502" max="1502" width="13.375" style="98" bestFit="1" customWidth="1"/>
    <col min="1503" max="1503" width="19.875" style="98" bestFit="1" customWidth="1"/>
    <col min="1504" max="1504" width="22.75" style="98" bestFit="1" customWidth="1"/>
    <col min="1505" max="1505" width="19.125" style="98" bestFit="1" customWidth="1"/>
    <col min="1506" max="1506" width="10.875" style="98" customWidth="1"/>
    <col min="1507" max="1507" width="18.875" style="98" bestFit="1" customWidth="1"/>
    <col min="1508" max="1508" width="28.875" style="98" bestFit="1" customWidth="1"/>
    <col min="1509" max="1509" width="24.125" style="98" bestFit="1" customWidth="1"/>
    <col min="1510" max="1510" width="18.625" style="98" bestFit="1" customWidth="1"/>
    <col min="1511" max="1511" width="16.625" style="98" bestFit="1" customWidth="1"/>
    <col min="1512" max="1512" width="19.375" style="98" bestFit="1" customWidth="1"/>
    <col min="1513" max="1513" width="4.5" style="98" customWidth="1"/>
    <col min="1514" max="1514" width="11.25" style="98" bestFit="1" customWidth="1"/>
    <col min="1515" max="1515" width="13.625" style="98" bestFit="1" customWidth="1"/>
    <col min="1516" max="1516" width="13.375" style="98" bestFit="1" customWidth="1"/>
    <col min="1517" max="1517" width="14.125" style="98" bestFit="1" customWidth="1"/>
    <col min="1518" max="1518" width="13.625" style="98" bestFit="1" customWidth="1"/>
    <col min="1519" max="1519" width="16.75" style="98" bestFit="1" customWidth="1"/>
    <col min="1520" max="1520" width="15.5" style="98" bestFit="1" customWidth="1"/>
    <col min="1521" max="1521" width="19.625" style="98" bestFit="1" customWidth="1"/>
    <col min="1522" max="1522" width="18.375" style="98" bestFit="1" customWidth="1"/>
    <col min="1523" max="1523" width="19.375" style="98" bestFit="1" customWidth="1"/>
    <col min="1524" max="1524" width="18.125" style="98" bestFit="1" customWidth="1"/>
    <col min="1525" max="1525" width="16.375" style="98" bestFit="1" customWidth="1"/>
    <col min="1526" max="1526" width="12.5" style="98" customWidth="1"/>
    <col min="1527" max="1527" width="25.5" style="98" bestFit="1" customWidth="1"/>
    <col min="1528" max="1528" width="24.125" style="98" bestFit="1" customWidth="1"/>
    <col min="1529" max="1529" width="19.625" style="98" bestFit="1" customWidth="1"/>
    <col min="1530" max="1530" width="18.375" style="98" bestFit="1" customWidth="1"/>
    <col min="1531" max="1531" width="23.5" style="98" bestFit="1" customWidth="1"/>
    <col min="1532" max="1532" width="13.375" style="98" bestFit="1" customWidth="1"/>
    <col min="1533" max="1533" width="19.875" style="98" bestFit="1" customWidth="1"/>
    <col min="1534" max="1534" width="22.75" style="98" bestFit="1" customWidth="1"/>
    <col min="1535" max="1535" width="19.125" style="98" bestFit="1" customWidth="1"/>
    <col min="1536" max="1536" width="10.875" style="98" customWidth="1"/>
    <col min="1537" max="1537" width="18.875" style="98" bestFit="1" customWidth="1"/>
    <col min="1538" max="1538" width="28.875" style="98" bestFit="1" customWidth="1"/>
    <col min="1539" max="1539" width="24.125" style="98" bestFit="1" customWidth="1"/>
    <col min="1540" max="1540" width="18.625" style="98" bestFit="1" customWidth="1"/>
    <col min="1541" max="1541" width="16.625" style="98" bestFit="1" customWidth="1"/>
    <col min="1542" max="1542" width="19.375" style="98" bestFit="1" customWidth="1"/>
    <col min="1543" max="1543" width="4.5" style="98" customWidth="1"/>
    <col min="1544" max="1544" width="11.25" style="98" bestFit="1" customWidth="1"/>
    <col min="1545" max="1545" width="13.625" style="98" bestFit="1" customWidth="1"/>
    <col min="1546" max="1546" width="13.375" style="98" bestFit="1" customWidth="1"/>
    <col min="1547" max="1547" width="14.125" style="98" bestFit="1" customWidth="1"/>
    <col min="1548" max="1548" width="13.625" style="98" bestFit="1" customWidth="1"/>
    <col min="1549" max="1549" width="16.75" style="98" bestFit="1" customWidth="1"/>
    <col min="1550" max="1550" width="15.5" style="98" bestFit="1" customWidth="1"/>
    <col min="1551" max="1551" width="19.625" style="98" bestFit="1" customWidth="1"/>
    <col min="1552" max="1552" width="18.375" style="98" bestFit="1" customWidth="1"/>
    <col min="1553" max="1553" width="19.375" style="98" bestFit="1" customWidth="1"/>
    <col min="1554" max="1554" width="18.125" style="98" bestFit="1" customWidth="1"/>
    <col min="1555" max="1555" width="16.375" style="98" bestFit="1" customWidth="1"/>
    <col min="1556" max="1556" width="12.5" style="98" bestFit="1" customWidth="1"/>
    <col min="1557" max="1557" width="25.5" style="98" bestFit="1" customWidth="1"/>
    <col min="1558" max="1558" width="24.125" style="98" bestFit="1" customWidth="1"/>
    <col min="1559" max="1559" width="19.625" style="98" bestFit="1" customWidth="1"/>
    <col min="1560" max="1560" width="18.375" style="98" bestFit="1" customWidth="1"/>
    <col min="1561" max="1561" width="23.5" style="98" bestFit="1" customWidth="1"/>
    <col min="1562" max="1562" width="13.375" style="98" bestFit="1" customWidth="1"/>
    <col min="1563" max="1563" width="19.875" style="98" bestFit="1" customWidth="1"/>
    <col min="1564" max="1564" width="22.75" style="98" bestFit="1" customWidth="1"/>
    <col min="1565" max="1565" width="19.125" style="98" bestFit="1" customWidth="1"/>
    <col min="1566" max="1566" width="10.875" style="98" customWidth="1"/>
    <col min="1567" max="1567" width="18.875" style="98" bestFit="1" customWidth="1"/>
    <col min="1568" max="1568" width="28.875" style="98" bestFit="1" customWidth="1"/>
    <col min="1569" max="1569" width="24.125" style="98" bestFit="1" customWidth="1"/>
    <col min="1570" max="1570" width="18.625" style="98" bestFit="1" customWidth="1"/>
    <col min="1571" max="1571" width="16.625" style="98" bestFit="1" customWidth="1"/>
    <col min="1572" max="1572" width="19.375" style="98" bestFit="1" customWidth="1"/>
    <col min="1573" max="1573" width="4.5" style="98" customWidth="1"/>
    <col min="1574" max="1574" width="11.25" style="98" bestFit="1" customWidth="1"/>
    <col min="1575" max="1575" width="13.625" style="98" bestFit="1" customWidth="1"/>
    <col min="1576" max="1576" width="13.375" style="98" bestFit="1" customWidth="1"/>
    <col min="1577" max="1577" width="14.125" style="98" bestFit="1" customWidth="1"/>
    <col min="1578" max="1578" width="13.625" style="98" bestFit="1" customWidth="1"/>
    <col min="1579" max="1579" width="16.75" style="98" bestFit="1" customWidth="1"/>
    <col min="1580" max="1580" width="15.5" style="98" bestFit="1" customWidth="1"/>
    <col min="1581" max="1581" width="19.625" style="98" bestFit="1" customWidth="1"/>
    <col min="1582" max="1582" width="18.375" style="98" bestFit="1" customWidth="1"/>
    <col min="1583" max="1583" width="19.375" style="98" bestFit="1" customWidth="1"/>
    <col min="1584" max="1584" width="18.125" style="98" bestFit="1" customWidth="1"/>
    <col min="1585" max="1585" width="16.375" style="98" bestFit="1" customWidth="1"/>
    <col min="1586" max="1586" width="12.5" style="98" bestFit="1" customWidth="1"/>
    <col min="1587" max="1587" width="25.5" style="98" bestFit="1" customWidth="1"/>
    <col min="1588" max="1588" width="24.125" style="98" bestFit="1" customWidth="1"/>
    <col min="1589" max="1589" width="19.625" style="98" bestFit="1" customWidth="1"/>
    <col min="1590" max="1590" width="18.375" style="98" bestFit="1" customWidth="1"/>
    <col min="1591" max="1591" width="23.5" style="98" bestFit="1" customWidth="1"/>
    <col min="1592" max="1592" width="13.375" style="98" bestFit="1" customWidth="1"/>
    <col min="1593" max="1593" width="19.875" style="98" bestFit="1" customWidth="1"/>
    <col min="1594" max="1594" width="22.75" style="98" bestFit="1" customWidth="1"/>
    <col min="1595" max="1595" width="19.125" style="98" bestFit="1" customWidth="1"/>
    <col min="1596" max="1596" width="10.875" style="98" customWidth="1"/>
    <col min="1597" max="1597" width="18.875" style="98" bestFit="1" customWidth="1"/>
    <col min="1598" max="1598" width="28.875" style="98" bestFit="1" customWidth="1"/>
    <col min="1599" max="1599" width="24.125" style="98" bestFit="1" customWidth="1"/>
    <col min="1600" max="1600" width="18.625" style="98" bestFit="1" customWidth="1"/>
    <col min="1601" max="1601" width="16.625" style="98" bestFit="1" customWidth="1"/>
    <col min="1602" max="1602" width="19.375" style="98" bestFit="1" customWidth="1"/>
    <col min="1603" max="1603" width="4.5" style="98" customWidth="1"/>
    <col min="1604" max="1604" width="11.25" style="98" bestFit="1" customWidth="1"/>
    <col min="1605" max="1605" width="13.625" style="98" bestFit="1" customWidth="1"/>
    <col min="1606" max="1606" width="13.375" style="98" bestFit="1" customWidth="1"/>
    <col min="1607" max="1607" width="14.125" style="98" bestFit="1" customWidth="1"/>
    <col min="1608" max="1608" width="13.625" style="98" bestFit="1" customWidth="1"/>
    <col min="1609" max="1609" width="16.75" style="98" bestFit="1" customWidth="1"/>
    <col min="1610" max="1610" width="15.5" style="98" bestFit="1" customWidth="1"/>
    <col min="1611" max="1611" width="19.625" style="98" bestFit="1" customWidth="1"/>
    <col min="1612" max="1612" width="18.375" style="98" bestFit="1" customWidth="1"/>
    <col min="1613" max="1613" width="19.375" style="98" bestFit="1" customWidth="1"/>
    <col min="1614" max="1614" width="18.125" style="98" bestFit="1" customWidth="1"/>
    <col min="1615" max="1615" width="16.375" style="98" bestFit="1" customWidth="1"/>
    <col min="1616" max="1616" width="12.5" style="98" bestFit="1" customWidth="1"/>
    <col min="1617" max="1617" width="25.5" style="98" bestFit="1" customWidth="1"/>
    <col min="1618" max="1618" width="24.125" style="98" bestFit="1" customWidth="1"/>
    <col min="1619" max="1619" width="19.625" style="98" bestFit="1" customWidth="1"/>
    <col min="1620" max="1620" width="18.375" style="98" bestFit="1" customWidth="1"/>
    <col min="1621" max="1621" width="23.5" style="98" bestFit="1" customWidth="1"/>
    <col min="1622" max="1622" width="13.375" style="98" bestFit="1" customWidth="1"/>
    <col min="1623" max="1623" width="19.875" style="98" bestFit="1" customWidth="1"/>
    <col min="1624" max="1624" width="22.75" style="98" bestFit="1" customWidth="1"/>
    <col min="1625" max="1625" width="19.125" style="98" bestFit="1" customWidth="1"/>
    <col min="1626" max="1626" width="10.875" style="98" customWidth="1"/>
    <col min="1627" max="1627" width="18.875" style="98" bestFit="1" customWidth="1"/>
    <col min="1628" max="1628" width="28.875" style="98" bestFit="1" customWidth="1"/>
    <col min="1629" max="1629" width="24.125" style="98" bestFit="1" customWidth="1"/>
    <col min="1630" max="1630" width="18.625" style="98" bestFit="1" customWidth="1"/>
    <col min="1631" max="1631" width="16.625" style="98" bestFit="1" customWidth="1"/>
    <col min="1632" max="1632" width="19.375" style="98" bestFit="1" customWidth="1"/>
    <col min="1633" max="1633" width="4.5" style="98" customWidth="1"/>
    <col min="1634" max="1634" width="11.25" style="98" bestFit="1" customWidth="1"/>
    <col min="1635" max="1635" width="13.625" style="98" bestFit="1" customWidth="1"/>
    <col min="1636" max="1636" width="13.375" style="98" bestFit="1" customWidth="1"/>
    <col min="1637" max="1637" width="14.125" style="98" bestFit="1" customWidth="1"/>
    <col min="1638" max="1638" width="13.625" style="98" bestFit="1" customWidth="1"/>
    <col min="1639" max="1639" width="16.75" style="98" bestFit="1" customWidth="1"/>
    <col min="1640" max="1640" width="15.5" style="98" bestFit="1" customWidth="1"/>
    <col min="1641" max="1641" width="19.625" style="98" bestFit="1" customWidth="1"/>
    <col min="1642" max="1642" width="18.375" style="98" bestFit="1" customWidth="1"/>
    <col min="1643" max="1643" width="19.375" style="98" bestFit="1" customWidth="1"/>
    <col min="1644" max="1644" width="18.125" style="98" bestFit="1" customWidth="1"/>
    <col min="1645" max="1645" width="16.375" style="98" bestFit="1" customWidth="1"/>
    <col min="1646" max="1646" width="12.5" style="98" bestFit="1" customWidth="1"/>
    <col min="1647" max="1647" width="25.5" style="98" bestFit="1" customWidth="1"/>
    <col min="1648" max="1648" width="24.125" style="98" bestFit="1" customWidth="1"/>
    <col min="1649" max="1649" width="19.625" style="98" bestFit="1" customWidth="1"/>
    <col min="1650" max="1650" width="18.375" style="98" bestFit="1" customWidth="1"/>
    <col min="1651" max="1651" width="23.5" style="98" bestFit="1" customWidth="1"/>
    <col min="1652" max="1652" width="13.375" style="98" bestFit="1" customWidth="1"/>
    <col min="1653" max="1653" width="19.875" style="98" bestFit="1" customWidth="1"/>
    <col min="1654" max="1654" width="22.75" style="98" bestFit="1" customWidth="1"/>
    <col min="1655" max="1655" width="19.125" style="98" bestFit="1" customWidth="1"/>
    <col min="1656" max="1656" width="10.875" style="98" customWidth="1"/>
    <col min="1657" max="1657" width="18.875" style="98" bestFit="1" customWidth="1"/>
    <col min="1658" max="1658" width="28.875" style="98" bestFit="1" customWidth="1"/>
    <col min="1659" max="1659" width="24.125" style="98" bestFit="1" customWidth="1"/>
    <col min="1660" max="1660" width="18.625" style="98" bestFit="1" customWidth="1"/>
    <col min="1661" max="1661" width="16.25" style="98" bestFit="1" customWidth="1"/>
    <col min="1662" max="1662" width="19.125" style="98" bestFit="1" customWidth="1"/>
    <col min="1663" max="1663" width="4.375" style="98" customWidth="1"/>
    <col min="1664" max="1664" width="11.375" style="98" bestFit="1" customWidth="1"/>
    <col min="1665" max="1665" width="13.5" style="98" bestFit="1" customWidth="1"/>
    <col min="1666" max="1666" width="13.125" style="98" bestFit="1" customWidth="1"/>
    <col min="1667" max="1667" width="14.25" style="98" bestFit="1" customWidth="1"/>
    <col min="1668" max="1668" width="13.625" style="98" bestFit="1" customWidth="1"/>
    <col min="1669" max="1669" width="16.875" style="98" bestFit="1" customWidth="1"/>
    <col min="1670" max="1670" width="15.5" style="98" bestFit="1" customWidth="1"/>
    <col min="1671" max="1671" width="19.75" style="98" bestFit="1" customWidth="1"/>
    <col min="1672" max="1672" width="18.375" style="98" bestFit="1" customWidth="1"/>
    <col min="1673" max="1673" width="19.5" style="98" bestFit="1" customWidth="1"/>
    <col min="1674" max="1674" width="18.125" style="98" bestFit="1" customWidth="1"/>
    <col min="1675" max="1675" width="16.25" style="98" bestFit="1" customWidth="1"/>
    <col min="1676" max="1676" width="12.375" style="98" customWidth="1"/>
    <col min="1677" max="1677" width="25.125" style="98" bestFit="1" customWidth="1"/>
    <col min="1678" max="1678" width="23.625" style="98" bestFit="1" customWidth="1"/>
    <col min="1679" max="1679" width="19.5" style="98" bestFit="1" customWidth="1"/>
    <col min="1680" max="1680" width="18.125" style="98" bestFit="1" customWidth="1"/>
    <col min="1681" max="1681" width="23.125" style="98" bestFit="1" customWidth="1"/>
    <col min="1682" max="1682" width="13.25" style="98" bestFit="1" customWidth="1"/>
    <col min="1683" max="1683" width="19.75" style="98" bestFit="1" customWidth="1"/>
    <col min="1684" max="1684" width="22.375" style="98" bestFit="1" customWidth="1"/>
    <col min="1685" max="1685" width="18.875" style="98" bestFit="1" customWidth="1"/>
    <col min="1686" max="1686" width="10.875" style="98" customWidth="1"/>
    <col min="1687" max="1687" width="18.375" style="98" bestFit="1" customWidth="1"/>
    <col min="1688" max="1688" width="28.375" style="98" bestFit="1" customWidth="1"/>
    <col min="1689" max="1689" width="23.875" style="98" bestFit="1" customWidth="1"/>
    <col min="1690" max="1690" width="18.25" style="98" bestFit="1" customWidth="1"/>
    <col min="1691" max="1691" width="16.625" style="98" bestFit="1" customWidth="1"/>
    <col min="1692" max="1692" width="19.375" style="98" bestFit="1" customWidth="1"/>
    <col min="1693" max="1693" width="4.5" style="98" customWidth="1"/>
    <col min="1694" max="1694" width="11.25" style="98" bestFit="1" customWidth="1"/>
    <col min="1695" max="1695" width="13.625" style="98" bestFit="1" customWidth="1"/>
    <col min="1696" max="1696" width="13.375" style="98" bestFit="1" customWidth="1"/>
    <col min="1697" max="1697" width="14.125" style="98" bestFit="1" customWidth="1"/>
    <col min="1698" max="1698" width="13.625" style="98" bestFit="1" customWidth="1"/>
    <col min="1699" max="1699" width="16.75" style="98" bestFit="1" customWidth="1"/>
    <col min="1700" max="1700" width="15.5" style="98" bestFit="1" customWidth="1"/>
    <col min="1701" max="1701" width="19.625" style="98" bestFit="1" customWidth="1"/>
    <col min="1702" max="1702" width="18.375" style="98" bestFit="1" customWidth="1"/>
    <col min="1703" max="1703" width="19.375" style="98" bestFit="1" customWidth="1"/>
    <col min="1704" max="1704" width="18.125" style="98" bestFit="1" customWidth="1"/>
    <col min="1705" max="1705" width="16.375" style="98" bestFit="1" customWidth="1"/>
    <col min="1706" max="1706" width="12.5" style="98" customWidth="1"/>
    <col min="1707" max="1707" width="25.5" style="98" bestFit="1" customWidth="1"/>
    <col min="1708" max="1708" width="24.125" style="98" bestFit="1" customWidth="1"/>
    <col min="1709" max="1709" width="19.625" style="98" bestFit="1" customWidth="1"/>
    <col min="1710" max="1710" width="18.375" style="98" bestFit="1" customWidth="1"/>
    <col min="1711" max="1711" width="23.5" style="98" bestFit="1" customWidth="1"/>
    <col min="1712" max="1712" width="13.375" style="98" bestFit="1" customWidth="1"/>
    <col min="1713" max="1713" width="19.875" style="98" bestFit="1" customWidth="1"/>
    <col min="1714" max="1714" width="22.75" style="98" bestFit="1" customWidth="1"/>
    <col min="1715" max="1715" width="19.125" style="98" bestFit="1" customWidth="1"/>
    <col min="1716" max="1716" width="10.875" style="98" customWidth="1"/>
    <col min="1717" max="1717" width="18.875" style="98" bestFit="1" customWidth="1"/>
    <col min="1718" max="1718" width="28.875" style="98" bestFit="1" customWidth="1"/>
    <col min="1719" max="1719" width="24.125" style="98" bestFit="1" customWidth="1"/>
    <col min="1720" max="1720" width="18.625" style="98" bestFit="1" customWidth="1"/>
    <col min="1721" max="1721" width="16.625" style="98" bestFit="1" customWidth="1"/>
    <col min="1722" max="1722" width="19.375" style="98" bestFit="1" customWidth="1"/>
    <col min="1723" max="1723" width="4.5" style="98" customWidth="1"/>
    <col min="1724" max="1724" width="11.25" style="98" bestFit="1" customWidth="1"/>
    <col min="1725" max="1725" width="13.625" style="98" bestFit="1" customWidth="1"/>
    <col min="1726" max="1726" width="13.375" style="98" bestFit="1" customWidth="1"/>
    <col min="1727" max="1727" width="14.125" style="98" bestFit="1" customWidth="1"/>
    <col min="1728" max="1728" width="13.625" style="98" bestFit="1" customWidth="1"/>
    <col min="1729" max="1729" width="16.75" style="98" bestFit="1" customWidth="1"/>
    <col min="1730" max="1730" width="15.5" style="98" bestFit="1" customWidth="1"/>
    <col min="1731" max="1731" width="19.625" style="98" bestFit="1" customWidth="1"/>
    <col min="1732" max="1732" width="18.375" style="98" bestFit="1" customWidth="1"/>
    <col min="1733" max="1733" width="19.375" style="98" bestFit="1" customWidth="1"/>
    <col min="1734" max="1734" width="18.125" style="98" bestFit="1" customWidth="1"/>
    <col min="1735" max="1735" width="16.375" style="98" bestFit="1" customWidth="1"/>
    <col min="1736" max="1736" width="12.5" style="98" customWidth="1"/>
    <col min="1737" max="1737" width="25.5" style="98" bestFit="1" customWidth="1"/>
    <col min="1738" max="1738" width="24.125" style="98" bestFit="1" customWidth="1"/>
    <col min="1739" max="1739" width="19.625" style="98" bestFit="1" customWidth="1"/>
    <col min="1740" max="1740" width="18.375" style="98" bestFit="1" customWidth="1"/>
    <col min="1741" max="1741" width="23.5" style="98" bestFit="1" customWidth="1"/>
    <col min="1742" max="1742" width="13.375" style="98" bestFit="1" customWidth="1"/>
    <col min="1743" max="1743" width="19.875" style="98" bestFit="1" customWidth="1"/>
    <col min="1744" max="1744" width="22.75" style="98" bestFit="1" customWidth="1"/>
    <col min="1745" max="1745" width="19.125" style="98" bestFit="1" customWidth="1"/>
    <col min="1746" max="1746" width="10.875" style="98" customWidth="1"/>
    <col min="1747" max="1747" width="18.875" style="98" bestFit="1" customWidth="1"/>
    <col min="1748" max="1748" width="28.875" style="98" bestFit="1" customWidth="1"/>
    <col min="1749" max="1749" width="24.125" style="98" bestFit="1" customWidth="1"/>
    <col min="1750" max="1750" width="18.625" style="98" bestFit="1" customWidth="1"/>
    <col min="1751" max="1751" width="16.625" style="98" bestFit="1" customWidth="1"/>
    <col min="1752" max="1752" width="19.375" style="98" bestFit="1" customWidth="1"/>
    <col min="1753" max="1753" width="4.5" style="98" customWidth="1"/>
    <col min="1754" max="1754" width="11.25" style="98" bestFit="1" customWidth="1"/>
    <col min="1755" max="1755" width="13.625" style="98" bestFit="1" customWidth="1"/>
    <col min="1756" max="1756" width="13.375" style="98" bestFit="1" customWidth="1"/>
    <col min="1757" max="1757" width="14.125" style="98" bestFit="1" customWidth="1"/>
    <col min="1758" max="1758" width="13.625" style="98" bestFit="1" customWidth="1"/>
    <col min="1759" max="1759" width="16.75" style="98" bestFit="1" customWidth="1"/>
    <col min="1760" max="1760" width="15.5" style="98" bestFit="1" customWidth="1"/>
    <col min="1761" max="1761" width="19.625" style="98" bestFit="1" customWidth="1"/>
    <col min="1762" max="1762" width="18.375" style="98" bestFit="1" customWidth="1"/>
    <col min="1763" max="1763" width="19.375" style="98" bestFit="1" customWidth="1"/>
    <col min="1764" max="1764" width="18.125" style="98" bestFit="1" customWidth="1"/>
    <col min="1765" max="1765" width="16.375" style="98" bestFit="1" customWidth="1"/>
    <col min="1766" max="1766" width="12.5" style="98" customWidth="1"/>
    <col min="1767" max="1767" width="25.5" style="98" bestFit="1" customWidth="1"/>
    <col min="1768" max="1768" width="24.125" style="98" bestFit="1" customWidth="1"/>
    <col min="1769" max="1769" width="19.625" style="98" bestFit="1" customWidth="1"/>
    <col min="1770" max="1770" width="18.375" style="98" bestFit="1" customWidth="1"/>
    <col min="1771" max="1771" width="23.5" style="98" bestFit="1" customWidth="1"/>
    <col min="1772" max="1772" width="13.375" style="98" bestFit="1" customWidth="1"/>
    <col min="1773" max="1773" width="19.875" style="98" bestFit="1" customWidth="1"/>
    <col min="1774" max="1774" width="22.75" style="98" bestFit="1" customWidth="1"/>
    <col min="1775" max="1775" width="19.125" style="98" bestFit="1" customWidth="1"/>
    <col min="1776" max="1776" width="11.875" style="98" customWidth="1"/>
    <col min="1777" max="1777" width="18.875" style="98" bestFit="1" customWidth="1"/>
    <col min="1778" max="1778" width="28.875" style="98" bestFit="1" customWidth="1"/>
    <col min="1779" max="1779" width="24.125" style="98" bestFit="1" customWidth="1"/>
    <col min="1780" max="1780" width="18.625" style="98" bestFit="1" customWidth="1"/>
    <col min="1781" max="1781" width="16.625" style="98" bestFit="1" customWidth="1"/>
    <col min="1782" max="1782" width="19.375" style="98" bestFit="1" customWidth="1"/>
    <col min="1783" max="1783" width="4.5" style="98" customWidth="1"/>
    <col min="1784" max="1784" width="11.25" style="98" bestFit="1" customWidth="1"/>
    <col min="1785" max="1785" width="13.625" style="98" bestFit="1" customWidth="1"/>
    <col min="1786" max="1786" width="13.375" style="98" bestFit="1" customWidth="1"/>
    <col min="1787" max="1787" width="14.125" style="98" bestFit="1" customWidth="1"/>
    <col min="1788" max="1788" width="13.625" style="98" bestFit="1" customWidth="1"/>
    <col min="1789" max="1789" width="16.75" style="98" bestFit="1" customWidth="1"/>
    <col min="1790" max="1790" width="15.5" style="98" bestFit="1" customWidth="1"/>
    <col min="1791" max="1791" width="19.625" style="98" bestFit="1" customWidth="1"/>
    <col min="1792" max="1792" width="18.375" style="98" bestFit="1" customWidth="1"/>
    <col min="1793" max="1793" width="19.375" style="98" bestFit="1" customWidth="1"/>
    <col min="1794" max="1794" width="18.125" style="98" bestFit="1" customWidth="1"/>
    <col min="1795" max="1795" width="16.375" style="98" bestFit="1" customWidth="1"/>
    <col min="1796" max="1796" width="12.5" style="98" bestFit="1" customWidth="1"/>
    <col min="1797" max="1797" width="25.5" style="98" bestFit="1" customWidth="1"/>
    <col min="1798" max="1798" width="24.125" style="98" bestFit="1" customWidth="1"/>
    <col min="1799" max="1799" width="19.625" style="98" bestFit="1" customWidth="1"/>
    <col min="1800" max="1800" width="18.375" style="98" bestFit="1" customWidth="1"/>
    <col min="1801" max="1801" width="23.5" style="98" bestFit="1" customWidth="1"/>
    <col min="1802" max="1802" width="13.375" style="98" bestFit="1" customWidth="1"/>
    <col min="1803" max="1803" width="19.875" style="98" bestFit="1" customWidth="1"/>
    <col min="1804" max="1804" width="22.75" style="98" bestFit="1" customWidth="1"/>
    <col min="1805" max="1805" width="19.125" style="98" bestFit="1" customWidth="1"/>
    <col min="1806" max="1806" width="11.875" style="98" customWidth="1"/>
    <col min="1807" max="1807" width="18.875" style="98" bestFit="1" customWidth="1"/>
    <col min="1808" max="1808" width="28.875" style="98" bestFit="1" customWidth="1"/>
    <col min="1809" max="1809" width="24.125" style="98" bestFit="1" customWidth="1"/>
    <col min="1810" max="1810" width="18.625" style="98" bestFit="1" customWidth="1"/>
    <col min="1811" max="1811" width="16.625" style="98" bestFit="1" customWidth="1"/>
    <col min="1812" max="1812" width="19.375" style="98" bestFit="1" customWidth="1"/>
    <col min="1813" max="1813" width="4.5" style="98" customWidth="1"/>
    <col min="1814" max="1814" width="11.25" style="98" bestFit="1" customWidth="1"/>
    <col min="1815" max="1815" width="13.625" style="98" bestFit="1" customWidth="1"/>
    <col min="1816" max="1816" width="13.375" style="98" bestFit="1" customWidth="1"/>
    <col min="1817" max="1817" width="14.125" style="98" bestFit="1" customWidth="1"/>
    <col min="1818" max="1818" width="13.625" style="98" bestFit="1" customWidth="1"/>
    <col min="1819" max="1819" width="16.75" style="98" bestFit="1" customWidth="1"/>
    <col min="1820" max="1820" width="15.5" style="98" bestFit="1" customWidth="1"/>
    <col min="1821" max="1821" width="19.625" style="98" bestFit="1" customWidth="1"/>
    <col min="1822" max="1822" width="18.375" style="98" bestFit="1" customWidth="1"/>
    <col min="1823" max="1823" width="19.375" style="98" bestFit="1" customWidth="1"/>
    <col min="1824" max="1824" width="18.125" style="98" bestFit="1" customWidth="1"/>
    <col min="1825" max="1825" width="16.375" style="98" bestFit="1" customWidth="1"/>
    <col min="1826" max="1826" width="12.5" style="98" bestFit="1" customWidth="1"/>
    <col min="1827" max="1827" width="25.5" style="98" bestFit="1" customWidth="1"/>
    <col min="1828" max="1828" width="24.125" style="98" bestFit="1" customWidth="1"/>
    <col min="1829" max="1829" width="19.625" style="98" bestFit="1" customWidth="1"/>
    <col min="1830" max="1830" width="18.375" style="98" bestFit="1" customWidth="1"/>
    <col min="1831" max="1831" width="23.5" style="98" bestFit="1" customWidth="1"/>
    <col min="1832" max="1832" width="13.375" style="98" bestFit="1" customWidth="1"/>
    <col min="1833" max="1833" width="19.875" style="98" bestFit="1" customWidth="1"/>
    <col min="1834" max="1834" width="22.75" style="98" bestFit="1" customWidth="1"/>
    <col min="1835" max="1835" width="19.125" style="98" bestFit="1" customWidth="1"/>
    <col min="1836" max="1836" width="11.875" style="98" customWidth="1"/>
    <col min="1837" max="1837" width="18.875" style="98" bestFit="1" customWidth="1"/>
    <col min="1838" max="1838" width="28.875" style="98" bestFit="1" customWidth="1"/>
    <col min="1839" max="1839" width="24.125" style="98" bestFit="1" customWidth="1"/>
    <col min="1840" max="1840" width="18.625" style="98" bestFit="1" customWidth="1"/>
    <col min="1841" max="1841" width="16.625" style="98" bestFit="1" customWidth="1"/>
    <col min="1842" max="1842" width="19.375" style="98" bestFit="1" customWidth="1"/>
    <col min="1843" max="1843" width="4.5" style="98" customWidth="1"/>
    <col min="1844" max="1844" width="11.25" style="98" bestFit="1" customWidth="1"/>
    <col min="1845" max="1845" width="13.625" style="98" bestFit="1" customWidth="1"/>
    <col min="1846" max="1846" width="13.375" style="98" bestFit="1" customWidth="1"/>
    <col min="1847" max="1847" width="14.125" style="98" bestFit="1" customWidth="1"/>
    <col min="1848" max="1848" width="13.625" style="98" bestFit="1" customWidth="1"/>
    <col min="1849" max="1849" width="16.75" style="98" bestFit="1" customWidth="1"/>
    <col min="1850" max="1850" width="15.5" style="98" bestFit="1" customWidth="1"/>
    <col min="1851" max="1851" width="19.625" style="98" bestFit="1" customWidth="1"/>
    <col min="1852" max="1852" width="18.375" style="98" bestFit="1" customWidth="1"/>
    <col min="1853" max="1853" width="19.375" style="98" bestFit="1" customWidth="1"/>
    <col min="1854" max="1854" width="18.125" style="98" bestFit="1" customWidth="1"/>
    <col min="1855" max="1855" width="16.375" style="98" bestFit="1" customWidth="1"/>
    <col min="1856" max="1856" width="12.5" style="98" bestFit="1" customWidth="1"/>
    <col min="1857" max="1857" width="25.5" style="98" bestFit="1" customWidth="1"/>
    <col min="1858" max="1858" width="24.125" style="98" bestFit="1" customWidth="1"/>
    <col min="1859" max="1859" width="19.625" style="98" bestFit="1" customWidth="1"/>
    <col min="1860" max="1860" width="18.375" style="98" bestFit="1" customWidth="1"/>
    <col min="1861" max="1861" width="23.5" style="98" bestFit="1" customWidth="1"/>
    <col min="1862" max="1862" width="13.375" style="98" bestFit="1" customWidth="1"/>
    <col min="1863" max="1863" width="19.875" style="98" bestFit="1" customWidth="1"/>
    <col min="1864" max="1864" width="22.75" style="98" bestFit="1" customWidth="1"/>
    <col min="1865" max="1865" width="19.125" style="98" bestFit="1" customWidth="1"/>
    <col min="1866" max="1866" width="11.875" style="98" customWidth="1"/>
    <col min="1867" max="1867" width="18.875" style="98" bestFit="1" customWidth="1"/>
    <col min="1868" max="1868" width="28.875" style="98" bestFit="1" customWidth="1"/>
    <col min="1869" max="1869" width="24.125" style="98" bestFit="1" customWidth="1"/>
    <col min="1870" max="1870" width="18.625" style="98" bestFit="1" customWidth="1"/>
    <col min="1871" max="1871" width="16.625" style="98" bestFit="1" customWidth="1"/>
    <col min="1872" max="1872" width="19.375" style="98" bestFit="1" customWidth="1"/>
    <col min="1873" max="1873" width="4.5" style="98" customWidth="1"/>
    <col min="1874" max="1874" width="11.25" style="98" bestFit="1" customWidth="1"/>
    <col min="1875" max="1875" width="13.625" style="98" bestFit="1" customWidth="1"/>
    <col min="1876" max="1876" width="13.375" style="98" bestFit="1" customWidth="1"/>
    <col min="1877" max="1877" width="14.125" style="98" bestFit="1" customWidth="1"/>
    <col min="1878" max="1878" width="13.625" style="98" bestFit="1" customWidth="1"/>
    <col min="1879" max="1879" width="16.75" style="98" bestFit="1" customWidth="1"/>
    <col min="1880" max="1880" width="15.5" style="98" bestFit="1" customWidth="1"/>
    <col min="1881" max="1881" width="19.625" style="98" bestFit="1" customWidth="1"/>
    <col min="1882" max="1882" width="18.375" style="98" bestFit="1" customWidth="1"/>
    <col min="1883" max="1883" width="19.375" style="98" bestFit="1" customWidth="1"/>
    <col min="1884" max="1884" width="18.125" style="98" bestFit="1" customWidth="1"/>
    <col min="1885" max="1885" width="16.375" style="98" bestFit="1" customWidth="1"/>
    <col min="1886" max="1886" width="12.5" style="98" bestFit="1" customWidth="1"/>
    <col min="1887" max="1887" width="25.5" style="98" bestFit="1" customWidth="1"/>
    <col min="1888" max="1888" width="24.125" style="98" bestFit="1" customWidth="1"/>
    <col min="1889" max="1889" width="19.625" style="98" bestFit="1" customWidth="1"/>
    <col min="1890" max="1890" width="18.375" style="98" bestFit="1" customWidth="1"/>
    <col min="1891" max="1891" width="23.5" style="98" bestFit="1" customWidth="1"/>
    <col min="1892" max="1892" width="13.375" style="98" bestFit="1" customWidth="1"/>
    <col min="1893" max="1893" width="19.875" style="98" bestFit="1" customWidth="1"/>
    <col min="1894" max="1894" width="22.75" style="98" bestFit="1" customWidth="1"/>
    <col min="1895" max="1895" width="19.125" style="98" bestFit="1" customWidth="1"/>
    <col min="1896" max="1896" width="11.875" style="98" customWidth="1"/>
    <col min="1897" max="1897" width="18.875" style="98" bestFit="1" customWidth="1"/>
    <col min="1898" max="1898" width="28.875" style="98" bestFit="1" customWidth="1"/>
    <col min="1899" max="1899" width="24.125" style="98" bestFit="1" customWidth="1"/>
    <col min="1900" max="1900" width="18.625" style="98" bestFit="1" customWidth="1"/>
    <col min="1901" max="1901" width="16.625" style="98" bestFit="1" customWidth="1"/>
    <col min="1902" max="1902" width="19.375" style="98" bestFit="1" customWidth="1"/>
    <col min="1903" max="1903" width="4.5" style="98" customWidth="1"/>
    <col min="1904" max="1904" width="11.25" style="98" bestFit="1" customWidth="1"/>
    <col min="1905" max="1905" width="13.625" style="98" bestFit="1" customWidth="1"/>
    <col min="1906" max="1906" width="13.375" style="98" bestFit="1" customWidth="1"/>
    <col min="1907" max="1907" width="14.125" style="98" bestFit="1" customWidth="1"/>
    <col min="1908" max="1908" width="13.625" style="98" bestFit="1" customWidth="1"/>
    <col min="1909" max="1909" width="16.75" style="98" bestFit="1" customWidth="1"/>
    <col min="1910" max="1910" width="15.5" style="98" bestFit="1" customWidth="1"/>
    <col min="1911" max="1911" width="19.625" style="98" bestFit="1" customWidth="1"/>
    <col min="1912" max="1912" width="18.375" style="98" bestFit="1" customWidth="1"/>
    <col min="1913" max="1913" width="19.375" style="98" bestFit="1" customWidth="1"/>
    <col min="1914" max="1914" width="18.125" style="98" bestFit="1" customWidth="1"/>
    <col min="1915" max="1915" width="16.375" style="98" bestFit="1" customWidth="1"/>
    <col min="1916" max="1916" width="12.5" style="98" bestFit="1" customWidth="1"/>
    <col min="1917" max="1917" width="25.5" style="98" bestFit="1" customWidth="1"/>
    <col min="1918" max="1918" width="24.125" style="98" bestFit="1" customWidth="1"/>
    <col min="1919" max="1919" width="19.625" style="98" bestFit="1" customWidth="1"/>
    <col min="1920" max="1920" width="18.375" style="98" bestFit="1" customWidth="1"/>
    <col min="1921" max="1921" width="23.5" style="98" bestFit="1" customWidth="1"/>
    <col min="1922" max="1922" width="13.375" style="98" bestFit="1" customWidth="1"/>
    <col min="1923" max="1923" width="19.875" style="98" bestFit="1" customWidth="1"/>
    <col min="1924" max="1924" width="22.75" style="98" bestFit="1" customWidth="1"/>
    <col min="1925" max="1925" width="19.125" style="98" bestFit="1" customWidth="1"/>
    <col min="1926" max="1926" width="11.875" style="98" customWidth="1"/>
    <col min="1927" max="1927" width="18.875" style="98" bestFit="1" customWidth="1"/>
    <col min="1928" max="1928" width="28.875" style="98" bestFit="1" customWidth="1"/>
    <col min="1929" max="1929" width="24.125" style="98" bestFit="1" customWidth="1"/>
    <col min="1930" max="1930" width="18.625" style="98" bestFit="1" customWidth="1"/>
    <col min="1931" max="1931" width="16.625" style="98" bestFit="1" customWidth="1"/>
    <col min="1932" max="1932" width="19.375" style="98" bestFit="1" customWidth="1"/>
    <col min="1933" max="1933" width="4.5" style="98" customWidth="1"/>
    <col min="1934" max="1934" width="11.25" style="98" bestFit="1" customWidth="1"/>
    <col min="1935" max="1935" width="13.625" style="98" bestFit="1" customWidth="1"/>
    <col min="1936" max="1936" width="13.375" style="98" bestFit="1" customWidth="1"/>
    <col min="1937" max="1937" width="14.125" style="98" bestFit="1" customWidth="1"/>
    <col min="1938" max="1938" width="13.625" style="98" bestFit="1" customWidth="1"/>
    <col min="1939" max="1939" width="16.75" style="98" bestFit="1" customWidth="1"/>
    <col min="1940" max="1940" width="15.5" style="98" bestFit="1" customWidth="1"/>
    <col min="1941" max="1941" width="19.625" style="98" bestFit="1" customWidth="1"/>
    <col min="1942" max="1942" width="18.375" style="98" bestFit="1" customWidth="1"/>
    <col min="1943" max="1943" width="19.375" style="98" bestFit="1" customWidth="1"/>
    <col min="1944" max="1944" width="18.125" style="98" bestFit="1" customWidth="1"/>
    <col min="1945" max="1945" width="16.375" style="98" bestFit="1" customWidth="1"/>
    <col min="1946" max="1946" width="12.5" style="98" bestFit="1" customWidth="1"/>
    <col min="1947" max="1947" width="25.5" style="98" bestFit="1" customWidth="1"/>
    <col min="1948" max="1948" width="24.125" style="98" bestFit="1" customWidth="1"/>
    <col min="1949" max="1949" width="19.625" style="98" bestFit="1" customWidth="1"/>
    <col min="1950" max="1950" width="18.375" style="98" bestFit="1" customWidth="1"/>
    <col min="1951" max="1951" width="23.5" style="98" bestFit="1" customWidth="1"/>
    <col min="1952" max="1952" width="13.375" style="98" bestFit="1" customWidth="1"/>
    <col min="1953" max="1953" width="19.875" style="98" bestFit="1" customWidth="1"/>
    <col min="1954" max="1954" width="22.75" style="98" bestFit="1" customWidth="1"/>
    <col min="1955" max="1955" width="19.125" style="98" bestFit="1" customWidth="1"/>
    <col min="1956" max="1956" width="11.875" style="98" customWidth="1"/>
    <col min="1957" max="1957" width="18.875" style="98" bestFit="1" customWidth="1"/>
    <col min="1958" max="1958" width="28.875" style="98" bestFit="1" customWidth="1"/>
    <col min="1959" max="1959" width="24.125" style="98" bestFit="1" customWidth="1"/>
    <col min="1960" max="1960" width="18.625" style="98" bestFit="1" customWidth="1"/>
    <col min="1961" max="1961" width="16.625" style="98" bestFit="1" customWidth="1"/>
    <col min="1962" max="1962" width="19.375" style="98" bestFit="1" customWidth="1"/>
    <col min="1963" max="1963" width="4.5" style="98" customWidth="1"/>
    <col min="1964" max="1964" width="11.25" style="98" bestFit="1" customWidth="1"/>
    <col min="1965" max="1965" width="13.625" style="98" bestFit="1" customWidth="1"/>
    <col min="1966" max="1966" width="13.375" style="98" bestFit="1" customWidth="1"/>
    <col min="1967" max="1967" width="14.125" style="98" bestFit="1" customWidth="1"/>
    <col min="1968" max="1968" width="13.625" style="98" bestFit="1" customWidth="1"/>
    <col min="1969" max="1969" width="16.75" style="98" bestFit="1" customWidth="1"/>
    <col min="1970" max="1970" width="15.5" style="98" bestFit="1" customWidth="1"/>
    <col min="1971" max="1971" width="19.625" style="98" bestFit="1" customWidth="1"/>
    <col min="1972" max="1972" width="18.375" style="98" bestFit="1" customWidth="1"/>
    <col min="1973" max="1973" width="19.375" style="98" bestFit="1" customWidth="1"/>
    <col min="1974" max="1974" width="18.125" style="98" bestFit="1" customWidth="1"/>
    <col min="1975" max="1975" width="16.375" style="98" bestFit="1" customWidth="1"/>
    <col min="1976" max="1976" width="12.5" style="98" customWidth="1"/>
    <col min="1977" max="1977" width="25.5" style="98" bestFit="1" customWidth="1"/>
    <col min="1978" max="1978" width="24.125" style="98" bestFit="1" customWidth="1"/>
    <col min="1979" max="1979" width="19.625" style="98" bestFit="1" customWidth="1"/>
    <col min="1980" max="1980" width="18.375" style="98" bestFit="1" customWidth="1"/>
    <col min="1981" max="1981" width="23.5" style="98" bestFit="1" customWidth="1"/>
    <col min="1982" max="1982" width="13.375" style="98" bestFit="1" customWidth="1"/>
    <col min="1983" max="1983" width="19.875" style="98" bestFit="1" customWidth="1"/>
    <col min="1984" max="1984" width="22.75" style="98" bestFit="1" customWidth="1"/>
    <col min="1985" max="1985" width="19.125" style="98" bestFit="1" customWidth="1"/>
    <col min="1986" max="1986" width="11.875" style="98" bestFit="1" customWidth="1"/>
    <col min="1987" max="1987" width="18.875" style="98" bestFit="1" customWidth="1"/>
    <col min="1988" max="1988" width="28.875" style="98" bestFit="1" customWidth="1"/>
    <col min="1989" max="1989" width="24.125" style="98" bestFit="1" customWidth="1"/>
    <col min="1990" max="1990" width="18.625" style="98" bestFit="1" customWidth="1"/>
    <col min="1991" max="1991" width="16.625" style="98" bestFit="1" customWidth="1"/>
    <col min="1992" max="1992" width="19.375" style="98" bestFit="1" customWidth="1"/>
    <col min="1993" max="1993" width="4.5" style="98" customWidth="1"/>
    <col min="1994" max="1994" width="11.25" style="98" bestFit="1" customWidth="1"/>
    <col min="1995" max="1995" width="13.625" style="98" bestFit="1" customWidth="1"/>
    <col min="1996" max="1996" width="13.375" style="98" bestFit="1" customWidth="1"/>
    <col min="1997" max="1997" width="14.125" style="98" bestFit="1" customWidth="1"/>
    <col min="1998" max="1998" width="13.625" style="98" bestFit="1" customWidth="1"/>
    <col min="1999" max="1999" width="16.75" style="98" bestFit="1" customWidth="1"/>
    <col min="2000" max="2000" width="15.5" style="98" bestFit="1" customWidth="1"/>
    <col min="2001" max="2001" width="19.625" style="98" bestFit="1" customWidth="1"/>
    <col min="2002" max="2002" width="18.375" style="98" bestFit="1" customWidth="1"/>
    <col min="2003" max="2003" width="19.375" style="98" bestFit="1" customWidth="1"/>
    <col min="2004" max="2004" width="18.125" style="98" bestFit="1" customWidth="1"/>
    <col min="2005" max="2005" width="16.375" style="98" bestFit="1" customWidth="1"/>
    <col min="2006" max="2006" width="12.5" style="98" bestFit="1" customWidth="1"/>
    <col min="2007" max="2007" width="25.5" style="98" bestFit="1" customWidth="1"/>
    <col min="2008" max="2008" width="24.125" style="98" bestFit="1" customWidth="1"/>
    <col min="2009" max="2009" width="19.625" style="98" bestFit="1" customWidth="1"/>
    <col min="2010" max="2010" width="18.375" style="98" bestFit="1" customWidth="1"/>
    <col min="2011" max="2011" width="23.5" style="98" bestFit="1" customWidth="1"/>
    <col min="2012" max="2012" width="13.375" style="98" bestFit="1" customWidth="1"/>
    <col min="2013" max="2013" width="19.875" style="98" bestFit="1" customWidth="1"/>
    <col min="2014" max="2014" width="22.75" style="98" bestFit="1" customWidth="1"/>
    <col min="2015" max="2015" width="19.125" style="98" bestFit="1" customWidth="1"/>
    <col min="2016" max="2016" width="11.875" style="98" customWidth="1"/>
    <col min="2017" max="2017" width="18.875" style="98" bestFit="1" customWidth="1"/>
    <col min="2018" max="2018" width="28.875" style="98" bestFit="1" customWidth="1"/>
    <col min="2019" max="2019" width="24.125" style="98" bestFit="1" customWidth="1"/>
    <col min="2020" max="2020" width="18.625" style="98" bestFit="1" customWidth="1"/>
    <col min="2021" max="2021" width="16.625" style="98" bestFit="1" customWidth="1"/>
    <col min="2022" max="2022" width="19.375" style="98" bestFit="1" customWidth="1"/>
    <col min="2023" max="2023" width="4.5" style="98" customWidth="1"/>
    <col min="2024" max="2024" width="11.25" style="98" bestFit="1" customWidth="1"/>
    <col min="2025" max="2025" width="13.625" style="98" bestFit="1" customWidth="1"/>
    <col min="2026" max="2026" width="13.375" style="98" bestFit="1" customWidth="1"/>
    <col min="2027" max="2027" width="14.125" style="98" bestFit="1" customWidth="1"/>
    <col min="2028" max="2028" width="13.625" style="98" bestFit="1" customWidth="1"/>
    <col min="2029" max="2029" width="16.75" style="98" bestFit="1" customWidth="1"/>
    <col min="2030" max="2030" width="15.5" style="98" bestFit="1" customWidth="1"/>
    <col min="2031" max="2031" width="19.625" style="98" bestFit="1" customWidth="1"/>
    <col min="2032" max="2032" width="18.375" style="98" bestFit="1" customWidth="1"/>
    <col min="2033" max="2033" width="19.375" style="98" bestFit="1" customWidth="1"/>
    <col min="2034" max="2034" width="18.125" style="98" bestFit="1" customWidth="1"/>
    <col min="2035" max="2035" width="16.375" style="98" bestFit="1" customWidth="1"/>
    <col min="2036" max="2036" width="12.5" style="98" bestFit="1" customWidth="1"/>
    <col min="2037" max="2037" width="25.5" style="98" bestFit="1" customWidth="1"/>
    <col min="2038" max="2038" width="24.125" style="98" bestFit="1" customWidth="1"/>
    <col min="2039" max="2039" width="19.625" style="98" bestFit="1" customWidth="1"/>
    <col min="2040" max="2040" width="18.375" style="98" bestFit="1" customWidth="1"/>
    <col min="2041" max="2041" width="23.5" style="98" bestFit="1" customWidth="1"/>
    <col min="2042" max="2042" width="13.375" style="98" bestFit="1" customWidth="1"/>
    <col min="2043" max="2043" width="19.875" style="98" bestFit="1" customWidth="1"/>
    <col min="2044" max="2044" width="22.75" style="98" bestFit="1" customWidth="1"/>
    <col min="2045" max="2045" width="19.125" style="98" bestFit="1" customWidth="1"/>
    <col min="2046" max="2046" width="11.875" style="98" customWidth="1"/>
    <col min="2047" max="2047" width="18.875" style="98" bestFit="1" customWidth="1"/>
    <col min="2048" max="2048" width="28.875" style="98" bestFit="1" customWidth="1"/>
    <col min="2049" max="2049" width="24.125" style="98" bestFit="1" customWidth="1"/>
    <col min="2050" max="2050" width="18.625" style="98" bestFit="1" customWidth="1"/>
    <col min="2051" max="2051" width="16.625" style="98" bestFit="1" customWidth="1"/>
    <col min="2052" max="2052" width="19.375" style="98" bestFit="1" customWidth="1"/>
    <col min="2053" max="2053" width="4.5" style="98" customWidth="1"/>
    <col min="2054" max="2054" width="11.25" style="98" bestFit="1" customWidth="1"/>
    <col min="2055" max="2055" width="13.625" style="98" bestFit="1" customWidth="1"/>
    <col min="2056" max="2056" width="13.375" style="98" bestFit="1" customWidth="1"/>
    <col min="2057" max="2057" width="14.125" style="98" bestFit="1" customWidth="1"/>
    <col min="2058" max="2058" width="13.625" style="98" bestFit="1" customWidth="1"/>
    <col min="2059" max="2059" width="16.75" style="98" bestFit="1" customWidth="1"/>
    <col min="2060" max="2060" width="15.5" style="98" bestFit="1" customWidth="1"/>
    <col min="2061" max="2061" width="19.625" style="98" bestFit="1" customWidth="1"/>
    <col min="2062" max="2062" width="18.375" style="98" bestFit="1" customWidth="1"/>
    <col min="2063" max="2063" width="19.375" style="98" bestFit="1" customWidth="1"/>
    <col min="2064" max="2064" width="18.125" style="98" bestFit="1" customWidth="1"/>
    <col min="2065" max="2065" width="16.375" style="98" bestFit="1" customWidth="1"/>
    <col min="2066" max="2066" width="12.5" style="98" customWidth="1"/>
    <col min="2067" max="2067" width="25.5" style="98" bestFit="1" customWidth="1"/>
    <col min="2068" max="2068" width="24.125" style="98" bestFit="1" customWidth="1"/>
    <col min="2069" max="2069" width="19.625" style="98" bestFit="1" customWidth="1"/>
    <col min="2070" max="2070" width="18.375" style="98" bestFit="1" customWidth="1"/>
    <col min="2071" max="2071" width="23.5" style="98" bestFit="1" customWidth="1"/>
    <col min="2072" max="2072" width="13.375" style="98" bestFit="1" customWidth="1"/>
    <col min="2073" max="2073" width="19.875" style="98" bestFit="1" customWidth="1"/>
    <col min="2074" max="2074" width="22.75" style="98" bestFit="1" customWidth="1"/>
    <col min="2075" max="2075" width="19.125" style="98" bestFit="1" customWidth="1"/>
    <col min="2076" max="2076" width="11.875" style="98" customWidth="1"/>
    <col min="2077" max="2077" width="18.875" style="98" bestFit="1" customWidth="1"/>
    <col min="2078" max="2078" width="28.875" style="98" bestFit="1" customWidth="1"/>
    <col min="2079" max="2079" width="24.125" style="98" bestFit="1" customWidth="1"/>
    <col min="2080" max="2080" width="18.625" style="98" bestFit="1" customWidth="1"/>
    <col min="2081" max="2081" width="16.625" style="98" bestFit="1" customWidth="1"/>
    <col min="2082" max="2082" width="19.375" style="98" bestFit="1" customWidth="1"/>
    <col min="2083" max="2083" width="4.5" style="98" customWidth="1"/>
    <col min="2084" max="2084" width="11.25" style="98" bestFit="1" customWidth="1"/>
    <col min="2085" max="2085" width="13.625" style="98" bestFit="1" customWidth="1"/>
    <col min="2086" max="2086" width="13.375" style="98" bestFit="1" customWidth="1"/>
    <col min="2087" max="2087" width="14.125" style="98" bestFit="1" customWidth="1"/>
    <col min="2088" max="2088" width="13.625" style="98" bestFit="1" customWidth="1"/>
    <col min="2089" max="2089" width="16.75" style="98" bestFit="1" customWidth="1"/>
    <col min="2090" max="2090" width="15.5" style="98" bestFit="1" customWidth="1"/>
    <col min="2091" max="2091" width="19.625" style="98" bestFit="1" customWidth="1"/>
    <col min="2092" max="2092" width="18.375" style="98" bestFit="1" customWidth="1"/>
    <col min="2093" max="2093" width="19.375" style="98" bestFit="1" customWidth="1"/>
    <col min="2094" max="2094" width="18.125" style="98" bestFit="1" customWidth="1"/>
    <col min="2095" max="2095" width="16.375" style="98" bestFit="1" customWidth="1"/>
    <col min="2096" max="2096" width="12.5" style="98" bestFit="1" customWidth="1"/>
    <col min="2097" max="2097" width="25.5" style="98" bestFit="1" customWidth="1"/>
    <col min="2098" max="2098" width="24.125" style="98" bestFit="1" customWidth="1"/>
    <col min="2099" max="2099" width="19.625" style="98" bestFit="1" customWidth="1"/>
    <col min="2100" max="2100" width="18.375" style="98" bestFit="1" customWidth="1"/>
    <col min="2101" max="2101" width="23.5" style="98" bestFit="1" customWidth="1"/>
    <col min="2102" max="2102" width="13.375" style="98" bestFit="1" customWidth="1"/>
    <col min="2103" max="2103" width="19.875" style="98" bestFit="1" customWidth="1"/>
    <col min="2104" max="2104" width="22.75" style="98" bestFit="1" customWidth="1"/>
    <col min="2105" max="2105" width="19.125" style="98" bestFit="1" customWidth="1"/>
    <col min="2106" max="2106" width="11.875" style="98" customWidth="1"/>
    <col min="2107" max="2107" width="18.875" style="98" bestFit="1" customWidth="1"/>
    <col min="2108" max="2108" width="28.875" style="98" bestFit="1" customWidth="1"/>
    <col min="2109" max="2109" width="24.125" style="98" bestFit="1" customWidth="1"/>
    <col min="2110" max="2110" width="18.625" style="98" bestFit="1" customWidth="1"/>
    <col min="2111" max="2111" width="16.625" style="98" bestFit="1" customWidth="1"/>
    <col min="2112" max="2112" width="19.375" style="98" bestFit="1" customWidth="1"/>
    <col min="2113" max="2113" width="4.5" style="98" customWidth="1"/>
    <col min="2114" max="2114" width="11.25" style="98" bestFit="1" customWidth="1"/>
    <col min="2115" max="2115" width="13.625" style="98" bestFit="1" customWidth="1"/>
    <col min="2116" max="2116" width="13.375" style="98" bestFit="1" customWidth="1"/>
    <col min="2117" max="2117" width="14.125" style="98" bestFit="1" customWidth="1"/>
    <col min="2118" max="2118" width="13.625" style="98" bestFit="1" customWidth="1"/>
    <col min="2119" max="2119" width="16.75" style="98" bestFit="1" customWidth="1"/>
    <col min="2120" max="2120" width="15.5" style="98" bestFit="1" customWidth="1"/>
    <col min="2121" max="2121" width="19.625" style="98" bestFit="1" customWidth="1"/>
    <col min="2122" max="2122" width="18.375" style="98" bestFit="1" customWidth="1"/>
    <col min="2123" max="2123" width="19.375" style="98" bestFit="1" customWidth="1"/>
    <col min="2124" max="2124" width="18.125" style="98" bestFit="1" customWidth="1"/>
    <col min="2125" max="2125" width="16.375" style="98" bestFit="1" customWidth="1"/>
    <col min="2126" max="2126" width="12" style="98" bestFit="1" customWidth="1"/>
    <col min="2127" max="2127" width="25.5" style="98" bestFit="1" customWidth="1"/>
    <col min="2128" max="2128" width="24.125" style="98" bestFit="1" customWidth="1"/>
    <col min="2129" max="2129" width="19.625" style="98" bestFit="1" customWidth="1"/>
    <col min="2130" max="2130" width="18.375" style="98" bestFit="1" customWidth="1"/>
    <col min="2131" max="2131" width="23.5" style="98" bestFit="1" customWidth="1"/>
    <col min="2132" max="2132" width="13.375" style="98" bestFit="1" customWidth="1"/>
    <col min="2133" max="2133" width="19.875" style="98" bestFit="1" customWidth="1"/>
    <col min="2134" max="2134" width="22.75" style="98" bestFit="1" customWidth="1"/>
    <col min="2135" max="2135" width="19.125" style="98" bestFit="1" customWidth="1"/>
    <col min="2136" max="2136" width="10.875" style="98" customWidth="1"/>
    <col min="2137" max="2137" width="18.875" style="98" bestFit="1" customWidth="1"/>
    <col min="2138" max="2138" width="28.875" style="98" bestFit="1" customWidth="1"/>
    <col min="2139" max="2139" width="24.125" style="98" bestFit="1" customWidth="1"/>
    <col min="2140" max="2140" width="18.625" style="98" bestFit="1" customWidth="1"/>
    <col min="2141" max="2141" width="16.625" style="98" bestFit="1" customWidth="1"/>
    <col min="2142" max="2142" width="19.375" style="98" bestFit="1" customWidth="1"/>
    <col min="2143" max="2143" width="4.5" style="98" customWidth="1"/>
    <col min="2144" max="2144" width="11.25" style="98" bestFit="1" customWidth="1"/>
    <col min="2145" max="2145" width="13.625" style="98" bestFit="1" customWidth="1"/>
    <col min="2146" max="2146" width="13.375" style="98" bestFit="1" customWidth="1"/>
    <col min="2147" max="2147" width="14.125" style="98" bestFit="1" customWidth="1"/>
    <col min="2148" max="2148" width="13.625" style="98" bestFit="1" customWidth="1"/>
    <col min="2149" max="2149" width="16.75" style="98" bestFit="1" customWidth="1"/>
    <col min="2150" max="2150" width="15.5" style="98" bestFit="1" customWidth="1"/>
    <col min="2151" max="2151" width="19.625" style="98" bestFit="1" customWidth="1"/>
    <col min="2152" max="2152" width="18.375" style="98" bestFit="1" customWidth="1"/>
    <col min="2153" max="2153" width="19.375" style="98" bestFit="1" customWidth="1"/>
    <col min="2154" max="2154" width="18.125" style="98" bestFit="1" customWidth="1"/>
    <col min="2155" max="2155" width="16.375" style="98" bestFit="1" customWidth="1"/>
    <col min="2156" max="2156" width="12" style="98" customWidth="1"/>
    <col min="2157" max="2157" width="25.5" style="98" bestFit="1" customWidth="1"/>
    <col min="2158" max="2158" width="24.125" style="98" bestFit="1" customWidth="1"/>
    <col min="2159" max="2159" width="19.625" style="98" bestFit="1" customWidth="1"/>
    <col min="2160" max="2160" width="18.375" style="98" bestFit="1" customWidth="1"/>
    <col min="2161" max="2161" width="23.5" style="98" bestFit="1" customWidth="1"/>
    <col min="2162" max="2162" width="13.375" style="98" bestFit="1" customWidth="1"/>
    <col min="2163" max="2163" width="19.875" style="98" bestFit="1" customWidth="1"/>
    <col min="2164" max="2164" width="22.75" style="98" bestFit="1" customWidth="1"/>
    <col min="2165" max="2165" width="19.125" style="98" bestFit="1" customWidth="1"/>
    <col min="2166" max="2166" width="10.875" style="98" customWidth="1"/>
    <col min="2167" max="2167" width="18.875" style="98" bestFit="1" customWidth="1"/>
    <col min="2168" max="2168" width="28.875" style="98" bestFit="1" customWidth="1"/>
    <col min="2169" max="2169" width="24.125" style="98" bestFit="1" customWidth="1"/>
    <col min="2170" max="2170" width="18.625" style="98" bestFit="1" customWidth="1"/>
    <col min="2171" max="2171" width="16.625" style="98" bestFit="1" customWidth="1"/>
    <col min="2172" max="2172" width="19.375" style="98" bestFit="1" customWidth="1"/>
    <col min="2173" max="2173" width="4.5" style="98" customWidth="1"/>
    <col min="2174" max="2174" width="11.25" style="98" bestFit="1" customWidth="1"/>
    <col min="2175" max="2175" width="13.625" style="98" bestFit="1" customWidth="1"/>
    <col min="2176" max="2176" width="13.375" style="98" bestFit="1" customWidth="1"/>
    <col min="2177" max="2177" width="14.125" style="98" bestFit="1" customWidth="1"/>
    <col min="2178" max="2178" width="13.625" style="98" bestFit="1" customWidth="1"/>
    <col min="2179" max="2179" width="16.75" style="98" bestFit="1" customWidth="1"/>
    <col min="2180" max="2180" width="15.5" style="98" bestFit="1" customWidth="1"/>
    <col min="2181" max="2181" width="19.625" style="98" bestFit="1" customWidth="1"/>
    <col min="2182" max="2182" width="18.375" style="98" bestFit="1" customWidth="1"/>
    <col min="2183" max="2183" width="19.375" style="98" bestFit="1" customWidth="1"/>
    <col min="2184" max="2184" width="18.125" style="98" bestFit="1" customWidth="1"/>
    <col min="2185" max="2185" width="16.375" style="98" bestFit="1" customWidth="1"/>
    <col min="2186" max="2186" width="12" style="98" customWidth="1"/>
    <col min="2187" max="2187" width="25.5" style="98" bestFit="1" customWidth="1"/>
    <col min="2188" max="2188" width="24.125" style="98" bestFit="1" customWidth="1"/>
    <col min="2189" max="2189" width="19.625" style="98" bestFit="1" customWidth="1"/>
    <col min="2190" max="2190" width="18.375" style="98" bestFit="1" customWidth="1"/>
    <col min="2191" max="2191" width="23.5" style="98" bestFit="1" customWidth="1"/>
    <col min="2192" max="2192" width="13.375" style="98" bestFit="1" customWidth="1"/>
    <col min="2193" max="2193" width="19.875" style="98" bestFit="1" customWidth="1"/>
    <col min="2194" max="2194" width="22.75" style="98" bestFit="1" customWidth="1"/>
    <col min="2195" max="2195" width="19.125" style="98" bestFit="1" customWidth="1"/>
    <col min="2196" max="2196" width="10.875" style="98" customWidth="1"/>
    <col min="2197" max="2197" width="18.875" style="98" bestFit="1" customWidth="1"/>
    <col min="2198" max="2198" width="28.875" style="98" bestFit="1" customWidth="1"/>
    <col min="2199" max="2199" width="24.125" style="98" bestFit="1" customWidth="1"/>
    <col min="2200" max="2200" width="18.625" style="98" bestFit="1" customWidth="1"/>
    <col min="2201" max="2201" width="16.25" style="98" bestFit="1" customWidth="1"/>
    <col min="2202" max="2202" width="19.125" style="98" bestFit="1" customWidth="1"/>
    <col min="2203" max="2203" width="4.375" style="98" customWidth="1"/>
    <col min="2204" max="2204" width="11.375" style="98" bestFit="1" customWidth="1"/>
    <col min="2205" max="2205" width="13.5" style="98" bestFit="1" customWidth="1"/>
    <col min="2206" max="2206" width="13.125" style="98" bestFit="1" customWidth="1"/>
    <col min="2207" max="2207" width="14.25" style="98" bestFit="1" customWidth="1"/>
    <col min="2208" max="2208" width="13.625" style="98" bestFit="1" customWidth="1"/>
    <col min="2209" max="2209" width="16.875" style="98" bestFit="1" customWidth="1"/>
    <col min="2210" max="2210" width="15.5" style="98" bestFit="1" customWidth="1"/>
    <col min="2211" max="2211" width="19.75" style="98" bestFit="1" customWidth="1"/>
    <col min="2212" max="2212" width="18.375" style="98" bestFit="1" customWidth="1"/>
    <col min="2213" max="2213" width="19.5" style="98" bestFit="1" customWidth="1"/>
    <col min="2214" max="2214" width="18.125" style="98" bestFit="1" customWidth="1"/>
    <col min="2215" max="2215" width="16.25" style="98" bestFit="1" customWidth="1"/>
    <col min="2216" max="2216" width="12.125" style="98" customWidth="1"/>
    <col min="2217" max="2217" width="25.125" style="98" bestFit="1" customWidth="1"/>
    <col min="2218" max="2218" width="23.625" style="98" bestFit="1" customWidth="1"/>
    <col min="2219" max="2219" width="19.5" style="98" bestFit="1" customWidth="1"/>
    <col min="2220" max="2220" width="18.125" style="98" bestFit="1" customWidth="1"/>
    <col min="2221" max="2221" width="23.125" style="98" bestFit="1" customWidth="1"/>
    <col min="2222" max="2222" width="13.25" style="98" bestFit="1" customWidth="1"/>
    <col min="2223" max="2223" width="19.75" style="98" bestFit="1" customWidth="1"/>
    <col min="2224" max="2224" width="22.375" style="98" bestFit="1" customWidth="1"/>
    <col min="2225" max="2225" width="18.875" style="98" bestFit="1" customWidth="1"/>
    <col min="2226" max="2226" width="10.875" style="98" customWidth="1"/>
    <col min="2227" max="2227" width="18.375" style="98" bestFit="1" customWidth="1"/>
    <col min="2228" max="2228" width="28.375" style="98" bestFit="1" customWidth="1"/>
    <col min="2229" max="2229" width="23.875" style="98" bestFit="1" customWidth="1"/>
    <col min="2230" max="2230" width="18.25" style="98" bestFit="1" customWidth="1"/>
    <col min="2231" max="2231" width="16.25" style="98" bestFit="1" customWidth="1"/>
    <col min="2232" max="2232" width="19.125" style="98" bestFit="1" customWidth="1"/>
    <col min="2233" max="2233" width="4.375" style="98" customWidth="1"/>
    <col min="2234" max="2234" width="11.375" style="98" bestFit="1" customWidth="1"/>
    <col min="2235" max="2235" width="13.5" style="98" bestFit="1" customWidth="1"/>
    <col min="2236" max="2236" width="13.125" style="98" bestFit="1" customWidth="1"/>
    <col min="2237" max="2237" width="14.25" style="98" bestFit="1" customWidth="1"/>
    <col min="2238" max="2238" width="13.625" style="98" bestFit="1" customWidth="1"/>
    <col min="2239" max="2239" width="16.875" style="98" bestFit="1" customWidth="1"/>
    <col min="2240" max="2240" width="15.5" style="98" bestFit="1" customWidth="1"/>
    <col min="2241" max="2241" width="19.75" style="98" bestFit="1" customWidth="1"/>
    <col min="2242" max="2242" width="18.375" style="98" bestFit="1" customWidth="1"/>
    <col min="2243" max="2243" width="19.5" style="98" bestFit="1" customWidth="1"/>
    <col min="2244" max="2244" width="18.125" style="98" bestFit="1" customWidth="1"/>
    <col min="2245" max="2245" width="16.25" style="98" bestFit="1" customWidth="1"/>
    <col min="2246" max="2246" width="12.125" style="98" customWidth="1"/>
    <col min="2247" max="2247" width="25.125" style="98" bestFit="1" customWidth="1"/>
    <col min="2248" max="2248" width="23.625" style="98" bestFit="1" customWidth="1"/>
    <col min="2249" max="2249" width="19.5" style="98" bestFit="1" customWidth="1"/>
    <col min="2250" max="2250" width="18.125" style="98" bestFit="1" customWidth="1"/>
    <col min="2251" max="2251" width="23.125" style="98" bestFit="1" customWidth="1"/>
    <col min="2252" max="2252" width="13.25" style="98" bestFit="1" customWidth="1"/>
    <col min="2253" max="2253" width="19.75" style="98" bestFit="1" customWidth="1"/>
    <col min="2254" max="2254" width="22.375" style="98" bestFit="1" customWidth="1"/>
    <col min="2255" max="2255" width="18.875" style="98" bestFit="1" customWidth="1"/>
    <col min="2256" max="2256" width="10.875" style="98" customWidth="1"/>
    <col min="2257" max="2257" width="18.375" style="98" bestFit="1" customWidth="1"/>
    <col min="2258" max="2258" width="28.375" style="98" bestFit="1" customWidth="1"/>
    <col min="2259" max="2259" width="23.875" style="98" bestFit="1" customWidth="1"/>
    <col min="2260" max="2260" width="18.25" style="98" bestFit="1" customWidth="1"/>
    <col min="2261" max="2261" width="16.25" style="98" bestFit="1" customWidth="1"/>
    <col min="2262" max="2262" width="19.125" style="98" bestFit="1" customWidth="1"/>
    <col min="2263" max="2263" width="4.375" style="98" customWidth="1"/>
    <col min="2264" max="2264" width="11.375" style="98" bestFit="1" customWidth="1"/>
    <col min="2265" max="2265" width="13.5" style="98" bestFit="1" customWidth="1"/>
    <col min="2266" max="2266" width="13.125" style="98" bestFit="1" customWidth="1"/>
    <col min="2267" max="2267" width="14.25" style="98" bestFit="1" customWidth="1"/>
    <col min="2268" max="2268" width="13.625" style="98" bestFit="1" customWidth="1"/>
    <col min="2269" max="2269" width="16.875" style="98" bestFit="1" customWidth="1"/>
    <col min="2270" max="2270" width="15.5" style="98" bestFit="1" customWidth="1"/>
    <col min="2271" max="2271" width="19.75" style="98" bestFit="1" customWidth="1"/>
    <col min="2272" max="2272" width="18.375" style="98" bestFit="1" customWidth="1"/>
    <col min="2273" max="2273" width="19.5" style="98" bestFit="1" customWidth="1"/>
    <col min="2274" max="2274" width="18.125" style="98" bestFit="1" customWidth="1"/>
    <col min="2275" max="2275" width="16.25" style="98" bestFit="1" customWidth="1"/>
    <col min="2276" max="2276" width="12.125" style="98" bestFit="1" customWidth="1"/>
    <col min="2277" max="2277" width="25.125" style="98" bestFit="1" customWidth="1"/>
    <col min="2278" max="2278" width="23.625" style="98" bestFit="1" customWidth="1"/>
    <col min="2279" max="2279" width="19.5" style="98" bestFit="1" customWidth="1"/>
    <col min="2280" max="2280" width="18.125" style="98" bestFit="1" customWidth="1"/>
    <col min="2281" max="2281" width="23.125" style="98" bestFit="1" customWidth="1"/>
    <col min="2282" max="2282" width="13.25" style="98" bestFit="1" customWidth="1"/>
    <col min="2283" max="2283" width="19.75" style="98" bestFit="1" customWidth="1"/>
    <col min="2284" max="2284" width="22.375" style="98" bestFit="1" customWidth="1"/>
    <col min="2285" max="2285" width="18.875" style="98" bestFit="1" customWidth="1"/>
    <col min="2286" max="2286" width="10.875" style="98" customWidth="1"/>
    <col min="2287" max="2287" width="18.375" style="98" bestFit="1" customWidth="1"/>
    <col min="2288" max="2288" width="28.375" style="98" bestFit="1" customWidth="1"/>
    <col min="2289" max="2289" width="23.875" style="98" bestFit="1" customWidth="1"/>
    <col min="2290" max="2290" width="18.25" style="98" bestFit="1" customWidth="1"/>
    <col min="2291" max="2291" width="16.625" style="98" bestFit="1" customWidth="1"/>
    <col min="2292" max="2292" width="19.375" style="98" bestFit="1" customWidth="1"/>
    <col min="2293" max="2293" width="4.5" style="98" customWidth="1"/>
    <col min="2294" max="2294" width="11.25" style="98" bestFit="1" customWidth="1"/>
    <col min="2295" max="2295" width="13.625" style="98" bestFit="1" customWidth="1"/>
    <col min="2296" max="2296" width="13.375" style="98" bestFit="1" customWidth="1"/>
    <col min="2297" max="2297" width="14.125" style="98" bestFit="1" customWidth="1"/>
    <col min="2298" max="2298" width="13.625" style="98" bestFit="1" customWidth="1"/>
    <col min="2299" max="2299" width="16.75" style="98" bestFit="1" customWidth="1"/>
    <col min="2300" max="2300" width="15.5" style="98" bestFit="1" customWidth="1"/>
    <col min="2301" max="2301" width="19.625" style="98" bestFit="1" customWidth="1"/>
    <col min="2302" max="2302" width="18.375" style="98" bestFit="1" customWidth="1"/>
    <col min="2303" max="2303" width="19.375" style="98" bestFit="1" customWidth="1"/>
    <col min="2304" max="2304" width="18.125" style="98" bestFit="1" customWidth="1"/>
    <col min="2305" max="2305" width="16.375" style="98" bestFit="1" customWidth="1"/>
    <col min="2306" max="2306" width="12" style="98" customWidth="1"/>
    <col min="2307" max="2307" width="25.5" style="98" bestFit="1" customWidth="1"/>
    <col min="2308" max="2308" width="24.125" style="98" bestFit="1" customWidth="1"/>
    <col min="2309" max="2309" width="19.625" style="98" bestFit="1" customWidth="1"/>
    <col min="2310" max="2310" width="18.375" style="98" bestFit="1" customWidth="1"/>
    <col min="2311" max="2311" width="23.5" style="98" bestFit="1" customWidth="1"/>
    <col min="2312" max="2312" width="13.375" style="98" bestFit="1" customWidth="1"/>
    <col min="2313" max="2313" width="19.875" style="98" bestFit="1" customWidth="1"/>
    <col min="2314" max="2314" width="22.75" style="98" bestFit="1" customWidth="1"/>
    <col min="2315" max="2315" width="19.125" style="98" bestFit="1" customWidth="1"/>
    <col min="2316" max="2316" width="10.875" style="98" customWidth="1"/>
    <col min="2317" max="2317" width="18.875" style="98" bestFit="1" customWidth="1"/>
    <col min="2318" max="2318" width="28.875" style="98" bestFit="1" customWidth="1"/>
    <col min="2319" max="2319" width="24.125" style="98" bestFit="1" customWidth="1"/>
    <col min="2320" max="2320" width="18.625" style="98" bestFit="1" customWidth="1"/>
    <col min="2321" max="2321" width="16.625" style="98" bestFit="1" customWidth="1"/>
    <col min="2322" max="2322" width="19.375" style="98" bestFit="1" customWidth="1"/>
    <col min="2323" max="2323" width="4.5" style="98" customWidth="1"/>
    <col min="2324" max="2324" width="11.25" style="98" bestFit="1" customWidth="1"/>
    <col min="2325" max="2325" width="13.625" style="98" bestFit="1" customWidth="1"/>
    <col min="2326" max="2326" width="13.375" style="98" bestFit="1" customWidth="1"/>
    <col min="2327" max="2327" width="14.125" style="98" bestFit="1" customWidth="1"/>
    <col min="2328" max="2328" width="13.625" style="98" bestFit="1" customWidth="1"/>
    <col min="2329" max="2329" width="16.75" style="98" bestFit="1" customWidth="1"/>
    <col min="2330" max="2330" width="15.5" style="98" bestFit="1" customWidth="1"/>
    <col min="2331" max="2331" width="19.625" style="98" bestFit="1" customWidth="1"/>
    <col min="2332" max="2332" width="18.375" style="98" bestFit="1" customWidth="1"/>
    <col min="2333" max="2333" width="19.375" style="98" bestFit="1" customWidth="1"/>
    <col min="2334" max="2334" width="18.125" style="98" bestFit="1" customWidth="1"/>
    <col min="2335" max="2335" width="16.375" style="98" bestFit="1" customWidth="1"/>
    <col min="2336" max="2336" width="12" style="98" customWidth="1"/>
    <col min="2337" max="2337" width="25.5" style="98" bestFit="1" customWidth="1"/>
    <col min="2338" max="2338" width="24.125" style="98" bestFit="1" customWidth="1"/>
    <col min="2339" max="2339" width="19.625" style="98" bestFit="1" customWidth="1"/>
    <col min="2340" max="2340" width="18.375" style="98" bestFit="1" customWidth="1"/>
    <col min="2341" max="2341" width="23.5" style="98" bestFit="1" customWidth="1"/>
    <col min="2342" max="2342" width="13.375" style="98" bestFit="1" customWidth="1"/>
    <col min="2343" max="2343" width="19.875" style="98" bestFit="1" customWidth="1"/>
    <col min="2344" max="2344" width="22.75" style="98" bestFit="1" customWidth="1"/>
    <col min="2345" max="2345" width="19.125" style="98" bestFit="1" customWidth="1"/>
    <col min="2346" max="2346" width="10.875" style="98" customWidth="1"/>
    <col min="2347" max="2347" width="18.875" style="98" bestFit="1" customWidth="1"/>
    <col min="2348" max="2348" width="28.875" style="98" bestFit="1" customWidth="1"/>
    <col min="2349" max="2349" width="24.125" style="98" bestFit="1" customWidth="1"/>
    <col min="2350" max="2350" width="18.625" style="98" bestFit="1" customWidth="1"/>
    <col min="2351" max="2351" width="16.625" style="98" bestFit="1" customWidth="1"/>
    <col min="2352" max="2352" width="19.375" style="98" bestFit="1" customWidth="1"/>
    <col min="2353" max="2353" width="4.5" style="98" customWidth="1"/>
    <col min="2354" max="2354" width="11.25" style="98" bestFit="1" customWidth="1"/>
    <col min="2355" max="2355" width="13.625" style="98" bestFit="1" customWidth="1"/>
    <col min="2356" max="2356" width="13.375" style="98" bestFit="1" customWidth="1"/>
    <col min="2357" max="2357" width="14.125" style="98" bestFit="1" customWidth="1"/>
    <col min="2358" max="2358" width="13.625" style="98" bestFit="1" customWidth="1"/>
    <col min="2359" max="2359" width="16.75" style="98" bestFit="1" customWidth="1"/>
    <col min="2360" max="2360" width="15.5" style="98" bestFit="1" customWidth="1"/>
    <col min="2361" max="2361" width="19.625" style="98" bestFit="1" customWidth="1"/>
    <col min="2362" max="2362" width="18.375" style="98" bestFit="1" customWidth="1"/>
    <col min="2363" max="2363" width="19.375" style="98" bestFit="1" customWidth="1"/>
    <col min="2364" max="2364" width="18.125" style="98" bestFit="1" customWidth="1"/>
    <col min="2365" max="2365" width="16.375" style="98" bestFit="1" customWidth="1"/>
    <col min="2366" max="2366" width="12" style="98" customWidth="1"/>
    <col min="2367" max="2367" width="25.5" style="98" bestFit="1" customWidth="1"/>
    <col min="2368" max="2368" width="24.125" style="98" bestFit="1" customWidth="1"/>
    <col min="2369" max="2369" width="19.625" style="98" bestFit="1" customWidth="1"/>
    <col min="2370" max="2370" width="18.375" style="98" bestFit="1" customWidth="1"/>
    <col min="2371" max="2371" width="23.5" style="98" bestFit="1" customWidth="1"/>
    <col min="2372" max="2372" width="13.375" style="98" bestFit="1" customWidth="1"/>
    <col min="2373" max="2373" width="19.875" style="98" bestFit="1" customWidth="1"/>
    <col min="2374" max="2374" width="22.75" style="98" bestFit="1" customWidth="1"/>
    <col min="2375" max="2375" width="19.125" style="98" bestFit="1" customWidth="1"/>
    <col min="2376" max="2376" width="10.875" style="98" customWidth="1"/>
    <col min="2377" max="2377" width="18.875" style="98" bestFit="1" customWidth="1"/>
    <col min="2378" max="2378" width="28.875" style="98" bestFit="1" customWidth="1"/>
    <col min="2379" max="2379" width="24.125" style="98" bestFit="1" customWidth="1"/>
    <col min="2380" max="2380" width="18.625" style="98" bestFit="1" customWidth="1"/>
    <col min="2381" max="2381" width="16.25" style="98" bestFit="1" customWidth="1"/>
    <col min="2382" max="2382" width="19.125" style="98" bestFit="1" customWidth="1"/>
    <col min="2383" max="2383" width="4.375" style="98" customWidth="1"/>
    <col min="2384" max="2384" width="11.375" style="98" bestFit="1" customWidth="1"/>
    <col min="2385" max="2385" width="13.5" style="98" bestFit="1" customWidth="1"/>
    <col min="2386" max="2386" width="13.125" style="98" bestFit="1" customWidth="1"/>
    <col min="2387" max="2387" width="14.25" style="98" bestFit="1" customWidth="1"/>
    <col min="2388" max="2388" width="13.625" style="98" bestFit="1" customWidth="1"/>
    <col min="2389" max="2389" width="16.875" style="98" bestFit="1" customWidth="1"/>
    <col min="2390" max="2390" width="15.5" style="98" bestFit="1" customWidth="1"/>
    <col min="2391" max="2391" width="19.75" style="98" bestFit="1" customWidth="1"/>
    <col min="2392" max="2392" width="18.375" style="98" bestFit="1" customWidth="1"/>
    <col min="2393" max="2393" width="19.5" style="98" bestFit="1" customWidth="1"/>
    <col min="2394" max="2394" width="18.125" style="98" bestFit="1" customWidth="1"/>
    <col min="2395" max="2395" width="16.25" style="98" bestFit="1" customWidth="1"/>
    <col min="2396" max="2396" width="12.375" style="98" customWidth="1"/>
    <col min="2397" max="2397" width="25.125" style="98" bestFit="1" customWidth="1"/>
    <col min="2398" max="2398" width="23.625" style="98" bestFit="1" customWidth="1"/>
    <col min="2399" max="2399" width="19.5" style="98" bestFit="1" customWidth="1"/>
    <col min="2400" max="2400" width="18.125" style="98" bestFit="1" customWidth="1"/>
    <col min="2401" max="2401" width="23.125" style="98" bestFit="1" customWidth="1"/>
    <col min="2402" max="2402" width="13.25" style="98" bestFit="1" customWidth="1"/>
    <col min="2403" max="2403" width="19.75" style="98" bestFit="1" customWidth="1"/>
    <col min="2404" max="2404" width="22.375" style="98" bestFit="1" customWidth="1"/>
    <col min="2405" max="2405" width="18.875" style="98" bestFit="1" customWidth="1"/>
    <col min="2406" max="2406" width="11.75" style="98" customWidth="1"/>
    <col min="2407" max="2407" width="18.375" style="98" bestFit="1" customWidth="1"/>
    <col min="2408" max="2408" width="28.375" style="98" bestFit="1" customWidth="1"/>
    <col min="2409" max="2409" width="23.875" style="98" bestFit="1" customWidth="1"/>
    <col min="2410" max="2410" width="18.25" style="98" bestFit="1" customWidth="1"/>
    <col min="2411" max="2411" width="16.25" style="98" bestFit="1" customWidth="1"/>
    <col min="2412" max="2412" width="19.125" style="98" bestFit="1" customWidth="1"/>
    <col min="2413" max="2413" width="4.375" style="98" customWidth="1"/>
    <col min="2414" max="2414" width="11.375" style="98" bestFit="1" customWidth="1"/>
    <col min="2415" max="2415" width="13.5" style="98" bestFit="1" customWidth="1"/>
    <col min="2416" max="2416" width="13.125" style="98" bestFit="1" customWidth="1"/>
    <col min="2417" max="2417" width="14.25" style="98" bestFit="1" customWidth="1"/>
    <col min="2418" max="2418" width="13.625" style="98" bestFit="1" customWidth="1"/>
    <col min="2419" max="2419" width="16.875" style="98" bestFit="1" customWidth="1"/>
    <col min="2420" max="2420" width="15.5" style="98" bestFit="1" customWidth="1"/>
    <col min="2421" max="2421" width="19.75" style="98" bestFit="1" customWidth="1"/>
    <col min="2422" max="2422" width="18.375" style="98" bestFit="1" customWidth="1"/>
    <col min="2423" max="2423" width="19.5" style="98" bestFit="1" customWidth="1"/>
    <col min="2424" max="2424" width="18.125" style="98" bestFit="1" customWidth="1"/>
    <col min="2425" max="2425" width="16.25" style="98" bestFit="1" customWidth="1"/>
    <col min="2426" max="2426" width="12.375" style="98" customWidth="1"/>
    <col min="2427" max="2427" width="25.125" style="98" bestFit="1" customWidth="1"/>
    <col min="2428" max="2428" width="23.625" style="98" bestFit="1" customWidth="1"/>
    <col min="2429" max="2429" width="19.5" style="98" bestFit="1" customWidth="1"/>
    <col min="2430" max="2430" width="18.125" style="98" bestFit="1" customWidth="1"/>
    <col min="2431" max="2431" width="23.125" style="98" bestFit="1" customWidth="1"/>
    <col min="2432" max="2432" width="13.25" style="98" bestFit="1" customWidth="1"/>
    <col min="2433" max="2433" width="19.75" style="98" bestFit="1" customWidth="1"/>
    <col min="2434" max="2434" width="22.375" style="98" bestFit="1" customWidth="1"/>
    <col min="2435" max="2435" width="18.875" style="98" bestFit="1" customWidth="1"/>
    <col min="2436" max="2436" width="11.75" style="98" customWidth="1"/>
    <col min="2437" max="2437" width="18.375" style="98" bestFit="1" customWidth="1"/>
    <col min="2438" max="2438" width="28.375" style="98" bestFit="1" customWidth="1"/>
    <col min="2439" max="2439" width="23.875" style="98" bestFit="1" customWidth="1"/>
    <col min="2440" max="2440" width="18.25" style="98" bestFit="1" customWidth="1"/>
    <col min="2441" max="2441" width="16.25" style="98" bestFit="1" customWidth="1"/>
    <col min="2442" max="2442" width="19.125" style="98" bestFit="1" customWidth="1"/>
    <col min="2443" max="2443" width="4.375" style="98" customWidth="1"/>
    <col min="2444" max="2444" width="11.375" style="98" bestFit="1" customWidth="1"/>
    <col min="2445" max="2445" width="13.5" style="98" bestFit="1" customWidth="1"/>
    <col min="2446" max="2446" width="13.125" style="98" bestFit="1" customWidth="1"/>
    <col min="2447" max="2447" width="14.25" style="98" bestFit="1" customWidth="1"/>
    <col min="2448" max="2448" width="13.625" style="98" bestFit="1" customWidth="1"/>
    <col min="2449" max="2449" width="16.875" style="98" bestFit="1" customWidth="1"/>
    <col min="2450" max="2450" width="15.5" style="98" bestFit="1" customWidth="1"/>
    <col min="2451" max="2451" width="19.75" style="98" bestFit="1" customWidth="1"/>
    <col min="2452" max="2452" width="18.375" style="98" bestFit="1" customWidth="1"/>
    <col min="2453" max="2453" width="19.5" style="98" bestFit="1" customWidth="1"/>
    <col min="2454" max="2454" width="18.125" style="98" bestFit="1" customWidth="1"/>
    <col min="2455" max="2455" width="16.25" style="98" bestFit="1" customWidth="1"/>
    <col min="2456" max="2456" width="12.375" style="98" customWidth="1"/>
    <col min="2457" max="2457" width="25.125" style="98" bestFit="1" customWidth="1"/>
    <col min="2458" max="2458" width="23.625" style="98" bestFit="1" customWidth="1"/>
    <col min="2459" max="2459" width="19.5" style="98" bestFit="1" customWidth="1"/>
    <col min="2460" max="2460" width="18.125" style="98" bestFit="1" customWidth="1"/>
    <col min="2461" max="2461" width="23.125" style="98" bestFit="1" customWidth="1"/>
    <col min="2462" max="2462" width="13.25" style="98" bestFit="1" customWidth="1"/>
    <col min="2463" max="2463" width="19.75" style="98" bestFit="1" customWidth="1"/>
    <col min="2464" max="2464" width="22.375" style="98" bestFit="1" customWidth="1"/>
    <col min="2465" max="2465" width="18.875" style="98" bestFit="1" customWidth="1"/>
    <col min="2466" max="2466" width="11.75" style="98" customWidth="1"/>
    <col min="2467" max="2467" width="18.375" style="98" bestFit="1" customWidth="1"/>
    <col min="2468" max="2468" width="28.375" style="98" bestFit="1" customWidth="1"/>
    <col min="2469" max="2469" width="23.875" style="98" bestFit="1" customWidth="1"/>
    <col min="2470" max="2470" width="18.25" style="98" bestFit="1" customWidth="1"/>
    <col min="2471" max="2471" width="16.25" style="98" bestFit="1" customWidth="1"/>
    <col min="2472" max="2472" width="19.125" style="98" bestFit="1" customWidth="1"/>
    <col min="2473" max="2473" width="4.375" style="98" customWidth="1"/>
    <col min="2474" max="2474" width="11.375" style="98" bestFit="1" customWidth="1"/>
    <col min="2475" max="2475" width="13.5" style="98" bestFit="1" customWidth="1"/>
    <col min="2476" max="2476" width="13.125" style="98" bestFit="1" customWidth="1"/>
    <col min="2477" max="2477" width="14.25" style="98" bestFit="1" customWidth="1"/>
    <col min="2478" max="2478" width="13.625" style="98" bestFit="1" customWidth="1"/>
    <col min="2479" max="2479" width="16.875" style="98" bestFit="1" customWidth="1"/>
    <col min="2480" max="2480" width="15.5" style="98" bestFit="1" customWidth="1"/>
    <col min="2481" max="2481" width="19.75" style="98" bestFit="1" customWidth="1"/>
    <col min="2482" max="2482" width="18.375" style="98" bestFit="1" customWidth="1"/>
    <col min="2483" max="2483" width="19.5" style="98" bestFit="1" customWidth="1"/>
    <col min="2484" max="2484" width="18.125" style="98" bestFit="1" customWidth="1"/>
    <col min="2485" max="2485" width="16.25" style="98" bestFit="1" customWidth="1"/>
    <col min="2486" max="2486" width="12.375" style="98" customWidth="1"/>
    <col min="2487" max="2487" width="25.125" style="98" bestFit="1" customWidth="1"/>
    <col min="2488" max="2488" width="23.625" style="98" bestFit="1" customWidth="1"/>
    <col min="2489" max="2489" width="19.5" style="98" bestFit="1" customWidth="1"/>
    <col min="2490" max="2490" width="18.125" style="98" bestFit="1" customWidth="1"/>
    <col min="2491" max="2491" width="23.125" style="98" bestFit="1" customWidth="1"/>
    <col min="2492" max="2492" width="13.25" style="98" bestFit="1" customWidth="1"/>
    <col min="2493" max="2493" width="19.75" style="98" bestFit="1" customWidth="1"/>
    <col min="2494" max="2494" width="22.375" style="98" bestFit="1" customWidth="1"/>
    <col min="2495" max="2495" width="18.875" style="98" bestFit="1" customWidth="1"/>
    <col min="2496" max="2496" width="11.75" style="98" bestFit="1" customWidth="1"/>
    <col min="2497" max="2497" width="18.375" style="98" bestFit="1" customWidth="1"/>
    <col min="2498" max="2498" width="28.375" style="98" bestFit="1" customWidth="1"/>
    <col min="2499" max="2499" width="23.875" style="98" bestFit="1" customWidth="1"/>
    <col min="2500" max="2500" width="18.25" style="98" bestFit="1" customWidth="1"/>
    <col min="2501" max="2501" width="16.25" style="98" bestFit="1" customWidth="1"/>
    <col min="2502" max="2502" width="19.125" style="98" bestFit="1" customWidth="1"/>
    <col min="2503" max="2503" width="4.375" style="98" customWidth="1"/>
    <col min="2504" max="2504" width="11.375" style="98" bestFit="1" customWidth="1"/>
    <col min="2505" max="2505" width="13.5" style="98" bestFit="1" customWidth="1"/>
    <col min="2506" max="2506" width="13.125" style="98" bestFit="1" customWidth="1"/>
    <col min="2507" max="2507" width="14.25" style="98" bestFit="1" customWidth="1"/>
    <col min="2508" max="2508" width="13.625" style="98" bestFit="1" customWidth="1"/>
    <col min="2509" max="2509" width="16.875" style="98" bestFit="1" customWidth="1"/>
    <col min="2510" max="2510" width="15.5" style="98" bestFit="1" customWidth="1"/>
    <col min="2511" max="2511" width="19.75" style="98" bestFit="1" customWidth="1"/>
    <col min="2512" max="2512" width="18.375" style="98" bestFit="1" customWidth="1"/>
    <col min="2513" max="2513" width="19.5" style="98" bestFit="1" customWidth="1"/>
    <col min="2514" max="2514" width="18.125" style="98" bestFit="1" customWidth="1"/>
    <col min="2515" max="2515" width="16.25" style="98" bestFit="1" customWidth="1"/>
    <col min="2516" max="2516" width="12.375" style="98" customWidth="1"/>
    <col min="2517" max="2517" width="25.125" style="98" bestFit="1" customWidth="1"/>
    <col min="2518" max="2518" width="23.625" style="98" bestFit="1" customWidth="1"/>
    <col min="2519" max="2519" width="19.5" style="98" bestFit="1" customWidth="1"/>
    <col min="2520" max="2520" width="18.125" style="98" bestFit="1" customWidth="1"/>
    <col min="2521" max="2521" width="23.125" style="98" bestFit="1" customWidth="1"/>
    <col min="2522" max="2522" width="13.25" style="98" bestFit="1" customWidth="1"/>
    <col min="2523" max="2523" width="19.75" style="98" bestFit="1" customWidth="1"/>
    <col min="2524" max="2524" width="22.375" style="98" bestFit="1" customWidth="1"/>
    <col min="2525" max="2525" width="18.875" style="98" bestFit="1" customWidth="1"/>
    <col min="2526" max="2526" width="11.75" style="98" customWidth="1"/>
    <col min="2527" max="2527" width="18.375" style="98" bestFit="1" customWidth="1"/>
    <col min="2528" max="2528" width="28.375" style="98" bestFit="1" customWidth="1"/>
    <col min="2529" max="2529" width="23.875" style="98" bestFit="1" customWidth="1"/>
    <col min="2530" max="2530" width="18.25" style="98" bestFit="1" customWidth="1"/>
    <col min="2531" max="2531" width="16.25" style="98" bestFit="1" customWidth="1"/>
    <col min="2532" max="2532" width="19.125" style="98" bestFit="1" customWidth="1"/>
    <col min="2533" max="2533" width="4.375" style="98" customWidth="1"/>
    <col min="2534" max="2534" width="11.375" style="98" bestFit="1" customWidth="1"/>
    <col min="2535" max="2535" width="13.5" style="98" bestFit="1" customWidth="1"/>
    <col min="2536" max="2536" width="13.125" style="98" bestFit="1" customWidth="1"/>
    <col min="2537" max="2537" width="14.25" style="98" bestFit="1" customWidth="1"/>
    <col min="2538" max="2538" width="13.625" style="98" bestFit="1" customWidth="1"/>
    <col min="2539" max="2539" width="16.875" style="98" bestFit="1" customWidth="1"/>
    <col min="2540" max="2540" width="15.5" style="98" bestFit="1" customWidth="1"/>
    <col min="2541" max="2541" width="19.75" style="98" bestFit="1" customWidth="1"/>
    <col min="2542" max="2542" width="18.375" style="98" bestFit="1" customWidth="1"/>
    <col min="2543" max="2543" width="19.5" style="98" bestFit="1" customWidth="1"/>
    <col min="2544" max="2544" width="18.125" style="98" bestFit="1" customWidth="1"/>
    <col min="2545" max="2545" width="16.25" style="98" bestFit="1" customWidth="1"/>
    <col min="2546" max="2546" width="12.375" style="98" customWidth="1"/>
    <col min="2547" max="2547" width="25.125" style="98" bestFit="1" customWidth="1"/>
    <col min="2548" max="2548" width="23.625" style="98" bestFit="1" customWidth="1"/>
    <col min="2549" max="2549" width="19.5" style="98" bestFit="1" customWidth="1"/>
    <col min="2550" max="2550" width="18.125" style="98" bestFit="1" customWidth="1"/>
    <col min="2551" max="2551" width="23.125" style="98" bestFit="1" customWidth="1"/>
    <col min="2552" max="2552" width="13.25" style="98" bestFit="1" customWidth="1"/>
    <col min="2553" max="2553" width="19.75" style="98" bestFit="1" customWidth="1"/>
    <col min="2554" max="2554" width="22.375" style="98" bestFit="1" customWidth="1"/>
    <col min="2555" max="2555" width="18.875" style="98" bestFit="1" customWidth="1"/>
    <col min="2556" max="2556" width="11.75" style="98" customWidth="1"/>
    <col min="2557" max="2557" width="18.375" style="98" bestFit="1" customWidth="1"/>
    <col min="2558" max="2558" width="28.375" style="98" bestFit="1" customWidth="1"/>
    <col min="2559" max="2559" width="23.875" style="98" bestFit="1" customWidth="1"/>
    <col min="2560" max="2560" width="18.25" style="98" bestFit="1" customWidth="1"/>
    <col min="2561" max="2561" width="16.625" style="98" bestFit="1" customWidth="1"/>
    <col min="2562" max="2562" width="19.375" style="98" bestFit="1" customWidth="1"/>
    <col min="2563" max="2563" width="4.5" style="98" customWidth="1"/>
    <col min="2564" max="2564" width="11.25" style="98" bestFit="1" customWidth="1"/>
    <col min="2565" max="2565" width="13.625" style="98" bestFit="1" customWidth="1"/>
    <col min="2566" max="2566" width="13.375" style="98" bestFit="1" customWidth="1"/>
    <col min="2567" max="2567" width="14.125" style="98" bestFit="1" customWidth="1"/>
    <col min="2568" max="2568" width="13.625" style="98" bestFit="1" customWidth="1"/>
    <col min="2569" max="2569" width="16.75" style="98" bestFit="1" customWidth="1"/>
    <col min="2570" max="2570" width="15.5" style="98" bestFit="1" customWidth="1"/>
    <col min="2571" max="2571" width="19.625" style="98" bestFit="1" customWidth="1"/>
    <col min="2572" max="2572" width="18.375" style="98" bestFit="1" customWidth="1"/>
    <col min="2573" max="2573" width="19.375" style="98" bestFit="1" customWidth="1"/>
    <col min="2574" max="2574" width="18.125" style="98" bestFit="1" customWidth="1"/>
    <col min="2575" max="2575" width="16.375" style="98" bestFit="1" customWidth="1"/>
    <col min="2576" max="2576" width="12.5" style="98" bestFit="1" customWidth="1"/>
    <col min="2577" max="2577" width="25.5" style="98" bestFit="1" customWidth="1"/>
    <col min="2578" max="2578" width="24.125" style="98" bestFit="1" customWidth="1"/>
    <col min="2579" max="2579" width="19.625" style="98" bestFit="1" customWidth="1"/>
    <col min="2580" max="2580" width="18.375" style="98" bestFit="1" customWidth="1"/>
    <col min="2581" max="2581" width="23.5" style="98" bestFit="1" customWidth="1"/>
    <col min="2582" max="2582" width="13.375" style="98" bestFit="1" customWidth="1"/>
    <col min="2583" max="2583" width="19.875" style="98" bestFit="1" customWidth="1"/>
    <col min="2584" max="2584" width="22.75" style="98" bestFit="1" customWidth="1"/>
    <col min="2585" max="2585" width="19.125" style="98" bestFit="1" customWidth="1"/>
    <col min="2586" max="2586" width="11.875" style="98" customWidth="1"/>
    <col min="2587" max="2587" width="18.875" style="98" bestFit="1" customWidth="1"/>
    <col min="2588" max="2588" width="28.875" style="98" bestFit="1" customWidth="1"/>
    <col min="2589" max="2589" width="24.125" style="98" bestFit="1" customWidth="1"/>
    <col min="2590" max="2590" width="18.625" style="98" bestFit="1" customWidth="1"/>
    <col min="2591" max="2591" width="16.25" style="98" bestFit="1" customWidth="1"/>
    <col min="2592" max="2592" width="19.125" style="98" bestFit="1" customWidth="1"/>
    <col min="2593" max="2593" width="4.375" style="98" customWidth="1"/>
    <col min="2594" max="2594" width="11.375" style="98" bestFit="1" customWidth="1"/>
    <col min="2595" max="2595" width="13.5" style="98" bestFit="1" customWidth="1"/>
    <col min="2596" max="2596" width="13.125" style="98" bestFit="1" customWidth="1"/>
    <col min="2597" max="2597" width="14.25" style="98" bestFit="1" customWidth="1"/>
    <col min="2598" max="2598" width="13.625" style="98" bestFit="1" customWidth="1"/>
    <col min="2599" max="2599" width="16.875" style="98" bestFit="1" customWidth="1"/>
    <col min="2600" max="2600" width="15.5" style="98" bestFit="1" customWidth="1"/>
    <col min="2601" max="2601" width="19.75" style="98" bestFit="1" customWidth="1"/>
    <col min="2602" max="2602" width="18.375" style="98" bestFit="1" customWidth="1"/>
    <col min="2603" max="2603" width="19.5" style="98" bestFit="1" customWidth="1"/>
    <col min="2604" max="2604" width="18.125" style="98" bestFit="1" customWidth="1"/>
    <col min="2605" max="2605" width="16.25" style="98" bestFit="1" customWidth="1"/>
    <col min="2606" max="2606" width="12.375" style="98" customWidth="1"/>
    <col min="2607" max="2607" width="25.125" style="98" bestFit="1" customWidth="1"/>
    <col min="2608" max="2608" width="23.625" style="98" bestFit="1" customWidth="1"/>
    <col min="2609" max="2609" width="19.5" style="98" bestFit="1" customWidth="1"/>
    <col min="2610" max="2610" width="18.125" style="98" bestFit="1" customWidth="1"/>
    <col min="2611" max="2611" width="23.125" style="98" bestFit="1" customWidth="1"/>
    <col min="2612" max="2612" width="13.25" style="98" bestFit="1" customWidth="1"/>
    <col min="2613" max="2613" width="19.75" style="98" bestFit="1" customWidth="1"/>
    <col min="2614" max="2614" width="22.375" style="98" bestFit="1" customWidth="1"/>
    <col min="2615" max="2615" width="18.875" style="98" bestFit="1" customWidth="1"/>
    <col min="2616" max="2616" width="11.75" style="98" customWidth="1"/>
    <col min="2617" max="2617" width="18.375" style="98" bestFit="1" customWidth="1"/>
    <col min="2618" max="2618" width="28.375" style="98" bestFit="1" customWidth="1"/>
    <col min="2619" max="2619" width="23.875" style="98" bestFit="1" customWidth="1"/>
    <col min="2620" max="2620" width="18.25" style="98" bestFit="1" customWidth="1"/>
    <col min="2621" max="2621" width="16.625" style="98" bestFit="1" customWidth="1"/>
    <col min="2622" max="2622" width="19.375" style="98" bestFit="1" customWidth="1"/>
    <col min="2623" max="2623" width="4.5" style="98" customWidth="1"/>
    <col min="2624" max="2624" width="11.25" style="98" bestFit="1" customWidth="1"/>
    <col min="2625" max="2625" width="13.625" style="98" bestFit="1" customWidth="1"/>
    <col min="2626" max="2626" width="13.375" style="98" bestFit="1" customWidth="1"/>
    <col min="2627" max="2627" width="14.125" style="98" bestFit="1" customWidth="1"/>
    <col min="2628" max="2628" width="13.625" style="98" bestFit="1" customWidth="1"/>
    <col min="2629" max="2629" width="16.75" style="98" bestFit="1" customWidth="1"/>
    <col min="2630" max="2630" width="15.5" style="98" bestFit="1" customWidth="1"/>
    <col min="2631" max="2631" width="19.625" style="98" bestFit="1" customWidth="1"/>
    <col min="2632" max="2632" width="18.375" style="98" bestFit="1" customWidth="1"/>
    <col min="2633" max="2633" width="19.375" style="98" bestFit="1" customWidth="1"/>
    <col min="2634" max="2634" width="18.125" style="98" bestFit="1" customWidth="1"/>
    <col min="2635" max="2635" width="16.375" style="98" bestFit="1" customWidth="1"/>
    <col min="2636" max="2636" width="12.5" style="98" customWidth="1"/>
    <col min="2637" max="2637" width="25.5" style="98" bestFit="1" customWidth="1"/>
    <col min="2638" max="2638" width="24.125" style="98" bestFit="1" customWidth="1"/>
    <col min="2639" max="2639" width="19.625" style="98" bestFit="1" customWidth="1"/>
    <col min="2640" max="2640" width="18.375" style="98" bestFit="1" customWidth="1"/>
    <col min="2641" max="2641" width="23.5" style="98" bestFit="1" customWidth="1"/>
    <col min="2642" max="2642" width="13.375" style="98" bestFit="1" customWidth="1"/>
    <col min="2643" max="2643" width="19.875" style="98" bestFit="1" customWidth="1"/>
    <col min="2644" max="2644" width="22.75" style="98" bestFit="1" customWidth="1"/>
    <col min="2645" max="2645" width="19.125" style="98" bestFit="1" customWidth="1"/>
    <col min="2646" max="2646" width="11.875" style="98" customWidth="1"/>
    <col min="2647" max="2647" width="18.875" style="98" bestFit="1" customWidth="1"/>
    <col min="2648" max="2648" width="28.875" style="98" bestFit="1" customWidth="1"/>
    <col min="2649" max="2649" width="24.125" style="98" bestFit="1" customWidth="1"/>
    <col min="2650" max="2650" width="18.625" style="98" bestFit="1" customWidth="1"/>
    <col min="2651" max="2651" width="16.625" style="98" bestFit="1" customWidth="1"/>
    <col min="2652" max="2652" width="19.375" style="98" bestFit="1" customWidth="1"/>
    <col min="2653" max="2653" width="4.5" style="98" customWidth="1"/>
    <col min="2654" max="2654" width="11.25" style="98" bestFit="1" customWidth="1"/>
    <col min="2655" max="2655" width="13.625" style="98" bestFit="1" customWidth="1"/>
    <col min="2656" max="2656" width="13.375" style="98" bestFit="1" customWidth="1"/>
    <col min="2657" max="2657" width="14.125" style="98" bestFit="1" customWidth="1"/>
    <col min="2658" max="2658" width="13.625" style="98" bestFit="1" customWidth="1"/>
    <col min="2659" max="2659" width="16.75" style="98" bestFit="1" customWidth="1"/>
    <col min="2660" max="2660" width="15.5" style="98" bestFit="1" customWidth="1"/>
    <col min="2661" max="2661" width="19.625" style="98" bestFit="1" customWidth="1"/>
    <col min="2662" max="2662" width="18.375" style="98" bestFit="1" customWidth="1"/>
    <col min="2663" max="2663" width="19.375" style="98" bestFit="1" customWidth="1"/>
    <col min="2664" max="2664" width="18.125" style="98" bestFit="1" customWidth="1"/>
    <col min="2665" max="2665" width="16.375" style="98" bestFit="1" customWidth="1"/>
    <col min="2666" max="2666" width="12.5" style="98" customWidth="1"/>
    <col min="2667" max="2667" width="25.5" style="98" bestFit="1" customWidth="1"/>
    <col min="2668" max="2668" width="24.125" style="98" bestFit="1" customWidth="1"/>
    <col min="2669" max="2669" width="19.625" style="98" bestFit="1" customWidth="1"/>
    <col min="2670" max="2670" width="18.375" style="98" bestFit="1" customWidth="1"/>
    <col min="2671" max="2671" width="23.5" style="98" bestFit="1" customWidth="1"/>
    <col min="2672" max="2672" width="13.375" style="98" bestFit="1" customWidth="1"/>
    <col min="2673" max="2673" width="19.875" style="98" bestFit="1" customWidth="1"/>
    <col min="2674" max="2674" width="22.75" style="98" bestFit="1" customWidth="1"/>
    <col min="2675" max="2675" width="19.125" style="98" bestFit="1" customWidth="1"/>
    <col min="2676" max="2676" width="11.875" style="98" customWidth="1"/>
    <col min="2677" max="2677" width="18.875" style="98" bestFit="1" customWidth="1"/>
    <col min="2678" max="2678" width="28.875" style="98" bestFit="1" customWidth="1"/>
    <col min="2679" max="2679" width="24.125" style="98" bestFit="1" customWidth="1"/>
    <col min="2680" max="2680" width="18.625" style="98" bestFit="1" customWidth="1"/>
    <col min="2681" max="2681" width="16.625" style="98" bestFit="1" customWidth="1"/>
    <col min="2682" max="2682" width="19.375" style="98" bestFit="1" customWidth="1"/>
    <col min="2683" max="2683" width="4.5" style="98" customWidth="1"/>
    <col min="2684" max="2684" width="11.25" style="98" bestFit="1" customWidth="1"/>
    <col min="2685" max="2685" width="13.625" style="98" bestFit="1" customWidth="1"/>
    <col min="2686" max="2686" width="13.375" style="98" bestFit="1" customWidth="1"/>
    <col min="2687" max="2687" width="14.125" style="98" bestFit="1" customWidth="1"/>
    <col min="2688" max="2688" width="13.625" style="98" bestFit="1" customWidth="1"/>
    <col min="2689" max="2689" width="16.75" style="98" bestFit="1" customWidth="1"/>
    <col min="2690" max="2690" width="15.5" style="98" bestFit="1" customWidth="1"/>
    <col min="2691" max="2691" width="19.625" style="98" bestFit="1" customWidth="1"/>
    <col min="2692" max="2692" width="18.375" style="98" bestFit="1" customWidth="1"/>
    <col min="2693" max="2693" width="19.375" style="98" bestFit="1" customWidth="1"/>
    <col min="2694" max="2694" width="18.125" style="98" bestFit="1" customWidth="1"/>
    <col min="2695" max="2695" width="16.375" style="98" bestFit="1" customWidth="1"/>
    <col min="2696" max="2696" width="12" style="98" customWidth="1"/>
    <col min="2697" max="2697" width="25.5" style="98" bestFit="1" customWidth="1"/>
    <col min="2698" max="2698" width="24.125" style="98" bestFit="1" customWidth="1"/>
    <col min="2699" max="2699" width="19.625" style="98" bestFit="1" customWidth="1"/>
    <col min="2700" max="2700" width="18.375" style="98" bestFit="1" customWidth="1"/>
    <col min="2701" max="2701" width="23.5" style="98" bestFit="1" customWidth="1"/>
    <col min="2702" max="2702" width="13.375" style="98" bestFit="1" customWidth="1"/>
    <col min="2703" max="2703" width="19.875" style="98" bestFit="1" customWidth="1"/>
    <col min="2704" max="2704" width="22.75" style="98" bestFit="1" customWidth="1"/>
    <col min="2705" max="2705" width="19.125" style="98" bestFit="1" customWidth="1"/>
    <col min="2706" max="2706" width="11.875" style="98" customWidth="1"/>
    <col min="2707" max="2707" width="18.875" style="98" bestFit="1" customWidth="1"/>
    <col min="2708" max="2708" width="28.875" style="98" bestFit="1" customWidth="1"/>
    <col min="2709" max="2709" width="24.125" style="98" bestFit="1" customWidth="1"/>
    <col min="2710" max="2710" width="18.625" style="98" bestFit="1" customWidth="1"/>
    <col min="2711" max="2711" width="16.625" style="98" bestFit="1" customWidth="1"/>
    <col min="2712" max="2712" width="19.375" style="98" bestFit="1" customWidth="1"/>
    <col min="2713" max="2713" width="4.5" style="98" customWidth="1"/>
    <col min="2714" max="2714" width="11.25" style="98" bestFit="1" customWidth="1"/>
    <col min="2715" max="2715" width="13.625" style="98" bestFit="1" customWidth="1"/>
    <col min="2716" max="2716" width="13.375" style="98" bestFit="1" customWidth="1"/>
    <col min="2717" max="2717" width="14.125" style="98" bestFit="1" customWidth="1"/>
    <col min="2718" max="2718" width="13.625" style="98" bestFit="1" customWidth="1"/>
    <col min="2719" max="2719" width="16.75" style="98" bestFit="1" customWidth="1"/>
    <col min="2720" max="2720" width="15.5" style="98" bestFit="1" customWidth="1"/>
    <col min="2721" max="2721" width="19.625" style="98" bestFit="1" customWidth="1"/>
    <col min="2722" max="2722" width="18.375" style="98" bestFit="1" customWidth="1"/>
    <col min="2723" max="2723" width="19.375" style="98" bestFit="1" customWidth="1"/>
    <col min="2724" max="2724" width="18.125" style="98" bestFit="1" customWidth="1"/>
    <col min="2725" max="2725" width="16.375" style="98" bestFit="1" customWidth="1"/>
    <col min="2726" max="2726" width="12" style="98" bestFit="1" customWidth="1"/>
    <col min="2727" max="2727" width="25.5" style="98" bestFit="1" customWidth="1"/>
    <col min="2728" max="2728" width="24.125" style="98" bestFit="1" customWidth="1"/>
    <col min="2729" max="2729" width="19.625" style="98" bestFit="1" customWidth="1"/>
    <col min="2730" max="2730" width="18.375" style="98" bestFit="1" customWidth="1"/>
    <col min="2731" max="2731" width="23.5" style="98" bestFit="1" customWidth="1"/>
    <col min="2732" max="2732" width="13.375" style="98" bestFit="1" customWidth="1"/>
    <col min="2733" max="2733" width="19.875" style="98" bestFit="1" customWidth="1"/>
    <col min="2734" max="2734" width="22.75" style="98" bestFit="1" customWidth="1"/>
    <col min="2735" max="2735" width="19.125" style="98" bestFit="1" customWidth="1"/>
    <col min="2736" max="2736" width="11.875" style="98" customWidth="1"/>
    <col min="2737" max="2737" width="18.875" style="98" bestFit="1" customWidth="1"/>
    <col min="2738" max="2738" width="28.875" style="98" bestFit="1" customWidth="1"/>
    <col min="2739" max="2739" width="24.125" style="98" bestFit="1" customWidth="1"/>
    <col min="2740" max="2740" width="18.625" style="98" bestFit="1" customWidth="1"/>
    <col min="2741" max="2741" width="16.625" style="98" bestFit="1" customWidth="1"/>
    <col min="2742" max="2742" width="19.375" style="98" bestFit="1" customWidth="1"/>
    <col min="2743" max="2743" width="4.5" style="98" customWidth="1"/>
    <col min="2744" max="2744" width="11.25" style="98" bestFit="1" customWidth="1"/>
    <col min="2745" max="2745" width="13.625" style="98" bestFit="1" customWidth="1"/>
    <col min="2746" max="2746" width="13.375" style="98" bestFit="1" customWidth="1"/>
    <col min="2747" max="2747" width="14.125" style="98" bestFit="1" customWidth="1"/>
    <col min="2748" max="2748" width="13.625" style="98" bestFit="1" customWidth="1"/>
    <col min="2749" max="2749" width="16.75" style="98" bestFit="1" customWidth="1"/>
    <col min="2750" max="2750" width="15.5" style="98" bestFit="1" customWidth="1"/>
    <col min="2751" max="2751" width="19.625" style="98" bestFit="1" customWidth="1"/>
    <col min="2752" max="2752" width="18.375" style="98" bestFit="1" customWidth="1"/>
    <col min="2753" max="2753" width="19.375" style="98" bestFit="1" customWidth="1"/>
    <col min="2754" max="2754" width="18.125" style="98" bestFit="1" customWidth="1"/>
    <col min="2755" max="2755" width="16.375" style="98" bestFit="1" customWidth="1"/>
    <col min="2756" max="2756" width="12" style="98" bestFit="1" customWidth="1"/>
    <col min="2757" max="2757" width="25.5" style="98" bestFit="1" customWidth="1"/>
    <col min="2758" max="2758" width="24.125" style="98" bestFit="1" customWidth="1"/>
    <col min="2759" max="2759" width="19.625" style="98" bestFit="1" customWidth="1"/>
    <col min="2760" max="2760" width="18.375" style="98" bestFit="1" customWidth="1"/>
    <col min="2761" max="2761" width="23.5" style="98" bestFit="1" customWidth="1"/>
    <col min="2762" max="2762" width="13.375" style="98" bestFit="1" customWidth="1"/>
    <col min="2763" max="2763" width="19.875" style="98" bestFit="1" customWidth="1"/>
    <col min="2764" max="2764" width="22.75" style="98" bestFit="1" customWidth="1"/>
    <col min="2765" max="2765" width="19.125" style="98" bestFit="1" customWidth="1"/>
    <col min="2766" max="2766" width="11.875" style="98" customWidth="1"/>
    <col min="2767" max="2767" width="18.875" style="98" bestFit="1" customWidth="1"/>
    <col min="2768" max="2768" width="28.875" style="98" bestFit="1" customWidth="1"/>
    <col min="2769" max="2769" width="24.125" style="98" bestFit="1" customWidth="1"/>
    <col min="2770" max="2770" width="18.625" style="98" bestFit="1" customWidth="1"/>
    <col min="2771" max="2771" width="16.625" style="98" bestFit="1" customWidth="1"/>
    <col min="2772" max="2772" width="19.375" style="98" bestFit="1" customWidth="1"/>
    <col min="2773" max="2773" width="4.5" style="98" customWidth="1"/>
    <col min="2774" max="2774" width="11.25" style="98" bestFit="1" customWidth="1"/>
    <col min="2775" max="2775" width="13.625" style="98" bestFit="1" customWidth="1"/>
    <col min="2776" max="2776" width="13.375" style="98" bestFit="1" customWidth="1"/>
    <col min="2777" max="2777" width="14.125" style="98" bestFit="1" customWidth="1"/>
    <col min="2778" max="2778" width="13.625" style="98" bestFit="1" customWidth="1"/>
    <col min="2779" max="2779" width="16.75" style="98" bestFit="1" customWidth="1"/>
    <col min="2780" max="2780" width="15.5" style="98" bestFit="1" customWidth="1"/>
    <col min="2781" max="2781" width="19.625" style="98" bestFit="1" customWidth="1"/>
    <col min="2782" max="2782" width="18.375" style="98" bestFit="1" customWidth="1"/>
    <col min="2783" max="2783" width="19.375" style="98" bestFit="1" customWidth="1"/>
    <col min="2784" max="2784" width="18.125" style="98" bestFit="1" customWidth="1"/>
    <col min="2785" max="2785" width="16.375" style="98" bestFit="1" customWidth="1"/>
    <col min="2786" max="2786" width="12" style="98" customWidth="1"/>
    <col min="2787" max="2787" width="25.5" style="98" bestFit="1" customWidth="1"/>
    <col min="2788" max="2788" width="24.125" style="98" bestFit="1" customWidth="1"/>
    <col min="2789" max="2789" width="19.625" style="98" bestFit="1" customWidth="1"/>
    <col min="2790" max="2790" width="18.375" style="98" bestFit="1" customWidth="1"/>
    <col min="2791" max="2791" width="23.5" style="98" bestFit="1" customWidth="1"/>
    <col min="2792" max="2792" width="13.375" style="98" bestFit="1" customWidth="1"/>
    <col min="2793" max="2793" width="19.875" style="98" bestFit="1" customWidth="1"/>
    <col min="2794" max="2794" width="22.75" style="98" bestFit="1" customWidth="1"/>
    <col min="2795" max="2795" width="19.125" style="98" bestFit="1" customWidth="1"/>
    <col min="2796" max="2796" width="11.875" style="98" customWidth="1"/>
    <col min="2797" max="2797" width="18.875" style="98" bestFit="1" customWidth="1"/>
    <col min="2798" max="2798" width="28.875" style="98" bestFit="1" customWidth="1"/>
    <col min="2799" max="2799" width="24.125" style="98" bestFit="1" customWidth="1"/>
    <col min="2800" max="2800" width="18.625" style="98" bestFit="1" customWidth="1"/>
    <col min="2801" max="2801" width="16.25" style="98" bestFit="1" customWidth="1"/>
    <col min="2802" max="2802" width="19.125" style="98" bestFit="1" customWidth="1"/>
    <col min="2803" max="2803" width="4.375" style="98" customWidth="1"/>
    <col min="2804" max="2804" width="11.375" style="98" bestFit="1" customWidth="1"/>
    <col min="2805" max="2805" width="13.5" style="98" bestFit="1" customWidth="1"/>
    <col min="2806" max="2806" width="13.125" style="98" bestFit="1" customWidth="1"/>
    <col min="2807" max="2807" width="14.25" style="98" bestFit="1" customWidth="1"/>
    <col min="2808" max="2808" width="13.625" style="98" bestFit="1" customWidth="1"/>
    <col min="2809" max="2809" width="16.875" style="98" bestFit="1" customWidth="1"/>
    <col min="2810" max="2810" width="15.5" style="98" bestFit="1" customWidth="1"/>
    <col min="2811" max="2811" width="19.75" style="98" bestFit="1" customWidth="1"/>
    <col min="2812" max="2812" width="18.375" style="98" bestFit="1" customWidth="1"/>
    <col min="2813" max="2813" width="19.5" style="98" bestFit="1" customWidth="1"/>
    <col min="2814" max="2814" width="18.125" style="98" bestFit="1" customWidth="1"/>
    <col min="2815" max="2815" width="16.25" style="98" bestFit="1" customWidth="1"/>
    <col min="2816" max="2816" width="12.125" style="98" customWidth="1"/>
    <col min="2817" max="2817" width="25.125" style="98" bestFit="1" customWidth="1"/>
    <col min="2818" max="2818" width="23.625" style="98" bestFit="1" customWidth="1"/>
    <col min="2819" max="2819" width="19.5" style="98" bestFit="1" customWidth="1"/>
    <col min="2820" max="2820" width="18.125" style="98" bestFit="1" customWidth="1"/>
    <col min="2821" max="2821" width="23.125" style="98" bestFit="1" customWidth="1"/>
    <col min="2822" max="2822" width="13.25" style="98" bestFit="1" customWidth="1"/>
    <col min="2823" max="2823" width="19.75" style="98" bestFit="1" customWidth="1"/>
    <col min="2824" max="2824" width="22.375" style="98" bestFit="1" customWidth="1"/>
    <col min="2825" max="2825" width="18.875" style="98" bestFit="1" customWidth="1"/>
    <col min="2826" max="2826" width="11.75" style="98" customWidth="1"/>
    <col min="2827" max="2827" width="18.375" style="98" bestFit="1" customWidth="1"/>
    <col min="2828" max="2828" width="28.375" style="98" bestFit="1" customWidth="1"/>
    <col min="2829" max="2829" width="23.875" style="98" bestFit="1" customWidth="1"/>
    <col min="2830" max="2830" width="18.25" style="98" bestFit="1" customWidth="1"/>
    <col min="2831" max="2831" width="16.25" style="98" bestFit="1" customWidth="1"/>
    <col min="2832" max="2832" width="19.125" style="98" bestFit="1" customWidth="1"/>
    <col min="2833" max="2833" width="4.375" style="98" customWidth="1"/>
    <col min="2834" max="2834" width="11.375" style="98" bestFit="1" customWidth="1"/>
    <col min="2835" max="2835" width="13.5" style="98" bestFit="1" customWidth="1"/>
    <col min="2836" max="2836" width="13.125" style="98" bestFit="1" customWidth="1"/>
    <col min="2837" max="2837" width="14.25" style="98" bestFit="1" customWidth="1"/>
    <col min="2838" max="2838" width="13.625" style="98" bestFit="1" customWidth="1"/>
    <col min="2839" max="2839" width="16.875" style="98" bestFit="1" customWidth="1"/>
    <col min="2840" max="2840" width="15.5" style="98" bestFit="1" customWidth="1"/>
    <col min="2841" max="2841" width="19.75" style="98" bestFit="1" customWidth="1"/>
    <col min="2842" max="2842" width="18.375" style="98" bestFit="1" customWidth="1"/>
    <col min="2843" max="2843" width="19.5" style="98" bestFit="1" customWidth="1"/>
    <col min="2844" max="2844" width="18.125" style="98" bestFit="1" customWidth="1"/>
    <col min="2845" max="2845" width="16.25" style="98" bestFit="1" customWidth="1"/>
    <col min="2846" max="2846" width="12.125" style="98" bestFit="1" customWidth="1"/>
    <col min="2847" max="2847" width="25.125" style="98" bestFit="1" customWidth="1"/>
    <col min="2848" max="2848" width="23.625" style="98" bestFit="1" customWidth="1"/>
    <col min="2849" max="2849" width="19.5" style="98" bestFit="1" customWidth="1"/>
    <col min="2850" max="2850" width="18.125" style="98" bestFit="1" customWidth="1"/>
    <col min="2851" max="2851" width="23.125" style="98" bestFit="1" customWidth="1"/>
    <col min="2852" max="2852" width="13.25" style="98" bestFit="1" customWidth="1"/>
    <col min="2853" max="2853" width="19.75" style="98" bestFit="1" customWidth="1"/>
    <col min="2854" max="2854" width="22.375" style="98" bestFit="1" customWidth="1"/>
    <col min="2855" max="2855" width="18.875" style="98" bestFit="1" customWidth="1"/>
    <col min="2856" max="2856" width="11.75" style="98" customWidth="1"/>
    <col min="2857" max="2857" width="18.375" style="98" bestFit="1" customWidth="1"/>
    <col min="2858" max="2858" width="28.375" style="98" bestFit="1" customWidth="1"/>
    <col min="2859" max="2859" width="23.875" style="98" bestFit="1" customWidth="1"/>
    <col min="2860" max="2860" width="18.25" style="98" bestFit="1" customWidth="1"/>
    <col min="2861" max="2861" width="16.25" style="98" bestFit="1" customWidth="1"/>
    <col min="2862" max="2862" width="19.125" style="98" bestFit="1" customWidth="1"/>
    <col min="2863" max="2863" width="4.375" style="98" customWidth="1"/>
    <col min="2864" max="2864" width="11.375" style="98" bestFit="1" customWidth="1"/>
    <col min="2865" max="2865" width="13.5" style="98" bestFit="1" customWidth="1"/>
    <col min="2866" max="2866" width="13.125" style="98" bestFit="1" customWidth="1"/>
    <col min="2867" max="2867" width="14.25" style="98" bestFit="1" customWidth="1"/>
    <col min="2868" max="2868" width="13.625" style="98" bestFit="1" customWidth="1"/>
    <col min="2869" max="2869" width="16.875" style="98" bestFit="1" customWidth="1"/>
    <col min="2870" max="2870" width="15.5" style="98" bestFit="1" customWidth="1"/>
    <col min="2871" max="2871" width="19.75" style="98" bestFit="1" customWidth="1"/>
    <col min="2872" max="2872" width="18.375" style="98" bestFit="1" customWidth="1"/>
    <col min="2873" max="2873" width="19.5" style="98" bestFit="1" customWidth="1"/>
    <col min="2874" max="2874" width="18.125" style="98" bestFit="1" customWidth="1"/>
    <col min="2875" max="2875" width="16.25" style="98" bestFit="1" customWidth="1"/>
    <col min="2876" max="2876" width="12.125" style="98" bestFit="1" customWidth="1"/>
    <col min="2877" max="2877" width="25.125" style="98" bestFit="1" customWidth="1"/>
    <col min="2878" max="2878" width="23.625" style="98" bestFit="1" customWidth="1"/>
    <col min="2879" max="2879" width="19.5" style="98" bestFit="1" customWidth="1"/>
    <col min="2880" max="2880" width="18.125" style="98" bestFit="1" customWidth="1"/>
    <col min="2881" max="2881" width="23.125" style="98" bestFit="1" customWidth="1"/>
    <col min="2882" max="2882" width="13.25" style="98" bestFit="1" customWidth="1"/>
    <col min="2883" max="2883" width="19.75" style="98" bestFit="1" customWidth="1"/>
    <col min="2884" max="2884" width="22.375" style="98" bestFit="1" customWidth="1"/>
    <col min="2885" max="2885" width="18.875" style="98" bestFit="1" customWidth="1"/>
    <col min="2886" max="2886" width="11.75" style="98" customWidth="1"/>
    <col min="2887" max="2887" width="18.375" style="98" bestFit="1" customWidth="1"/>
    <col min="2888" max="2888" width="28.375" style="98" bestFit="1" customWidth="1"/>
    <col min="2889" max="2889" width="23.875" style="98" bestFit="1" customWidth="1"/>
    <col min="2890" max="2890" width="18.25" style="98" bestFit="1" customWidth="1"/>
    <col min="2891" max="2891" width="16.25" style="98" bestFit="1" customWidth="1"/>
    <col min="2892" max="2892" width="19.125" style="98" bestFit="1" customWidth="1"/>
    <col min="2893" max="2893" width="4.375" style="98" customWidth="1"/>
    <col min="2894" max="2894" width="11.375" style="98" bestFit="1" customWidth="1"/>
    <col min="2895" max="2895" width="13.5" style="98" bestFit="1" customWidth="1"/>
    <col min="2896" max="2896" width="13.125" style="98" bestFit="1" customWidth="1"/>
    <col min="2897" max="2897" width="14.25" style="98" bestFit="1" customWidth="1"/>
    <col min="2898" max="2898" width="13.625" style="98" bestFit="1" customWidth="1"/>
    <col min="2899" max="2899" width="16.875" style="98" bestFit="1" customWidth="1"/>
    <col min="2900" max="2900" width="15.5" style="98" bestFit="1" customWidth="1"/>
    <col min="2901" max="2901" width="19.75" style="98" bestFit="1" customWidth="1"/>
    <col min="2902" max="2902" width="18.375" style="98" bestFit="1" customWidth="1"/>
    <col min="2903" max="2903" width="19.5" style="98" bestFit="1" customWidth="1"/>
    <col min="2904" max="2904" width="18.125" style="98" bestFit="1" customWidth="1"/>
    <col min="2905" max="2905" width="16.25" style="98" bestFit="1" customWidth="1"/>
    <col min="2906" max="2906" width="12.125" style="98" bestFit="1" customWidth="1"/>
    <col min="2907" max="2907" width="25.125" style="98" bestFit="1" customWidth="1"/>
    <col min="2908" max="2908" width="23.625" style="98" bestFit="1" customWidth="1"/>
    <col min="2909" max="2909" width="19.5" style="98" bestFit="1" customWidth="1"/>
    <col min="2910" max="2910" width="18.125" style="98" bestFit="1" customWidth="1"/>
    <col min="2911" max="2911" width="23.125" style="98" bestFit="1" customWidth="1"/>
    <col min="2912" max="2912" width="13.25" style="98" bestFit="1" customWidth="1"/>
    <col min="2913" max="2913" width="19.75" style="98" bestFit="1" customWidth="1"/>
    <col min="2914" max="2914" width="22.375" style="98" bestFit="1" customWidth="1"/>
    <col min="2915" max="2915" width="18.875" style="98" bestFit="1" customWidth="1"/>
    <col min="2916" max="2916" width="11.75" style="98" customWidth="1"/>
    <col min="2917" max="2917" width="18.375" style="98" bestFit="1" customWidth="1"/>
    <col min="2918" max="2918" width="28.375" style="98" bestFit="1" customWidth="1"/>
    <col min="2919" max="2919" width="23.875" style="98" bestFit="1" customWidth="1"/>
    <col min="2920" max="2920" width="18.25" style="98" bestFit="1" customWidth="1"/>
    <col min="2921" max="2921" width="16.25" style="98" bestFit="1" customWidth="1"/>
    <col min="2922" max="2922" width="19.125" style="98" bestFit="1" customWidth="1"/>
    <col min="2923" max="2923" width="4.375" style="98" customWidth="1"/>
    <col min="2924" max="2924" width="11.375" style="98" bestFit="1" customWidth="1"/>
    <col min="2925" max="2925" width="13.5" style="98" bestFit="1" customWidth="1"/>
    <col min="2926" max="2926" width="13.125" style="98" bestFit="1" customWidth="1"/>
    <col min="2927" max="2927" width="14.25" style="98" bestFit="1" customWidth="1"/>
    <col min="2928" max="2928" width="13.625" style="98" bestFit="1" customWidth="1"/>
    <col min="2929" max="2929" width="16.875" style="98" bestFit="1" customWidth="1"/>
    <col min="2930" max="2930" width="15.5" style="98" bestFit="1" customWidth="1"/>
    <col min="2931" max="2931" width="19.75" style="98" bestFit="1" customWidth="1"/>
    <col min="2932" max="2932" width="18.375" style="98" bestFit="1" customWidth="1"/>
    <col min="2933" max="2933" width="19.5" style="98" bestFit="1" customWidth="1"/>
    <col min="2934" max="2934" width="18.125" style="98" bestFit="1" customWidth="1"/>
    <col min="2935" max="2935" width="16.25" style="98" bestFit="1" customWidth="1"/>
    <col min="2936" max="2936" width="12.125" style="98" customWidth="1"/>
    <col min="2937" max="2937" width="25.125" style="98" bestFit="1" customWidth="1"/>
    <col min="2938" max="2938" width="23.625" style="98" bestFit="1" customWidth="1"/>
    <col min="2939" max="2939" width="19.5" style="98" bestFit="1" customWidth="1"/>
    <col min="2940" max="2940" width="18.125" style="98" bestFit="1" customWidth="1"/>
    <col min="2941" max="2941" width="23.125" style="98" bestFit="1" customWidth="1"/>
    <col min="2942" max="2942" width="13.25" style="98" bestFit="1" customWidth="1"/>
    <col min="2943" max="2943" width="19.75" style="98" bestFit="1" customWidth="1"/>
    <col min="2944" max="2944" width="22.375" style="98" bestFit="1" customWidth="1"/>
    <col min="2945" max="2945" width="18.875" style="98" bestFit="1" customWidth="1"/>
    <col min="2946" max="2946" width="11.75" style="98" customWidth="1"/>
    <col min="2947" max="2947" width="18.375" style="98" bestFit="1" customWidth="1"/>
    <col min="2948" max="2948" width="28.375" style="98" bestFit="1" customWidth="1"/>
    <col min="2949" max="2949" width="23.875" style="98" bestFit="1" customWidth="1"/>
    <col min="2950" max="2950" width="18.25" style="98" bestFit="1" customWidth="1"/>
    <col min="2951" max="2951" width="16.25" style="98" bestFit="1" customWidth="1"/>
    <col min="2952" max="2952" width="19.125" style="98" bestFit="1" customWidth="1"/>
    <col min="2953" max="2953" width="4.375" style="98" customWidth="1"/>
    <col min="2954" max="2954" width="11.375" style="98" bestFit="1" customWidth="1"/>
    <col min="2955" max="2955" width="13.5" style="98" bestFit="1" customWidth="1"/>
    <col min="2956" max="2956" width="13.125" style="98" bestFit="1" customWidth="1"/>
    <col min="2957" max="2957" width="14.25" style="98" bestFit="1" customWidth="1"/>
    <col min="2958" max="2958" width="13.625" style="98" bestFit="1" customWidth="1"/>
    <col min="2959" max="2959" width="16.875" style="98" bestFit="1" customWidth="1"/>
    <col min="2960" max="2960" width="15.5" style="98" bestFit="1" customWidth="1"/>
    <col min="2961" max="2961" width="19.75" style="98" bestFit="1" customWidth="1"/>
    <col min="2962" max="2962" width="18.375" style="98" bestFit="1" customWidth="1"/>
    <col min="2963" max="2963" width="19.5" style="98" bestFit="1" customWidth="1"/>
    <col min="2964" max="2964" width="18.125" style="98" bestFit="1" customWidth="1"/>
    <col min="2965" max="2965" width="16.25" style="98" bestFit="1" customWidth="1"/>
    <col min="2966" max="2966" width="12.125" style="98" bestFit="1" customWidth="1"/>
    <col min="2967" max="2967" width="25.125" style="98" bestFit="1" customWidth="1"/>
    <col min="2968" max="2968" width="23.625" style="98" bestFit="1" customWidth="1"/>
    <col min="2969" max="2969" width="19.5" style="98" bestFit="1" customWidth="1"/>
    <col min="2970" max="2970" width="18.125" style="98" bestFit="1" customWidth="1"/>
    <col min="2971" max="2971" width="23.125" style="98" bestFit="1" customWidth="1"/>
    <col min="2972" max="2972" width="13.25" style="98" bestFit="1" customWidth="1"/>
    <col min="2973" max="2973" width="19.75" style="98" bestFit="1" customWidth="1"/>
    <col min="2974" max="2974" width="22.375" style="98" bestFit="1" customWidth="1"/>
    <col min="2975" max="2975" width="18.875" style="98" bestFit="1" customWidth="1"/>
    <col min="2976" max="2976" width="11.75" style="98" customWidth="1"/>
    <col min="2977" max="2977" width="18.375" style="98" bestFit="1" customWidth="1"/>
    <col min="2978" max="2978" width="28.375" style="98" bestFit="1" customWidth="1"/>
    <col min="2979" max="2979" width="23.875" style="98" bestFit="1" customWidth="1"/>
    <col min="2980" max="2980" width="18.25" style="98" bestFit="1" customWidth="1"/>
    <col min="2981" max="2981" width="16.25" style="98" bestFit="1" customWidth="1"/>
    <col min="2982" max="2982" width="19.125" style="98" bestFit="1" customWidth="1"/>
    <col min="2983" max="2983" width="4.375" style="98" customWidth="1"/>
    <col min="2984" max="2984" width="11.375" style="98" bestFit="1" customWidth="1"/>
    <col min="2985" max="2985" width="13.5" style="98" bestFit="1" customWidth="1"/>
    <col min="2986" max="2986" width="13.125" style="98" bestFit="1" customWidth="1"/>
    <col min="2987" max="2987" width="14.25" style="98" bestFit="1" customWidth="1"/>
    <col min="2988" max="2988" width="13.625" style="98" bestFit="1" customWidth="1"/>
    <col min="2989" max="2989" width="16.875" style="98" bestFit="1" customWidth="1"/>
    <col min="2990" max="2990" width="15.5" style="98" bestFit="1" customWidth="1"/>
    <col min="2991" max="2991" width="19.75" style="98" bestFit="1" customWidth="1"/>
    <col min="2992" max="2992" width="18.375" style="98" bestFit="1" customWidth="1"/>
    <col min="2993" max="2993" width="19.5" style="98" bestFit="1" customWidth="1"/>
    <col min="2994" max="2994" width="18.125" style="98" bestFit="1" customWidth="1"/>
    <col min="2995" max="2995" width="16.25" style="98" bestFit="1" customWidth="1"/>
    <col min="2996" max="2996" width="12.125" style="98" bestFit="1" customWidth="1"/>
    <col min="2997" max="2997" width="25.125" style="98" bestFit="1" customWidth="1"/>
    <col min="2998" max="2998" width="23.625" style="98" bestFit="1" customWidth="1"/>
    <col min="2999" max="2999" width="19.5" style="98" bestFit="1" customWidth="1"/>
    <col min="3000" max="3000" width="18.125" style="98" bestFit="1" customWidth="1"/>
    <col min="3001" max="3001" width="23.125" style="98" bestFit="1" customWidth="1"/>
    <col min="3002" max="3002" width="13.25" style="98" bestFit="1" customWidth="1"/>
    <col min="3003" max="3003" width="19.75" style="98" bestFit="1" customWidth="1"/>
    <col min="3004" max="3004" width="22.375" style="98" bestFit="1" customWidth="1"/>
    <col min="3005" max="3005" width="18.875" style="98" bestFit="1" customWidth="1"/>
    <col min="3006" max="3006" width="11.75" style="98" customWidth="1"/>
    <col min="3007" max="3007" width="18.375" style="98" bestFit="1" customWidth="1"/>
    <col min="3008" max="3008" width="28.375" style="98" bestFit="1" customWidth="1"/>
    <col min="3009" max="3009" width="23.875" style="98" bestFit="1" customWidth="1"/>
    <col min="3010" max="3010" width="18.25" style="98" bestFit="1" customWidth="1"/>
    <col min="3011" max="3011" width="16.25" style="98" bestFit="1" customWidth="1"/>
    <col min="3012" max="3012" width="19.125" style="98" bestFit="1" customWidth="1"/>
    <col min="3013" max="3013" width="4.375" style="98" customWidth="1"/>
    <col min="3014" max="3014" width="11.375" style="98" bestFit="1" customWidth="1"/>
    <col min="3015" max="3015" width="13.5" style="98" bestFit="1" customWidth="1"/>
    <col min="3016" max="3016" width="13.125" style="98" bestFit="1" customWidth="1"/>
    <col min="3017" max="3017" width="14.25" style="98" bestFit="1" customWidth="1"/>
    <col min="3018" max="3018" width="13.625" style="98" bestFit="1" customWidth="1"/>
    <col min="3019" max="3019" width="16.875" style="98" bestFit="1" customWidth="1"/>
    <col min="3020" max="3020" width="15.5" style="98" bestFit="1" customWidth="1"/>
    <col min="3021" max="3021" width="19.75" style="98" bestFit="1" customWidth="1"/>
    <col min="3022" max="3022" width="18.375" style="98" bestFit="1" customWidth="1"/>
    <col min="3023" max="3023" width="19.5" style="98" bestFit="1" customWidth="1"/>
    <col min="3024" max="3024" width="18.125" style="98" bestFit="1" customWidth="1"/>
    <col min="3025" max="3025" width="16.25" style="98" bestFit="1" customWidth="1"/>
    <col min="3026" max="3026" width="12.125" style="98" customWidth="1"/>
    <col min="3027" max="3027" width="25.125" style="98" bestFit="1" customWidth="1"/>
    <col min="3028" max="3028" width="23.625" style="98" bestFit="1" customWidth="1"/>
    <col min="3029" max="3029" width="19.5" style="98" bestFit="1" customWidth="1"/>
    <col min="3030" max="3030" width="18.125" style="98" bestFit="1" customWidth="1"/>
    <col min="3031" max="3031" width="23.125" style="98" bestFit="1" customWidth="1"/>
    <col min="3032" max="3032" width="13.25" style="98" bestFit="1" customWidth="1"/>
    <col min="3033" max="3033" width="19.75" style="98" bestFit="1" customWidth="1"/>
    <col min="3034" max="3034" width="22.375" style="98" bestFit="1" customWidth="1"/>
    <col min="3035" max="3035" width="18.875" style="98" bestFit="1" customWidth="1"/>
    <col min="3036" max="3036" width="11.75" style="98" customWidth="1"/>
    <col min="3037" max="3037" width="18.375" style="98" bestFit="1" customWidth="1"/>
    <col min="3038" max="3038" width="28.375" style="98" bestFit="1" customWidth="1"/>
    <col min="3039" max="3039" width="23.875" style="98" bestFit="1" customWidth="1"/>
    <col min="3040" max="3040" width="18.25" style="98" bestFit="1" customWidth="1"/>
    <col min="3041" max="3041" width="16.25" style="98" bestFit="1" customWidth="1"/>
    <col min="3042" max="3042" width="19.125" style="98" bestFit="1" customWidth="1"/>
    <col min="3043" max="3043" width="4.375" style="98" customWidth="1"/>
    <col min="3044" max="3044" width="11.375" style="98" bestFit="1" customWidth="1"/>
    <col min="3045" max="3045" width="13.5" style="98" bestFit="1" customWidth="1"/>
    <col min="3046" max="3046" width="13.125" style="98" bestFit="1" customWidth="1"/>
    <col min="3047" max="3047" width="14.25" style="98" bestFit="1" customWidth="1"/>
    <col min="3048" max="3048" width="13.625" style="98" bestFit="1" customWidth="1"/>
    <col min="3049" max="3049" width="16.875" style="98" bestFit="1" customWidth="1"/>
    <col min="3050" max="3050" width="15.5" style="98" bestFit="1" customWidth="1"/>
    <col min="3051" max="3051" width="19.75" style="98" bestFit="1" customWidth="1"/>
    <col min="3052" max="3052" width="18.375" style="98" bestFit="1" customWidth="1"/>
    <col min="3053" max="3053" width="19.5" style="98" bestFit="1" customWidth="1"/>
    <col min="3054" max="3054" width="18.125" style="98" bestFit="1" customWidth="1"/>
    <col min="3055" max="3055" width="16.25" style="98" bestFit="1" customWidth="1"/>
    <col min="3056" max="3056" width="12.375" style="98" customWidth="1"/>
    <col min="3057" max="3057" width="25.125" style="98" bestFit="1" customWidth="1"/>
    <col min="3058" max="3058" width="23.625" style="98" bestFit="1" customWidth="1"/>
    <col min="3059" max="3059" width="19.5" style="98" bestFit="1" customWidth="1"/>
    <col min="3060" max="3060" width="18.125" style="98" bestFit="1" customWidth="1"/>
    <col min="3061" max="3061" width="23.125" style="98" bestFit="1" customWidth="1"/>
    <col min="3062" max="3062" width="13.25" style="98" bestFit="1" customWidth="1"/>
    <col min="3063" max="3063" width="19.75" style="98" bestFit="1" customWidth="1"/>
    <col min="3064" max="3064" width="22.375" style="98" bestFit="1" customWidth="1"/>
    <col min="3065" max="3065" width="18.875" style="98" bestFit="1" customWidth="1"/>
    <col min="3066" max="3066" width="11.75" style="98" customWidth="1"/>
    <col min="3067" max="3067" width="18.375" style="98" bestFit="1" customWidth="1"/>
    <col min="3068" max="3068" width="28.375" style="98" bestFit="1" customWidth="1"/>
    <col min="3069" max="3069" width="23.875" style="98" bestFit="1" customWidth="1"/>
    <col min="3070" max="3070" width="18.25" style="98" bestFit="1" customWidth="1"/>
    <col min="3071" max="3071" width="16.25" style="98" bestFit="1" customWidth="1"/>
    <col min="3072" max="3072" width="19.125" style="98" bestFit="1" customWidth="1"/>
    <col min="3073" max="3073" width="4.375" style="98" customWidth="1"/>
    <col min="3074" max="3074" width="11.375" style="98" bestFit="1" customWidth="1"/>
    <col min="3075" max="3075" width="13.5" style="98" bestFit="1" customWidth="1"/>
    <col min="3076" max="3076" width="13.125" style="98" bestFit="1" customWidth="1"/>
    <col min="3077" max="3077" width="14.25" style="98" bestFit="1" customWidth="1"/>
    <col min="3078" max="3078" width="13.625" style="98" bestFit="1" customWidth="1"/>
    <col min="3079" max="3079" width="16.875" style="98" bestFit="1" customWidth="1"/>
    <col min="3080" max="3080" width="15.5" style="98" bestFit="1" customWidth="1"/>
    <col min="3081" max="3081" width="19.75" style="98" bestFit="1" customWidth="1"/>
    <col min="3082" max="3082" width="18.375" style="98" bestFit="1" customWidth="1"/>
    <col min="3083" max="3083" width="19.5" style="98" bestFit="1" customWidth="1"/>
    <col min="3084" max="3084" width="18.125" style="98" bestFit="1" customWidth="1"/>
    <col min="3085" max="3085" width="16.25" style="98" bestFit="1" customWidth="1"/>
    <col min="3086" max="3086" width="12.375" style="98" customWidth="1"/>
    <col min="3087" max="3087" width="25.125" style="98" bestFit="1" customWidth="1"/>
    <col min="3088" max="3088" width="23.625" style="98" bestFit="1" customWidth="1"/>
    <col min="3089" max="3089" width="19.5" style="98" bestFit="1" customWidth="1"/>
    <col min="3090" max="3090" width="18.125" style="98" bestFit="1" customWidth="1"/>
    <col min="3091" max="3091" width="23.125" style="98" bestFit="1" customWidth="1"/>
    <col min="3092" max="3092" width="13.25" style="98" bestFit="1" customWidth="1"/>
    <col min="3093" max="3093" width="19.75" style="98" bestFit="1" customWidth="1"/>
    <col min="3094" max="3094" width="22.375" style="98" bestFit="1" customWidth="1"/>
    <col min="3095" max="3095" width="18.875" style="98" bestFit="1" customWidth="1"/>
    <col min="3096" max="3096" width="11.75" style="98" customWidth="1"/>
    <col min="3097" max="3097" width="18.375" style="98" bestFit="1" customWidth="1"/>
    <col min="3098" max="3098" width="28.375" style="98" bestFit="1" customWidth="1"/>
    <col min="3099" max="3099" width="23.875" style="98" bestFit="1" customWidth="1"/>
    <col min="3100" max="3100" width="18.25" style="98" bestFit="1" customWidth="1"/>
    <col min="3101" max="3101" width="16.25" style="98" bestFit="1" customWidth="1"/>
    <col min="3102" max="3102" width="19.125" style="98" bestFit="1" customWidth="1"/>
    <col min="3103" max="3103" width="4.375" style="98" customWidth="1"/>
    <col min="3104" max="3104" width="11.375" style="98" bestFit="1" customWidth="1"/>
    <col min="3105" max="3105" width="13.5" style="98" bestFit="1" customWidth="1"/>
    <col min="3106" max="3106" width="13.125" style="98" bestFit="1" customWidth="1"/>
    <col min="3107" max="3107" width="14.25" style="98" bestFit="1" customWidth="1"/>
    <col min="3108" max="3108" width="13.625" style="98" bestFit="1" customWidth="1"/>
    <col min="3109" max="3109" width="16.875" style="98" bestFit="1" customWidth="1"/>
    <col min="3110" max="3110" width="15.5" style="98" bestFit="1" customWidth="1"/>
    <col min="3111" max="3111" width="19.75" style="98" bestFit="1" customWidth="1"/>
    <col min="3112" max="3112" width="18.375" style="98" bestFit="1" customWidth="1"/>
    <col min="3113" max="3113" width="19.5" style="98" bestFit="1" customWidth="1"/>
    <col min="3114" max="3114" width="18.125" style="98" bestFit="1" customWidth="1"/>
    <col min="3115" max="3115" width="16.25" style="98" bestFit="1" customWidth="1"/>
    <col min="3116" max="3116" width="12.375" style="98" customWidth="1"/>
    <col min="3117" max="3117" width="25.125" style="98" bestFit="1" customWidth="1"/>
    <col min="3118" max="3118" width="23.625" style="98" bestFit="1" customWidth="1"/>
    <col min="3119" max="3119" width="19.5" style="98" bestFit="1" customWidth="1"/>
    <col min="3120" max="3120" width="18.125" style="98" bestFit="1" customWidth="1"/>
    <col min="3121" max="3121" width="23.125" style="98" bestFit="1" customWidth="1"/>
    <col min="3122" max="3122" width="13.25" style="98" bestFit="1" customWidth="1"/>
    <col min="3123" max="3123" width="19.75" style="98" bestFit="1" customWidth="1"/>
    <col min="3124" max="3124" width="22.375" style="98" bestFit="1" customWidth="1"/>
    <col min="3125" max="3125" width="18.875" style="98" bestFit="1" customWidth="1"/>
    <col min="3126" max="3126" width="11.75" style="98" customWidth="1"/>
    <col min="3127" max="3127" width="18.375" style="98" bestFit="1" customWidth="1"/>
    <col min="3128" max="3128" width="28.375" style="98" bestFit="1" customWidth="1"/>
    <col min="3129" max="3129" width="23.875" style="98" bestFit="1" customWidth="1"/>
    <col min="3130" max="3130" width="18.25" style="98" bestFit="1" customWidth="1"/>
    <col min="3131" max="3131" width="16.25" style="98" bestFit="1" customWidth="1"/>
    <col min="3132" max="3132" width="19.125" style="98" bestFit="1" customWidth="1"/>
    <col min="3133" max="3133" width="4.375" style="98" customWidth="1"/>
    <col min="3134" max="3134" width="11.375" style="98" bestFit="1" customWidth="1"/>
    <col min="3135" max="3135" width="13.5" style="98" bestFit="1" customWidth="1"/>
    <col min="3136" max="3136" width="13.125" style="98" bestFit="1" customWidth="1"/>
    <col min="3137" max="3137" width="14.25" style="98" bestFit="1" customWidth="1"/>
    <col min="3138" max="3138" width="13.625" style="98" bestFit="1" customWidth="1"/>
    <col min="3139" max="3139" width="16.875" style="98" bestFit="1" customWidth="1"/>
    <col min="3140" max="3140" width="15.5" style="98" bestFit="1" customWidth="1"/>
    <col min="3141" max="3141" width="19.75" style="98" bestFit="1" customWidth="1"/>
    <col min="3142" max="3142" width="18.375" style="98" bestFit="1" customWidth="1"/>
    <col min="3143" max="3143" width="19.5" style="98" bestFit="1" customWidth="1"/>
    <col min="3144" max="3144" width="18.125" style="98" bestFit="1" customWidth="1"/>
    <col min="3145" max="3145" width="16.25" style="98" bestFit="1" customWidth="1"/>
    <col min="3146" max="3146" width="12.375" style="98" bestFit="1" customWidth="1"/>
    <col min="3147" max="3147" width="25.125" style="98" bestFit="1" customWidth="1"/>
    <col min="3148" max="3148" width="23.625" style="98" bestFit="1" customWidth="1"/>
    <col min="3149" max="3149" width="19.5" style="98" bestFit="1" customWidth="1"/>
    <col min="3150" max="3150" width="18.125" style="98" bestFit="1" customWidth="1"/>
    <col min="3151" max="3151" width="23.125" style="98" bestFit="1" customWidth="1"/>
    <col min="3152" max="3152" width="13.25" style="98" bestFit="1" customWidth="1"/>
    <col min="3153" max="3153" width="19.75" style="98" bestFit="1" customWidth="1"/>
    <col min="3154" max="3154" width="22.375" style="98" bestFit="1" customWidth="1"/>
    <col min="3155" max="3155" width="18.875" style="98" bestFit="1" customWidth="1"/>
    <col min="3156" max="3156" width="11.75" style="98" bestFit="1" customWidth="1"/>
    <col min="3157" max="3157" width="18.375" style="98" bestFit="1" customWidth="1"/>
    <col min="3158" max="3158" width="28.375" style="98" bestFit="1" customWidth="1"/>
    <col min="3159" max="3159" width="23.875" style="98" bestFit="1" customWidth="1"/>
    <col min="3160" max="3160" width="18.25" style="98" bestFit="1" customWidth="1"/>
    <col min="3161" max="3161" width="16.25" style="98" bestFit="1" customWidth="1"/>
    <col min="3162" max="3162" width="19.125" style="98" bestFit="1" customWidth="1"/>
    <col min="3163" max="3163" width="4.375" style="98" customWidth="1"/>
    <col min="3164" max="3164" width="11.375" style="98" bestFit="1" customWidth="1"/>
    <col min="3165" max="3165" width="13.5" style="98" bestFit="1" customWidth="1"/>
    <col min="3166" max="3166" width="13.125" style="98" bestFit="1" customWidth="1"/>
    <col min="3167" max="3167" width="14.25" style="98" bestFit="1" customWidth="1"/>
    <col min="3168" max="3168" width="13.625" style="98" bestFit="1" customWidth="1"/>
    <col min="3169" max="3169" width="16.875" style="98" bestFit="1" customWidth="1"/>
    <col min="3170" max="3170" width="15.5" style="98" bestFit="1" customWidth="1"/>
    <col min="3171" max="3171" width="19.75" style="98" bestFit="1" customWidth="1"/>
    <col min="3172" max="3172" width="18.375" style="98" bestFit="1" customWidth="1"/>
    <col min="3173" max="3173" width="19.5" style="98" bestFit="1" customWidth="1"/>
    <col min="3174" max="3174" width="18.125" style="98" bestFit="1" customWidth="1"/>
    <col min="3175" max="3175" width="16.25" style="98" bestFit="1" customWidth="1"/>
    <col min="3176" max="3176" width="12.375" style="98" bestFit="1" customWidth="1"/>
    <col min="3177" max="3177" width="25.125" style="98" bestFit="1" customWidth="1"/>
    <col min="3178" max="3178" width="23.625" style="98" bestFit="1" customWidth="1"/>
    <col min="3179" max="3179" width="19.5" style="98" bestFit="1" customWidth="1"/>
    <col min="3180" max="3180" width="18.125" style="98" bestFit="1" customWidth="1"/>
    <col min="3181" max="3181" width="23.125" style="98" bestFit="1" customWidth="1"/>
    <col min="3182" max="3182" width="13.25" style="98" bestFit="1" customWidth="1"/>
    <col min="3183" max="3183" width="19.75" style="98" bestFit="1" customWidth="1"/>
    <col min="3184" max="3184" width="22.375" style="98" bestFit="1" customWidth="1"/>
    <col min="3185" max="3185" width="18.875" style="98" bestFit="1" customWidth="1"/>
    <col min="3186" max="3186" width="11.75" style="98" customWidth="1"/>
    <col min="3187" max="3187" width="18.375" style="98" bestFit="1" customWidth="1"/>
    <col min="3188" max="3188" width="28.375" style="98" bestFit="1" customWidth="1"/>
    <col min="3189" max="3189" width="23.875" style="98" bestFit="1" customWidth="1"/>
    <col min="3190" max="3190" width="18.25" style="98" bestFit="1" customWidth="1"/>
    <col min="3191" max="3191" width="16.25" style="98" bestFit="1" customWidth="1"/>
    <col min="3192" max="3192" width="19.125" style="98" bestFit="1" customWidth="1"/>
    <col min="3193" max="3193" width="4.375" style="98" customWidth="1"/>
    <col min="3194" max="3194" width="11.375" style="98" bestFit="1" customWidth="1"/>
    <col min="3195" max="3195" width="13.5" style="98" bestFit="1" customWidth="1"/>
    <col min="3196" max="3196" width="13.125" style="98" bestFit="1" customWidth="1"/>
    <col min="3197" max="3197" width="14.25" style="98" bestFit="1" customWidth="1"/>
    <col min="3198" max="3198" width="13.625" style="98" bestFit="1" customWidth="1"/>
    <col min="3199" max="3199" width="16.875" style="98" bestFit="1" customWidth="1"/>
    <col min="3200" max="3200" width="15.5" style="98" bestFit="1" customWidth="1"/>
    <col min="3201" max="3201" width="19.75" style="98" bestFit="1" customWidth="1"/>
    <col min="3202" max="3202" width="18.375" style="98" bestFit="1" customWidth="1"/>
    <col min="3203" max="3203" width="19.5" style="98" bestFit="1" customWidth="1"/>
    <col min="3204" max="3204" width="18.125" style="98" bestFit="1" customWidth="1"/>
    <col min="3205" max="3205" width="16.25" style="98" bestFit="1" customWidth="1"/>
    <col min="3206" max="3206" width="12.375" style="98" customWidth="1"/>
    <col min="3207" max="3207" width="25.125" style="98" bestFit="1" customWidth="1"/>
    <col min="3208" max="3208" width="23.625" style="98" bestFit="1" customWidth="1"/>
    <col min="3209" max="3209" width="19.5" style="98" bestFit="1" customWidth="1"/>
    <col min="3210" max="3210" width="18.125" style="98" bestFit="1" customWidth="1"/>
    <col min="3211" max="3211" width="23.125" style="98" bestFit="1" customWidth="1"/>
    <col min="3212" max="3212" width="13.25" style="98" bestFit="1" customWidth="1"/>
    <col min="3213" max="3213" width="19.75" style="98" bestFit="1" customWidth="1"/>
    <col min="3214" max="3214" width="22.375" style="98" bestFit="1" customWidth="1"/>
    <col min="3215" max="3215" width="18.875" style="98" bestFit="1" customWidth="1"/>
    <col min="3216" max="3216" width="11.75" style="98" customWidth="1"/>
    <col min="3217" max="3217" width="18.375" style="98" bestFit="1" customWidth="1"/>
    <col min="3218" max="3218" width="28.375" style="98" bestFit="1" customWidth="1"/>
    <col min="3219" max="3219" width="23.875" style="98" bestFit="1" customWidth="1"/>
    <col min="3220" max="3220" width="18.25" style="98" bestFit="1" customWidth="1"/>
    <col min="3221" max="3221" width="16.25" style="98" bestFit="1" customWidth="1"/>
    <col min="3222" max="3222" width="19.125" style="98" bestFit="1" customWidth="1"/>
    <col min="3223" max="3223" width="4.375" style="98" customWidth="1"/>
    <col min="3224" max="3224" width="11.375" style="98" bestFit="1" customWidth="1"/>
    <col min="3225" max="3225" width="13.5" style="98" bestFit="1" customWidth="1"/>
    <col min="3226" max="3226" width="13.125" style="98" bestFit="1" customWidth="1"/>
    <col min="3227" max="3227" width="14.25" style="98" bestFit="1" customWidth="1"/>
    <col min="3228" max="3228" width="13.625" style="98" bestFit="1" customWidth="1"/>
    <col min="3229" max="3229" width="16.875" style="98" bestFit="1" customWidth="1"/>
    <col min="3230" max="3230" width="15.5" style="98" bestFit="1" customWidth="1"/>
    <col min="3231" max="3231" width="19.75" style="98" bestFit="1" customWidth="1"/>
    <col min="3232" max="3232" width="18.375" style="98" bestFit="1" customWidth="1"/>
    <col min="3233" max="3233" width="19.5" style="98" bestFit="1" customWidth="1"/>
    <col min="3234" max="3234" width="18.125" style="98" bestFit="1" customWidth="1"/>
    <col min="3235" max="3235" width="16.25" style="98" bestFit="1" customWidth="1"/>
    <col min="3236" max="3236" width="12.375" style="98" customWidth="1"/>
    <col min="3237" max="3237" width="25.125" style="98" bestFit="1" customWidth="1"/>
    <col min="3238" max="3238" width="23.625" style="98" bestFit="1" customWidth="1"/>
    <col min="3239" max="3239" width="19.5" style="98" bestFit="1" customWidth="1"/>
    <col min="3240" max="3240" width="18.125" style="98" bestFit="1" customWidth="1"/>
    <col min="3241" max="3241" width="23.125" style="98" bestFit="1" customWidth="1"/>
    <col min="3242" max="3242" width="13.25" style="98" bestFit="1" customWidth="1"/>
    <col min="3243" max="3243" width="19.75" style="98" bestFit="1" customWidth="1"/>
    <col min="3244" max="3244" width="22.375" style="98" bestFit="1" customWidth="1"/>
    <col min="3245" max="3245" width="18.875" style="98" bestFit="1" customWidth="1"/>
    <col min="3246" max="3246" width="11.75" style="98" customWidth="1"/>
    <col min="3247" max="3247" width="18.375" style="98" bestFit="1" customWidth="1"/>
    <col min="3248" max="3248" width="28.375" style="98" bestFit="1" customWidth="1"/>
    <col min="3249" max="3249" width="23.875" style="98" bestFit="1" customWidth="1"/>
    <col min="3250" max="3250" width="18.25" style="98" bestFit="1" customWidth="1"/>
    <col min="3251" max="3251" width="16.25" style="98" bestFit="1" customWidth="1"/>
    <col min="3252" max="3252" width="19.125" style="98" bestFit="1" customWidth="1"/>
    <col min="3253" max="3253" width="4.375" style="98" customWidth="1"/>
    <col min="3254" max="3254" width="11.375" style="98" bestFit="1" customWidth="1"/>
    <col min="3255" max="3255" width="13.5" style="98" bestFit="1" customWidth="1"/>
    <col min="3256" max="3256" width="13.125" style="98" bestFit="1" customWidth="1"/>
    <col min="3257" max="3257" width="14.25" style="98" bestFit="1" customWidth="1"/>
    <col min="3258" max="3258" width="13.625" style="98" bestFit="1" customWidth="1"/>
    <col min="3259" max="3259" width="16.875" style="98" bestFit="1" customWidth="1"/>
    <col min="3260" max="3260" width="15.5" style="98" bestFit="1" customWidth="1"/>
    <col min="3261" max="3261" width="19.75" style="98" bestFit="1" customWidth="1"/>
    <col min="3262" max="3262" width="18.375" style="98" bestFit="1" customWidth="1"/>
    <col min="3263" max="3263" width="19.5" style="98" bestFit="1" customWidth="1"/>
    <col min="3264" max="3264" width="18.125" style="98" bestFit="1" customWidth="1"/>
    <col min="3265" max="3265" width="16.25" style="98" bestFit="1" customWidth="1"/>
    <col min="3266" max="3266" width="12.375" style="98" bestFit="1" customWidth="1"/>
    <col min="3267" max="3267" width="25.125" style="98" bestFit="1" customWidth="1"/>
    <col min="3268" max="3268" width="23.625" style="98" bestFit="1" customWidth="1"/>
    <col min="3269" max="3269" width="19.5" style="98" bestFit="1" customWidth="1"/>
    <col min="3270" max="3270" width="18.125" style="98" bestFit="1" customWidth="1"/>
    <col min="3271" max="3271" width="23.125" style="98" bestFit="1" customWidth="1"/>
    <col min="3272" max="3272" width="13.25" style="98" bestFit="1" customWidth="1"/>
    <col min="3273" max="3273" width="19.75" style="98" bestFit="1" customWidth="1"/>
    <col min="3274" max="3274" width="22.375" style="98" bestFit="1" customWidth="1"/>
    <col min="3275" max="3275" width="18.875" style="98" bestFit="1" customWidth="1"/>
    <col min="3276" max="3276" width="11.75" style="98" customWidth="1"/>
    <col min="3277" max="3277" width="18.375" style="98" bestFit="1" customWidth="1"/>
    <col min="3278" max="3278" width="28.375" style="98" bestFit="1" customWidth="1"/>
    <col min="3279" max="3279" width="23.875" style="98" bestFit="1" customWidth="1"/>
    <col min="3280" max="3280" width="18.25" style="98" bestFit="1" customWidth="1"/>
    <col min="3281" max="3281" width="16.25" style="98" bestFit="1" customWidth="1"/>
    <col min="3282" max="3282" width="19.125" style="98" bestFit="1" customWidth="1"/>
    <col min="3283" max="3283" width="4.375" style="98" customWidth="1"/>
    <col min="3284" max="3284" width="11.375" style="98" bestFit="1" customWidth="1"/>
    <col min="3285" max="3285" width="13.5" style="98" bestFit="1" customWidth="1"/>
    <col min="3286" max="3286" width="13.125" style="98" bestFit="1" customWidth="1"/>
    <col min="3287" max="3287" width="14.25" style="98" bestFit="1" customWidth="1"/>
    <col min="3288" max="3288" width="13.625" style="98" bestFit="1" customWidth="1"/>
    <col min="3289" max="3289" width="16.875" style="98" bestFit="1" customWidth="1"/>
    <col min="3290" max="3290" width="15.5" style="98" bestFit="1" customWidth="1"/>
    <col min="3291" max="3291" width="19.75" style="98" bestFit="1" customWidth="1"/>
    <col min="3292" max="3292" width="18.375" style="98" bestFit="1" customWidth="1"/>
    <col min="3293" max="3293" width="19.5" style="98" bestFit="1" customWidth="1"/>
    <col min="3294" max="3294" width="18.125" style="98" bestFit="1" customWidth="1"/>
    <col min="3295" max="3295" width="16.25" style="98" bestFit="1" customWidth="1"/>
    <col min="3296" max="3296" width="12.375" style="98" customWidth="1"/>
    <col min="3297" max="3297" width="25.125" style="98" bestFit="1" customWidth="1"/>
    <col min="3298" max="3298" width="23.625" style="98" bestFit="1" customWidth="1"/>
    <col min="3299" max="3299" width="19.5" style="98" bestFit="1" customWidth="1"/>
    <col min="3300" max="3300" width="18.125" style="98" bestFit="1" customWidth="1"/>
    <col min="3301" max="3301" width="23.125" style="98" bestFit="1" customWidth="1"/>
    <col min="3302" max="3302" width="13.25" style="98" bestFit="1" customWidth="1"/>
    <col min="3303" max="3303" width="19.75" style="98" bestFit="1" customWidth="1"/>
    <col min="3304" max="3304" width="22.375" style="98" bestFit="1" customWidth="1"/>
    <col min="3305" max="3305" width="18.875" style="98" bestFit="1" customWidth="1"/>
    <col min="3306" max="3306" width="11.75" style="98" customWidth="1"/>
    <col min="3307" max="3307" width="18.375" style="98" bestFit="1" customWidth="1"/>
    <col min="3308" max="3308" width="28.375" style="98" bestFit="1" customWidth="1"/>
    <col min="3309" max="3309" width="23.875" style="98" bestFit="1" customWidth="1"/>
    <col min="3310" max="3310" width="18.25" style="98" bestFit="1" customWidth="1"/>
    <col min="3311" max="3311" width="16.625" style="98" bestFit="1" customWidth="1"/>
    <col min="3312" max="3312" width="19.375" style="98" bestFit="1" customWidth="1"/>
    <col min="3313" max="3313" width="4.5" style="98" customWidth="1"/>
    <col min="3314" max="3314" width="11.25" style="98" bestFit="1" customWidth="1"/>
    <col min="3315" max="3315" width="13.625" style="98" bestFit="1" customWidth="1"/>
    <col min="3316" max="3316" width="13.375" style="98" bestFit="1" customWidth="1"/>
    <col min="3317" max="3317" width="14.125" style="98" bestFit="1" customWidth="1"/>
    <col min="3318" max="3318" width="13.625" style="98" bestFit="1" customWidth="1"/>
    <col min="3319" max="3319" width="16.75" style="98" bestFit="1" customWidth="1"/>
    <col min="3320" max="3320" width="15.5" style="98" bestFit="1" customWidth="1"/>
    <col min="3321" max="3321" width="19.625" style="98" bestFit="1" customWidth="1"/>
    <col min="3322" max="3322" width="18.375" style="98" bestFit="1" customWidth="1"/>
    <col min="3323" max="3323" width="19.375" style="98" bestFit="1" customWidth="1"/>
    <col min="3324" max="3324" width="18.125" style="98" bestFit="1" customWidth="1"/>
    <col min="3325" max="3325" width="16.375" style="98" bestFit="1" customWidth="1"/>
    <col min="3326" max="3326" width="12.5" style="98" bestFit="1" customWidth="1"/>
    <col min="3327" max="3327" width="25.5" style="98" bestFit="1" customWidth="1"/>
    <col min="3328" max="3328" width="24.125" style="98" bestFit="1" customWidth="1"/>
    <col min="3329" max="3329" width="19.625" style="98" bestFit="1" customWidth="1"/>
    <col min="3330" max="3330" width="18.375" style="98" bestFit="1" customWidth="1"/>
    <col min="3331" max="3331" width="23.5" style="98" bestFit="1" customWidth="1"/>
    <col min="3332" max="3332" width="13.375" style="98" bestFit="1" customWidth="1"/>
    <col min="3333" max="3333" width="19.875" style="98" bestFit="1" customWidth="1"/>
    <col min="3334" max="3334" width="22.75" style="98" bestFit="1" customWidth="1"/>
    <col min="3335" max="3335" width="19.125" style="98" bestFit="1" customWidth="1"/>
    <col min="3336" max="3336" width="11.875" style="98" customWidth="1"/>
    <col min="3337" max="3337" width="18.875" style="98" bestFit="1" customWidth="1"/>
    <col min="3338" max="3338" width="28.875" style="98" bestFit="1" customWidth="1"/>
    <col min="3339" max="3339" width="24.125" style="98" bestFit="1" customWidth="1"/>
    <col min="3340" max="3340" width="18.625" style="98" bestFit="1" customWidth="1"/>
    <col min="3341" max="3341" width="16.625" style="98" bestFit="1" customWidth="1"/>
    <col min="3342" max="3342" width="19.375" style="98" bestFit="1" customWidth="1"/>
    <col min="3343" max="3343" width="4.5" style="98" customWidth="1"/>
    <col min="3344" max="3344" width="11.25" style="98" bestFit="1" customWidth="1"/>
    <col min="3345" max="3345" width="13.625" style="98" bestFit="1" customWidth="1"/>
    <col min="3346" max="3346" width="13.375" style="98" bestFit="1" customWidth="1"/>
    <col min="3347" max="3347" width="14.125" style="98" bestFit="1" customWidth="1"/>
    <col min="3348" max="3348" width="13.625" style="98" bestFit="1" customWidth="1"/>
    <col min="3349" max="3349" width="16.75" style="98" bestFit="1" customWidth="1"/>
    <col min="3350" max="3350" width="15.5" style="98" bestFit="1" customWidth="1"/>
    <col min="3351" max="3351" width="19.625" style="98" bestFit="1" customWidth="1"/>
    <col min="3352" max="3352" width="18.375" style="98" bestFit="1" customWidth="1"/>
    <col min="3353" max="3353" width="19.375" style="98" bestFit="1" customWidth="1"/>
    <col min="3354" max="3354" width="18.125" style="98" bestFit="1" customWidth="1"/>
    <col min="3355" max="3355" width="16.375" style="98" bestFit="1" customWidth="1"/>
    <col min="3356" max="3356" width="12.5" style="98" bestFit="1" customWidth="1"/>
    <col min="3357" max="3357" width="25.5" style="98" bestFit="1" customWidth="1"/>
    <col min="3358" max="3358" width="24.125" style="98" bestFit="1" customWidth="1"/>
    <col min="3359" max="3359" width="19.625" style="98" bestFit="1" customWidth="1"/>
    <col min="3360" max="3360" width="18.375" style="98" bestFit="1" customWidth="1"/>
    <col min="3361" max="3361" width="23.5" style="98" bestFit="1" customWidth="1"/>
    <col min="3362" max="3362" width="13.375" style="98" bestFit="1" customWidth="1"/>
    <col min="3363" max="3363" width="19.875" style="98" bestFit="1" customWidth="1"/>
    <col min="3364" max="3364" width="22.75" style="98" bestFit="1" customWidth="1"/>
    <col min="3365" max="3365" width="19.125" style="98" bestFit="1" customWidth="1"/>
    <col min="3366" max="3366" width="11.875" style="98" customWidth="1"/>
    <col min="3367" max="3367" width="18.875" style="98" bestFit="1" customWidth="1"/>
    <col min="3368" max="3368" width="28.875" style="98" bestFit="1" customWidth="1"/>
    <col min="3369" max="3369" width="24.125" style="98" bestFit="1" customWidth="1"/>
    <col min="3370" max="3370" width="18.625" style="98" bestFit="1" customWidth="1"/>
    <col min="3371" max="3371" width="16.625" style="98" bestFit="1" customWidth="1"/>
    <col min="3372" max="3372" width="19.375" style="98" bestFit="1" customWidth="1"/>
    <col min="3373" max="3373" width="4.5" style="98" customWidth="1"/>
    <col min="3374" max="3374" width="11.25" style="98" bestFit="1" customWidth="1"/>
    <col min="3375" max="3375" width="13.625" style="98" bestFit="1" customWidth="1"/>
    <col min="3376" max="3376" width="13.375" style="98" bestFit="1" customWidth="1"/>
    <col min="3377" max="3377" width="14.125" style="98" bestFit="1" customWidth="1"/>
    <col min="3378" max="3378" width="13.625" style="98" bestFit="1" customWidth="1"/>
    <col min="3379" max="3379" width="16.75" style="98" bestFit="1" customWidth="1"/>
    <col min="3380" max="3380" width="15.5" style="98" bestFit="1" customWidth="1"/>
    <col min="3381" max="3381" width="19.625" style="98" bestFit="1" customWidth="1"/>
    <col min="3382" max="3382" width="18.375" style="98" bestFit="1" customWidth="1"/>
    <col min="3383" max="3383" width="19.375" style="98" bestFit="1" customWidth="1"/>
    <col min="3384" max="3384" width="18.125" style="98" bestFit="1" customWidth="1"/>
    <col min="3385" max="3385" width="16.375" style="98" bestFit="1" customWidth="1"/>
    <col min="3386" max="3386" width="12.5" style="98" bestFit="1" customWidth="1"/>
    <col min="3387" max="3387" width="25.5" style="98" bestFit="1" customWidth="1"/>
    <col min="3388" max="3388" width="24.125" style="98" bestFit="1" customWidth="1"/>
    <col min="3389" max="3389" width="19.625" style="98" bestFit="1" customWidth="1"/>
    <col min="3390" max="3390" width="18.375" style="98" bestFit="1" customWidth="1"/>
    <col min="3391" max="3391" width="23.5" style="98" bestFit="1" customWidth="1"/>
    <col min="3392" max="3392" width="13.375" style="98" bestFit="1" customWidth="1"/>
    <col min="3393" max="3393" width="19.875" style="98" bestFit="1" customWidth="1"/>
    <col min="3394" max="3394" width="22.75" style="98" bestFit="1" customWidth="1"/>
    <col min="3395" max="3395" width="19.125" style="98" bestFit="1" customWidth="1"/>
    <col min="3396" max="3396" width="11.875" style="98" customWidth="1"/>
    <col min="3397" max="3397" width="18.875" style="98" bestFit="1" customWidth="1"/>
    <col min="3398" max="3398" width="28.875" style="98" bestFit="1" customWidth="1"/>
    <col min="3399" max="3399" width="24.125" style="98" bestFit="1" customWidth="1"/>
    <col min="3400" max="3400" width="18.625" style="98" bestFit="1" customWidth="1"/>
    <col min="3401" max="3401" width="16.625" style="98" bestFit="1" customWidth="1"/>
    <col min="3402" max="3402" width="19.375" style="98" bestFit="1" customWidth="1"/>
    <col min="3403" max="3403" width="4.5" style="98" customWidth="1"/>
    <col min="3404" max="3404" width="11.25" style="98" bestFit="1" customWidth="1"/>
    <col min="3405" max="3405" width="13.625" style="98" bestFit="1" customWidth="1"/>
    <col min="3406" max="3406" width="13.375" style="98" bestFit="1" customWidth="1"/>
    <col min="3407" max="3407" width="14.125" style="98" bestFit="1" customWidth="1"/>
    <col min="3408" max="3408" width="13.625" style="98" bestFit="1" customWidth="1"/>
    <col min="3409" max="3409" width="16.75" style="98" bestFit="1" customWidth="1"/>
    <col min="3410" max="3410" width="15.5" style="98" bestFit="1" customWidth="1"/>
    <col min="3411" max="3411" width="19.625" style="98" bestFit="1" customWidth="1"/>
    <col min="3412" max="3412" width="18.375" style="98" bestFit="1" customWidth="1"/>
    <col min="3413" max="3413" width="19.375" style="98" bestFit="1" customWidth="1"/>
    <col min="3414" max="3414" width="18.125" style="98" bestFit="1" customWidth="1"/>
    <col min="3415" max="3415" width="16.375" style="98" bestFit="1" customWidth="1"/>
    <col min="3416" max="3416" width="12.5" style="98" bestFit="1" customWidth="1"/>
    <col min="3417" max="3417" width="25.5" style="98" bestFit="1" customWidth="1"/>
    <col min="3418" max="3418" width="24.125" style="98" bestFit="1" customWidth="1"/>
    <col min="3419" max="3419" width="19.625" style="98" bestFit="1" customWidth="1"/>
    <col min="3420" max="3420" width="18.375" style="98" bestFit="1" customWidth="1"/>
    <col min="3421" max="3421" width="23.5" style="98" bestFit="1" customWidth="1"/>
    <col min="3422" max="3422" width="13.375" style="98" bestFit="1" customWidth="1"/>
    <col min="3423" max="3423" width="19.875" style="98" bestFit="1" customWidth="1"/>
    <col min="3424" max="3424" width="22.75" style="98" bestFit="1" customWidth="1"/>
    <col min="3425" max="3425" width="19.125" style="98" bestFit="1" customWidth="1"/>
    <col min="3426" max="3426" width="11.875" style="98" customWidth="1"/>
    <col min="3427" max="3427" width="18.875" style="98" bestFit="1" customWidth="1"/>
    <col min="3428" max="3428" width="28.875" style="98" bestFit="1" customWidth="1"/>
    <col min="3429" max="3429" width="24.125" style="98" bestFit="1" customWidth="1"/>
    <col min="3430" max="3430" width="18.625" style="98" bestFit="1" customWidth="1"/>
    <col min="3431" max="3431" width="16.25" style="98" bestFit="1" customWidth="1"/>
    <col min="3432" max="3432" width="19.125" style="98" bestFit="1" customWidth="1"/>
    <col min="3433" max="3433" width="4.375" style="98" customWidth="1"/>
    <col min="3434" max="3434" width="11.375" style="98" bestFit="1" customWidth="1"/>
    <col min="3435" max="3435" width="13.5" style="98" bestFit="1" customWidth="1"/>
    <col min="3436" max="3436" width="13.125" style="98" bestFit="1" customWidth="1"/>
    <col min="3437" max="3437" width="14.25" style="98" bestFit="1" customWidth="1"/>
    <col min="3438" max="3438" width="13.625" style="98" bestFit="1" customWidth="1"/>
    <col min="3439" max="3439" width="16.875" style="98" bestFit="1" customWidth="1"/>
    <col min="3440" max="3440" width="15.5" style="98" bestFit="1" customWidth="1"/>
    <col min="3441" max="3441" width="19.75" style="98" bestFit="1" customWidth="1"/>
    <col min="3442" max="3442" width="18.375" style="98" bestFit="1" customWidth="1"/>
    <col min="3443" max="3443" width="19.5" style="98" bestFit="1" customWidth="1"/>
    <col min="3444" max="3444" width="18.125" style="98" bestFit="1" customWidth="1"/>
    <col min="3445" max="3445" width="16.25" style="98" bestFit="1" customWidth="1"/>
    <col min="3446" max="3446" width="12.375" style="98" bestFit="1" customWidth="1"/>
    <col min="3447" max="3447" width="25.125" style="98" bestFit="1" customWidth="1"/>
    <col min="3448" max="3448" width="23.625" style="98" bestFit="1" customWidth="1"/>
    <col min="3449" max="3449" width="19.5" style="98" bestFit="1" customWidth="1"/>
    <col min="3450" max="3450" width="18.125" style="98" bestFit="1" customWidth="1"/>
    <col min="3451" max="3451" width="23.125" style="98" bestFit="1" customWidth="1"/>
    <col min="3452" max="3452" width="13.25" style="98" bestFit="1" customWidth="1"/>
    <col min="3453" max="3453" width="19.75" style="98" bestFit="1" customWidth="1"/>
    <col min="3454" max="3454" width="22.375" style="98" bestFit="1" customWidth="1"/>
    <col min="3455" max="3455" width="18.875" style="98" bestFit="1" customWidth="1"/>
    <col min="3456" max="3456" width="11.75" style="98" customWidth="1"/>
    <col min="3457" max="3457" width="18.375" style="98" bestFit="1" customWidth="1"/>
    <col min="3458" max="3458" width="28.375" style="98" bestFit="1" customWidth="1"/>
    <col min="3459" max="3459" width="23.875" style="98" bestFit="1" customWidth="1"/>
    <col min="3460" max="3460" width="18.25" style="98" bestFit="1" customWidth="1"/>
    <col min="3461" max="3461" width="16.25" style="98" bestFit="1" customWidth="1"/>
    <col min="3462" max="3462" width="19.125" style="98" bestFit="1" customWidth="1"/>
    <col min="3463" max="3463" width="4.375" style="98" customWidth="1"/>
    <col min="3464" max="3464" width="11.375" style="98" bestFit="1" customWidth="1"/>
    <col min="3465" max="3465" width="13.5" style="98" bestFit="1" customWidth="1"/>
    <col min="3466" max="3466" width="13.125" style="98" bestFit="1" customWidth="1"/>
    <col min="3467" max="3467" width="14.25" style="98" bestFit="1" customWidth="1"/>
    <col min="3468" max="3468" width="13.625" style="98" bestFit="1" customWidth="1"/>
    <col min="3469" max="3469" width="16.875" style="98" bestFit="1" customWidth="1"/>
    <col min="3470" max="3470" width="15.5" style="98" bestFit="1" customWidth="1"/>
    <col min="3471" max="3471" width="19.75" style="98" bestFit="1" customWidth="1"/>
    <col min="3472" max="3472" width="18.375" style="98" bestFit="1" customWidth="1"/>
    <col min="3473" max="3473" width="19.5" style="98" bestFit="1" customWidth="1"/>
    <col min="3474" max="3474" width="18.125" style="98" bestFit="1" customWidth="1"/>
    <col min="3475" max="3475" width="16.25" style="98" bestFit="1" customWidth="1"/>
    <col min="3476" max="3476" width="12.375" style="98" customWidth="1"/>
    <col min="3477" max="3477" width="25.125" style="98" bestFit="1" customWidth="1"/>
    <col min="3478" max="3478" width="23.625" style="98" bestFit="1" customWidth="1"/>
    <col min="3479" max="3479" width="19.5" style="98" bestFit="1" customWidth="1"/>
    <col min="3480" max="3480" width="18.125" style="98" bestFit="1" customWidth="1"/>
    <col min="3481" max="3481" width="23.125" style="98" bestFit="1" customWidth="1"/>
    <col min="3482" max="3482" width="13.25" style="98" bestFit="1" customWidth="1"/>
    <col min="3483" max="3483" width="19.75" style="98" bestFit="1" customWidth="1"/>
    <col min="3484" max="3484" width="22.375" style="98" bestFit="1" customWidth="1"/>
    <col min="3485" max="3485" width="18.875" style="98" bestFit="1" customWidth="1"/>
    <col min="3486" max="3486" width="11.75" style="98" customWidth="1"/>
    <col min="3487" max="3487" width="18.375" style="98" bestFit="1" customWidth="1"/>
    <col min="3488" max="3488" width="28.375" style="98" bestFit="1" customWidth="1"/>
    <col min="3489" max="3489" width="23.875" style="98" bestFit="1" customWidth="1"/>
    <col min="3490" max="3490" width="18.25" style="98" bestFit="1" customWidth="1"/>
    <col min="3491" max="3491" width="16.25" style="98" bestFit="1" customWidth="1"/>
    <col min="3492" max="3492" width="19.125" style="98" bestFit="1" customWidth="1"/>
    <col min="3493" max="3493" width="4.375" style="98" customWidth="1"/>
    <col min="3494" max="3494" width="11.375" style="98" bestFit="1" customWidth="1"/>
    <col min="3495" max="3495" width="13.5" style="98" bestFit="1" customWidth="1"/>
    <col min="3496" max="3496" width="13.125" style="98" bestFit="1" customWidth="1"/>
    <col min="3497" max="3497" width="14.25" style="98" bestFit="1" customWidth="1"/>
    <col min="3498" max="3498" width="13.625" style="98" bestFit="1" customWidth="1"/>
    <col min="3499" max="3499" width="16.875" style="98" bestFit="1" customWidth="1"/>
    <col min="3500" max="3500" width="15.5" style="98" bestFit="1" customWidth="1"/>
    <col min="3501" max="3501" width="19.75" style="98" bestFit="1" customWidth="1"/>
    <col min="3502" max="3502" width="18.375" style="98" bestFit="1" customWidth="1"/>
    <col min="3503" max="3503" width="19.5" style="98" bestFit="1" customWidth="1"/>
    <col min="3504" max="3504" width="18.125" style="98" bestFit="1" customWidth="1"/>
    <col min="3505" max="3505" width="16.25" style="98" bestFit="1" customWidth="1"/>
    <col min="3506" max="3506" width="12.375" style="98" customWidth="1"/>
    <col min="3507" max="3507" width="25.125" style="98" bestFit="1" customWidth="1"/>
    <col min="3508" max="3508" width="23.625" style="98" bestFit="1" customWidth="1"/>
    <col min="3509" max="3509" width="19.5" style="98" bestFit="1" customWidth="1"/>
    <col min="3510" max="3510" width="18.125" style="98" bestFit="1" customWidth="1"/>
    <col min="3511" max="3511" width="23.125" style="98" bestFit="1" customWidth="1"/>
    <col min="3512" max="3512" width="13.25" style="98" bestFit="1" customWidth="1"/>
    <col min="3513" max="3513" width="19.75" style="98" bestFit="1" customWidth="1"/>
    <col min="3514" max="3514" width="22.375" style="98" bestFit="1" customWidth="1"/>
    <col min="3515" max="3515" width="18.875" style="98" bestFit="1" customWidth="1"/>
    <col min="3516" max="3516" width="11.75" style="98" customWidth="1"/>
    <col min="3517" max="3517" width="18.375" style="98" bestFit="1" customWidth="1"/>
    <col min="3518" max="3518" width="28.375" style="98" bestFit="1" customWidth="1"/>
    <col min="3519" max="3519" width="23.875" style="98" bestFit="1" customWidth="1"/>
    <col min="3520" max="3520" width="18.25" style="98" bestFit="1" customWidth="1"/>
    <col min="3521" max="3521" width="16.25" style="98" bestFit="1" customWidth="1"/>
    <col min="3522" max="3522" width="19.125" style="98" bestFit="1" customWidth="1"/>
    <col min="3523" max="3523" width="4.375" style="98" customWidth="1"/>
    <col min="3524" max="3524" width="11.375" style="98" bestFit="1" customWidth="1"/>
    <col min="3525" max="3525" width="13.5" style="98" bestFit="1" customWidth="1"/>
    <col min="3526" max="3526" width="13.125" style="98" bestFit="1" customWidth="1"/>
    <col min="3527" max="3527" width="14.25" style="98" bestFit="1" customWidth="1"/>
    <col min="3528" max="3528" width="13.625" style="98" bestFit="1" customWidth="1"/>
    <col min="3529" max="3529" width="16.875" style="98" bestFit="1" customWidth="1"/>
    <col min="3530" max="3530" width="15.5" style="98" bestFit="1" customWidth="1"/>
    <col min="3531" max="3531" width="19.75" style="98" bestFit="1" customWidth="1"/>
    <col min="3532" max="3532" width="18.375" style="98" bestFit="1" customWidth="1"/>
    <col min="3533" max="3533" width="19.5" style="98" bestFit="1" customWidth="1"/>
    <col min="3534" max="3534" width="18.125" style="98" bestFit="1" customWidth="1"/>
    <col min="3535" max="3535" width="16.25" style="98" bestFit="1" customWidth="1"/>
    <col min="3536" max="3536" width="12.375" style="98" customWidth="1"/>
    <col min="3537" max="3537" width="25.125" style="98" bestFit="1" customWidth="1"/>
    <col min="3538" max="3538" width="23.625" style="98" bestFit="1" customWidth="1"/>
    <col min="3539" max="3539" width="19.5" style="98" bestFit="1" customWidth="1"/>
    <col min="3540" max="3540" width="18.125" style="98" bestFit="1" customWidth="1"/>
    <col min="3541" max="3541" width="23.125" style="98" bestFit="1" customWidth="1"/>
    <col min="3542" max="3542" width="13.25" style="98" bestFit="1" customWidth="1"/>
    <col min="3543" max="3543" width="19.75" style="98" bestFit="1" customWidth="1"/>
    <col min="3544" max="3544" width="22.375" style="98" bestFit="1" customWidth="1"/>
    <col min="3545" max="3545" width="18.875" style="98" bestFit="1" customWidth="1"/>
    <col min="3546" max="3546" width="11.75" style="98" customWidth="1"/>
    <col min="3547" max="3547" width="18.375" style="98" bestFit="1" customWidth="1"/>
    <col min="3548" max="3548" width="28.375" style="98" bestFit="1" customWidth="1"/>
    <col min="3549" max="3549" width="23.875" style="98" bestFit="1" customWidth="1"/>
    <col min="3550" max="3550" width="18.25" style="98" bestFit="1" customWidth="1"/>
    <col min="3551" max="3551" width="16.25" style="98" bestFit="1" customWidth="1"/>
    <col min="3552" max="3552" width="19.125" style="98" bestFit="1" customWidth="1"/>
    <col min="3553" max="3553" width="4.375" style="98" customWidth="1"/>
    <col min="3554" max="3554" width="11.375" style="98" bestFit="1" customWidth="1"/>
    <col min="3555" max="3555" width="13.5" style="98" bestFit="1" customWidth="1"/>
    <col min="3556" max="3556" width="13.125" style="98" bestFit="1" customWidth="1"/>
    <col min="3557" max="3557" width="14.25" style="98" bestFit="1" customWidth="1"/>
    <col min="3558" max="3558" width="13.625" style="98" bestFit="1" customWidth="1"/>
    <col min="3559" max="3559" width="16.875" style="98" bestFit="1" customWidth="1"/>
    <col min="3560" max="3560" width="15.5" style="98" bestFit="1" customWidth="1"/>
    <col min="3561" max="3561" width="19.75" style="98" bestFit="1" customWidth="1"/>
    <col min="3562" max="3562" width="18.375" style="98" bestFit="1" customWidth="1"/>
    <col min="3563" max="3563" width="19.5" style="98" bestFit="1" customWidth="1"/>
    <col min="3564" max="3564" width="18.125" style="98" bestFit="1" customWidth="1"/>
    <col min="3565" max="3565" width="16.25" style="98" bestFit="1" customWidth="1"/>
    <col min="3566" max="3566" width="12.375" style="98" customWidth="1"/>
    <col min="3567" max="3567" width="25.125" style="98" bestFit="1" customWidth="1"/>
    <col min="3568" max="3568" width="23.625" style="98" bestFit="1" customWidth="1"/>
    <col min="3569" max="3569" width="19.5" style="98" bestFit="1" customWidth="1"/>
    <col min="3570" max="3570" width="18.125" style="98" bestFit="1" customWidth="1"/>
    <col min="3571" max="3571" width="23.125" style="98" bestFit="1" customWidth="1"/>
    <col min="3572" max="3572" width="13.25" style="98" bestFit="1" customWidth="1"/>
    <col min="3573" max="3573" width="19.75" style="98" bestFit="1" customWidth="1"/>
    <col min="3574" max="3574" width="22.375" style="98" bestFit="1" customWidth="1"/>
    <col min="3575" max="3575" width="18.875" style="98" bestFit="1" customWidth="1"/>
    <col min="3576" max="3576" width="11.75" style="98" customWidth="1"/>
    <col min="3577" max="3577" width="18.375" style="98" bestFit="1" customWidth="1"/>
    <col min="3578" max="3578" width="28.375" style="98" bestFit="1" customWidth="1"/>
    <col min="3579" max="3579" width="23.875" style="98" bestFit="1" customWidth="1"/>
    <col min="3580" max="3580" width="18.25" style="98" bestFit="1" customWidth="1"/>
    <col min="3581" max="3581" width="16.25" style="98" bestFit="1" customWidth="1"/>
    <col min="3582" max="3582" width="19.125" style="98" bestFit="1" customWidth="1"/>
    <col min="3583" max="3583" width="4.375" style="98" customWidth="1"/>
    <col min="3584" max="3584" width="11.375" style="98" bestFit="1" customWidth="1"/>
    <col min="3585" max="3585" width="13.5" style="98" bestFit="1" customWidth="1"/>
    <col min="3586" max="3586" width="13.125" style="98" bestFit="1" customWidth="1"/>
    <col min="3587" max="3587" width="14.25" style="98" bestFit="1" customWidth="1"/>
    <col min="3588" max="3588" width="13.625" style="98" bestFit="1" customWidth="1"/>
    <col min="3589" max="3589" width="16.875" style="98" bestFit="1" customWidth="1"/>
    <col min="3590" max="3590" width="15.5" style="98" bestFit="1" customWidth="1"/>
    <col min="3591" max="3591" width="19.75" style="98" bestFit="1" customWidth="1"/>
    <col min="3592" max="3592" width="18.375" style="98" bestFit="1" customWidth="1"/>
    <col min="3593" max="3593" width="19.5" style="98" bestFit="1" customWidth="1"/>
    <col min="3594" max="3594" width="18.125" style="98" bestFit="1" customWidth="1"/>
    <col min="3595" max="3595" width="16.25" style="98" bestFit="1" customWidth="1"/>
    <col min="3596" max="3596" width="12.375" style="98" customWidth="1"/>
    <col min="3597" max="3597" width="25.125" style="98" bestFit="1" customWidth="1"/>
    <col min="3598" max="3598" width="23.625" style="98" bestFit="1" customWidth="1"/>
    <col min="3599" max="3599" width="19.5" style="98" bestFit="1" customWidth="1"/>
    <col min="3600" max="3600" width="18.125" style="98" bestFit="1" customWidth="1"/>
    <col min="3601" max="3601" width="23.125" style="98" bestFit="1" customWidth="1"/>
    <col min="3602" max="3602" width="13.25" style="98" bestFit="1" customWidth="1"/>
    <col min="3603" max="3603" width="19.75" style="98" bestFit="1" customWidth="1"/>
    <col min="3604" max="3604" width="22.375" style="98" bestFit="1" customWidth="1"/>
    <col min="3605" max="3605" width="18.875" style="98" bestFit="1" customWidth="1"/>
    <col min="3606" max="3606" width="11.75" style="98" customWidth="1"/>
    <col min="3607" max="3607" width="18.375" style="98" bestFit="1" customWidth="1"/>
    <col min="3608" max="3608" width="28.375" style="98" bestFit="1" customWidth="1"/>
    <col min="3609" max="3609" width="23.875" style="98" bestFit="1" customWidth="1"/>
    <col min="3610" max="3610" width="18.25" style="98" bestFit="1" customWidth="1"/>
    <col min="3611" max="3611" width="16.25" style="98" bestFit="1" customWidth="1"/>
    <col min="3612" max="3612" width="19.125" style="98" bestFit="1" customWidth="1"/>
    <col min="3613" max="3613" width="4.375" style="98" customWidth="1"/>
    <col min="3614" max="3614" width="11.375" style="98" bestFit="1" customWidth="1"/>
    <col min="3615" max="3615" width="13.5" style="98" bestFit="1" customWidth="1"/>
    <col min="3616" max="3616" width="13.125" style="98" bestFit="1" customWidth="1"/>
    <col min="3617" max="3617" width="14.25" style="98" bestFit="1" customWidth="1"/>
    <col min="3618" max="3618" width="13.625" style="98" bestFit="1" customWidth="1"/>
    <col min="3619" max="3619" width="16.875" style="98" bestFit="1" customWidth="1"/>
    <col min="3620" max="3620" width="15.5" style="98" bestFit="1" customWidth="1"/>
    <col min="3621" max="3621" width="19.75" style="98" bestFit="1" customWidth="1"/>
    <col min="3622" max="3622" width="18.375" style="98" bestFit="1" customWidth="1"/>
    <col min="3623" max="3623" width="19.5" style="98" bestFit="1" customWidth="1"/>
    <col min="3624" max="3624" width="18.125" style="98" bestFit="1" customWidth="1"/>
    <col min="3625" max="3625" width="16.25" style="98" bestFit="1" customWidth="1"/>
    <col min="3626" max="3626" width="12.375" style="98" customWidth="1"/>
    <col min="3627" max="3627" width="25.125" style="98" bestFit="1" customWidth="1"/>
    <col min="3628" max="3628" width="23.625" style="98" bestFit="1" customWidth="1"/>
    <col min="3629" max="3629" width="19.5" style="98" bestFit="1" customWidth="1"/>
    <col min="3630" max="3630" width="18.125" style="98" bestFit="1" customWidth="1"/>
    <col min="3631" max="3631" width="23.125" style="98" bestFit="1" customWidth="1"/>
    <col min="3632" max="3632" width="13.25" style="98" bestFit="1" customWidth="1"/>
    <col min="3633" max="3633" width="19.75" style="98" bestFit="1" customWidth="1"/>
    <col min="3634" max="3634" width="22.375" style="98" bestFit="1" customWidth="1"/>
    <col min="3635" max="3635" width="18.875" style="98" bestFit="1" customWidth="1"/>
    <col min="3636" max="3636" width="11.75" style="98" customWidth="1"/>
    <col min="3637" max="3637" width="18.375" style="98" bestFit="1" customWidth="1"/>
    <col min="3638" max="3638" width="28.375" style="98" bestFit="1" customWidth="1"/>
    <col min="3639" max="3639" width="23.875" style="98" bestFit="1" customWidth="1"/>
    <col min="3640" max="3640" width="18.25" style="98" bestFit="1" customWidth="1"/>
    <col min="3641" max="3641" width="16.625" style="98" bestFit="1" customWidth="1"/>
    <col min="3642" max="3642" width="19.375" style="98" bestFit="1" customWidth="1"/>
    <col min="3643" max="3643" width="4.5" style="98" customWidth="1"/>
    <col min="3644" max="3644" width="11.25" style="98" bestFit="1" customWidth="1"/>
    <col min="3645" max="3645" width="13.625" style="98" bestFit="1" customWidth="1"/>
    <col min="3646" max="3646" width="13.375" style="98" bestFit="1" customWidth="1"/>
    <col min="3647" max="3647" width="14.125" style="98" bestFit="1" customWidth="1"/>
    <col min="3648" max="3648" width="13.625" style="98" bestFit="1" customWidth="1"/>
    <col min="3649" max="3649" width="16.75" style="98" bestFit="1" customWidth="1"/>
    <col min="3650" max="3650" width="15.5" style="98" bestFit="1" customWidth="1"/>
    <col min="3651" max="3651" width="19.625" style="98" bestFit="1" customWidth="1"/>
    <col min="3652" max="3652" width="18.375" style="98" bestFit="1" customWidth="1"/>
    <col min="3653" max="3653" width="19.375" style="98" bestFit="1" customWidth="1"/>
    <col min="3654" max="3654" width="18.125" style="98" bestFit="1" customWidth="1"/>
    <col min="3655" max="3655" width="16.375" style="98" bestFit="1" customWidth="1"/>
    <col min="3656" max="3656" width="12.5" style="98" customWidth="1"/>
    <col min="3657" max="3657" width="25.5" style="98" bestFit="1" customWidth="1"/>
    <col min="3658" max="3658" width="24.125" style="98" bestFit="1" customWidth="1"/>
    <col min="3659" max="3659" width="19.625" style="98" bestFit="1" customWidth="1"/>
    <col min="3660" max="3660" width="18.375" style="98" bestFit="1" customWidth="1"/>
    <col min="3661" max="3661" width="23.5" style="98" bestFit="1" customWidth="1"/>
    <col min="3662" max="3662" width="13.375" style="98" bestFit="1" customWidth="1"/>
    <col min="3663" max="3663" width="19.875" style="98" bestFit="1" customWidth="1"/>
    <col min="3664" max="3664" width="22.75" style="98" bestFit="1" customWidth="1"/>
    <col min="3665" max="3665" width="19.125" style="98" bestFit="1" customWidth="1"/>
    <col min="3666" max="3666" width="11.875" style="98" customWidth="1"/>
    <col min="3667" max="3667" width="18.875" style="98" bestFit="1" customWidth="1"/>
    <col min="3668" max="3668" width="28.875" style="98" bestFit="1" customWidth="1"/>
    <col min="3669" max="3669" width="24.125" style="98" bestFit="1" customWidth="1"/>
    <col min="3670" max="3670" width="18.625" style="98" bestFit="1" customWidth="1"/>
    <col min="3671" max="3671" width="16.625" style="98" bestFit="1" customWidth="1"/>
    <col min="3672" max="3672" width="19.375" style="98" bestFit="1" customWidth="1"/>
    <col min="3673" max="3673" width="4.5" style="98" customWidth="1"/>
    <col min="3674" max="3674" width="11.25" style="98" bestFit="1" customWidth="1"/>
    <col min="3675" max="3675" width="13.625" style="98" bestFit="1" customWidth="1"/>
    <col min="3676" max="3676" width="13.375" style="98" bestFit="1" customWidth="1"/>
    <col min="3677" max="3677" width="14.125" style="98" bestFit="1" customWidth="1"/>
    <col min="3678" max="3678" width="13.625" style="98" bestFit="1" customWidth="1"/>
    <col min="3679" max="3679" width="16.75" style="98" bestFit="1" customWidth="1"/>
    <col min="3680" max="3680" width="15.5" style="98" bestFit="1" customWidth="1"/>
    <col min="3681" max="3681" width="19.625" style="98" bestFit="1" customWidth="1"/>
    <col min="3682" max="3682" width="18.375" style="98" bestFit="1" customWidth="1"/>
    <col min="3683" max="3683" width="19.375" style="98" bestFit="1" customWidth="1"/>
    <col min="3684" max="3684" width="18.125" style="98" bestFit="1" customWidth="1"/>
    <col min="3685" max="3685" width="16.375" style="98" bestFit="1" customWidth="1"/>
    <col min="3686" max="3686" width="12.5" style="98" bestFit="1" customWidth="1"/>
    <col min="3687" max="3687" width="25.5" style="98" bestFit="1" customWidth="1"/>
    <col min="3688" max="3688" width="24.125" style="98" bestFit="1" customWidth="1"/>
    <col min="3689" max="3689" width="19.625" style="98" bestFit="1" customWidth="1"/>
    <col min="3690" max="3690" width="18.375" style="98" bestFit="1" customWidth="1"/>
    <col min="3691" max="3691" width="23.5" style="98" bestFit="1" customWidth="1"/>
    <col min="3692" max="3692" width="13.375" style="98" bestFit="1" customWidth="1"/>
    <col min="3693" max="3693" width="19.875" style="98" bestFit="1" customWidth="1"/>
    <col min="3694" max="3694" width="22.75" style="98" bestFit="1" customWidth="1"/>
    <col min="3695" max="3695" width="19.125" style="98" bestFit="1" customWidth="1"/>
    <col min="3696" max="3696" width="11.875" style="98" customWidth="1"/>
    <col min="3697" max="3697" width="18.875" style="98" bestFit="1" customWidth="1"/>
    <col min="3698" max="3698" width="28.875" style="98" bestFit="1" customWidth="1"/>
    <col min="3699" max="3699" width="24.125" style="98" bestFit="1" customWidth="1"/>
    <col min="3700" max="3700" width="18.625" style="98" bestFit="1" customWidth="1"/>
    <col min="3701" max="3701" width="16.625" style="98" bestFit="1" customWidth="1"/>
    <col min="3702" max="3702" width="19.375" style="98" bestFit="1" customWidth="1"/>
    <col min="3703" max="3703" width="4.5" style="98" customWidth="1"/>
    <col min="3704" max="3704" width="11.25" style="98" bestFit="1" customWidth="1"/>
    <col min="3705" max="3705" width="13.625" style="98" bestFit="1" customWidth="1"/>
    <col min="3706" max="3706" width="13.375" style="98" bestFit="1" customWidth="1"/>
    <col min="3707" max="3707" width="14.125" style="98" bestFit="1" customWidth="1"/>
    <col min="3708" max="3708" width="13.625" style="98" bestFit="1" customWidth="1"/>
    <col min="3709" max="3709" width="16.75" style="98" bestFit="1" customWidth="1"/>
    <col min="3710" max="3710" width="15.5" style="98" bestFit="1" customWidth="1"/>
    <col min="3711" max="3711" width="19.625" style="98" bestFit="1" customWidth="1"/>
    <col min="3712" max="3712" width="18.375" style="98" bestFit="1" customWidth="1"/>
    <col min="3713" max="3713" width="19.375" style="98" bestFit="1" customWidth="1"/>
    <col min="3714" max="3714" width="18.125" style="98" bestFit="1" customWidth="1"/>
    <col min="3715" max="3715" width="16.375" style="98" bestFit="1" customWidth="1"/>
    <col min="3716" max="3716" width="12" style="98" customWidth="1"/>
    <col min="3717" max="3717" width="25.5" style="98" bestFit="1" customWidth="1"/>
    <col min="3718" max="3718" width="24.125" style="98" bestFit="1" customWidth="1"/>
    <col min="3719" max="3719" width="19.625" style="98" bestFit="1" customWidth="1"/>
    <col min="3720" max="3720" width="18.375" style="98" bestFit="1" customWidth="1"/>
    <col min="3721" max="3721" width="23.5" style="98" bestFit="1" customWidth="1"/>
    <col min="3722" max="3722" width="13.375" style="98" bestFit="1" customWidth="1"/>
    <col min="3723" max="3723" width="19.875" style="98" bestFit="1" customWidth="1"/>
    <col min="3724" max="3724" width="22.75" style="98" bestFit="1" customWidth="1"/>
    <col min="3725" max="3725" width="19.125" style="98" bestFit="1" customWidth="1"/>
    <col min="3726" max="3726" width="11.5" style="98" customWidth="1"/>
    <col min="3727" max="3727" width="18.875" style="98" bestFit="1" customWidth="1"/>
    <col min="3728" max="3728" width="28.875" style="98" bestFit="1" customWidth="1"/>
    <col min="3729" max="3729" width="24.125" style="98" bestFit="1" customWidth="1"/>
    <col min="3730" max="3730" width="18.625" style="98" bestFit="1" customWidth="1"/>
    <col min="3731" max="3731" width="16.625" style="98" bestFit="1" customWidth="1"/>
    <col min="3732" max="3732" width="19.375" style="98" bestFit="1" customWidth="1"/>
    <col min="3733" max="3733" width="4.5" style="98" customWidth="1"/>
    <col min="3734" max="3734" width="11.25" style="98" bestFit="1" customWidth="1"/>
    <col min="3735" max="3735" width="13.625" style="98" bestFit="1" customWidth="1"/>
    <col min="3736" max="3736" width="13.375" style="98" bestFit="1" customWidth="1"/>
    <col min="3737" max="3737" width="14.125" style="98" bestFit="1" customWidth="1"/>
    <col min="3738" max="3738" width="13.625" style="98" bestFit="1" customWidth="1"/>
    <col min="3739" max="3739" width="16.75" style="98" bestFit="1" customWidth="1"/>
    <col min="3740" max="3740" width="15.5" style="98" bestFit="1" customWidth="1"/>
    <col min="3741" max="3741" width="19.625" style="98" bestFit="1" customWidth="1"/>
    <col min="3742" max="3742" width="18.375" style="98" bestFit="1" customWidth="1"/>
    <col min="3743" max="3743" width="19.375" style="98" bestFit="1" customWidth="1"/>
    <col min="3744" max="3744" width="18.125" style="98" bestFit="1" customWidth="1"/>
    <col min="3745" max="3745" width="16.375" style="98" bestFit="1" customWidth="1"/>
    <col min="3746" max="3746" width="12" style="98" customWidth="1"/>
    <col min="3747" max="3747" width="25.5" style="98" bestFit="1" customWidth="1"/>
    <col min="3748" max="3748" width="24.125" style="98" bestFit="1" customWidth="1"/>
    <col min="3749" max="3749" width="19.625" style="98" bestFit="1" customWidth="1"/>
    <col min="3750" max="3750" width="18.375" style="98" bestFit="1" customWidth="1"/>
    <col min="3751" max="3751" width="23.5" style="98" bestFit="1" customWidth="1"/>
    <col min="3752" max="3752" width="13.375" style="98" bestFit="1" customWidth="1"/>
    <col min="3753" max="3753" width="19.875" style="98" bestFit="1" customWidth="1"/>
    <col min="3754" max="3754" width="22.75" style="98" bestFit="1" customWidth="1"/>
    <col min="3755" max="3755" width="19.125" style="98" bestFit="1" customWidth="1"/>
    <col min="3756" max="3756" width="10.875" style="98" customWidth="1"/>
    <col min="3757" max="3757" width="18.875" style="98" bestFit="1" customWidth="1"/>
    <col min="3758" max="3758" width="28.875" style="98" bestFit="1" customWidth="1"/>
    <col min="3759" max="3759" width="24.125" style="98" bestFit="1" customWidth="1"/>
    <col min="3760" max="3760" width="18.625" style="98" bestFit="1" customWidth="1"/>
    <col min="3761" max="3761" width="16.625" style="98" bestFit="1" customWidth="1"/>
    <col min="3762" max="3762" width="19.375" style="98" bestFit="1" customWidth="1"/>
    <col min="3763" max="3763" width="4.5" style="98" customWidth="1"/>
    <col min="3764" max="3764" width="11.25" style="98" bestFit="1" customWidth="1"/>
    <col min="3765" max="3765" width="13.625" style="98" bestFit="1" customWidth="1"/>
    <col min="3766" max="3766" width="13.375" style="98" bestFit="1" customWidth="1"/>
    <col min="3767" max="3767" width="14.125" style="98" bestFit="1" customWidth="1"/>
    <col min="3768" max="3768" width="13.625" style="98" bestFit="1" customWidth="1"/>
    <col min="3769" max="3769" width="16.75" style="98" bestFit="1" customWidth="1"/>
    <col min="3770" max="3770" width="15.5" style="98" bestFit="1" customWidth="1"/>
    <col min="3771" max="3771" width="19.625" style="98" bestFit="1" customWidth="1"/>
    <col min="3772" max="3772" width="18.375" style="98" bestFit="1" customWidth="1"/>
    <col min="3773" max="3773" width="19.375" style="98" bestFit="1" customWidth="1"/>
    <col min="3774" max="3774" width="18.125" style="98" bestFit="1" customWidth="1"/>
    <col min="3775" max="3775" width="16.375" style="98" bestFit="1" customWidth="1"/>
    <col min="3776" max="3776" width="12" style="98" customWidth="1"/>
    <col min="3777" max="3777" width="25.5" style="98" bestFit="1" customWidth="1"/>
    <col min="3778" max="3778" width="24.125" style="98" bestFit="1" customWidth="1"/>
    <col min="3779" max="3779" width="19.625" style="98" bestFit="1" customWidth="1"/>
    <col min="3780" max="3780" width="18.375" style="98" bestFit="1" customWidth="1"/>
    <col min="3781" max="3781" width="23.5" style="98" bestFit="1" customWidth="1"/>
    <col min="3782" max="3782" width="13.375" style="98" bestFit="1" customWidth="1"/>
    <col min="3783" max="3783" width="19.875" style="98" bestFit="1" customWidth="1"/>
    <col min="3784" max="3784" width="22.75" style="98" bestFit="1" customWidth="1"/>
    <col min="3785" max="3785" width="19.125" style="98" bestFit="1" customWidth="1"/>
    <col min="3786" max="3786" width="10.875" style="98" customWidth="1"/>
    <col min="3787" max="3787" width="18.875" style="98" bestFit="1" customWidth="1"/>
    <col min="3788" max="3788" width="28.875" style="98" bestFit="1" customWidth="1"/>
    <col min="3789" max="3789" width="24.125" style="98" bestFit="1" customWidth="1"/>
    <col min="3790" max="3790" width="18.625" style="98" bestFit="1" customWidth="1"/>
    <col min="3791" max="3791" width="16.625" style="98" bestFit="1" customWidth="1"/>
    <col min="3792" max="3792" width="19.375" style="98" bestFit="1" customWidth="1"/>
    <col min="3793" max="3793" width="4.5" style="98" customWidth="1"/>
    <col min="3794" max="3794" width="11.25" style="98" bestFit="1" customWidth="1"/>
    <col min="3795" max="3795" width="13.625" style="98" bestFit="1" customWidth="1"/>
    <col min="3796" max="3796" width="13.375" style="98" bestFit="1" customWidth="1"/>
    <col min="3797" max="3797" width="14.125" style="98" bestFit="1" customWidth="1"/>
    <col min="3798" max="3798" width="13.625" style="98" bestFit="1" customWidth="1"/>
    <col min="3799" max="3799" width="16.75" style="98" bestFit="1" customWidth="1"/>
    <col min="3800" max="3800" width="15.5" style="98" bestFit="1" customWidth="1"/>
    <col min="3801" max="3801" width="19.625" style="98" bestFit="1" customWidth="1"/>
    <col min="3802" max="3802" width="18.375" style="98" bestFit="1" customWidth="1"/>
    <col min="3803" max="3803" width="19.375" style="98" bestFit="1" customWidth="1"/>
    <col min="3804" max="3804" width="18.125" style="98" bestFit="1" customWidth="1"/>
    <col min="3805" max="3805" width="16.375" style="98" bestFit="1" customWidth="1"/>
    <col min="3806" max="3806" width="12" style="98" bestFit="1" customWidth="1"/>
    <col min="3807" max="3807" width="25.5" style="98" bestFit="1" customWidth="1"/>
    <col min="3808" max="3808" width="24.125" style="98" bestFit="1" customWidth="1"/>
    <col min="3809" max="3809" width="19.625" style="98" bestFit="1" customWidth="1"/>
    <col min="3810" max="3810" width="18.375" style="98" bestFit="1" customWidth="1"/>
    <col min="3811" max="3811" width="23.5" style="98" bestFit="1" customWidth="1"/>
    <col min="3812" max="3812" width="13.375" style="98" bestFit="1" customWidth="1"/>
    <col min="3813" max="3813" width="19.875" style="98" bestFit="1" customWidth="1"/>
    <col min="3814" max="3814" width="22.75" style="98" bestFit="1" customWidth="1"/>
    <col min="3815" max="3815" width="19.125" style="98" bestFit="1" customWidth="1"/>
    <col min="3816" max="3816" width="10.875" style="98" customWidth="1"/>
    <col min="3817" max="3817" width="18.875" style="98" bestFit="1" customWidth="1"/>
    <col min="3818" max="3818" width="28.875" style="98" bestFit="1" customWidth="1"/>
    <col min="3819" max="3819" width="24.125" style="98" bestFit="1" customWidth="1"/>
    <col min="3820" max="3820" width="18.625" style="98" bestFit="1" customWidth="1"/>
    <col min="3821" max="3821" width="16.625" style="98" bestFit="1" customWidth="1"/>
    <col min="3822" max="3822" width="19.375" style="98" bestFit="1" customWidth="1"/>
    <col min="3823" max="3823" width="4.5" style="98" customWidth="1"/>
    <col min="3824" max="3824" width="11.25" style="98" bestFit="1" customWidth="1"/>
    <col min="3825" max="3825" width="13.625" style="98" bestFit="1" customWidth="1"/>
    <col min="3826" max="3826" width="13.375" style="98" bestFit="1" customWidth="1"/>
    <col min="3827" max="3827" width="14.125" style="98" bestFit="1" customWidth="1"/>
    <col min="3828" max="3828" width="13.625" style="98" bestFit="1" customWidth="1"/>
    <col min="3829" max="3829" width="16.75" style="98" bestFit="1" customWidth="1"/>
    <col min="3830" max="3830" width="15.5" style="98" bestFit="1" customWidth="1"/>
    <col min="3831" max="3831" width="19.625" style="98" bestFit="1" customWidth="1"/>
    <col min="3832" max="3832" width="18.375" style="98" bestFit="1" customWidth="1"/>
    <col min="3833" max="3833" width="19.375" style="98" bestFit="1" customWidth="1"/>
    <col min="3834" max="3834" width="18.125" style="98" bestFit="1" customWidth="1"/>
    <col min="3835" max="3835" width="16.375" style="98" bestFit="1" customWidth="1"/>
    <col min="3836" max="3836" width="12" style="98" customWidth="1"/>
    <col min="3837" max="3837" width="25.5" style="98" bestFit="1" customWidth="1"/>
    <col min="3838" max="3838" width="24.125" style="98" bestFit="1" customWidth="1"/>
    <col min="3839" max="3839" width="19.625" style="98" bestFit="1" customWidth="1"/>
    <col min="3840" max="3840" width="18.375" style="98" bestFit="1" customWidth="1"/>
    <col min="3841" max="3841" width="23.5" style="98" bestFit="1" customWidth="1"/>
    <col min="3842" max="3842" width="13.375" style="98" bestFit="1" customWidth="1"/>
    <col min="3843" max="3843" width="19.875" style="98" bestFit="1" customWidth="1"/>
    <col min="3844" max="3844" width="22.75" style="98" bestFit="1" customWidth="1"/>
    <col min="3845" max="3845" width="19.125" style="98" bestFit="1" customWidth="1"/>
    <col min="3846" max="3846" width="10.875" style="98" customWidth="1"/>
    <col min="3847" max="3847" width="18.875" style="98" bestFit="1" customWidth="1"/>
    <col min="3848" max="3848" width="28.875" style="98" bestFit="1" customWidth="1"/>
    <col min="3849" max="3849" width="24.125" style="98" bestFit="1" customWidth="1"/>
    <col min="3850" max="3850" width="18.625" style="98" bestFit="1" customWidth="1"/>
    <col min="3851" max="3851" width="16.625" style="98" bestFit="1" customWidth="1"/>
    <col min="3852" max="3852" width="19.375" style="98" bestFit="1" customWidth="1"/>
    <col min="3853" max="3853" width="4.5" style="98" customWidth="1"/>
    <col min="3854" max="3854" width="11.25" style="98" bestFit="1" customWidth="1"/>
    <col min="3855" max="3855" width="13.625" style="98" bestFit="1" customWidth="1"/>
    <col min="3856" max="3856" width="13.375" style="98" bestFit="1" customWidth="1"/>
    <col min="3857" max="3857" width="14.125" style="98" bestFit="1" customWidth="1"/>
    <col min="3858" max="3858" width="13.625" style="98" bestFit="1" customWidth="1"/>
    <col min="3859" max="3859" width="16.75" style="98" bestFit="1" customWidth="1"/>
    <col min="3860" max="3860" width="15.5" style="98" bestFit="1" customWidth="1"/>
    <col min="3861" max="3861" width="19.625" style="98" bestFit="1" customWidth="1"/>
    <col min="3862" max="3862" width="18.375" style="98" bestFit="1" customWidth="1"/>
    <col min="3863" max="3863" width="19.375" style="98" bestFit="1" customWidth="1"/>
    <col min="3864" max="3864" width="18.125" style="98" bestFit="1" customWidth="1"/>
    <col min="3865" max="3865" width="16.375" style="98" bestFit="1" customWidth="1"/>
    <col min="3866" max="3866" width="12" style="98" customWidth="1"/>
    <col min="3867" max="3867" width="25.5" style="98" bestFit="1" customWidth="1"/>
    <col min="3868" max="3868" width="24.125" style="98" bestFit="1" customWidth="1"/>
    <col min="3869" max="3869" width="19.625" style="98" bestFit="1" customWidth="1"/>
    <col min="3870" max="3870" width="18.375" style="98" bestFit="1" customWidth="1"/>
    <col min="3871" max="3871" width="23.5" style="98" bestFit="1" customWidth="1"/>
    <col min="3872" max="3872" width="13.375" style="98" bestFit="1" customWidth="1"/>
    <col min="3873" max="3873" width="19.875" style="98" bestFit="1" customWidth="1"/>
    <col min="3874" max="3874" width="22.75" style="98" bestFit="1" customWidth="1"/>
    <col min="3875" max="3875" width="19.125" style="98" bestFit="1" customWidth="1"/>
    <col min="3876" max="3876" width="11.875" style="98" customWidth="1"/>
    <col min="3877" max="3877" width="18.875" style="98" bestFit="1" customWidth="1"/>
    <col min="3878" max="3878" width="28.875" style="98" bestFit="1" customWidth="1"/>
    <col min="3879" max="3879" width="24.125" style="98" bestFit="1" customWidth="1"/>
    <col min="3880" max="3880" width="18.625" style="98" bestFit="1" customWidth="1"/>
    <col min="3881" max="3881" width="16.625" style="98" bestFit="1" customWidth="1"/>
    <col min="3882" max="3882" width="19.375" style="98" bestFit="1" customWidth="1"/>
    <col min="3883" max="3883" width="4.5" style="98" customWidth="1"/>
    <col min="3884" max="3884" width="11.25" style="98" bestFit="1" customWidth="1"/>
    <col min="3885" max="3885" width="13.625" style="98" bestFit="1" customWidth="1"/>
    <col min="3886" max="3886" width="13.375" style="98" bestFit="1" customWidth="1"/>
    <col min="3887" max="3887" width="14.125" style="98" bestFit="1" customWidth="1"/>
    <col min="3888" max="3888" width="13.625" style="98" bestFit="1" customWidth="1"/>
    <col min="3889" max="3889" width="16.75" style="98" bestFit="1" customWidth="1"/>
    <col min="3890" max="3890" width="15.5" style="98" bestFit="1" customWidth="1"/>
    <col min="3891" max="3891" width="19.625" style="98" bestFit="1" customWidth="1"/>
    <col min="3892" max="3892" width="18.375" style="98" bestFit="1" customWidth="1"/>
    <col min="3893" max="3893" width="19.375" style="98" bestFit="1" customWidth="1"/>
    <col min="3894" max="3894" width="18.125" style="98" bestFit="1" customWidth="1"/>
    <col min="3895" max="3895" width="16.375" style="98" bestFit="1" customWidth="1"/>
    <col min="3896" max="3896" width="12" style="98" customWidth="1"/>
    <col min="3897" max="3897" width="25.5" style="98" bestFit="1" customWidth="1"/>
    <col min="3898" max="3898" width="24.125" style="98" bestFit="1" customWidth="1"/>
    <col min="3899" max="3899" width="19.625" style="98" bestFit="1" customWidth="1"/>
    <col min="3900" max="3900" width="18.375" style="98" bestFit="1" customWidth="1"/>
    <col min="3901" max="3901" width="23.5" style="98" bestFit="1" customWidth="1"/>
    <col min="3902" max="3902" width="13.375" style="98" bestFit="1" customWidth="1"/>
    <col min="3903" max="3903" width="19.875" style="98" bestFit="1" customWidth="1"/>
    <col min="3904" max="3904" width="22.75" style="98" bestFit="1" customWidth="1"/>
    <col min="3905" max="3905" width="19.125" style="98" bestFit="1" customWidth="1"/>
    <col min="3906" max="3906" width="11.875" style="98" customWidth="1"/>
    <col min="3907" max="3907" width="18.875" style="98" bestFit="1" customWidth="1"/>
    <col min="3908" max="3908" width="28.875" style="98" bestFit="1" customWidth="1"/>
    <col min="3909" max="3909" width="24.125" style="98" bestFit="1" customWidth="1"/>
    <col min="3910" max="3910" width="18.625" style="98" bestFit="1" customWidth="1"/>
    <col min="3911" max="3911" width="16.625" style="98" bestFit="1" customWidth="1"/>
    <col min="3912" max="3912" width="19.375" style="98" bestFit="1" customWidth="1"/>
    <col min="3913" max="3913" width="4.5" style="98" customWidth="1"/>
    <col min="3914" max="3914" width="11.25" style="98" bestFit="1" customWidth="1"/>
    <col min="3915" max="3915" width="13.625" style="98" bestFit="1" customWidth="1"/>
    <col min="3916" max="3916" width="13.375" style="98" bestFit="1" customWidth="1"/>
    <col min="3917" max="3917" width="14.125" style="98" bestFit="1" customWidth="1"/>
    <col min="3918" max="3918" width="13.625" style="98" bestFit="1" customWidth="1"/>
    <col min="3919" max="3919" width="16.75" style="98" bestFit="1" customWidth="1"/>
    <col min="3920" max="3920" width="15.5" style="98" bestFit="1" customWidth="1"/>
    <col min="3921" max="3921" width="19.625" style="98" bestFit="1" customWidth="1"/>
    <col min="3922" max="3922" width="18.375" style="98" bestFit="1" customWidth="1"/>
    <col min="3923" max="3923" width="19.375" style="98" bestFit="1" customWidth="1"/>
    <col min="3924" max="3924" width="18.125" style="98" bestFit="1" customWidth="1"/>
    <col min="3925" max="3925" width="16.375" style="98" bestFit="1" customWidth="1"/>
    <col min="3926" max="3926" width="12" style="98" customWidth="1"/>
    <col min="3927" max="3927" width="25.5" style="98" bestFit="1" customWidth="1"/>
    <col min="3928" max="3928" width="24.125" style="98" bestFit="1" customWidth="1"/>
    <col min="3929" max="3929" width="19.625" style="98" bestFit="1" customWidth="1"/>
    <col min="3930" max="3930" width="18.375" style="98" bestFit="1" customWidth="1"/>
    <col min="3931" max="3931" width="23.5" style="98" bestFit="1" customWidth="1"/>
    <col min="3932" max="3932" width="13.375" style="98" bestFit="1" customWidth="1"/>
    <col min="3933" max="3933" width="19.875" style="98" bestFit="1" customWidth="1"/>
    <col min="3934" max="3934" width="22.75" style="98" bestFit="1" customWidth="1"/>
    <col min="3935" max="3935" width="19.125" style="98" bestFit="1" customWidth="1"/>
    <col min="3936" max="3936" width="11.875" style="98" customWidth="1"/>
    <col min="3937" max="3937" width="18.875" style="98" bestFit="1" customWidth="1"/>
    <col min="3938" max="3938" width="28.875" style="98" bestFit="1" customWidth="1"/>
    <col min="3939" max="3939" width="24.125" style="98" bestFit="1" customWidth="1"/>
    <col min="3940" max="3940" width="18.625" style="98" bestFit="1" customWidth="1"/>
    <col min="3941" max="3941" width="16.25" style="98" bestFit="1" customWidth="1"/>
    <col min="3942" max="3942" width="19.125" style="98" bestFit="1" customWidth="1"/>
    <col min="3943" max="3943" width="4.375" style="98" customWidth="1"/>
    <col min="3944" max="3944" width="11.375" style="98" bestFit="1" customWidth="1"/>
    <col min="3945" max="3945" width="13.5" style="98" bestFit="1" customWidth="1"/>
    <col min="3946" max="3946" width="13.125" style="98" bestFit="1" customWidth="1"/>
    <col min="3947" max="3947" width="14.25" style="98" bestFit="1" customWidth="1"/>
    <col min="3948" max="3948" width="13.625" style="98" bestFit="1" customWidth="1"/>
    <col min="3949" max="3949" width="16.875" style="98" bestFit="1" customWidth="1"/>
    <col min="3950" max="3950" width="15.5" style="98" bestFit="1" customWidth="1"/>
    <col min="3951" max="3951" width="19.75" style="98" bestFit="1" customWidth="1"/>
    <col min="3952" max="3952" width="18.375" style="98" bestFit="1" customWidth="1"/>
    <col min="3953" max="3953" width="19.5" style="98" bestFit="1" customWidth="1"/>
    <col min="3954" max="3954" width="18.125" style="98" bestFit="1" customWidth="1"/>
    <col min="3955" max="3955" width="16.25" style="98" bestFit="1" customWidth="1"/>
    <col min="3956" max="3956" width="12.125" style="98" bestFit="1" customWidth="1"/>
    <col min="3957" max="3957" width="25.125" style="98" bestFit="1" customWidth="1"/>
    <col min="3958" max="3958" width="23.625" style="98" bestFit="1" customWidth="1"/>
    <col min="3959" max="3959" width="19.5" style="98" bestFit="1" customWidth="1"/>
    <col min="3960" max="3960" width="18.125" style="98" bestFit="1" customWidth="1"/>
    <col min="3961" max="3961" width="23.125" style="98" bestFit="1" customWidth="1"/>
    <col min="3962" max="3962" width="13.25" style="98" bestFit="1" customWidth="1"/>
    <col min="3963" max="3963" width="19.75" style="98" bestFit="1" customWidth="1"/>
    <col min="3964" max="3964" width="22.375" style="98" bestFit="1" customWidth="1"/>
    <col min="3965" max="3965" width="18.875" style="98" bestFit="1" customWidth="1"/>
    <col min="3966" max="3966" width="11.75" style="98" customWidth="1"/>
    <col min="3967" max="3967" width="18.375" style="98" bestFit="1" customWidth="1"/>
    <col min="3968" max="3968" width="28.375" style="98" bestFit="1" customWidth="1"/>
    <col min="3969" max="3969" width="23.875" style="98" bestFit="1" customWidth="1"/>
    <col min="3970" max="3970" width="18.25" style="98" bestFit="1" customWidth="1"/>
    <col min="3971" max="3971" width="16.25" style="98" bestFit="1" customWidth="1"/>
    <col min="3972" max="3972" width="19.125" style="98" bestFit="1" customWidth="1"/>
    <col min="3973" max="3973" width="4.375" style="98" customWidth="1"/>
    <col min="3974" max="3974" width="11.375" style="98" bestFit="1" customWidth="1"/>
    <col min="3975" max="3975" width="13.5" style="98" bestFit="1" customWidth="1"/>
    <col min="3976" max="3976" width="13.125" style="98" bestFit="1" customWidth="1"/>
    <col min="3977" max="3977" width="14.25" style="98" bestFit="1" customWidth="1"/>
    <col min="3978" max="3978" width="13.625" style="98" bestFit="1" customWidth="1"/>
    <col min="3979" max="3979" width="16.875" style="98" bestFit="1" customWidth="1"/>
    <col min="3980" max="3980" width="15.5" style="98" bestFit="1" customWidth="1"/>
    <col min="3981" max="3981" width="19.75" style="98" bestFit="1" customWidth="1"/>
    <col min="3982" max="3982" width="18.375" style="98" bestFit="1" customWidth="1"/>
    <col min="3983" max="3983" width="19.5" style="98" bestFit="1" customWidth="1"/>
    <col min="3984" max="3984" width="18.125" style="98" bestFit="1" customWidth="1"/>
    <col min="3985" max="3985" width="16.25" style="98" bestFit="1" customWidth="1"/>
    <col min="3986" max="3986" width="12.125" style="98" bestFit="1" customWidth="1"/>
    <col min="3987" max="3987" width="25.125" style="98" bestFit="1" customWidth="1"/>
    <col min="3988" max="3988" width="23.625" style="98" bestFit="1" customWidth="1"/>
    <col min="3989" max="3989" width="19.5" style="98" bestFit="1" customWidth="1"/>
    <col min="3990" max="3990" width="18.125" style="98" bestFit="1" customWidth="1"/>
    <col min="3991" max="3991" width="23.125" style="98" bestFit="1" customWidth="1"/>
    <col min="3992" max="3992" width="13.25" style="98" bestFit="1" customWidth="1"/>
    <col min="3993" max="3993" width="19.75" style="98" bestFit="1" customWidth="1"/>
    <col min="3994" max="3994" width="22.375" style="98" bestFit="1" customWidth="1"/>
    <col min="3995" max="3995" width="18.875" style="98" bestFit="1" customWidth="1"/>
    <col min="3996" max="3996" width="11.75" style="98" bestFit="1" customWidth="1"/>
    <col min="3997" max="3997" width="18.375" style="98" bestFit="1" customWidth="1"/>
    <col min="3998" max="3998" width="28.375" style="98" bestFit="1" customWidth="1"/>
    <col min="3999" max="3999" width="23.875" style="98" bestFit="1" customWidth="1"/>
    <col min="4000" max="4000" width="18.25" style="98" bestFit="1" customWidth="1"/>
    <col min="4001" max="4001" width="16.625" style="98" bestFit="1" customWidth="1"/>
    <col min="4002" max="4002" width="19.375" style="98" bestFit="1" customWidth="1"/>
    <col min="4003" max="4003" width="4.5" style="98" customWidth="1"/>
    <col min="4004" max="4004" width="11.25" style="98" bestFit="1" customWidth="1"/>
    <col min="4005" max="4005" width="13.625" style="98" bestFit="1" customWidth="1"/>
    <col min="4006" max="4006" width="13.375" style="98" bestFit="1" customWidth="1"/>
    <col min="4007" max="4007" width="14.125" style="98" bestFit="1" customWidth="1"/>
    <col min="4008" max="4008" width="13.625" style="98" bestFit="1" customWidth="1"/>
    <col min="4009" max="4009" width="16.75" style="98" bestFit="1" customWidth="1"/>
    <col min="4010" max="4010" width="15.5" style="98" bestFit="1" customWidth="1"/>
    <col min="4011" max="4011" width="19.625" style="98" bestFit="1" customWidth="1"/>
    <col min="4012" max="4012" width="18.375" style="98" bestFit="1" customWidth="1"/>
    <col min="4013" max="4013" width="19.375" style="98" bestFit="1" customWidth="1"/>
    <col min="4014" max="4014" width="18.125" style="98" bestFit="1" customWidth="1"/>
    <col min="4015" max="4015" width="16.375" style="98" bestFit="1" customWidth="1"/>
    <col min="4016" max="4016" width="12.5" style="98" bestFit="1" customWidth="1"/>
    <col min="4017" max="4017" width="25.5" style="98" bestFit="1" customWidth="1"/>
    <col min="4018" max="4018" width="24.125" style="98" bestFit="1" customWidth="1"/>
    <col min="4019" max="4019" width="19.625" style="98" bestFit="1" customWidth="1"/>
    <col min="4020" max="4020" width="18.375" style="98" bestFit="1" customWidth="1"/>
    <col min="4021" max="4021" width="23.5" style="98" bestFit="1" customWidth="1"/>
    <col min="4022" max="4022" width="13.375" style="98" bestFit="1" customWidth="1"/>
    <col min="4023" max="4023" width="19.875" style="98" bestFit="1" customWidth="1"/>
    <col min="4024" max="4024" width="22.75" style="98" bestFit="1" customWidth="1"/>
    <col min="4025" max="4025" width="19.125" style="98" bestFit="1" customWidth="1"/>
    <col min="4026" max="4026" width="11.875" style="98" customWidth="1"/>
    <col min="4027" max="4027" width="18.875" style="98" bestFit="1" customWidth="1"/>
    <col min="4028" max="4028" width="28.875" style="98" bestFit="1" customWidth="1"/>
    <col min="4029" max="4029" width="24.125" style="98" bestFit="1" customWidth="1"/>
    <col min="4030" max="4030" width="18.625" style="98" bestFit="1" customWidth="1"/>
    <col min="4031" max="4031" width="16.625" style="98" bestFit="1" customWidth="1"/>
    <col min="4032" max="4032" width="19.375" style="98" bestFit="1" customWidth="1"/>
    <col min="4033" max="4033" width="4.5" style="98" customWidth="1"/>
    <col min="4034" max="4034" width="11.25" style="98" bestFit="1" customWidth="1"/>
    <col min="4035" max="4035" width="13.625" style="98" bestFit="1" customWidth="1"/>
    <col min="4036" max="4036" width="13.375" style="98" bestFit="1" customWidth="1"/>
    <col min="4037" max="4037" width="14.125" style="98" bestFit="1" customWidth="1"/>
    <col min="4038" max="4038" width="13.625" style="98" bestFit="1" customWidth="1"/>
    <col min="4039" max="4039" width="16.75" style="98" bestFit="1" customWidth="1"/>
    <col min="4040" max="4040" width="15.5" style="98" bestFit="1" customWidth="1"/>
    <col min="4041" max="4041" width="19.625" style="98" bestFit="1" customWidth="1"/>
    <col min="4042" max="4042" width="18.375" style="98" bestFit="1" customWidth="1"/>
    <col min="4043" max="4043" width="19.375" style="98" bestFit="1" customWidth="1"/>
    <col min="4044" max="4044" width="18.125" style="98" bestFit="1" customWidth="1"/>
    <col min="4045" max="4045" width="16.375" style="98" bestFit="1" customWidth="1"/>
    <col min="4046" max="4046" width="12.5" style="98" customWidth="1"/>
    <col min="4047" max="4047" width="25.5" style="98" bestFit="1" customWidth="1"/>
    <col min="4048" max="4048" width="24.125" style="98" bestFit="1" customWidth="1"/>
    <col min="4049" max="4049" width="19.625" style="98" bestFit="1" customWidth="1"/>
    <col min="4050" max="4050" width="18.375" style="98" bestFit="1" customWidth="1"/>
    <col min="4051" max="4051" width="23.5" style="98" bestFit="1" customWidth="1"/>
    <col min="4052" max="4052" width="13.375" style="98" bestFit="1" customWidth="1"/>
    <col min="4053" max="4053" width="19.875" style="98" bestFit="1" customWidth="1"/>
    <col min="4054" max="4054" width="22.75" style="98" bestFit="1" customWidth="1"/>
    <col min="4055" max="4055" width="19.125" style="98" bestFit="1" customWidth="1"/>
    <col min="4056" max="4056" width="11.875" style="98" customWidth="1"/>
    <col min="4057" max="4057" width="18.875" style="98" bestFit="1" customWidth="1"/>
    <col min="4058" max="4058" width="28.875" style="98" bestFit="1" customWidth="1"/>
    <col min="4059" max="4059" width="24.125" style="98" bestFit="1" customWidth="1"/>
    <col min="4060" max="4060" width="18.625" style="98" bestFit="1" customWidth="1"/>
    <col min="4061" max="4061" width="16.625" style="98" bestFit="1" customWidth="1"/>
    <col min="4062" max="4062" width="19.375" style="98" bestFit="1" customWidth="1"/>
    <col min="4063" max="4063" width="4.5" style="98" customWidth="1"/>
    <col min="4064" max="4064" width="11.25" style="98" bestFit="1" customWidth="1"/>
    <col min="4065" max="4065" width="13.625" style="98" bestFit="1" customWidth="1"/>
    <col min="4066" max="4066" width="13.375" style="98" bestFit="1" customWidth="1"/>
    <col min="4067" max="4067" width="14.125" style="98" bestFit="1" customWidth="1"/>
    <col min="4068" max="4068" width="13.625" style="98" bestFit="1" customWidth="1"/>
    <col min="4069" max="4069" width="16.75" style="98" bestFit="1" customWidth="1"/>
    <col min="4070" max="4070" width="15.5" style="98" bestFit="1" customWidth="1"/>
    <col min="4071" max="4071" width="19.625" style="98" bestFit="1" customWidth="1"/>
    <col min="4072" max="4072" width="18.375" style="98" bestFit="1" customWidth="1"/>
    <col min="4073" max="4073" width="19.375" style="98" bestFit="1" customWidth="1"/>
    <col min="4074" max="4074" width="18.125" style="98" bestFit="1" customWidth="1"/>
    <col min="4075" max="4075" width="16.375" style="98" bestFit="1" customWidth="1"/>
    <col min="4076" max="4076" width="12.5" style="98" customWidth="1"/>
    <col min="4077" max="4077" width="25.5" style="98" bestFit="1" customWidth="1"/>
    <col min="4078" max="4078" width="24.125" style="98" bestFit="1" customWidth="1"/>
    <col min="4079" max="4079" width="19.625" style="98" bestFit="1" customWidth="1"/>
    <col min="4080" max="4080" width="18.375" style="98" bestFit="1" customWidth="1"/>
    <col min="4081" max="4081" width="23.5" style="98" bestFit="1" customWidth="1"/>
    <col min="4082" max="4082" width="13.375" style="98" bestFit="1" customWidth="1"/>
    <col min="4083" max="4083" width="19.875" style="98" bestFit="1" customWidth="1"/>
    <col min="4084" max="4084" width="22.75" style="98" bestFit="1" customWidth="1"/>
    <col min="4085" max="4085" width="19.125" style="98" bestFit="1" customWidth="1"/>
    <col min="4086" max="4086" width="11.875" style="98" customWidth="1"/>
    <col min="4087" max="4087" width="18.875" style="98" bestFit="1" customWidth="1"/>
    <col min="4088" max="4088" width="28.875" style="98" bestFit="1" customWidth="1"/>
    <col min="4089" max="4089" width="24.125" style="98" bestFit="1" customWidth="1"/>
    <col min="4090" max="4090" width="18.625" style="98" bestFit="1" customWidth="1"/>
    <col min="4091" max="4091" width="16.25" style="98" bestFit="1" customWidth="1"/>
    <col min="4092" max="4092" width="19.125" style="98" bestFit="1" customWidth="1"/>
    <col min="4093" max="4093" width="4.375" style="98" customWidth="1"/>
    <col min="4094" max="4094" width="11.375" style="98" bestFit="1" customWidth="1"/>
    <col min="4095" max="4095" width="13.5" style="98" bestFit="1" customWidth="1"/>
    <col min="4096" max="4096" width="13.125" style="98" bestFit="1" customWidth="1"/>
    <col min="4097" max="4097" width="14.25" style="98" bestFit="1" customWidth="1"/>
    <col min="4098" max="4098" width="13.625" style="98" bestFit="1" customWidth="1"/>
    <col min="4099" max="4099" width="16.875" style="98" bestFit="1" customWidth="1"/>
    <col min="4100" max="4100" width="15.5" style="98" bestFit="1" customWidth="1"/>
    <col min="4101" max="4101" width="19.75" style="98" bestFit="1" customWidth="1"/>
    <col min="4102" max="4102" width="18.375" style="98" bestFit="1" customWidth="1"/>
    <col min="4103" max="4103" width="19.5" style="98" bestFit="1" customWidth="1"/>
    <col min="4104" max="4104" width="18.125" style="98" bestFit="1" customWidth="1"/>
    <col min="4105" max="4105" width="16.25" style="98" bestFit="1" customWidth="1"/>
    <col min="4106" max="4106" width="12.375" style="98" bestFit="1" customWidth="1"/>
    <col min="4107" max="4107" width="25.125" style="98" bestFit="1" customWidth="1"/>
    <col min="4108" max="4108" width="23.625" style="98" bestFit="1" customWidth="1"/>
    <col min="4109" max="4109" width="19.5" style="98" bestFit="1" customWidth="1"/>
    <col min="4110" max="4110" width="18.125" style="98" bestFit="1" customWidth="1"/>
    <col min="4111" max="4111" width="23.125" style="98" bestFit="1" customWidth="1"/>
    <col min="4112" max="4112" width="13.25" style="98" bestFit="1" customWidth="1"/>
    <col min="4113" max="4113" width="19.75" style="98" bestFit="1" customWidth="1"/>
    <col min="4114" max="4114" width="22.375" style="98" bestFit="1" customWidth="1"/>
    <col min="4115" max="4115" width="18.875" style="98" bestFit="1" customWidth="1"/>
    <col min="4116" max="4116" width="11.75" style="98" customWidth="1"/>
    <col min="4117" max="4117" width="18.375" style="98" bestFit="1" customWidth="1"/>
    <col min="4118" max="4118" width="28.375" style="98" bestFit="1" customWidth="1"/>
    <col min="4119" max="4119" width="23.875" style="98" bestFit="1" customWidth="1"/>
    <col min="4120" max="4120" width="18.25" style="98" bestFit="1" customWidth="1"/>
    <col min="4121" max="4121" width="16.25" style="98" bestFit="1" customWidth="1"/>
    <col min="4122" max="4122" width="19.125" style="98" bestFit="1" customWidth="1"/>
    <col min="4123" max="4123" width="4.375" style="98" customWidth="1"/>
    <col min="4124" max="4124" width="11.375" style="98" bestFit="1" customWidth="1"/>
    <col min="4125" max="4125" width="13.5" style="98" bestFit="1" customWidth="1"/>
    <col min="4126" max="4126" width="13.125" style="98" bestFit="1" customWidth="1"/>
    <col min="4127" max="4127" width="14.25" style="98" bestFit="1" customWidth="1"/>
    <col min="4128" max="4128" width="13.625" style="98" bestFit="1" customWidth="1"/>
    <col min="4129" max="4129" width="16.875" style="98" bestFit="1" customWidth="1"/>
    <col min="4130" max="4130" width="15.5" style="98" bestFit="1" customWidth="1"/>
    <col min="4131" max="4131" width="19.75" style="98" bestFit="1" customWidth="1"/>
    <col min="4132" max="4132" width="18.375" style="98" bestFit="1" customWidth="1"/>
    <col min="4133" max="4133" width="19.5" style="98" bestFit="1" customWidth="1"/>
    <col min="4134" max="4134" width="18.125" style="98" bestFit="1" customWidth="1"/>
    <col min="4135" max="4135" width="16.25" style="98" bestFit="1" customWidth="1"/>
    <col min="4136" max="4136" width="12.375" style="98" bestFit="1" customWidth="1"/>
    <col min="4137" max="4137" width="25.125" style="98" bestFit="1" customWidth="1"/>
    <col min="4138" max="4138" width="23.625" style="98" bestFit="1" customWidth="1"/>
    <col min="4139" max="4139" width="19.5" style="98" bestFit="1" customWidth="1"/>
    <col min="4140" max="4140" width="18.125" style="98" bestFit="1" customWidth="1"/>
    <col min="4141" max="4141" width="23.125" style="98" bestFit="1" customWidth="1"/>
    <col min="4142" max="4142" width="13.25" style="98" bestFit="1" customWidth="1"/>
    <col min="4143" max="4143" width="19.75" style="98" bestFit="1" customWidth="1"/>
    <col min="4144" max="4144" width="22.375" style="98" bestFit="1" customWidth="1"/>
    <col min="4145" max="4145" width="18.875" style="98" bestFit="1" customWidth="1"/>
    <col min="4146" max="4146" width="11.75" style="98" customWidth="1"/>
    <col min="4147" max="4147" width="18.375" style="98" bestFit="1" customWidth="1"/>
    <col min="4148" max="4148" width="28.375" style="98" bestFit="1" customWidth="1"/>
    <col min="4149" max="4149" width="23.875" style="98" bestFit="1" customWidth="1"/>
    <col min="4150" max="4150" width="18.25" style="98" bestFit="1" customWidth="1"/>
    <col min="4151" max="4151" width="16.25" style="98" bestFit="1" customWidth="1"/>
    <col min="4152" max="4152" width="19.125" style="98" bestFit="1" customWidth="1"/>
    <col min="4153" max="4153" width="4.375" style="98" customWidth="1"/>
    <col min="4154" max="4154" width="11.375" style="98" bestFit="1" customWidth="1"/>
    <col min="4155" max="4155" width="13.5" style="98" bestFit="1" customWidth="1"/>
    <col min="4156" max="4156" width="13.125" style="98" bestFit="1" customWidth="1"/>
    <col min="4157" max="4157" width="14.25" style="98" bestFit="1" customWidth="1"/>
    <col min="4158" max="4158" width="13.625" style="98" bestFit="1" customWidth="1"/>
    <col min="4159" max="4159" width="16.875" style="98" bestFit="1" customWidth="1"/>
    <col min="4160" max="4160" width="15.5" style="98" bestFit="1" customWidth="1"/>
    <col min="4161" max="4161" width="19.75" style="98" bestFit="1" customWidth="1"/>
    <col min="4162" max="4162" width="18.375" style="98" bestFit="1" customWidth="1"/>
    <col min="4163" max="4163" width="19.5" style="98" bestFit="1" customWidth="1"/>
    <col min="4164" max="4164" width="18.125" style="98" bestFit="1" customWidth="1"/>
    <col min="4165" max="4165" width="16.25" style="98" bestFit="1" customWidth="1"/>
    <col min="4166" max="4166" width="12.375" style="98" bestFit="1" customWidth="1"/>
    <col min="4167" max="4167" width="25.125" style="98" bestFit="1" customWidth="1"/>
    <col min="4168" max="4168" width="23.625" style="98" bestFit="1" customWidth="1"/>
    <col min="4169" max="4169" width="19.5" style="98" bestFit="1" customWidth="1"/>
    <col min="4170" max="4170" width="18.125" style="98" bestFit="1" customWidth="1"/>
    <col min="4171" max="4171" width="23.125" style="98" bestFit="1" customWidth="1"/>
    <col min="4172" max="4172" width="13.25" style="98" bestFit="1" customWidth="1"/>
    <col min="4173" max="4173" width="19.75" style="98" bestFit="1" customWidth="1"/>
    <col min="4174" max="4174" width="22.375" style="98" bestFit="1" customWidth="1"/>
    <col min="4175" max="4175" width="18.875" style="98" bestFit="1" customWidth="1"/>
    <col min="4176" max="4176" width="11.75" style="98" customWidth="1"/>
    <col min="4177" max="4177" width="18.375" style="98" bestFit="1" customWidth="1"/>
    <col min="4178" max="4178" width="28.375" style="98" bestFit="1" customWidth="1"/>
    <col min="4179" max="4179" width="23.875" style="98" bestFit="1" customWidth="1"/>
    <col min="4180" max="4180" width="18.25" style="98" bestFit="1" customWidth="1"/>
    <col min="4181" max="4181" width="16.25" style="98" bestFit="1" customWidth="1"/>
    <col min="4182" max="4182" width="19.125" style="98" bestFit="1" customWidth="1"/>
    <col min="4183" max="4183" width="4.375" style="98" customWidth="1"/>
    <col min="4184" max="4184" width="11.375" style="98" bestFit="1" customWidth="1"/>
    <col min="4185" max="4185" width="13.5" style="98" bestFit="1" customWidth="1"/>
    <col min="4186" max="4186" width="13.125" style="98" bestFit="1" customWidth="1"/>
    <col min="4187" max="4187" width="14.25" style="98" bestFit="1" customWidth="1"/>
    <col min="4188" max="4188" width="13.625" style="98" bestFit="1" customWidth="1"/>
    <col min="4189" max="4189" width="16.875" style="98" bestFit="1" customWidth="1"/>
    <col min="4190" max="4190" width="15.5" style="98" bestFit="1" customWidth="1"/>
    <col min="4191" max="4191" width="19.75" style="98" bestFit="1" customWidth="1"/>
    <col min="4192" max="4192" width="18.375" style="98" bestFit="1" customWidth="1"/>
    <col min="4193" max="4193" width="19.5" style="98" bestFit="1" customWidth="1"/>
    <col min="4194" max="4194" width="18.125" style="98" bestFit="1" customWidth="1"/>
    <col min="4195" max="4195" width="16.25" style="98" bestFit="1" customWidth="1"/>
    <col min="4196" max="4196" width="12.375" style="98" customWidth="1"/>
    <col min="4197" max="4197" width="25.125" style="98" bestFit="1" customWidth="1"/>
    <col min="4198" max="4198" width="23.625" style="98" bestFit="1" customWidth="1"/>
    <col min="4199" max="4199" width="19.5" style="98" bestFit="1" customWidth="1"/>
    <col min="4200" max="4200" width="18.125" style="98" bestFit="1" customWidth="1"/>
    <col min="4201" max="4201" width="23.125" style="98" bestFit="1" customWidth="1"/>
    <col min="4202" max="4202" width="13.25" style="98" bestFit="1" customWidth="1"/>
    <col min="4203" max="4203" width="19.75" style="98" bestFit="1" customWidth="1"/>
    <col min="4204" max="4204" width="22.375" style="98" bestFit="1" customWidth="1"/>
    <col min="4205" max="4205" width="18.875" style="98" bestFit="1" customWidth="1"/>
    <col min="4206" max="4206" width="11.75" style="98" customWidth="1"/>
    <col min="4207" max="4207" width="18.375" style="98" bestFit="1" customWidth="1"/>
    <col min="4208" max="4208" width="28.375" style="98" bestFit="1" customWidth="1"/>
    <col min="4209" max="4209" width="23.875" style="98" bestFit="1" customWidth="1"/>
    <col min="4210" max="4210" width="18.25" style="98" bestFit="1" customWidth="1"/>
    <col min="4211" max="4211" width="16.25" style="98" bestFit="1" customWidth="1"/>
    <col min="4212" max="4212" width="19.125" style="98" bestFit="1" customWidth="1"/>
    <col min="4213" max="4213" width="4.375" style="98" customWidth="1"/>
    <col min="4214" max="4214" width="11.375" style="98" bestFit="1" customWidth="1"/>
    <col min="4215" max="4215" width="13.5" style="98" bestFit="1" customWidth="1"/>
    <col min="4216" max="4216" width="13.125" style="98" bestFit="1" customWidth="1"/>
    <col min="4217" max="4217" width="14.25" style="98" bestFit="1" customWidth="1"/>
    <col min="4218" max="4218" width="13.625" style="98" bestFit="1" customWidth="1"/>
    <col min="4219" max="4219" width="16.875" style="98" bestFit="1" customWidth="1"/>
    <col min="4220" max="4220" width="15.5" style="98" bestFit="1" customWidth="1"/>
    <col min="4221" max="4221" width="19.75" style="98" bestFit="1" customWidth="1"/>
    <col min="4222" max="4222" width="18.375" style="98" bestFit="1" customWidth="1"/>
    <col min="4223" max="4223" width="19.5" style="98" bestFit="1" customWidth="1"/>
    <col min="4224" max="4224" width="18.125" style="98" bestFit="1" customWidth="1"/>
    <col min="4225" max="4225" width="16.25" style="98" bestFit="1" customWidth="1"/>
    <col min="4226" max="4226" width="12.375" style="98" bestFit="1" customWidth="1"/>
    <col min="4227" max="4227" width="25.125" style="98" bestFit="1" customWidth="1"/>
    <col min="4228" max="4228" width="23.625" style="98" bestFit="1" customWidth="1"/>
    <col min="4229" max="4229" width="19.5" style="98" bestFit="1" customWidth="1"/>
    <col min="4230" max="4230" width="18.125" style="98" bestFit="1" customWidth="1"/>
    <col min="4231" max="4231" width="23.125" style="98" bestFit="1" customWidth="1"/>
    <col min="4232" max="4232" width="13.25" style="98" bestFit="1" customWidth="1"/>
    <col min="4233" max="4233" width="19.75" style="98" bestFit="1" customWidth="1"/>
    <col min="4234" max="4234" width="22.375" style="98" bestFit="1" customWidth="1"/>
    <col min="4235" max="4235" width="18.875" style="98" bestFit="1" customWidth="1"/>
    <col min="4236" max="4236" width="11.75" style="98" customWidth="1"/>
    <col min="4237" max="4237" width="18.375" style="98" bestFit="1" customWidth="1"/>
    <col min="4238" max="4238" width="28.375" style="98" bestFit="1" customWidth="1"/>
    <col min="4239" max="4239" width="23.875" style="98" bestFit="1" customWidth="1"/>
    <col min="4240" max="4240" width="18.25" style="98" bestFit="1" customWidth="1"/>
    <col min="4241" max="4241" width="16.625" style="98" bestFit="1" customWidth="1"/>
    <col min="4242" max="4242" width="19.375" style="98" bestFit="1" customWidth="1"/>
    <col min="4243" max="4243" width="4.5" style="98" customWidth="1"/>
    <col min="4244" max="4244" width="11.25" style="98" bestFit="1" customWidth="1"/>
    <col min="4245" max="4245" width="13.625" style="98" bestFit="1" customWidth="1"/>
    <col min="4246" max="4246" width="13.375" style="98" bestFit="1" customWidth="1"/>
    <col min="4247" max="4247" width="14.125" style="98" bestFit="1" customWidth="1"/>
    <col min="4248" max="4248" width="13.625" style="98" bestFit="1" customWidth="1"/>
    <col min="4249" max="4249" width="16.75" style="98" bestFit="1" customWidth="1"/>
    <col min="4250" max="4250" width="15.5" style="98" bestFit="1" customWidth="1"/>
    <col min="4251" max="4251" width="19.625" style="98" bestFit="1" customWidth="1"/>
    <col min="4252" max="4252" width="18.375" style="98" bestFit="1" customWidth="1"/>
    <col min="4253" max="4253" width="19.375" style="98" bestFit="1" customWidth="1"/>
    <col min="4254" max="4254" width="18.125" style="98" bestFit="1" customWidth="1"/>
    <col min="4255" max="4255" width="16.375" style="98" bestFit="1" customWidth="1"/>
    <col min="4256" max="4256" width="12.5" style="98" bestFit="1" customWidth="1"/>
    <col min="4257" max="4257" width="25.5" style="98" bestFit="1" customWidth="1"/>
    <col min="4258" max="4258" width="24.125" style="98" bestFit="1" customWidth="1"/>
    <col min="4259" max="4259" width="19.625" style="98" bestFit="1" customWidth="1"/>
    <col min="4260" max="4260" width="18.375" style="98" bestFit="1" customWidth="1"/>
    <col min="4261" max="4261" width="23.5" style="98" bestFit="1" customWidth="1"/>
    <col min="4262" max="4262" width="13.375" style="98" bestFit="1" customWidth="1"/>
    <col min="4263" max="4263" width="19.875" style="98" bestFit="1" customWidth="1"/>
    <col min="4264" max="4264" width="22.75" style="98" bestFit="1" customWidth="1"/>
    <col min="4265" max="4265" width="19.125" style="98" bestFit="1" customWidth="1"/>
    <col min="4266" max="4266" width="11.875" style="98" customWidth="1"/>
    <col min="4267" max="4267" width="18.875" style="98" bestFit="1" customWidth="1"/>
    <col min="4268" max="4268" width="28.875" style="98" bestFit="1" customWidth="1"/>
    <col min="4269" max="4269" width="24.125" style="98" bestFit="1" customWidth="1"/>
    <col min="4270" max="4270" width="18.625" style="98" bestFit="1" customWidth="1"/>
    <col min="4271" max="4271" width="16.625" style="98" bestFit="1" customWidth="1"/>
    <col min="4272" max="4272" width="19.375" style="98" bestFit="1" customWidth="1"/>
    <col min="4273" max="4273" width="4.5" style="98" customWidth="1"/>
    <col min="4274" max="4274" width="11.25" style="98" bestFit="1" customWidth="1"/>
    <col min="4275" max="4275" width="13.625" style="98" bestFit="1" customWidth="1"/>
    <col min="4276" max="4276" width="13.375" style="98" bestFit="1" customWidth="1"/>
    <col min="4277" max="4277" width="14.125" style="98" bestFit="1" customWidth="1"/>
    <col min="4278" max="4278" width="13.625" style="98" bestFit="1" customWidth="1"/>
    <col min="4279" max="4279" width="16.75" style="98" bestFit="1" customWidth="1"/>
    <col min="4280" max="4280" width="15.5" style="98" bestFit="1" customWidth="1"/>
    <col min="4281" max="4281" width="19.625" style="98" bestFit="1" customWidth="1"/>
    <col min="4282" max="4282" width="18.375" style="98" bestFit="1" customWidth="1"/>
    <col min="4283" max="4283" width="19.375" style="98" bestFit="1" customWidth="1"/>
    <col min="4284" max="4284" width="18.125" style="98" bestFit="1" customWidth="1"/>
    <col min="4285" max="4285" width="16.375" style="98" bestFit="1" customWidth="1"/>
    <col min="4286" max="4286" width="12.5" style="98" customWidth="1"/>
    <col min="4287" max="4287" width="25.5" style="98" bestFit="1" customWidth="1"/>
    <col min="4288" max="4288" width="24.125" style="98" bestFit="1" customWidth="1"/>
    <col min="4289" max="4289" width="19.625" style="98" bestFit="1" customWidth="1"/>
    <col min="4290" max="4290" width="18.375" style="98" bestFit="1" customWidth="1"/>
    <col min="4291" max="4291" width="23.5" style="98" bestFit="1" customWidth="1"/>
    <col min="4292" max="4292" width="13.375" style="98" bestFit="1" customWidth="1"/>
    <col min="4293" max="4293" width="19.875" style="98" bestFit="1" customWidth="1"/>
    <col min="4294" max="4294" width="22.75" style="98" bestFit="1" customWidth="1"/>
    <col min="4295" max="4295" width="19.125" style="98" bestFit="1" customWidth="1"/>
    <col min="4296" max="4296" width="11.875" style="98" customWidth="1"/>
    <col min="4297" max="4297" width="18.875" style="98" bestFit="1" customWidth="1"/>
    <col min="4298" max="4298" width="28.875" style="98" bestFit="1" customWidth="1"/>
    <col min="4299" max="4299" width="24.125" style="98" bestFit="1" customWidth="1"/>
    <col min="4300" max="4300" width="18.625" style="98" bestFit="1" customWidth="1"/>
    <col min="4301" max="4301" width="16.625" style="98" bestFit="1" customWidth="1"/>
    <col min="4302" max="4302" width="19.375" style="98" bestFit="1" customWidth="1"/>
    <col min="4303" max="4303" width="4.5" style="98" customWidth="1"/>
    <col min="4304" max="4304" width="11.25" style="98" bestFit="1" customWidth="1"/>
    <col min="4305" max="4305" width="13.625" style="98" bestFit="1" customWidth="1"/>
    <col min="4306" max="4306" width="13.375" style="98" bestFit="1" customWidth="1"/>
    <col min="4307" max="4307" width="14.125" style="98" bestFit="1" customWidth="1"/>
    <col min="4308" max="4308" width="13.625" style="98" bestFit="1" customWidth="1"/>
    <col min="4309" max="4309" width="16.75" style="98" bestFit="1" customWidth="1"/>
    <col min="4310" max="4310" width="15.5" style="98" bestFit="1" customWidth="1"/>
    <col min="4311" max="4311" width="19.625" style="98" bestFit="1" customWidth="1"/>
    <col min="4312" max="4312" width="18.375" style="98" bestFit="1" customWidth="1"/>
    <col min="4313" max="4313" width="19.375" style="98" bestFit="1" customWidth="1"/>
    <col min="4314" max="4314" width="18.125" style="98" bestFit="1" customWidth="1"/>
    <col min="4315" max="4315" width="16.375" style="98" bestFit="1" customWidth="1"/>
    <col min="4316" max="4316" width="12.5" style="98" customWidth="1"/>
    <col min="4317" max="4317" width="25.5" style="98" bestFit="1" customWidth="1"/>
    <col min="4318" max="4318" width="24.125" style="98" bestFit="1" customWidth="1"/>
    <col min="4319" max="4319" width="19.625" style="98" bestFit="1" customWidth="1"/>
    <col min="4320" max="4320" width="18.375" style="98" bestFit="1" customWidth="1"/>
    <col min="4321" max="4321" width="23.5" style="98" bestFit="1" customWidth="1"/>
    <col min="4322" max="4322" width="13.375" style="98" bestFit="1" customWidth="1"/>
    <col min="4323" max="4323" width="19.875" style="98" bestFit="1" customWidth="1"/>
    <col min="4324" max="4324" width="22.75" style="98" bestFit="1" customWidth="1"/>
    <col min="4325" max="4325" width="19.125" style="98" bestFit="1" customWidth="1"/>
    <col min="4326" max="4326" width="11.5" style="98" customWidth="1"/>
    <col min="4327" max="4327" width="18.875" style="98" bestFit="1" customWidth="1"/>
    <col min="4328" max="4328" width="28.875" style="98" bestFit="1" customWidth="1"/>
    <col min="4329" max="4329" width="24.125" style="98" bestFit="1" customWidth="1"/>
    <col min="4330" max="4330" width="18.625" style="98" bestFit="1" customWidth="1"/>
    <col min="4331" max="4331" width="16.625" style="98" bestFit="1" customWidth="1"/>
    <col min="4332" max="4332" width="19.375" style="98" bestFit="1" customWidth="1"/>
    <col min="4333" max="4333" width="4.5" style="98" customWidth="1"/>
    <col min="4334" max="4334" width="11.25" style="98" bestFit="1" customWidth="1"/>
    <col min="4335" max="4335" width="13.625" style="98" bestFit="1" customWidth="1"/>
    <col min="4336" max="4336" width="13.375" style="98" bestFit="1" customWidth="1"/>
    <col min="4337" max="4337" width="14.125" style="98" bestFit="1" customWidth="1"/>
    <col min="4338" max="4338" width="13.625" style="98" bestFit="1" customWidth="1"/>
    <col min="4339" max="4339" width="16.75" style="98" bestFit="1" customWidth="1"/>
    <col min="4340" max="4340" width="15.5" style="98" bestFit="1" customWidth="1"/>
    <col min="4341" max="4341" width="19.625" style="98" bestFit="1" customWidth="1"/>
    <col min="4342" max="4342" width="18.375" style="98" bestFit="1" customWidth="1"/>
    <col min="4343" max="4343" width="19.375" style="98" bestFit="1" customWidth="1"/>
    <col min="4344" max="4344" width="18.125" style="98" bestFit="1" customWidth="1"/>
    <col min="4345" max="4345" width="16.375" style="98" bestFit="1" customWidth="1"/>
    <col min="4346" max="4346" width="12.5" style="98" customWidth="1"/>
    <col min="4347" max="4347" width="25.5" style="98" bestFit="1" customWidth="1"/>
    <col min="4348" max="4348" width="24.125" style="98" bestFit="1" customWidth="1"/>
    <col min="4349" max="4349" width="19.625" style="98" bestFit="1" customWidth="1"/>
    <col min="4350" max="4350" width="18.375" style="98" bestFit="1" customWidth="1"/>
    <col min="4351" max="4351" width="23.5" style="98" bestFit="1" customWidth="1"/>
    <col min="4352" max="4352" width="13.375" style="98" bestFit="1" customWidth="1"/>
    <col min="4353" max="4353" width="19.875" style="98" bestFit="1" customWidth="1"/>
    <col min="4354" max="4354" width="22.75" style="98" bestFit="1" customWidth="1"/>
    <col min="4355" max="4355" width="19.125" style="98" bestFit="1" customWidth="1"/>
    <col min="4356" max="4356" width="11.5" style="98" bestFit="1" customWidth="1"/>
    <col min="4357" max="4357" width="18.875" style="98" bestFit="1" customWidth="1"/>
    <col min="4358" max="4358" width="28.875" style="98" bestFit="1" customWidth="1"/>
    <col min="4359" max="4359" width="24.125" style="98" bestFit="1" customWidth="1"/>
    <col min="4360" max="4360" width="18.625" style="98" bestFit="1" customWidth="1"/>
    <col min="4361" max="4361" width="16.625" style="98" bestFit="1" customWidth="1"/>
    <col min="4362" max="4362" width="19.375" style="98" bestFit="1" customWidth="1"/>
    <col min="4363" max="4363" width="4.5" style="98" customWidth="1"/>
    <col min="4364" max="4364" width="11.25" style="98" bestFit="1" customWidth="1"/>
    <col min="4365" max="4365" width="13.625" style="98" bestFit="1" customWidth="1"/>
    <col min="4366" max="4366" width="13.375" style="98" bestFit="1" customWidth="1"/>
    <col min="4367" max="4367" width="14.125" style="98" bestFit="1" customWidth="1"/>
    <col min="4368" max="4368" width="13.625" style="98" bestFit="1" customWidth="1"/>
    <col min="4369" max="4369" width="16.75" style="98" bestFit="1" customWidth="1"/>
    <col min="4370" max="4370" width="15.5" style="98" bestFit="1" customWidth="1"/>
    <col min="4371" max="4371" width="19.625" style="98" bestFit="1" customWidth="1"/>
    <col min="4372" max="4372" width="18.375" style="98" bestFit="1" customWidth="1"/>
    <col min="4373" max="4373" width="19.375" style="98" bestFit="1" customWidth="1"/>
    <col min="4374" max="4374" width="18.125" style="98" bestFit="1" customWidth="1"/>
    <col min="4375" max="4375" width="16.375" style="98" bestFit="1" customWidth="1"/>
    <col min="4376" max="4376" width="12" style="98" customWidth="1"/>
    <col min="4377" max="4377" width="25.5" style="98" bestFit="1" customWidth="1"/>
    <col min="4378" max="4378" width="24.125" style="98" bestFit="1" customWidth="1"/>
    <col min="4379" max="4379" width="19.625" style="98" bestFit="1" customWidth="1"/>
    <col min="4380" max="4380" width="18.375" style="98" bestFit="1" customWidth="1"/>
    <col min="4381" max="4381" width="23.5" style="98" bestFit="1" customWidth="1"/>
    <col min="4382" max="4382" width="13.375" style="98" bestFit="1" customWidth="1"/>
    <col min="4383" max="4383" width="19.875" style="98" bestFit="1" customWidth="1"/>
    <col min="4384" max="4384" width="22.75" style="98" bestFit="1" customWidth="1"/>
    <col min="4385" max="4385" width="19.125" style="98" bestFit="1" customWidth="1"/>
    <col min="4386" max="4386" width="10.875" style="98" customWidth="1"/>
    <col min="4387" max="4387" width="18.875" style="98" bestFit="1" customWidth="1"/>
    <col min="4388" max="4388" width="28.875" style="98" bestFit="1" customWidth="1"/>
    <col min="4389" max="4389" width="24.125" style="98" bestFit="1" customWidth="1"/>
    <col min="4390" max="4390" width="18.625" style="98" bestFit="1" customWidth="1"/>
    <col min="4391" max="4391" width="16.625" style="98" bestFit="1" customWidth="1"/>
    <col min="4392" max="4392" width="19.375" style="98" bestFit="1" customWidth="1"/>
    <col min="4393" max="4393" width="4.5" style="98" customWidth="1"/>
    <col min="4394" max="4394" width="11.25" style="98" bestFit="1" customWidth="1"/>
    <col min="4395" max="4395" width="13.625" style="98" bestFit="1" customWidth="1"/>
    <col min="4396" max="4396" width="13.375" style="98" bestFit="1" customWidth="1"/>
    <col min="4397" max="4397" width="14.125" style="98" bestFit="1" customWidth="1"/>
    <col min="4398" max="4398" width="13.625" style="98" bestFit="1" customWidth="1"/>
    <col min="4399" max="4399" width="16.75" style="98" bestFit="1" customWidth="1"/>
    <col min="4400" max="4400" width="15.5" style="98" bestFit="1" customWidth="1"/>
    <col min="4401" max="4401" width="19.625" style="98" bestFit="1" customWidth="1"/>
    <col min="4402" max="4402" width="18.375" style="98" bestFit="1" customWidth="1"/>
    <col min="4403" max="4403" width="19.375" style="98" bestFit="1" customWidth="1"/>
    <col min="4404" max="4404" width="18.125" style="98" bestFit="1" customWidth="1"/>
    <col min="4405" max="4405" width="16.375" style="98" bestFit="1" customWidth="1"/>
    <col min="4406" max="4406" width="12" style="98" customWidth="1"/>
    <col min="4407" max="4407" width="25.5" style="98" bestFit="1" customWidth="1"/>
    <col min="4408" max="4408" width="24.125" style="98" bestFit="1" customWidth="1"/>
    <col min="4409" max="4409" width="19.625" style="98" bestFit="1" customWidth="1"/>
    <col min="4410" max="4410" width="18.375" style="98" bestFit="1" customWidth="1"/>
    <col min="4411" max="4411" width="23.5" style="98" bestFit="1" customWidth="1"/>
    <col min="4412" max="4412" width="13.375" style="98" bestFit="1" customWidth="1"/>
    <col min="4413" max="4413" width="19.875" style="98" bestFit="1" customWidth="1"/>
    <col min="4414" max="4414" width="22.75" style="98" bestFit="1" customWidth="1"/>
    <col min="4415" max="4415" width="19.125" style="98" bestFit="1" customWidth="1"/>
    <col min="4416" max="4416" width="10.875" style="98" customWidth="1"/>
    <col min="4417" max="4417" width="18.875" style="98" bestFit="1" customWidth="1"/>
    <col min="4418" max="4418" width="28.875" style="98" bestFit="1" customWidth="1"/>
    <col min="4419" max="4419" width="24.125" style="98" bestFit="1" customWidth="1"/>
    <col min="4420" max="4420" width="18.625" style="98" bestFit="1" customWidth="1"/>
    <col min="4421" max="4421" width="16.625" style="98" bestFit="1" customWidth="1"/>
    <col min="4422" max="4422" width="19.375" style="98" bestFit="1" customWidth="1"/>
    <col min="4423" max="4423" width="4.5" style="98" customWidth="1"/>
    <col min="4424" max="4424" width="11.25" style="98" bestFit="1" customWidth="1"/>
    <col min="4425" max="4425" width="13.625" style="98" bestFit="1" customWidth="1"/>
    <col min="4426" max="4426" width="13.375" style="98" bestFit="1" customWidth="1"/>
    <col min="4427" max="4427" width="14.125" style="98" bestFit="1" customWidth="1"/>
    <col min="4428" max="4428" width="13.625" style="98" bestFit="1" customWidth="1"/>
    <col min="4429" max="4429" width="16.75" style="98" bestFit="1" customWidth="1"/>
    <col min="4430" max="4430" width="15.5" style="98" bestFit="1" customWidth="1"/>
    <col min="4431" max="4431" width="19.625" style="98" bestFit="1" customWidth="1"/>
    <col min="4432" max="4432" width="18.375" style="98" bestFit="1" customWidth="1"/>
    <col min="4433" max="4433" width="19.375" style="98" bestFit="1" customWidth="1"/>
    <col min="4434" max="4434" width="18.125" style="98" bestFit="1" customWidth="1"/>
    <col min="4435" max="4435" width="16.375" style="98" bestFit="1" customWidth="1"/>
    <col min="4436" max="4436" width="12" style="98" customWidth="1"/>
    <col min="4437" max="4437" width="25.5" style="98" bestFit="1" customWidth="1"/>
    <col min="4438" max="4438" width="24.125" style="98" bestFit="1" customWidth="1"/>
    <col min="4439" max="4439" width="19.625" style="98" bestFit="1" customWidth="1"/>
    <col min="4440" max="4440" width="18.375" style="98" bestFit="1" customWidth="1"/>
    <col min="4441" max="4441" width="23.5" style="98" bestFit="1" customWidth="1"/>
    <col min="4442" max="4442" width="13.375" style="98" bestFit="1" customWidth="1"/>
    <col min="4443" max="4443" width="19.875" style="98" bestFit="1" customWidth="1"/>
    <col min="4444" max="4444" width="22.75" style="98" bestFit="1" customWidth="1"/>
    <col min="4445" max="4445" width="19.125" style="98" bestFit="1" customWidth="1"/>
    <col min="4446" max="4446" width="10.875" style="98" customWidth="1"/>
    <col min="4447" max="4447" width="18.875" style="98" bestFit="1" customWidth="1"/>
    <col min="4448" max="4448" width="28.875" style="98" bestFit="1" customWidth="1"/>
    <col min="4449" max="4449" width="24.125" style="98" bestFit="1" customWidth="1"/>
    <col min="4450" max="4450" width="18.625" style="98" bestFit="1" customWidth="1"/>
    <col min="4451" max="4451" width="16.25" style="98" bestFit="1" customWidth="1"/>
    <col min="4452" max="4452" width="19.125" style="98" bestFit="1" customWidth="1"/>
    <col min="4453" max="4453" width="4.375" style="98" customWidth="1"/>
    <col min="4454" max="4454" width="11.375" style="98" bestFit="1" customWidth="1"/>
    <col min="4455" max="4455" width="13.5" style="98" bestFit="1" customWidth="1"/>
    <col min="4456" max="4456" width="13.125" style="98" bestFit="1" customWidth="1"/>
    <col min="4457" max="4457" width="14.25" style="98" bestFit="1" customWidth="1"/>
    <col min="4458" max="4458" width="13.625" style="98" bestFit="1" customWidth="1"/>
    <col min="4459" max="4459" width="16.875" style="98" bestFit="1" customWidth="1"/>
    <col min="4460" max="4460" width="15.5" style="98" bestFit="1" customWidth="1"/>
    <col min="4461" max="4461" width="19.75" style="98" bestFit="1" customWidth="1"/>
    <col min="4462" max="4462" width="18.375" style="98" bestFit="1" customWidth="1"/>
    <col min="4463" max="4463" width="19.5" style="98" bestFit="1" customWidth="1"/>
    <col min="4464" max="4464" width="18.125" style="98" bestFit="1" customWidth="1"/>
    <col min="4465" max="4465" width="16.25" style="98" bestFit="1" customWidth="1"/>
    <col min="4466" max="4466" width="12.125" style="98" customWidth="1"/>
    <col min="4467" max="4467" width="25.125" style="98" bestFit="1" customWidth="1"/>
    <col min="4468" max="4468" width="23.625" style="98" bestFit="1" customWidth="1"/>
    <col min="4469" max="4469" width="19.5" style="98" bestFit="1" customWidth="1"/>
    <col min="4470" max="4470" width="18.125" style="98" bestFit="1" customWidth="1"/>
    <col min="4471" max="4471" width="23.125" style="98" bestFit="1" customWidth="1"/>
    <col min="4472" max="4472" width="13.25" style="98" bestFit="1" customWidth="1"/>
    <col min="4473" max="4473" width="19.75" style="98" bestFit="1" customWidth="1"/>
    <col min="4474" max="4474" width="22.375" style="98" bestFit="1" customWidth="1"/>
    <col min="4475" max="4475" width="18.875" style="98" bestFit="1" customWidth="1"/>
    <col min="4476" max="4476" width="10.875" style="98" customWidth="1"/>
    <col min="4477" max="4477" width="18.375" style="98" bestFit="1" customWidth="1"/>
    <col min="4478" max="4478" width="28.375" style="98" bestFit="1" customWidth="1"/>
    <col min="4479" max="4479" width="23.875" style="98" bestFit="1" customWidth="1"/>
    <col min="4480" max="4480" width="18.25" style="98" bestFit="1" customWidth="1"/>
    <col min="4481" max="4481" width="16.625" style="98" bestFit="1" customWidth="1"/>
    <col min="4482" max="4482" width="19.375" style="98" bestFit="1" customWidth="1"/>
    <col min="4483" max="4483" width="4.5" style="98" customWidth="1"/>
    <col min="4484" max="4484" width="11.25" style="98" bestFit="1" customWidth="1"/>
    <col min="4485" max="4485" width="13.625" style="98" bestFit="1" customWidth="1"/>
    <col min="4486" max="4486" width="13.375" style="98" bestFit="1" customWidth="1"/>
    <col min="4487" max="4487" width="14.125" style="98" bestFit="1" customWidth="1"/>
    <col min="4488" max="4488" width="13.625" style="98" bestFit="1" customWidth="1"/>
    <col min="4489" max="4489" width="16.75" style="98" bestFit="1" customWidth="1"/>
    <col min="4490" max="4490" width="15.5" style="98" bestFit="1" customWidth="1"/>
    <col min="4491" max="4491" width="19.625" style="98" bestFit="1" customWidth="1"/>
    <col min="4492" max="4492" width="18.375" style="98" bestFit="1" customWidth="1"/>
    <col min="4493" max="4493" width="19.375" style="98" bestFit="1" customWidth="1"/>
    <col min="4494" max="4494" width="18.125" style="98" bestFit="1" customWidth="1"/>
    <col min="4495" max="4495" width="16.375" style="98" bestFit="1" customWidth="1"/>
    <col min="4496" max="4496" width="12" style="98" bestFit="1" customWidth="1"/>
    <col min="4497" max="4497" width="25.5" style="98" bestFit="1" customWidth="1"/>
    <col min="4498" max="4498" width="24.125" style="98" bestFit="1" customWidth="1"/>
    <col min="4499" max="4499" width="19.625" style="98" bestFit="1" customWidth="1"/>
    <col min="4500" max="4500" width="18.375" style="98" bestFit="1" customWidth="1"/>
    <col min="4501" max="4501" width="23.5" style="98" bestFit="1" customWidth="1"/>
    <col min="4502" max="4502" width="13.375" style="98" bestFit="1" customWidth="1"/>
    <col min="4503" max="4503" width="19.875" style="98" bestFit="1" customWidth="1"/>
    <col min="4504" max="4504" width="22.75" style="98" bestFit="1" customWidth="1"/>
    <col min="4505" max="4505" width="19.125" style="98" bestFit="1" customWidth="1"/>
    <col min="4506" max="4506" width="10.875" style="98" customWidth="1"/>
    <col min="4507" max="4507" width="18.875" style="98" bestFit="1" customWidth="1"/>
    <col min="4508" max="4508" width="28.875" style="98" bestFit="1" customWidth="1"/>
    <col min="4509" max="4509" width="24.125" style="98" bestFit="1" customWidth="1"/>
    <col min="4510" max="4510" width="18.625" style="98" bestFit="1" customWidth="1"/>
    <col min="4511" max="4511" width="16.625" style="98" bestFit="1" customWidth="1"/>
    <col min="4512" max="4512" width="19.375" style="98" bestFit="1" customWidth="1"/>
    <col min="4513" max="4513" width="4.5" style="98" customWidth="1"/>
    <col min="4514" max="4514" width="11.25" style="98" bestFit="1" customWidth="1"/>
    <col min="4515" max="4515" width="13.625" style="98" bestFit="1" customWidth="1"/>
    <col min="4516" max="4516" width="13.375" style="98" bestFit="1" customWidth="1"/>
    <col min="4517" max="4517" width="14.125" style="98" bestFit="1" customWidth="1"/>
    <col min="4518" max="4518" width="13.625" style="98" bestFit="1" customWidth="1"/>
    <col min="4519" max="4519" width="16.75" style="98" bestFit="1" customWidth="1"/>
    <col min="4520" max="4520" width="15.5" style="98" bestFit="1" customWidth="1"/>
    <col min="4521" max="4521" width="19.625" style="98" bestFit="1" customWidth="1"/>
    <col min="4522" max="4522" width="18.375" style="98" bestFit="1" customWidth="1"/>
    <col min="4523" max="4523" width="19.375" style="98" bestFit="1" customWidth="1"/>
    <col min="4524" max="4524" width="18.125" style="98" bestFit="1" customWidth="1"/>
    <col min="4525" max="4525" width="16.375" style="98" bestFit="1" customWidth="1"/>
    <col min="4526" max="4526" width="12" style="98" bestFit="1" customWidth="1"/>
    <col min="4527" max="4527" width="25.5" style="98" bestFit="1" customWidth="1"/>
    <col min="4528" max="4528" width="24.125" style="98" bestFit="1" customWidth="1"/>
    <col min="4529" max="4529" width="19.625" style="98" bestFit="1" customWidth="1"/>
    <col min="4530" max="4530" width="18.375" style="98" bestFit="1" customWidth="1"/>
    <col min="4531" max="4531" width="23.5" style="98" bestFit="1" customWidth="1"/>
    <col min="4532" max="4532" width="13.375" style="98" bestFit="1" customWidth="1"/>
    <col min="4533" max="4533" width="19.875" style="98" bestFit="1" customWidth="1"/>
    <col min="4534" max="4534" width="22.75" style="98" bestFit="1" customWidth="1"/>
    <col min="4535" max="4535" width="19.125" style="98" bestFit="1" customWidth="1"/>
    <col min="4536" max="4536" width="10.875" style="98" customWidth="1"/>
    <col min="4537" max="4537" width="18.875" style="98" bestFit="1" customWidth="1"/>
    <col min="4538" max="4538" width="28.875" style="98" bestFit="1" customWidth="1"/>
    <col min="4539" max="4539" width="24.125" style="98" bestFit="1" customWidth="1"/>
    <col min="4540" max="4540" width="18.625" style="98" bestFit="1" customWidth="1"/>
    <col min="4541" max="4541" width="16.625" style="98" bestFit="1" customWidth="1"/>
    <col min="4542" max="4542" width="19.375" style="98" bestFit="1" customWidth="1"/>
    <col min="4543" max="4543" width="4.5" style="98" customWidth="1"/>
    <col min="4544" max="4544" width="11.25" style="98" bestFit="1" customWidth="1"/>
    <col min="4545" max="4545" width="13.625" style="98" bestFit="1" customWidth="1"/>
    <col min="4546" max="4546" width="13.375" style="98" bestFit="1" customWidth="1"/>
    <col min="4547" max="4547" width="14.125" style="98" bestFit="1" customWidth="1"/>
    <col min="4548" max="4548" width="13.625" style="98" bestFit="1" customWidth="1"/>
    <col min="4549" max="4549" width="16.75" style="98" bestFit="1" customWidth="1"/>
    <col min="4550" max="4550" width="15.5" style="98" bestFit="1" customWidth="1"/>
    <col min="4551" max="4551" width="19.625" style="98" bestFit="1" customWidth="1"/>
    <col min="4552" max="4552" width="18.375" style="98" bestFit="1" customWidth="1"/>
    <col min="4553" max="4553" width="19.375" style="98" bestFit="1" customWidth="1"/>
    <col min="4554" max="4554" width="18.125" style="98" bestFit="1" customWidth="1"/>
    <col min="4555" max="4555" width="16.375" style="98" bestFit="1" customWidth="1"/>
    <col min="4556" max="4556" width="12" style="98" customWidth="1"/>
    <col min="4557" max="4557" width="25.5" style="98" bestFit="1" customWidth="1"/>
    <col min="4558" max="4558" width="24.125" style="98" bestFit="1" customWidth="1"/>
    <col min="4559" max="4559" width="19.625" style="98" bestFit="1" customWidth="1"/>
    <col min="4560" max="4560" width="18.375" style="98" bestFit="1" customWidth="1"/>
    <col min="4561" max="4561" width="23.5" style="98" bestFit="1" customWidth="1"/>
    <col min="4562" max="4562" width="13.375" style="98" bestFit="1" customWidth="1"/>
    <col min="4563" max="4563" width="19.875" style="98" bestFit="1" customWidth="1"/>
    <col min="4564" max="4564" width="22.75" style="98" bestFit="1" customWidth="1"/>
    <col min="4565" max="4565" width="19.125" style="98" bestFit="1" customWidth="1"/>
    <col min="4566" max="4566" width="10.875" style="98" customWidth="1"/>
    <col min="4567" max="4567" width="18.875" style="98" bestFit="1" customWidth="1"/>
    <col min="4568" max="4568" width="28.875" style="98" bestFit="1" customWidth="1"/>
    <col min="4569" max="4569" width="24.125" style="98" bestFit="1" customWidth="1"/>
    <col min="4570" max="4570" width="18.625" style="98" bestFit="1" customWidth="1"/>
    <col min="4571" max="4571" width="16.625" style="98" bestFit="1" customWidth="1"/>
    <col min="4572" max="4572" width="19.375" style="98" bestFit="1" customWidth="1"/>
    <col min="4573" max="4573" width="4.5" style="98" customWidth="1"/>
    <col min="4574" max="4574" width="11.25" style="98" bestFit="1" customWidth="1"/>
    <col min="4575" max="4575" width="13.625" style="98" bestFit="1" customWidth="1"/>
    <col min="4576" max="4576" width="13.375" style="98" bestFit="1" customWidth="1"/>
    <col min="4577" max="4577" width="14.125" style="98" bestFit="1" customWidth="1"/>
    <col min="4578" max="4578" width="13.625" style="98" bestFit="1" customWidth="1"/>
    <col min="4579" max="4579" width="16.75" style="98" bestFit="1" customWidth="1"/>
    <col min="4580" max="4580" width="15.5" style="98" bestFit="1" customWidth="1"/>
    <col min="4581" max="4581" width="19.625" style="98" bestFit="1" customWidth="1"/>
    <col min="4582" max="4582" width="18.375" style="98" bestFit="1" customWidth="1"/>
    <col min="4583" max="4583" width="19.375" style="98" bestFit="1" customWidth="1"/>
    <col min="4584" max="4584" width="18.125" style="98" bestFit="1" customWidth="1"/>
    <col min="4585" max="4585" width="16.375" style="98" bestFit="1" customWidth="1"/>
    <col min="4586" max="4586" width="12" style="98" bestFit="1" customWidth="1"/>
    <col min="4587" max="4587" width="25.5" style="98" bestFit="1" customWidth="1"/>
    <col min="4588" max="4588" width="24.125" style="98" bestFit="1" customWidth="1"/>
    <col min="4589" max="4589" width="19.625" style="98" bestFit="1" customWidth="1"/>
    <col min="4590" max="4590" width="18.375" style="98" bestFit="1" customWidth="1"/>
    <col min="4591" max="4591" width="23.5" style="98" bestFit="1" customWidth="1"/>
    <col min="4592" max="4592" width="13.375" style="98" bestFit="1" customWidth="1"/>
    <col min="4593" max="4593" width="19.875" style="98" bestFit="1" customWidth="1"/>
    <col min="4594" max="4594" width="22.75" style="98" bestFit="1" customWidth="1"/>
    <col min="4595" max="4595" width="19.125" style="98" bestFit="1" customWidth="1"/>
    <col min="4596" max="4596" width="10.875" style="98" customWidth="1"/>
    <col min="4597" max="4597" width="18.875" style="98" bestFit="1" customWidth="1"/>
    <col min="4598" max="4598" width="28.875" style="98" bestFit="1" customWidth="1"/>
    <col min="4599" max="4599" width="24.125" style="98" bestFit="1" customWidth="1"/>
    <col min="4600" max="4600" width="18.625" style="98" bestFit="1" customWidth="1"/>
    <col min="4601" max="4601" width="16.625" style="98" bestFit="1" customWidth="1"/>
    <col min="4602" max="4602" width="19.375" style="98" bestFit="1" customWidth="1"/>
    <col min="4603" max="4603" width="4.5" style="98" customWidth="1"/>
    <col min="4604" max="4604" width="11.25" style="98" bestFit="1" customWidth="1"/>
    <col min="4605" max="4605" width="13.625" style="98" bestFit="1" customWidth="1"/>
    <col min="4606" max="4606" width="13.375" style="98" bestFit="1" customWidth="1"/>
    <col min="4607" max="4607" width="14.125" style="98" bestFit="1" customWidth="1"/>
    <col min="4608" max="4608" width="13.625" style="98" bestFit="1" customWidth="1"/>
    <col min="4609" max="4609" width="16.75" style="98" bestFit="1" customWidth="1"/>
    <col min="4610" max="4610" width="15.5" style="98" bestFit="1" customWidth="1"/>
    <col min="4611" max="4611" width="19.625" style="98" bestFit="1" customWidth="1"/>
    <col min="4612" max="4612" width="18.375" style="98" bestFit="1" customWidth="1"/>
    <col min="4613" max="4613" width="19.375" style="98" bestFit="1" customWidth="1"/>
    <col min="4614" max="4614" width="18.125" style="98" bestFit="1" customWidth="1"/>
    <col min="4615" max="4615" width="16.375" style="98" bestFit="1" customWidth="1"/>
    <col min="4616" max="4616" width="12.5" style="98" bestFit="1" customWidth="1"/>
    <col min="4617" max="4617" width="25.5" style="98" bestFit="1" customWidth="1"/>
    <col min="4618" max="4618" width="24.125" style="98" bestFit="1" customWidth="1"/>
    <col min="4619" max="4619" width="19.625" style="98" bestFit="1" customWidth="1"/>
    <col min="4620" max="4620" width="18.375" style="98" bestFit="1" customWidth="1"/>
    <col min="4621" max="4621" width="23.5" style="98" bestFit="1" customWidth="1"/>
    <col min="4622" max="4622" width="13.375" style="98" bestFit="1" customWidth="1"/>
    <col min="4623" max="4623" width="19.875" style="98" bestFit="1" customWidth="1"/>
    <col min="4624" max="4624" width="22.75" style="98" bestFit="1" customWidth="1"/>
    <col min="4625" max="4625" width="19.125" style="98" bestFit="1" customWidth="1"/>
    <col min="4626" max="4626" width="10.875" style="98" customWidth="1"/>
    <col min="4627" max="4627" width="18.875" style="98" bestFit="1" customWidth="1"/>
    <col min="4628" max="4628" width="28.875" style="98" bestFit="1" customWidth="1"/>
    <col min="4629" max="4629" width="24.125" style="98" bestFit="1" customWidth="1"/>
    <col min="4630" max="4630" width="18.625" style="98" bestFit="1" customWidth="1"/>
    <col min="4631" max="4631" width="16.625" style="98" bestFit="1" customWidth="1"/>
    <col min="4632" max="4632" width="19.375" style="98" bestFit="1" customWidth="1"/>
    <col min="4633" max="4633" width="4.5" style="98" customWidth="1"/>
    <col min="4634" max="4634" width="11.25" style="98" bestFit="1" customWidth="1"/>
    <col min="4635" max="4635" width="13.625" style="98" bestFit="1" customWidth="1"/>
    <col min="4636" max="4636" width="13.375" style="98" bestFit="1" customWidth="1"/>
    <col min="4637" max="4637" width="14.125" style="98" bestFit="1" customWidth="1"/>
    <col min="4638" max="4638" width="13.625" style="98" bestFit="1" customWidth="1"/>
    <col min="4639" max="4639" width="16.75" style="98" bestFit="1" customWidth="1"/>
    <col min="4640" max="4640" width="15.5" style="98" bestFit="1" customWidth="1"/>
    <col min="4641" max="4641" width="19.625" style="98" bestFit="1" customWidth="1"/>
    <col min="4642" max="4642" width="18.375" style="98" bestFit="1" customWidth="1"/>
    <col min="4643" max="4643" width="19.375" style="98" bestFit="1" customWidth="1"/>
    <col min="4644" max="4644" width="18.125" style="98" bestFit="1" customWidth="1"/>
    <col min="4645" max="4645" width="16.375" style="98" bestFit="1" customWidth="1"/>
    <col min="4646" max="4646" width="12.5" style="98" bestFit="1" customWidth="1"/>
    <col min="4647" max="4647" width="25.5" style="98" bestFit="1" customWidth="1"/>
    <col min="4648" max="4648" width="24.125" style="98" bestFit="1" customWidth="1"/>
    <col min="4649" max="4649" width="19.625" style="98" bestFit="1" customWidth="1"/>
    <col min="4650" max="4650" width="18.375" style="98" bestFit="1" customWidth="1"/>
    <col min="4651" max="4651" width="23.5" style="98" bestFit="1" customWidth="1"/>
    <col min="4652" max="4652" width="13.375" style="98" bestFit="1" customWidth="1"/>
    <col min="4653" max="4653" width="19.875" style="98" bestFit="1" customWidth="1"/>
    <col min="4654" max="4654" width="22.75" style="98" bestFit="1" customWidth="1"/>
    <col min="4655" max="4655" width="19.125" style="98" bestFit="1" customWidth="1"/>
    <col min="4656" max="4656" width="10.875" style="98" customWidth="1"/>
    <col min="4657" max="4657" width="18.875" style="98" bestFit="1" customWidth="1"/>
    <col min="4658" max="4658" width="28.875" style="98" bestFit="1" customWidth="1"/>
    <col min="4659" max="4659" width="24.125" style="98" bestFit="1" customWidth="1"/>
    <col min="4660" max="4660" width="18.625" style="98" bestFit="1" customWidth="1"/>
    <col min="4661" max="4661" width="16.625" style="98" bestFit="1" customWidth="1"/>
    <col min="4662" max="4662" width="19.375" style="98" bestFit="1" customWidth="1"/>
    <col min="4663" max="4663" width="4.5" style="98" customWidth="1"/>
    <col min="4664" max="4664" width="11.25" style="98" bestFit="1" customWidth="1"/>
    <col min="4665" max="4665" width="13.625" style="98" bestFit="1" customWidth="1"/>
    <col min="4666" max="4666" width="13.375" style="98" bestFit="1" customWidth="1"/>
    <col min="4667" max="4667" width="14.125" style="98" bestFit="1" customWidth="1"/>
    <col min="4668" max="4668" width="13.625" style="98" bestFit="1" customWidth="1"/>
    <col min="4669" max="4669" width="16.75" style="98" bestFit="1" customWidth="1"/>
    <col min="4670" max="4670" width="15.5" style="98" bestFit="1" customWidth="1"/>
    <col min="4671" max="4671" width="19.625" style="98" bestFit="1" customWidth="1"/>
    <col min="4672" max="4672" width="18.375" style="98" bestFit="1" customWidth="1"/>
    <col min="4673" max="4673" width="19.375" style="98" bestFit="1" customWidth="1"/>
    <col min="4674" max="4674" width="18.125" style="98" bestFit="1" customWidth="1"/>
    <col min="4675" max="4675" width="16.375" style="98" bestFit="1" customWidth="1"/>
    <col min="4676" max="4676" width="12" style="98" bestFit="1" customWidth="1"/>
    <col min="4677" max="4677" width="25.5" style="98" bestFit="1" customWidth="1"/>
    <col min="4678" max="4678" width="24.125" style="98" bestFit="1" customWidth="1"/>
    <col min="4679" max="4679" width="19.625" style="98" bestFit="1" customWidth="1"/>
    <col min="4680" max="4680" width="18.375" style="98" bestFit="1" customWidth="1"/>
    <col min="4681" max="4681" width="23.5" style="98" bestFit="1" customWidth="1"/>
    <col min="4682" max="4682" width="13.375" style="98" bestFit="1" customWidth="1"/>
    <col min="4683" max="4683" width="19.875" style="98" bestFit="1" customWidth="1"/>
    <col min="4684" max="4684" width="22.75" style="98" bestFit="1" customWidth="1"/>
    <col min="4685" max="4685" width="19.125" style="98" bestFit="1" customWidth="1"/>
    <col min="4686" max="4686" width="11.5" style="98" customWidth="1"/>
    <col min="4687" max="4687" width="18.875" style="98" bestFit="1" customWidth="1"/>
    <col min="4688" max="4688" width="28.875" style="98" bestFit="1" customWidth="1"/>
    <col min="4689" max="4689" width="24.125" style="98" bestFit="1" customWidth="1"/>
    <col min="4690" max="4690" width="18.625" style="98" bestFit="1" customWidth="1"/>
    <col min="4691" max="4691" width="16.25" style="98" bestFit="1" customWidth="1"/>
    <col min="4692" max="4692" width="19.125" style="98" bestFit="1" customWidth="1"/>
    <col min="4693" max="4693" width="4.375" style="98" customWidth="1"/>
    <col min="4694" max="4694" width="11.375" style="98" bestFit="1" customWidth="1"/>
    <col min="4695" max="4695" width="13.5" style="98" bestFit="1" customWidth="1"/>
    <col min="4696" max="4696" width="13.125" style="98" bestFit="1" customWidth="1"/>
    <col min="4697" max="4697" width="14.25" style="98" bestFit="1" customWidth="1"/>
    <col min="4698" max="4698" width="13.625" style="98" bestFit="1" customWidth="1"/>
    <col min="4699" max="4699" width="16.875" style="98" bestFit="1" customWidth="1"/>
    <col min="4700" max="4700" width="15.5" style="98" bestFit="1" customWidth="1"/>
    <col min="4701" max="4701" width="19.75" style="98" bestFit="1" customWidth="1"/>
    <col min="4702" max="4702" width="18.375" style="98" bestFit="1" customWidth="1"/>
    <col min="4703" max="4703" width="19.5" style="98" bestFit="1" customWidth="1"/>
    <col min="4704" max="4704" width="18.125" style="98" bestFit="1" customWidth="1"/>
    <col min="4705" max="4705" width="16.25" style="98" bestFit="1" customWidth="1"/>
    <col min="4706" max="4706" width="12.375" style="98" bestFit="1" customWidth="1"/>
    <col min="4707" max="4707" width="25.125" style="98" bestFit="1" customWidth="1"/>
    <col min="4708" max="4708" width="23.625" style="98" bestFit="1" customWidth="1"/>
    <col min="4709" max="4709" width="19.5" style="98" bestFit="1" customWidth="1"/>
    <col min="4710" max="4710" width="18.125" style="98" bestFit="1" customWidth="1"/>
    <col min="4711" max="4711" width="23.125" style="98" bestFit="1" customWidth="1"/>
    <col min="4712" max="4712" width="13.25" style="98" bestFit="1" customWidth="1"/>
    <col min="4713" max="4713" width="19.75" style="98" bestFit="1" customWidth="1"/>
    <col min="4714" max="4714" width="22.375" style="98" bestFit="1" customWidth="1"/>
    <col min="4715" max="4715" width="18.875" style="98" bestFit="1" customWidth="1"/>
    <col min="4716" max="4716" width="11.75" style="98" customWidth="1"/>
    <col min="4717" max="4717" width="18.375" style="98" bestFit="1" customWidth="1"/>
    <col min="4718" max="4718" width="28.375" style="98" bestFit="1" customWidth="1"/>
    <col min="4719" max="4719" width="23.875" style="98" bestFit="1" customWidth="1"/>
    <col min="4720" max="4720" width="18.25" style="98" bestFit="1" customWidth="1"/>
    <col min="4721" max="4721" width="16.25" style="98" bestFit="1" customWidth="1"/>
    <col min="4722" max="4722" width="19.125" style="98" bestFit="1" customWidth="1"/>
    <col min="4723" max="4723" width="4.375" style="98" customWidth="1"/>
    <col min="4724" max="4724" width="11.375" style="98" bestFit="1" customWidth="1"/>
    <col min="4725" max="4725" width="13.5" style="98" bestFit="1" customWidth="1"/>
    <col min="4726" max="4726" width="13.125" style="98" bestFit="1" customWidth="1"/>
    <col min="4727" max="4727" width="14.25" style="98" bestFit="1" customWidth="1"/>
    <col min="4728" max="4728" width="13.625" style="98" bestFit="1" customWidth="1"/>
    <col min="4729" max="4729" width="16.875" style="98" bestFit="1" customWidth="1"/>
    <col min="4730" max="4730" width="15.5" style="98" bestFit="1" customWidth="1"/>
    <col min="4731" max="4731" width="19.75" style="98" bestFit="1" customWidth="1"/>
    <col min="4732" max="4732" width="18.375" style="98" bestFit="1" customWidth="1"/>
    <col min="4733" max="4733" width="19.5" style="98" bestFit="1" customWidth="1"/>
    <col min="4734" max="4734" width="18.125" style="98" bestFit="1" customWidth="1"/>
    <col min="4735" max="4735" width="16.25" style="98" bestFit="1" customWidth="1"/>
    <col min="4736" max="4736" width="12.375" style="98" bestFit="1" customWidth="1"/>
    <col min="4737" max="4737" width="25.125" style="98" bestFit="1" customWidth="1"/>
    <col min="4738" max="4738" width="23.625" style="98" bestFit="1" customWidth="1"/>
    <col min="4739" max="4739" width="19.5" style="98" bestFit="1" customWidth="1"/>
    <col min="4740" max="4740" width="18.125" style="98" bestFit="1" customWidth="1"/>
    <col min="4741" max="4741" width="23.125" style="98" bestFit="1" customWidth="1"/>
    <col min="4742" max="4742" width="13.25" style="98" bestFit="1" customWidth="1"/>
    <col min="4743" max="4743" width="19.75" style="98" bestFit="1" customWidth="1"/>
    <col min="4744" max="4744" width="22.375" style="98" bestFit="1" customWidth="1"/>
    <col min="4745" max="4745" width="18.875" style="98" bestFit="1" customWidth="1"/>
    <col min="4746" max="4746" width="11.75" style="98" customWidth="1"/>
    <col min="4747" max="4747" width="18.375" style="98" bestFit="1" customWidth="1"/>
    <col min="4748" max="4748" width="28.375" style="98" bestFit="1" customWidth="1"/>
    <col min="4749" max="4749" width="23.875" style="98" bestFit="1" customWidth="1"/>
    <col min="4750" max="4750" width="18.25" style="98" bestFit="1" customWidth="1"/>
    <col min="4751" max="4751" width="16.25" style="98" bestFit="1" customWidth="1"/>
    <col min="4752" max="4752" width="19.125" style="98" bestFit="1" customWidth="1"/>
    <col min="4753" max="4753" width="4.375" style="98" customWidth="1"/>
    <col min="4754" max="4754" width="11.375" style="98" bestFit="1" customWidth="1"/>
    <col min="4755" max="4755" width="13.5" style="98" bestFit="1" customWidth="1"/>
    <col min="4756" max="4756" width="13.125" style="98" bestFit="1" customWidth="1"/>
    <col min="4757" max="4757" width="14.25" style="98" bestFit="1" customWidth="1"/>
    <col min="4758" max="4758" width="13.625" style="98" bestFit="1" customWidth="1"/>
    <col min="4759" max="4759" width="16.875" style="98" bestFit="1" customWidth="1"/>
    <col min="4760" max="4760" width="15.5" style="98" bestFit="1" customWidth="1"/>
    <col min="4761" max="4761" width="19.75" style="98" bestFit="1" customWidth="1"/>
    <col min="4762" max="4762" width="18.375" style="98" bestFit="1" customWidth="1"/>
    <col min="4763" max="4763" width="19.5" style="98" bestFit="1" customWidth="1"/>
    <col min="4764" max="4764" width="18.125" style="98" bestFit="1" customWidth="1"/>
    <col min="4765" max="4765" width="16.25" style="98" bestFit="1" customWidth="1"/>
    <col min="4766" max="4766" width="12.375" style="98" bestFit="1" customWidth="1"/>
    <col min="4767" max="4767" width="25.125" style="98" bestFit="1" customWidth="1"/>
    <col min="4768" max="4768" width="23.625" style="98" bestFit="1" customWidth="1"/>
    <col min="4769" max="4769" width="19.5" style="98" bestFit="1" customWidth="1"/>
    <col min="4770" max="4770" width="18.125" style="98" bestFit="1" customWidth="1"/>
    <col min="4771" max="4771" width="23.125" style="98" bestFit="1" customWidth="1"/>
    <col min="4772" max="4772" width="13.25" style="98" bestFit="1" customWidth="1"/>
    <col min="4773" max="4773" width="19.75" style="98" bestFit="1" customWidth="1"/>
    <col min="4774" max="4774" width="22.375" style="98" bestFit="1" customWidth="1"/>
    <col min="4775" max="4775" width="18.875" style="98" bestFit="1" customWidth="1"/>
    <col min="4776" max="4776" width="11.75" style="98" customWidth="1"/>
    <col min="4777" max="4777" width="18.375" style="98" bestFit="1" customWidth="1"/>
    <col min="4778" max="4778" width="28.375" style="98" bestFit="1" customWidth="1"/>
    <col min="4779" max="4779" width="23.875" style="98" bestFit="1" customWidth="1"/>
    <col min="4780" max="4780" width="18.25" style="98" bestFit="1" customWidth="1"/>
    <col min="4781" max="4781" width="16.625" style="98" bestFit="1" customWidth="1"/>
    <col min="4782" max="4782" width="19.375" style="98" bestFit="1" customWidth="1"/>
    <col min="4783" max="4783" width="4.5" style="98" customWidth="1"/>
    <col min="4784" max="4784" width="11.25" style="98" bestFit="1" customWidth="1"/>
    <col min="4785" max="4785" width="13.625" style="98" bestFit="1" customWidth="1"/>
    <col min="4786" max="4786" width="13.375" style="98" bestFit="1" customWidth="1"/>
    <col min="4787" max="4787" width="14.125" style="98" bestFit="1" customWidth="1"/>
    <col min="4788" max="4788" width="13.625" style="98" bestFit="1" customWidth="1"/>
    <col min="4789" max="4789" width="16.75" style="98" bestFit="1" customWidth="1"/>
    <col min="4790" max="4790" width="15.5" style="98" bestFit="1" customWidth="1"/>
    <col min="4791" max="4791" width="19.625" style="98" bestFit="1" customWidth="1"/>
    <col min="4792" max="4792" width="18.375" style="98" bestFit="1" customWidth="1"/>
    <col min="4793" max="4793" width="19.375" style="98" bestFit="1" customWidth="1"/>
    <col min="4794" max="4794" width="18.125" style="98" bestFit="1" customWidth="1"/>
    <col min="4795" max="4795" width="16.375" style="98" bestFit="1" customWidth="1"/>
    <col min="4796" max="4796" width="12.5" style="98" bestFit="1" customWidth="1"/>
    <col min="4797" max="4797" width="25.5" style="98" bestFit="1" customWidth="1"/>
    <col min="4798" max="4798" width="24.125" style="98" bestFit="1" customWidth="1"/>
    <col min="4799" max="4799" width="19.625" style="98" bestFit="1" customWidth="1"/>
    <col min="4800" max="4800" width="18.375" style="98" bestFit="1" customWidth="1"/>
    <col min="4801" max="4801" width="23.5" style="98" bestFit="1" customWidth="1"/>
    <col min="4802" max="4802" width="13.375" style="98" bestFit="1" customWidth="1"/>
    <col min="4803" max="4803" width="19.875" style="98" bestFit="1" customWidth="1"/>
    <col min="4804" max="4804" width="22.75" style="98" bestFit="1" customWidth="1"/>
    <col min="4805" max="4805" width="19.125" style="98" bestFit="1" customWidth="1"/>
    <col min="4806" max="4806" width="11.875" style="98" customWidth="1"/>
    <col min="4807" max="4807" width="18.875" style="98" bestFit="1" customWidth="1"/>
    <col min="4808" max="4808" width="28.875" style="98" bestFit="1" customWidth="1"/>
    <col min="4809" max="4809" width="24.125" style="98" bestFit="1" customWidth="1"/>
    <col min="4810" max="4810" width="18.625" style="98" bestFit="1" customWidth="1"/>
    <col min="4811" max="4811" width="16.625" style="98" bestFit="1" customWidth="1"/>
    <col min="4812" max="4812" width="19.375" style="98" bestFit="1" customWidth="1"/>
    <col min="4813" max="4813" width="4.5" style="98" customWidth="1"/>
    <col min="4814" max="4814" width="11.25" style="98" bestFit="1" customWidth="1"/>
    <col min="4815" max="4815" width="13.625" style="98" bestFit="1" customWidth="1"/>
    <col min="4816" max="4816" width="13.375" style="98" bestFit="1" customWidth="1"/>
    <col min="4817" max="4817" width="14.125" style="98" bestFit="1" customWidth="1"/>
    <col min="4818" max="4818" width="13.625" style="98" bestFit="1" customWidth="1"/>
    <col min="4819" max="4819" width="16.75" style="98" bestFit="1" customWidth="1"/>
    <col min="4820" max="4820" width="15.5" style="98" bestFit="1" customWidth="1"/>
    <col min="4821" max="4821" width="19.625" style="98" bestFit="1" customWidth="1"/>
    <col min="4822" max="4822" width="18.375" style="98" bestFit="1" customWidth="1"/>
    <col min="4823" max="4823" width="19.375" style="98" bestFit="1" customWidth="1"/>
    <col min="4824" max="4824" width="18.125" style="98" bestFit="1" customWidth="1"/>
    <col min="4825" max="4825" width="16.375" style="98" bestFit="1" customWidth="1"/>
    <col min="4826" max="4826" width="12.5" style="98" customWidth="1"/>
    <col min="4827" max="4827" width="25.5" style="98" bestFit="1" customWidth="1"/>
    <col min="4828" max="4828" width="24.125" style="98" bestFit="1" customWidth="1"/>
    <col min="4829" max="4829" width="19.625" style="98" bestFit="1" customWidth="1"/>
    <col min="4830" max="4830" width="18.375" style="98" bestFit="1" customWidth="1"/>
    <col min="4831" max="4831" width="23.5" style="98" bestFit="1" customWidth="1"/>
    <col min="4832" max="4832" width="13.375" style="98" bestFit="1" customWidth="1"/>
    <col min="4833" max="4833" width="19.875" style="98" bestFit="1" customWidth="1"/>
    <col min="4834" max="4834" width="22.75" style="98" bestFit="1" customWidth="1"/>
    <col min="4835" max="4835" width="19.125" style="98" bestFit="1" customWidth="1"/>
    <col min="4836" max="4836" width="11.875" style="98" customWidth="1"/>
    <col min="4837" max="4837" width="18.875" style="98" bestFit="1" customWidth="1"/>
    <col min="4838" max="4838" width="28.875" style="98" bestFit="1" customWidth="1"/>
    <col min="4839" max="4839" width="24.125" style="98" bestFit="1" customWidth="1"/>
    <col min="4840" max="4840" width="18.625" style="98" bestFit="1" customWidth="1"/>
    <col min="4841" max="4841" width="16.625" style="98" bestFit="1" customWidth="1"/>
    <col min="4842" max="4842" width="19.375" style="98" bestFit="1" customWidth="1"/>
    <col min="4843" max="4843" width="4.5" style="98" customWidth="1"/>
    <col min="4844" max="4844" width="11.25" style="98" bestFit="1" customWidth="1"/>
    <col min="4845" max="4845" width="13.625" style="98" bestFit="1" customWidth="1"/>
    <col min="4846" max="4846" width="13.375" style="98" bestFit="1" customWidth="1"/>
    <col min="4847" max="4847" width="14.125" style="98" bestFit="1" customWidth="1"/>
    <col min="4848" max="4848" width="13.625" style="98" bestFit="1" customWidth="1"/>
    <col min="4849" max="4849" width="16.75" style="98" bestFit="1" customWidth="1"/>
    <col min="4850" max="4850" width="15.5" style="98" bestFit="1" customWidth="1"/>
    <col min="4851" max="4851" width="19.625" style="98" bestFit="1" customWidth="1"/>
    <col min="4852" max="4852" width="18.375" style="98" bestFit="1" customWidth="1"/>
    <col min="4853" max="4853" width="19.375" style="98" bestFit="1" customWidth="1"/>
    <col min="4854" max="4854" width="18.125" style="98" bestFit="1" customWidth="1"/>
    <col min="4855" max="4855" width="16.375" style="98" bestFit="1" customWidth="1"/>
    <col min="4856" max="4856" width="12.5" style="98" customWidth="1"/>
    <col min="4857" max="4857" width="25.5" style="98" bestFit="1" customWidth="1"/>
    <col min="4858" max="4858" width="24.125" style="98" bestFit="1" customWidth="1"/>
    <col min="4859" max="4859" width="19.625" style="98" bestFit="1" customWidth="1"/>
    <col min="4860" max="4860" width="18.375" style="98" bestFit="1" customWidth="1"/>
    <col min="4861" max="4861" width="23.5" style="98" bestFit="1" customWidth="1"/>
    <col min="4862" max="4862" width="13.375" style="98" bestFit="1" customWidth="1"/>
    <col min="4863" max="4863" width="19.875" style="98" bestFit="1" customWidth="1"/>
    <col min="4864" max="4864" width="22.75" style="98" bestFit="1" customWidth="1"/>
    <col min="4865" max="4865" width="19.125" style="98" bestFit="1" customWidth="1"/>
    <col min="4866" max="4866" width="11.875" style="98" customWidth="1"/>
    <col min="4867" max="4867" width="18.875" style="98" bestFit="1" customWidth="1"/>
    <col min="4868" max="4868" width="28.875" style="98" bestFit="1" customWidth="1"/>
    <col min="4869" max="4869" width="24.125" style="98" bestFit="1" customWidth="1"/>
    <col min="4870" max="4870" width="18.625" style="98" bestFit="1" customWidth="1"/>
    <col min="4871" max="4871" width="16.625" style="98" bestFit="1" customWidth="1"/>
    <col min="4872" max="4872" width="19.375" style="98" bestFit="1" customWidth="1"/>
    <col min="4873" max="4873" width="4.5" style="98" customWidth="1"/>
    <col min="4874" max="4874" width="11.25" style="98" bestFit="1" customWidth="1"/>
    <col min="4875" max="4875" width="13.625" style="98" bestFit="1" customWidth="1"/>
    <col min="4876" max="4876" width="13.375" style="98" bestFit="1" customWidth="1"/>
    <col min="4877" max="4877" width="14.125" style="98" bestFit="1" customWidth="1"/>
    <col min="4878" max="4878" width="13.625" style="98" bestFit="1" customWidth="1"/>
    <col min="4879" max="4879" width="16.75" style="98" bestFit="1" customWidth="1"/>
    <col min="4880" max="4880" width="15.5" style="98" bestFit="1" customWidth="1"/>
    <col min="4881" max="4881" width="19.625" style="98" bestFit="1" customWidth="1"/>
    <col min="4882" max="4882" width="18.375" style="98" bestFit="1" customWidth="1"/>
    <col min="4883" max="4883" width="19.375" style="98" bestFit="1" customWidth="1"/>
    <col min="4884" max="4884" width="18.125" style="98" bestFit="1" customWidth="1"/>
    <col min="4885" max="4885" width="16.375" style="98" bestFit="1" customWidth="1"/>
    <col min="4886" max="4886" width="12.5" style="98" bestFit="1" customWidth="1"/>
    <col min="4887" max="4887" width="25.5" style="98" bestFit="1" customWidth="1"/>
    <col min="4888" max="4888" width="24.125" style="98" bestFit="1" customWidth="1"/>
    <col min="4889" max="4889" width="19.625" style="98" bestFit="1" customWidth="1"/>
    <col min="4890" max="4890" width="18.375" style="98" bestFit="1" customWidth="1"/>
    <col min="4891" max="4891" width="23.5" style="98" bestFit="1" customWidth="1"/>
    <col min="4892" max="4892" width="13.375" style="98" bestFit="1" customWidth="1"/>
    <col min="4893" max="4893" width="19.875" style="98" bestFit="1" customWidth="1"/>
    <col min="4894" max="4894" width="22.75" style="98" bestFit="1" customWidth="1"/>
    <col min="4895" max="4895" width="19.125" style="98" bestFit="1" customWidth="1"/>
    <col min="4896" max="4896" width="11.875" style="98" bestFit="1" customWidth="1"/>
    <col min="4897" max="4897" width="18.875" style="98" bestFit="1" customWidth="1"/>
    <col min="4898" max="4898" width="28.875" style="98" bestFit="1" customWidth="1"/>
    <col min="4899" max="4899" width="24.125" style="98" bestFit="1" customWidth="1"/>
    <col min="4900" max="4900" width="18.625" style="98" bestFit="1" customWidth="1"/>
    <col min="4901" max="4901" width="16.625" style="98" bestFit="1" customWidth="1"/>
    <col min="4902" max="4902" width="19.375" style="98" bestFit="1" customWidth="1"/>
    <col min="4903" max="4903" width="4.5" style="98" customWidth="1"/>
    <col min="4904" max="4904" width="11.25" style="98" bestFit="1" customWidth="1"/>
    <col min="4905" max="4905" width="13.625" style="98" bestFit="1" customWidth="1"/>
    <col min="4906" max="4906" width="13.375" style="98" bestFit="1" customWidth="1"/>
    <col min="4907" max="4907" width="14.125" style="98" bestFit="1" customWidth="1"/>
    <col min="4908" max="4908" width="13.625" style="98" bestFit="1" customWidth="1"/>
    <col min="4909" max="4909" width="16.75" style="98" bestFit="1" customWidth="1"/>
    <col min="4910" max="4910" width="15.5" style="98" bestFit="1" customWidth="1"/>
    <col min="4911" max="4911" width="19.625" style="98" bestFit="1" customWidth="1"/>
    <col min="4912" max="4912" width="18.375" style="98" bestFit="1" customWidth="1"/>
    <col min="4913" max="4913" width="19.375" style="98" bestFit="1" customWidth="1"/>
    <col min="4914" max="4914" width="18.125" style="98" bestFit="1" customWidth="1"/>
    <col min="4915" max="4915" width="16.375" style="98" bestFit="1" customWidth="1"/>
    <col min="4916" max="4916" width="12" style="98" bestFit="1" customWidth="1"/>
    <col min="4917" max="4917" width="25.5" style="98" bestFit="1" customWidth="1"/>
    <col min="4918" max="4918" width="24.125" style="98" bestFit="1" customWidth="1"/>
    <col min="4919" max="4919" width="19.625" style="98" bestFit="1" customWidth="1"/>
    <col min="4920" max="4920" width="18.375" style="98" bestFit="1" customWidth="1"/>
    <col min="4921" max="4921" width="23.5" style="98" bestFit="1" customWidth="1"/>
    <col min="4922" max="4922" width="13.375" style="98" bestFit="1" customWidth="1"/>
    <col min="4923" max="4923" width="19.875" style="98" bestFit="1" customWidth="1"/>
    <col min="4924" max="4924" width="22.75" style="98" bestFit="1" customWidth="1"/>
    <col min="4925" max="4925" width="19.125" style="98" bestFit="1" customWidth="1"/>
    <col min="4926" max="4926" width="11.5" style="98" bestFit="1" customWidth="1"/>
    <col min="4927" max="4927" width="18.875" style="98" bestFit="1" customWidth="1"/>
    <col min="4928" max="4928" width="28.875" style="98" bestFit="1" customWidth="1"/>
    <col min="4929" max="4929" width="24.125" style="98" bestFit="1" customWidth="1"/>
    <col min="4930" max="4930" width="18.625" style="98" bestFit="1" customWidth="1"/>
    <col min="4931" max="4931" width="16.625" style="98" bestFit="1" customWidth="1"/>
    <col min="4932" max="4932" width="19.375" style="98" bestFit="1" customWidth="1"/>
    <col min="4933" max="4933" width="4.5" style="98" customWidth="1"/>
    <col min="4934" max="4934" width="11.25" style="98" bestFit="1" customWidth="1"/>
    <col min="4935" max="4935" width="13.625" style="98" bestFit="1" customWidth="1"/>
    <col min="4936" max="4936" width="13.375" style="98" bestFit="1" customWidth="1"/>
    <col min="4937" max="4937" width="14.125" style="98" bestFit="1" customWidth="1"/>
    <col min="4938" max="4938" width="13.625" style="98" bestFit="1" customWidth="1"/>
    <col min="4939" max="4939" width="16.75" style="98" bestFit="1" customWidth="1"/>
    <col min="4940" max="4940" width="15.5" style="98" bestFit="1" customWidth="1"/>
    <col min="4941" max="4941" width="19.625" style="98" bestFit="1" customWidth="1"/>
    <col min="4942" max="4942" width="18.375" style="98" bestFit="1" customWidth="1"/>
    <col min="4943" max="4943" width="19.375" style="98" bestFit="1" customWidth="1"/>
    <col min="4944" max="4944" width="18.125" style="98" bestFit="1" customWidth="1"/>
    <col min="4945" max="4945" width="16.375" style="98" bestFit="1" customWidth="1"/>
    <col min="4946" max="4946" width="12" style="98" bestFit="1" customWidth="1"/>
    <col min="4947" max="4947" width="25.5" style="98" bestFit="1" customWidth="1"/>
    <col min="4948" max="4948" width="24.125" style="98" bestFit="1" customWidth="1"/>
    <col min="4949" max="4949" width="19.625" style="98" bestFit="1" customWidth="1"/>
    <col min="4950" max="4950" width="18.375" style="98" bestFit="1" customWidth="1"/>
    <col min="4951" max="4951" width="23.5" style="98" bestFit="1" customWidth="1"/>
    <col min="4952" max="4952" width="13.375" style="98" bestFit="1" customWidth="1"/>
    <col min="4953" max="4953" width="19.875" style="98" bestFit="1" customWidth="1"/>
    <col min="4954" max="4954" width="22.75" style="98" bestFit="1" customWidth="1"/>
    <col min="4955" max="4955" width="19.125" style="98" bestFit="1" customWidth="1"/>
    <col min="4956" max="4956" width="11.5" style="98" customWidth="1"/>
    <col min="4957" max="4957" width="18.875" style="98" bestFit="1" customWidth="1"/>
    <col min="4958" max="4958" width="28.875" style="98" bestFit="1" customWidth="1"/>
    <col min="4959" max="4959" width="24.125" style="98" bestFit="1" customWidth="1"/>
    <col min="4960" max="4960" width="18.625" style="98" bestFit="1" customWidth="1"/>
    <col min="4961" max="4961" width="16.625" style="98" bestFit="1" customWidth="1"/>
    <col min="4962" max="4962" width="19.375" style="98" bestFit="1" customWidth="1"/>
    <col min="4963" max="4963" width="4.5" style="98" customWidth="1"/>
    <col min="4964" max="4964" width="11.25" style="98" bestFit="1" customWidth="1"/>
    <col min="4965" max="4965" width="13.625" style="98" bestFit="1" customWidth="1"/>
    <col min="4966" max="4966" width="13.375" style="98" bestFit="1" customWidth="1"/>
    <col min="4967" max="4967" width="14.125" style="98" bestFit="1" customWidth="1"/>
    <col min="4968" max="4968" width="13.625" style="98" bestFit="1" customWidth="1"/>
    <col min="4969" max="4969" width="16.75" style="98" bestFit="1" customWidth="1"/>
    <col min="4970" max="4970" width="15.5" style="98" bestFit="1" customWidth="1"/>
    <col min="4971" max="4971" width="19.625" style="98" bestFit="1" customWidth="1"/>
    <col min="4972" max="4972" width="18.375" style="98" bestFit="1" customWidth="1"/>
    <col min="4973" max="4973" width="19.375" style="98" bestFit="1" customWidth="1"/>
    <col min="4974" max="4974" width="18.125" style="98" bestFit="1" customWidth="1"/>
    <col min="4975" max="4975" width="16.375" style="98" bestFit="1" customWidth="1"/>
    <col min="4976" max="4976" width="12" style="98" bestFit="1" customWidth="1"/>
    <col min="4977" max="4977" width="25.5" style="98" bestFit="1" customWidth="1"/>
    <col min="4978" max="4978" width="24.125" style="98" bestFit="1" customWidth="1"/>
    <col min="4979" max="4979" width="19.625" style="98" bestFit="1" customWidth="1"/>
    <col min="4980" max="4980" width="18.375" style="98" bestFit="1" customWidth="1"/>
    <col min="4981" max="4981" width="23.5" style="98" bestFit="1" customWidth="1"/>
    <col min="4982" max="4982" width="13.375" style="98" bestFit="1" customWidth="1"/>
    <col min="4983" max="4983" width="19.875" style="98" bestFit="1" customWidth="1"/>
    <col min="4984" max="4984" width="22.75" style="98" bestFit="1" customWidth="1"/>
    <col min="4985" max="4985" width="19.125" style="98" bestFit="1" customWidth="1"/>
    <col min="4986" max="4986" width="11.5" style="98" customWidth="1"/>
    <col min="4987" max="4987" width="18.875" style="98" bestFit="1" customWidth="1"/>
    <col min="4988" max="4988" width="28.875" style="98" bestFit="1" customWidth="1"/>
    <col min="4989" max="4989" width="24.125" style="98" bestFit="1" customWidth="1"/>
    <col min="4990" max="4990" width="18.625" style="98" bestFit="1" customWidth="1"/>
    <col min="4991" max="4991" width="16.625" style="98" bestFit="1" customWidth="1"/>
    <col min="4992" max="4992" width="19.375" style="98" bestFit="1" customWidth="1"/>
    <col min="4993" max="4993" width="4.5" style="98" customWidth="1"/>
    <col min="4994" max="4994" width="11.25" style="98" bestFit="1" customWidth="1"/>
    <col min="4995" max="4995" width="13.625" style="98" bestFit="1" customWidth="1"/>
    <col min="4996" max="4996" width="13.375" style="98" bestFit="1" customWidth="1"/>
    <col min="4997" max="4997" width="14.125" style="98" bestFit="1" customWidth="1"/>
    <col min="4998" max="4998" width="13.625" style="98" bestFit="1" customWidth="1"/>
    <col min="4999" max="4999" width="16.75" style="98" bestFit="1" customWidth="1"/>
    <col min="5000" max="5000" width="15.5" style="98" bestFit="1" customWidth="1"/>
    <col min="5001" max="5001" width="19.625" style="98" bestFit="1" customWidth="1"/>
    <col min="5002" max="5002" width="18.375" style="98" bestFit="1" customWidth="1"/>
    <col min="5003" max="5003" width="19.375" style="98" bestFit="1" customWidth="1"/>
    <col min="5004" max="5004" width="18.125" style="98" bestFit="1" customWidth="1"/>
    <col min="5005" max="5005" width="16.375" style="98" bestFit="1" customWidth="1"/>
    <col min="5006" max="5006" width="12" style="98" customWidth="1"/>
    <col min="5007" max="5007" width="25.5" style="98" bestFit="1" customWidth="1"/>
    <col min="5008" max="5008" width="24.125" style="98" bestFit="1" customWidth="1"/>
    <col min="5009" max="5009" width="19.625" style="98" bestFit="1" customWidth="1"/>
    <col min="5010" max="5010" width="18.375" style="98" bestFit="1" customWidth="1"/>
    <col min="5011" max="5011" width="23.5" style="98" bestFit="1" customWidth="1"/>
    <col min="5012" max="5012" width="13.375" style="98" bestFit="1" customWidth="1"/>
    <col min="5013" max="5013" width="19.875" style="98" bestFit="1" customWidth="1"/>
    <col min="5014" max="5014" width="22.75" style="98" bestFit="1" customWidth="1"/>
    <col min="5015" max="5015" width="19.125" style="98" bestFit="1" customWidth="1"/>
    <col min="5016" max="5016" width="11.5" style="98" customWidth="1"/>
    <col min="5017" max="5017" width="18.875" style="98" bestFit="1" customWidth="1"/>
    <col min="5018" max="5018" width="28.875" style="98" bestFit="1" customWidth="1"/>
    <col min="5019" max="5019" width="24.125" style="98" bestFit="1" customWidth="1"/>
    <col min="5020" max="5020" width="18.625" style="98" bestFit="1" customWidth="1"/>
    <col min="5021" max="5021" width="16.25" style="98" bestFit="1" customWidth="1"/>
    <col min="5022" max="5022" width="19.125" style="98" bestFit="1" customWidth="1"/>
    <col min="5023" max="5023" width="4.375" style="98" customWidth="1"/>
    <col min="5024" max="5024" width="11.375" style="98" bestFit="1" customWidth="1"/>
    <col min="5025" max="5025" width="13.5" style="98" bestFit="1" customWidth="1"/>
    <col min="5026" max="5026" width="13.125" style="98" bestFit="1" customWidth="1"/>
    <col min="5027" max="5027" width="14.25" style="98" bestFit="1" customWidth="1"/>
    <col min="5028" max="5028" width="13.625" style="98" bestFit="1" customWidth="1"/>
    <col min="5029" max="5029" width="16.875" style="98" bestFit="1" customWidth="1"/>
    <col min="5030" max="5030" width="15.5" style="98" bestFit="1" customWidth="1"/>
    <col min="5031" max="5031" width="19.75" style="98" bestFit="1" customWidth="1"/>
    <col min="5032" max="5032" width="18.375" style="98" bestFit="1" customWidth="1"/>
    <col min="5033" max="5033" width="19.5" style="98" bestFit="1" customWidth="1"/>
    <col min="5034" max="5034" width="18.125" style="98" bestFit="1" customWidth="1"/>
    <col min="5035" max="5035" width="16.25" style="98" bestFit="1" customWidth="1"/>
    <col min="5036" max="5036" width="12.125" style="98" customWidth="1"/>
    <col min="5037" max="5037" width="25.125" style="98" bestFit="1" customWidth="1"/>
    <col min="5038" max="5038" width="23.625" style="98" bestFit="1" customWidth="1"/>
    <col min="5039" max="5039" width="19.5" style="98" bestFit="1" customWidth="1"/>
    <col min="5040" max="5040" width="18.125" style="98" bestFit="1" customWidth="1"/>
    <col min="5041" max="5041" width="23.125" style="98" bestFit="1" customWidth="1"/>
    <col min="5042" max="5042" width="13.25" style="98" bestFit="1" customWidth="1"/>
    <col min="5043" max="5043" width="19.75" style="98" bestFit="1" customWidth="1"/>
    <col min="5044" max="5044" width="22.375" style="98" bestFit="1" customWidth="1"/>
    <col min="5045" max="5045" width="18.875" style="98" bestFit="1" customWidth="1"/>
    <col min="5046" max="5046" width="11.375" style="98" customWidth="1"/>
    <col min="5047" max="5047" width="18.375" style="98" bestFit="1" customWidth="1"/>
    <col min="5048" max="5048" width="28.375" style="98" bestFit="1" customWidth="1"/>
    <col min="5049" max="5049" width="23.875" style="98" bestFit="1" customWidth="1"/>
    <col min="5050" max="5050" width="18.25" style="98" bestFit="1" customWidth="1"/>
    <col min="5051" max="5051" width="16.625" style="98" bestFit="1" customWidth="1"/>
    <col min="5052" max="5052" width="19.375" style="98" bestFit="1" customWidth="1"/>
    <col min="5053" max="5053" width="4.5" style="98" customWidth="1"/>
    <col min="5054" max="5054" width="11.25" style="98" bestFit="1" customWidth="1"/>
    <col min="5055" max="5055" width="13.625" style="98" bestFit="1" customWidth="1"/>
    <col min="5056" max="5056" width="13.375" style="98" bestFit="1" customWidth="1"/>
    <col min="5057" max="5057" width="14.125" style="98" bestFit="1" customWidth="1"/>
    <col min="5058" max="5058" width="13.625" style="98" bestFit="1" customWidth="1"/>
    <col min="5059" max="5059" width="16.75" style="98" bestFit="1" customWidth="1"/>
    <col min="5060" max="5060" width="15.5" style="98" bestFit="1" customWidth="1"/>
    <col min="5061" max="5061" width="19.625" style="98" bestFit="1" customWidth="1"/>
    <col min="5062" max="5062" width="18.375" style="98" bestFit="1" customWidth="1"/>
    <col min="5063" max="5063" width="19.375" style="98" bestFit="1" customWidth="1"/>
    <col min="5064" max="5064" width="18.125" style="98" bestFit="1" customWidth="1"/>
    <col min="5065" max="5065" width="16.375" style="98" bestFit="1" customWidth="1"/>
    <col min="5066" max="5066" width="12" style="98" bestFit="1" customWidth="1"/>
    <col min="5067" max="5067" width="25.5" style="98" bestFit="1" customWidth="1"/>
    <col min="5068" max="5068" width="24.125" style="98" bestFit="1" customWidth="1"/>
    <col min="5069" max="5069" width="19.625" style="98" bestFit="1" customWidth="1"/>
    <col min="5070" max="5070" width="18.375" style="98" bestFit="1" customWidth="1"/>
    <col min="5071" max="5071" width="23.5" style="98" bestFit="1" customWidth="1"/>
    <col min="5072" max="5072" width="13.375" style="98" bestFit="1" customWidth="1"/>
    <col min="5073" max="5073" width="19.875" style="98" bestFit="1" customWidth="1"/>
    <col min="5074" max="5074" width="22.75" style="98" bestFit="1" customWidth="1"/>
    <col min="5075" max="5075" width="19.125" style="98" bestFit="1" customWidth="1"/>
    <col min="5076" max="5076" width="11.5" style="98" customWidth="1"/>
    <col min="5077" max="5077" width="18.875" style="98" bestFit="1" customWidth="1"/>
    <col min="5078" max="5078" width="28.875" style="98" bestFit="1" customWidth="1"/>
    <col min="5079" max="5079" width="24.125" style="98" bestFit="1" customWidth="1"/>
    <col min="5080" max="5080" width="18.625" style="98" bestFit="1" customWidth="1"/>
    <col min="5081" max="5081" width="16.625" style="98" bestFit="1" customWidth="1"/>
    <col min="5082" max="5082" width="19.375" style="98" bestFit="1" customWidth="1"/>
    <col min="5083" max="5083" width="4.5" style="98" customWidth="1"/>
    <col min="5084" max="5084" width="11.25" style="98" bestFit="1" customWidth="1"/>
    <col min="5085" max="5085" width="13.625" style="98" bestFit="1" customWidth="1"/>
    <col min="5086" max="5086" width="13.375" style="98" bestFit="1" customWidth="1"/>
    <col min="5087" max="5087" width="14.125" style="98" bestFit="1" customWidth="1"/>
    <col min="5088" max="5088" width="13.625" style="98" bestFit="1" customWidth="1"/>
    <col min="5089" max="5089" width="16.75" style="98" bestFit="1" customWidth="1"/>
    <col min="5090" max="5090" width="15.5" style="98" bestFit="1" customWidth="1"/>
    <col min="5091" max="5091" width="19.625" style="98" bestFit="1" customWidth="1"/>
    <col min="5092" max="5092" width="18.375" style="98" bestFit="1" customWidth="1"/>
    <col min="5093" max="5093" width="19.375" style="98" bestFit="1" customWidth="1"/>
    <col min="5094" max="5094" width="18.125" style="98" bestFit="1" customWidth="1"/>
    <col min="5095" max="5095" width="16.375" style="98" bestFit="1" customWidth="1"/>
    <col min="5096" max="5096" width="12" style="98" bestFit="1" customWidth="1"/>
    <col min="5097" max="5097" width="25.5" style="98" bestFit="1" customWidth="1"/>
    <col min="5098" max="5098" width="24.125" style="98" bestFit="1" customWidth="1"/>
    <col min="5099" max="5099" width="19.625" style="98" bestFit="1" customWidth="1"/>
    <col min="5100" max="5100" width="18.375" style="98" bestFit="1" customWidth="1"/>
    <col min="5101" max="5101" width="23.5" style="98" bestFit="1" customWidth="1"/>
    <col min="5102" max="5102" width="13.375" style="98" bestFit="1" customWidth="1"/>
    <col min="5103" max="5103" width="19.875" style="98" bestFit="1" customWidth="1"/>
    <col min="5104" max="5104" width="22.75" style="98" bestFit="1" customWidth="1"/>
    <col min="5105" max="5105" width="19.125" style="98" bestFit="1" customWidth="1"/>
    <col min="5106" max="5106" width="11.5" style="98" customWidth="1"/>
    <col min="5107" max="5107" width="18.875" style="98" bestFit="1" customWidth="1"/>
    <col min="5108" max="5108" width="28.875" style="98" bestFit="1" customWidth="1"/>
    <col min="5109" max="5109" width="24.125" style="98" bestFit="1" customWidth="1"/>
    <col min="5110" max="5110" width="18.625" style="98" bestFit="1" customWidth="1"/>
    <col min="5111" max="5111" width="16.625" style="98" bestFit="1" customWidth="1"/>
    <col min="5112" max="5112" width="19.375" style="98" bestFit="1" customWidth="1"/>
    <col min="5113" max="5113" width="4.5" style="98" customWidth="1"/>
    <col min="5114" max="5114" width="11.25" style="98" bestFit="1" customWidth="1"/>
    <col min="5115" max="5115" width="13.625" style="98" bestFit="1" customWidth="1"/>
    <col min="5116" max="5116" width="13.375" style="98" bestFit="1" customWidth="1"/>
    <col min="5117" max="5117" width="14.125" style="98" bestFit="1" customWidth="1"/>
    <col min="5118" max="5118" width="13.625" style="98" bestFit="1" customWidth="1"/>
    <col min="5119" max="5119" width="16.75" style="98" bestFit="1" customWidth="1"/>
    <col min="5120" max="5120" width="15.5" style="98" bestFit="1" customWidth="1"/>
    <col min="5121" max="5121" width="19.625" style="98" bestFit="1" customWidth="1"/>
    <col min="5122" max="5122" width="18.375" style="98" bestFit="1" customWidth="1"/>
    <col min="5123" max="5123" width="19.375" style="98" bestFit="1" customWidth="1"/>
    <col min="5124" max="5124" width="18.125" style="98" bestFit="1" customWidth="1"/>
    <col min="5125" max="5125" width="16.375" style="98" bestFit="1" customWidth="1"/>
    <col min="5126" max="5126" width="12" style="98" customWidth="1"/>
    <col min="5127" max="5127" width="25.5" style="98" bestFit="1" customWidth="1"/>
    <col min="5128" max="5128" width="24.125" style="98" bestFit="1" customWidth="1"/>
    <col min="5129" max="5129" width="19.625" style="98" bestFit="1" customWidth="1"/>
    <col min="5130" max="5130" width="18.375" style="98" bestFit="1" customWidth="1"/>
    <col min="5131" max="5131" width="23.5" style="98" bestFit="1" customWidth="1"/>
    <col min="5132" max="5132" width="13.375" style="98" bestFit="1" customWidth="1"/>
    <col min="5133" max="5133" width="19.875" style="98" bestFit="1" customWidth="1"/>
    <col min="5134" max="5134" width="22.75" style="98" bestFit="1" customWidth="1"/>
    <col min="5135" max="5135" width="19.125" style="98" bestFit="1" customWidth="1"/>
    <col min="5136" max="5136" width="11.5" style="98" customWidth="1"/>
    <col min="5137" max="5137" width="18.875" style="98" bestFit="1" customWidth="1"/>
    <col min="5138" max="5138" width="28.875" style="98" bestFit="1" customWidth="1"/>
    <col min="5139" max="5139" width="24.125" style="98" bestFit="1" customWidth="1"/>
    <col min="5140" max="5140" width="18.625" style="98" bestFit="1" customWidth="1"/>
    <col min="5141" max="5141" width="16.625" style="98" bestFit="1" customWidth="1"/>
    <col min="5142" max="5142" width="19.375" style="98" bestFit="1" customWidth="1"/>
    <col min="5143" max="5143" width="4.5" style="98" customWidth="1"/>
    <col min="5144" max="5144" width="11.25" style="98" bestFit="1" customWidth="1"/>
    <col min="5145" max="5145" width="13.625" style="98" bestFit="1" customWidth="1"/>
    <col min="5146" max="5146" width="13.375" style="98" bestFit="1" customWidth="1"/>
    <col min="5147" max="5147" width="14.125" style="98" bestFit="1" customWidth="1"/>
    <col min="5148" max="5148" width="13.625" style="98" bestFit="1" customWidth="1"/>
    <col min="5149" max="5149" width="16.75" style="98" bestFit="1" customWidth="1"/>
    <col min="5150" max="5150" width="15.5" style="98" bestFit="1" customWidth="1"/>
    <col min="5151" max="5151" width="19.625" style="98" bestFit="1" customWidth="1"/>
    <col min="5152" max="5152" width="18.375" style="98" bestFit="1" customWidth="1"/>
    <col min="5153" max="5153" width="19.375" style="98" bestFit="1" customWidth="1"/>
    <col min="5154" max="5154" width="18.125" style="98" bestFit="1" customWidth="1"/>
    <col min="5155" max="5155" width="16.375" style="98" bestFit="1" customWidth="1"/>
    <col min="5156" max="5156" width="12" style="98" customWidth="1"/>
    <col min="5157" max="5157" width="25.5" style="98" bestFit="1" customWidth="1"/>
    <col min="5158" max="5158" width="24.125" style="98" bestFit="1" customWidth="1"/>
    <col min="5159" max="5159" width="19.625" style="98" bestFit="1" customWidth="1"/>
    <col min="5160" max="5160" width="18.375" style="98" bestFit="1" customWidth="1"/>
    <col min="5161" max="5161" width="23.5" style="98" bestFit="1" customWidth="1"/>
    <col min="5162" max="5162" width="13.375" style="98" bestFit="1" customWidth="1"/>
    <col min="5163" max="5163" width="19.875" style="98" bestFit="1" customWidth="1"/>
    <col min="5164" max="5164" width="22.75" style="98" bestFit="1" customWidth="1"/>
    <col min="5165" max="5165" width="19.125" style="98" bestFit="1" customWidth="1"/>
    <col min="5166" max="5166" width="11.5" style="98" customWidth="1"/>
    <col min="5167" max="5167" width="18.875" style="98" bestFit="1" customWidth="1"/>
    <col min="5168" max="5168" width="28.875" style="98" bestFit="1" customWidth="1"/>
    <col min="5169" max="5169" width="24.125" style="98" bestFit="1" customWidth="1"/>
    <col min="5170" max="5170" width="18.625" style="98" bestFit="1" customWidth="1"/>
    <col min="5171" max="5171" width="16.625" style="98" bestFit="1" customWidth="1"/>
    <col min="5172" max="5172" width="19.375" style="98" bestFit="1" customWidth="1"/>
    <col min="5173" max="5173" width="4.5" style="98" customWidth="1"/>
    <col min="5174" max="5174" width="11.25" style="98" bestFit="1" customWidth="1"/>
    <col min="5175" max="5175" width="13.625" style="98" bestFit="1" customWidth="1"/>
    <col min="5176" max="5176" width="13.375" style="98" bestFit="1" customWidth="1"/>
    <col min="5177" max="5177" width="14.125" style="98" bestFit="1" customWidth="1"/>
    <col min="5178" max="5178" width="13.625" style="98" bestFit="1" customWidth="1"/>
    <col min="5179" max="5179" width="16.75" style="98" bestFit="1" customWidth="1"/>
    <col min="5180" max="5180" width="15.5" style="98" bestFit="1" customWidth="1"/>
    <col min="5181" max="5181" width="19.625" style="98" bestFit="1" customWidth="1"/>
    <col min="5182" max="5182" width="18.375" style="98" bestFit="1" customWidth="1"/>
    <col min="5183" max="5183" width="19.375" style="98" bestFit="1" customWidth="1"/>
    <col min="5184" max="5184" width="18.125" style="98" bestFit="1" customWidth="1"/>
    <col min="5185" max="5185" width="16.375" style="98" bestFit="1" customWidth="1"/>
    <col min="5186" max="5186" width="12" style="98" customWidth="1"/>
    <col min="5187" max="5187" width="25.5" style="98" bestFit="1" customWidth="1"/>
    <col min="5188" max="5188" width="24.125" style="98" bestFit="1" customWidth="1"/>
    <col min="5189" max="5189" width="19.625" style="98" bestFit="1" customWidth="1"/>
    <col min="5190" max="5190" width="18.375" style="98" bestFit="1" customWidth="1"/>
    <col min="5191" max="5191" width="23.5" style="98" bestFit="1" customWidth="1"/>
    <col min="5192" max="5192" width="13.375" style="98" bestFit="1" customWidth="1"/>
    <col min="5193" max="5193" width="19.875" style="98" bestFit="1" customWidth="1"/>
    <col min="5194" max="5194" width="22.75" style="98" bestFit="1" customWidth="1"/>
    <col min="5195" max="5195" width="19.125" style="98" bestFit="1" customWidth="1"/>
    <col min="5196" max="5196" width="11.5" style="98" customWidth="1"/>
    <col min="5197" max="5197" width="18.875" style="98" bestFit="1" customWidth="1"/>
    <col min="5198" max="5198" width="28.875" style="98" bestFit="1" customWidth="1"/>
    <col min="5199" max="5199" width="24.125" style="98" bestFit="1" customWidth="1"/>
    <col min="5200" max="5200" width="18.625" style="98" bestFit="1" customWidth="1"/>
    <col min="5201" max="5201" width="16.625" style="98" bestFit="1" customWidth="1"/>
    <col min="5202" max="5202" width="19.375" style="98" bestFit="1" customWidth="1"/>
    <col min="5203" max="5203" width="4.5" style="98" customWidth="1"/>
    <col min="5204" max="5204" width="11.25" style="98" bestFit="1" customWidth="1"/>
    <col min="5205" max="5205" width="13.625" style="98" bestFit="1" customWidth="1"/>
    <col min="5206" max="5206" width="13.375" style="98" bestFit="1" customWidth="1"/>
    <col min="5207" max="5207" width="14.125" style="98" bestFit="1" customWidth="1"/>
    <col min="5208" max="5208" width="13.625" style="98" bestFit="1" customWidth="1"/>
    <col min="5209" max="5209" width="16.75" style="98" bestFit="1" customWidth="1"/>
    <col min="5210" max="5210" width="15.5" style="98" bestFit="1" customWidth="1"/>
    <col min="5211" max="5211" width="19.625" style="98" bestFit="1" customWidth="1"/>
    <col min="5212" max="5212" width="18.375" style="98" bestFit="1" customWidth="1"/>
    <col min="5213" max="5213" width="19.375" style="98" bestFit="1" customWidth="1"/>
    <col min="5214" max="5214" width="18.125" style="98" bestFit="1" customWidth="1"/>
    <col min="5215" max="5215" width="16.375" style="98" bestFit="1" customWidth="1"/>
    <col min="5216" max="5216" width="12" style="98" customWidth="1"/>
    <col min="5217" max="5217" width="25.5" style="98" bestFit="1" customWidth="1"/>
    <col min="5218" max="5218" width="24.125" style="98" bestFit="1" customWidth="1"/>
    <col min="5219" max="5219" width="19.625" style="98" bestFit="1" customWidth="1"/>
    <col min="5220" max="5220" width="18.375" style="98" bestFit="1" customWidth="1"/>
    <col min="5221" max="5221" width="23.5" style="98" bestFit="1" customWidth="1"/>
    <col min="5222" max="5222" width="13.375" style="98" bestFit="1" customWidth="1"/>
    <col min="5223" max="5223" width="19.875" style="98" bestFit="1" customWidth="1"/>
    <col min="5224" max="5224" width="22.75" style="98" bestFit="1" customWidth="1"/>
    <col min="5225" max="5225" width="19.125" style="98" bestFit="1" customWidth="1"/>
    <col min="5226" max="5226" width="11.5" style="98" customWidth="1"/>
    <col min="5227" max="5227" width="18.875" style="98" bestFit="1" customWidth="1"/>
    <col min="5228" max="5228" width="28.875" style="98" bestFit="1" customWidth="1"/>
    <col min="5229" max="5229" width="24.125" style="98" bestFit="1" customWidth="1"/>
    <col min="5230" max="5230" width="18.625" style="98" bestFit="1" customWidth="1"/>
    <col min="5231" max="5231" width="16.625" style="98" bestFit="1" customWidth="1"/>
    <col min="5232" max="5232" width="19.375" style="98" bestFit="1" customWidth="1"/>
    <col min="5233" max="5233" width="4.5" style="98" customWidth="1"/>
    <col min="5234" max="5234" width="11.25" style="98" bestFit="1" customWidth="1"/>
    <col min="5235" max="5235" width="13.625" style="98" bestFit="1" customWidth="1"/>
    <col min="5236" max="5236" width="13.375" style="98" bestFit="1" customWidth="1"/>
    <col min="5237" max="5237" width="14.125" style="98" bestFit="1" customWidth="1"/>
    <col min="5238" max="5238" width="13.625" style="98" bestFit="1" customWidth="1"/>
    <col min="5239" max="5239" width="16.75" style="98" bestFit="1" customWidth="1"/>
    <col min="5240" max="5240" width="15.5" style="98" bestFit="1" customWidth="1"/>
    <col min="5241" max="5241" width="19.625" style="98" bestFit="1" customWidth="1"/>
    <col min="5242" max="5242" width="18.375" style="98" bestFit="1" customWidth="1"/>
    <col min="5243" max="5243" width="19.375" style="98" bestFit="1" customWidth="1"/>
    <col min="5244" max="5244" width="18.125" style="98" bestFit="1" customWidth="1"/>
    <col min="5245" max="5245" width="16.375" style="98" bestFit="1" customWidth="1"/>
    <col min="5246" max="5246" width="12" style="98" customWidth="1"/>
    <col min="5247" max="5247" width="25.5" style="98" bestFit="1" customWidth="1"/>
    <col min="5248" max="5248" width="24.125" style="98" bestFit="1" customWidth="1"/>
    <col min="5249" max="5249" width="19.625" style="98" bestFit="1" customWidth="1"/>
    <col min="5250" max="5250" width="18.375" style="98" bestFit="1" customWidth="1"/>
    <col min="5251" max="5251" width="23.5" style="98" bestFit="1" customWidth="1"/>
    <col min="5252" max="5252" width="13.375" style="98" bestFit="1" customWidth="1"/>
    <col min="5253" max="5253" width="19.875" style="98" bestFit="1" customWidth="1"/>
    <col min="5254" max="5254" width="22.75" style="98" bestFit="1" customWidth="1"/>
    <col min="5255" max="5255" width="19.125" style="98" bestFit="1" customWidth="1"/>
    <col min="5256" max="5256" width="11.5" style="98" customWidth="1"/>
    <col min="5257" max="5257" width="18.875" style="98" bestFit="1" customWidth="1"/>
    <col min="5258" max="5258" width="28.875" style="98" bestFit="1" customWidth="1"/>
    <col min="5259" max="5259" width="24.125" style="98" bestFit="1" customWidth="1"/>
    <col min="5260" max="5260" width="18.625" style="98" bestFit="1" customWidth="1"/>
    <col min="5261" max="5261" width="16.625" style="98" bestFit="1" customWidth="1"/>
    <col min="5262" max="5262" width="19.375" style="98" bestFit="1" customWidth="1"/>
    <col min="5263" max="5263" width="4.5" style="98" customWidth="1"/>
    <col min="5264" max="5264" width="11.25" style="98" bestFit="1" customWidth="1"/>
    <col min="5265" max="5265" width="13.625" style="98" bestFit="1" customWidth="1"/>
    <col min="5266" max="5266" width="13.375" style="98" bestFit="1" customWidth="1"/>
    <col min="5267" max="5267" width="14.125" style="98" bestFit="1" customWidth="1"/>
    <col min="5268" max="5268" width="13.625" style="98" bestFit="1" customWidth="1"/>
    <col min="5269" max="5269" width="16.75" style="98" bestFit="1" customWidth="1"/>
    <col min="5270" max="5270" width="15.5" style="98" bestFit="1" customWidth="1"/>
    <col min="5271" max="5271" width="19.625" style="98" bestFit="1" customWidth="1"/>
    <col min="5272" max="5272" width="18.375" style="98" bestFit="1" customWidth="1"/>
    <col min="5273" max="5273" width="19.375" style="98" bestFit="1" customWidth="1"/>
    <col min="5274" max="5274" width="18.125" style="98" bestFit="1" customWidth="1"/>
    <col min="5275" max="5275" width="16.375" style="98" bestFit="1" customWidth="1"/>
    <col min="5276" max="5276" width="12" style="98" customWidth="1"/>
    <col min="5277" max="5277" width="25.5" style="98" bestFit="1" customWidth="1"/>
    <col min="5278" max="5278" width="24.125" style="98" bestFit="1" customWidth="1"/>
    <col min="5279" max="5279" width="19.625" style="98" bestFit="1" customWidth="1"/>
    <col min="5280" max="5280" width="18.375" style="98" bestFit="1" customWidth="1"/>
    <col min="5281" max="5281" width="23.5" style="98" bestFit="1" customWidth="1"/>
    <col min="5282" max="5282" width="13.375" style="98" bestFit="1" customWidth="1"/>
    <col min="5283" max="5283" width="19.875" style="98" bestFit="1" customWidth="1"/>
    <col min="5284" max="5284" width="22.75" style="98" bestFit="1" customWidth="1"/>
    <col min="5285" max="5285" width="19.125" style="98" bestFit="1" customWidth="1"/>
    <col min="5286" max="5286" width="11.5" style="98" customWidth="1"/>
    <col min="5287" max="5287" width="18.875" style="98" bestFit="1" customWidth="1"/>
    <col min="5288" max="5288" width="28.875" style="98" bestFit="1" customWidth="1"/>
    <col min="5289" max="5289" width="24.125" style="98" bestFit="1" customWidth="1"/>
    <col min="5290" max="5290" width="18.625" style="98" bestFit="1" customWidth="1"/>
    <col min="5291" max="5291" width="16.625" style="98" bestFit="1" customWidth="1"/>
    <col min="5292" max="5292" width="19.375" style="98" bestFit="1" customWidth="1"/>
    <col min="5293" max="5293" width="4.5" style="98" customWidth="1"/>
    <col min="5294" max="5294" width="11.25" style="98" bestFit="1" customWidth="1"/>
    <col min="5295" max="5295" width="13.625" style="98" bestFit="1" customWidth="1"/>
    <col min="5296" max="5296" width="13.375" style="98" bestFit="1" customWidth="1"/>
    <col min="5297" max="5297" width="14.125" style="98" bestFit="1" customWidth="1"/>
    <col min="5298" max="5298" width="13.625" style="98" bestFit="1" customWidth="1"/>
    <col min="5299" max="5299" width="16.75" style="98" bestFit="1" customWidth="1"/>
    <col min="5300" max="5300" width="15.5" style="98" bestFit="1" customWidth="1"/>
    <col min="5301" max="5301" width="19.625" style="98" bestFit="1" customWidth="1"/>
    <col min="5302" max="5302" width="18.375" style="98" bestFit="1" customWidth="1"/>
    <col min="5303" max="5303" width="19.375" style="98" bestFit="1" customWidth="1"/>
    <col min="5304" max="5304" width="18.125" style="98" bestFit="1" customWidth="1"/>
    <col min="5305" max="5305" width="16.375" style="98" bestFit="1" customWidth="1"/>
    <col min="5306" max="5306" width="12" style="98" customWidth="1"/>
    <col min="5307" max="5307" width="25.5" style="98" bestFit="1" customWidth="1"/>
    <col min="5308" max="5308" width="24.125" style="98" bestFit="1" customWidth="1"/>
    <col min="5309" max="5309" width="19.625" style="98" bestFit="1" customWidth="1"/>
    <col min="5310" max="5310" width="18.375" style="98" bestFit="1" customWidth="1"/>
    <col min="5311" max="5311" width="23.5" style="98" bestFit="1" customWidth="1"/>
    <col min="5312" max="5312" width="13.375" style="98" bestFit="1" customWidth="1"/>
    <col min="5313" max="5313" width="19.875" style="98" bestFit="1" customWidth="1"/>
    <col min="5314" max="5314" width="22.75" style="98" bestFit="1" customWidth="1"/>
    <col min="5315" max="5315" width="19.125" style="98" bestFit="1" customWidth="1"/>
    <col min="5316" max="5316" width="11.5" style="98" bestFit="1" customWidth="1"/>
    <col min="5317" max="5317" width="18.875" style="98" bestFit="1" customWidth="1"/>
    <col min="5318" max="5318" width="28.875" style="98" bestFit="1" customWidth="1"/>
    <col min="5319" max="5319" width="24.125" style="98" bestFit="1" customWidth="1"/>
    <col min="5320" max="5320" width="18.625" style="98" bestFit="1" customWidth="1"/>
    <col min="5321" max="5321" width="16.625" style="98" bestFit="1" customWidth="1"/>
    <col min="5322" max="5322" width="19.375" style="98" bestFit="1" customWidth="1"/>
    <col min="5323" max="5323" width="4.5" style="98" customWidth="1"/>
    <col min="5324" max="5324" width="11.25" style="98" bestFit="1" customWidth="1"/>
    <col min="5325" max="5325" width="13.625" style="98" bestFit="1" customWidth="1"/>
    <col min="5326" max="5326" width="13.375" style="98" bestFit="1" customWidth="1"/>
    <col min="5327" max="5327" width="14.125" style="98" bestFit="1" customWidth="1"/>
    <col min="5328" max="5328" width="13.625" style="98" bestFit="1" customWidth="1"/>
    <col min="5329" max="5329" width="16.75" style="98" bestFit="1" customWidth="1"/>
    <col min="5330" max="5330" width="15.5" style="98" bestFit="1" customWidth="1"/>
    <col min="5331" max="5331" width="19.625" style="98" bestFit="1" customWidth="1"/>
    <col min="5332" max="5332" width="18.375" style="98" bestFit="1" customWidth="1"/>
    <col min="5333" max="5333" width="19.375" style="98" bestFit="1" customWidth="1"/>
    <col min="5334" max="5334" width="18.125" style="98" bestFit="1" customWidth="1"/>
    <col min="5335" max="5335" width="16.375" style="98" bestFit="1" customWidth="1"/>
    <col min="5336" max="5336" width="12" style="98" customWidth="1"/>
    <col min="5337" max="5337" width="25.5" style="98" bestFit="1" customWidth="1"/>
    <col min="5338" max="5338" width="24.125" style="98" bestFit="1" customWidth="1"/>
    <col min="5339" max="5339" width="19.625" style="98" bestFit="1" customWidth="1"/>
    <col min="5340" max="5340" width="18.375" style="98" bestFit="1" customWidth="1"/>
    <col min="5341" max="5341" width="23.5" style="98" bestFit="1" customWidth="1"/>
    <col min="5342" max="5342" width="13.375" style="98" bestFit="1" customWidth="1"/>
    <col min="5343" max="5343" width="19.875" style="98" bestFit="1" customWidth="1"/>
    <col min="5344" max="5344" width="22.75" style="98" bestFit="1" customWidth="1"/>
    <col min="5345" max="5345" width="19.125" style="98" bestFit="1" customWidth="1"/>
    <col min="5346" max="5346" width="11.5" style="98" customWidth="1"/>
    <col min="5347" max="5347" width="18.875" style="98" bestFit="1" customWidth="1"/>
    <col min="5348" max="5348" width="28.875" style="98" bestFit="1" customWidth="1"/>
    <col min="5349" max="5349" width="24.125" style="98" bestFit="1" customWidth="1"/>
    <col min="5350" max="5350" width="18.625" style="98" bestFit="1" customWidth="1"/>
    <col min="5351" max="5351" width="16.625" style="98" bestFit="1" customWidth="1"/>
    <col min="5352" max="5352" width="19.375" style="98" bestFit="1" customWidth="1"/>
    <col min="5353" max="5353" width="4.5" style="98" customWidth="1"/>
    <col min="5354" max="5354" width="11.25" style="98" bestFit="1" customWidth="1"/>
    <col min="5355" max="5355" width="13.625" style="98" bestFit="1" customWidth="1"/>
    <col min="5356" max="5356" width="13.375" style="98" bestFit="1" customWidth="1"/>
    <col min="5357" max="5357" width="14.125" style="98" bestFit="1" customWidth="1"/>
    <col min="5358" max="5358" width="13.625" style="98" bestFit="1" customWidth="1"/>
    <col min="5359" max="5359" width="16.75" style="98" bestFit="1" customWidth="1"/>
    <col min="5360" max="5360" width="15.5" style="98" bestFit="1" customWidth="1"/>
    <col min="5361" max="5361" width="19.625" style="98" bestFit="1" customWidth="1"/>
    <col min="5362" max="5362" width="18.375" style="98" bestFit="1" customWidth="1"/>
    <col min="5363" max="5363" width="19.375" style="98" bestFit="1" customWidth="1"/>
    <col min="5364" max="5364" width="18.125" style="98" bestFit="1" customWidth="1"/>
    <col min="5365" max="5365" width="16.375" style="98" bestFit="1" customWidth="1"/>
    <col min="5366" max="5366" width="12" style="98" customWidth="1"/>
    <col min="5367" max="5367" width="25.5" style="98" bestFit="1" customWidth="1"/>
    <col min="5368" max="5368" width="24.125" style="98" bestFit="1" customWidth="1"/>
    <col min="5369" max="5369" width="19.625" style="98" bestFit="1" customWidth="1"/>
    <col min="5370" max="5370" width="18.375" style="98" bestFit="1" customWidth="1"/>
    <col min="5371" max="5371" width="23.5" style="98" bestFit="1" customWidth="1"/>
    <col min="5372" max="5372" width="13.375" style="98" bestFit="1" customWidth="1"/>
    <col min="5373" max="5373" width="19.875" style="98" bestFit="1" customWidth="1"/>
    <col min="5374" max="5374" width="22.75" style="98" bestFit="1" customWidth="1"/>
    <col min="5375" max="5375" width="19.125" style="98" bestFit="1" customWidth="1"/>
    <col min="5376" max="5376" width="11.5" style="98" customWidth="1"/>
    <col min="5377" max="5377" width="18.875" style="98" bestFit="1" customWidth="1"/>
    <col min="5378" max="5378" width="28.875" style="98" bestFit="1" customWidth="1"/>
    <col min="5379" max="5379" width="24.125" style="98" bestFit="1" customWidth="1"/>
    <col min="5380" max="5380" width="18.625" style="98" bestFit="1" customWidth="1"/>
    <col min="5381" max="5381" width="16.625" style="98" bestFit="1" customWidth="1"/>
    <col min="5382" max="5382" width="19.375" style="98" bestFit="1" customWidth="1"/>
    <col min="5383" max="5383" width="4.5" style="98" customWidth="1"/>
    <col min="5384" max="5384" width="11.25" style="98" bestFit="1" customWidth="1"/>
    <col min="5385" max="5385" width="13.625" style="98" bestFit="1" customWidth="1"/>
    <col min="5386" max="5386" width="13.375" style="98" bestFit="1" customWidth="1"/>
    <col min="5387" max="5387" width="14.125" style="98" bestFit="1" customWidth="1"/>
    <col min="5388" max="5388" width="13.625" style="98" bestFit="1" customWidth="1"/>
    <col min="5389" max="5389" width="16.75" style="98" bestFit="1" customWidth="1"/>
    <col min="5390" max="5390" width="15.5" style="98" bestFit="1" customWidth="1"/>
    <col min="5391" max="5391" width="19.625" style="98" bestFit="1" customWidth="1"/>
    <col min="5392" max="5392" width="18.375" style="98" bestFit="1" customWidth="1"/>
    <col min="5393" max="5393" width="19.375" style="98" bestFit="1" customWidth="1"/>
    <col min="5394" max="5394" width="18.125" style="98" bestFit="1" customWidth="1"/>
    <col min="5395" max="5395" width="16.375" style="98" bestFit="1" customWidth="1"/>
    <col min="5396" max="5396" width="12" style="98" customWidth="1"/>
    <col min="5397" max="5397" width="25.5" style="98" bestFit="1" customWidth="1"/>
    <col min="5398" max="5398" width="24.125" style="98" bestFit="1" customWidth="1"/>
    <col min="5399" max="5399" width="19.625" style="98" bestFit="1" customWidth="1"/>
    <col min="5400" max="5400" width="18.375" style="98" bestFit="1" customWidth="1"/>
    <col min="5401" max="5401" width="23.5" style="98" bestFit="1" customWidth="1"/>
    <col min="5402" max="5402" width="13.375" style="98" bestFit="1" customWidth="1"/>
    <col min="5403" max="5403" width="19.875" style="98" bestFit="1" customWidth="1"/>
    <col min="5404" max="5404" width="22.75" style="98" bestFit="1" customWidth="1"/>
    <col min="5405" max="5405" width="19.125" style="98" bestFit="1" customWidth="1"/>
    <col min="5406" max="5406" width="11.5" style="98" customWidth="1"/>
    <col min="5407" max="5407" width="18.875" style="98" bestFit="1" customWidth="1"/>
    <col min="5408" max="5408" width="28.875" style="98" bestFit="1" customWidth="1"/>
    <col min="5409" max="5409" width="24.125" style="98" bestFit="1" customWidth="1"/>
    <col min="5410" max="5410" width="18.625" style="98" bestFit="1" customWidth="1"/>
    <col min="5411" max="5411" width="16.625" style="98" bestFit="1" customWidth="1"/>
    <col min="5412" max="5412" width="19.375" style="98" bestFit="1" customWidth="1"/>
    <col min="5413" max="5413" width="4.5" style="98" customWidth="1"/>
    <col min="5414" max="5414" width="11.25" style="98" bestFit="1" customWidth="1"/>
    <col min="5415" max="5415" width="13.625" style="98" bestFit="1" customWidth="1"/>
    <col min="5416" max="5416" width="13.375" style="98" bestFit="1" customWidth="1"/>
    <col min="5417" max="5417" width="14.125" style="98" bestFit="1" customWidth="1"/>
    <col min="5418" max="5418" width="13.625" style="98" bestFit="1" customWidth="1"/>
    <col min="5419" max="5419" width="16.75" style="98" bestFit="1" customWidth="1"/>
    <col min="5420" max="5420" width="15.5" style="98" bestFit="1" customWidth="1"/>
    <col min="5421" max="5421" width="19.625" style="98" bestFit="1" customWidth="1"/>
    <col min="5422" max="5422" width="18.375" style="98" bestFit="1" customWidth="1"/>
    <col min="5423" max="5423" width="19.375" style="98" bestFit="1" customWidth="1"/>
    <col min="5424" max="5424" width="18.125" style="98" bestFit="1" customWidth="1"/>
    <col min="5425" max="5425" width="16.375" style="98" bestFit="1" customWidth="1"/>
    <col min="5426" max="5426" width="12.5" style="98" bestFit="1" customWidth="1"/>
    <col min="5427" max="5427" width="25.5" style="98" bestFit="1" customWidth="1"/>
    <col min="5428" max="5428" width="24.125" style="98" bestFit="1" customWidth="1"/>
    <col min="5429" max="5429" width="19.625" style="98" bestFit="1" customWidth="1"/>
    <col min="5430" max="5430" width="18.375" style="98" bestFit="1" customWidth="1"/>
    <col min="5431" max="5431" width="23.5" style="98" bestFit="1" customWidth="1"/>
    <col min="5432" max="5432" width="13.375" style="98" bestFit="1" customWidth="1"/>
    <col min="5433" max="5433" width="19.875" style="98" bestFit="1" customWidth="1"/>
    <col min="5434" max="5434" width="22.75" style="98" bestFit="1" customWidth="1"/>
    <col min="5435" max="5435" width="19.125" style="98" bestFit="1" customWidth="1"/>
    <col min="5436" max="5436" width="11.875" style="98" customWidth="1"/>
    <col min="5437" max="5437" width="18.875" style="98" bestFit="1" customWidth="1"/>
    <col min="5438" max="5438" width="28.875" style="98" bestFit="1" customWidth="1"/>
    <col min="5439" max="5439" width="24.125" style="98" bestFit="1" customWidth="1"/>
    <col min="5440" max="5440" width="18.625" style="98" bestFit="1" customWidth="1"/>
    <col min="5441" max="5441" width="16.625" style="98" bestFit="1" customWidth="1"/>
    <col min="5442" max="5442" width="19.375" style="98" bestFit="1" customWidth="1"/>
    <col min="5443" max="5443" width="4.5" style="98" customWidth="1"/>
    <col min="5444" max="5444" width="11.25" style="98" bestFit="1" customWidth="1"/>
    <col min="5445" max="5445" width="13.625" style="98" bestFit="1" customWidth="1"/>
    <col min="5446" max="5446" width="13.375" style="98" bestFit="1" customWidth="1"/>
    <col min="5447" max="5447" width="14.125" style="98" bestFit="1" customWidth="1"/>
    <col min="5448" max="5448" width="13.625" style="98" bestFit="1" customWidth="1"/>
    <col min="5449" max="5449" width="16.75" style="98" bestFit="1" customWidth="1"/>
    <col min="5450" max="5450" width="15.5" style="98" bestFit="1" customWidth="1"/>
    <col min="5451" max="5451" width="19.625" style="98" bestFit="1" customWidth="1"/>
    <col min="5452" max="5452" width="18.375" style="98" bestFit="1" customWidth="1"/>
    <col min="5453" max="5453" width="19.375" style="98" bestFit="1" customWidth="1"/>
    <col min="5454" max="5454" width="18.125" style="98" bestFit="1" customWidth="1"/>
    <col min="5455" max="5455" width="16.375" style="98" bestFit="1" customWidth="1"/>
    <col min="5456" max="5456" width="12.5" style="98" bestFit="1" customWidth="1"/>
    <col min="5457" max="5457" width="25.5" style="98" bestFit="1" customWidth="1"/>
    <col min="5458" max="5458" width="24.125" style="98" bestFit="1" customWidth="1"/>
    <col min="5459" max="5459" width="19.625" style="98" bestFit="1" customWidth="1"/>
    <col min="5460" max="5460" width="18.375" style="98" bestFit="1" customWidth="1"/>
    <col min="5461" max="5461" width="23.5" style="98" bestFit="1" customWidth="1"/>
    <col min="5462" max="5462" width="13.375" style="98" bestFit="1" customWidth="1"/>
    <col min="5463" max="5463" width="19.875" style="98" bestFit="1" customWidth="1"/>
    <col min="5464" max="5464" width="22.75" style="98" bestFit="1" customWidth="1"/>
    <col min="5465" max="5465" width="19.125" style="98" bestFit="1" customWidth="1"/>
    <col min="5466" max="5466" width="11.875" style="98" customWidth="1"/>
    <col min="5467" max="5467" width="18.875" style="98" bestFit="1" customWidth="1"/>
    <col min="5468" max="5468" width="28.875" style="98" bestFit="1" customWidth="1"/>
    <col min="5469" max="5469" width="24.125" style="98" bestFit="1" customWidth="1"/>
    <col min="5470" max="5470" width="18.625" style="98" bestFit="1" customWidth="1"/>
    <col min="5471" max="5471" width="16.625" style="98" bestFit="1" customWidth="1"/>
    <col min="5472" max="5472" width="19.375" style="98" bestFit="1" customWidth="1"/>
    <col min="5473" max="5473" width="4.5" style="98" customWidth="1"/>
    <col min="5474" max="5474" width="11.25" style="98" bestFit="1" customWidth="1"/>
    <col min="5475" max="5475" width="13.625" style="98" bestFit="1" customWidth="1"/>
    <col min="5476" max="5476" width="13.375" style="98" bestFit="1" customWidth="1"/>
    <col min="5477" max="5477" width="14.125" style="98" bestFit="1" customWidth="1"/>
    <col min="5478" max="5478" width="13.625" style="98" bestFit="1" customWidth="1"/>
    <col min="5479" max="5479" width="16.75" style="98" bestFit="1" customWidth="1"/>
    <col min="5480" max="5480" width="15.5" style="98" bestFit="1" customWidth="1"/>
    <col min="5481" max="5481" width="19.625" style="98" bestFit="1" customWidth="1"/>
    <col min="5482" max="5482" width="18.375" style="98" bestFit="1" customWidth="1"/>
    <col min="5483" max="5483" width="19.375" style="98" bestFit="1" customWidth="1"/>
    <col min="5484" max="5484" width="18.125" style="98" bestFit="1" customWidth="1"/>
    <col min="5485" max="5485" width="16.375" style="98" bestFit="1" customWidth="1"/>
    <col min="5486" max="5486" width="12.5" style="98" bestFit="1" customWidth="1"/>
    <col min="5487" max="5487" width="25.5" style="98" bestFit="1" customWidth="1"/>
    <col min="5488" max="5488" width="24.125" style="98" bestFit="1" customWidth="1"/>
    <col min="5489" max="5489" width="19.625" style="98" bestFit="1" customWidth="1"/>
    <col min="5490" max="5490" width="18.375" style="98" bestFit="1" customWidth="1"/>
    <col min="5491" max="5491" width="23.5" style="98" bestFit="1" customWidth="1"/>
    <col min="5492" max="5492" width="13.375" style="98" bestFit="1" customWidth="1"/>
    <col min="5493" max="5493" width="19.875" style="98" bestFit="1" customWidth="1"/>
    <col min="5494" max="5494" width="22.75" style="98" bestFit="1" customWidth="1"/>
    <col min="5495" max="5495" width="19.125" style="98" bestFit="1" customWidth="1"/>
    <col min="5496" max="5496" width="11.875" style="98" customWidth="1"/>
    <col min="5497" max="5497" width="18.875" style="98" bestFit="1" customWidth="1"/>
    <col min="5498" max="5498" width="28.875" style="98" bestFit="1" customWidth="1"/>
    <col min="5499" max="5499" width="24.125" style="98" bestFit="1" customWidth="1"/>
    <col min="5500" max="5500" width="18.625" style="98" bestFit="1" customWidth="1"/>
    <col min="5501" max="5501" width="16.625" style="98" bestFit="1" customWidth="1"/>
    <col min="5502" max="5502" width="19.375" style="98" bestFit="1" customWidth="1"/>
    <col min="5503" max="5503" width="4.5" style="98" customWidth="1"/>
    <col min="5504" max="5504" width="11.25" style="98" bestFit="1" customWidth="1"/>
    <col min="5505" max="5505" width="13.625" style="98" bestFit="1" customWidth="1"/>
    <col min="5506" max="5506" width="13.375" style="98" bestFit="1" customWidth="1"/>
    <col min="5507" max="5507" width="14.125" style="98" bestFit="1" customWidth="1"/>
    <col min="5508" max="5508" width="13.625" style="98" bestFit="1" customWidth="1"/>
    <col min="5509" max="5509" width="16.75" style="98" bestFit="1" customWidth="1"/>
    <col min="5510" max="5510" width="15.5" style="98" bestFit="1" customWidth="1"/>
    <col min="5511" max="5511" width="19.625" style="98" bestFit="1" customWidth="1"/>
    <col min="5512" max="5512" width="18.375" style="98" bestFit="1" customWidth="1"/>
    <col min="5513" max="5513" width="19.375" style="98" bestFit="1" customWidth="1"/>
    <col min="5514" max="5514" width="18.125" style="98" bestFit="1" customWidth="1"/>
    <col min="5515" max="5515" width="16.375" style="98" bestFit="1" customWidth="1"/>
    <col min="5516" max="5516" width="12.5" style="98" bestFit="1" customWidth="1"/>
    <col min="5517" max="5517" width="25.5" style="98" bestFit="1" customWidth="1"/>
    <col min="5518" max="5518" width="24.125" style="98" bestFit="1" customWidth="1"/>
    <col min="5519" max="5519" width="19.625" style="98" bestFit="1" customWidth="1"/>
    <col min="5520" max="5520" width="18.375" style="98" bestFit="1" customWidth="1"/>
    <col min="5521" max="5521" width="23.5" style="98" bestFit="1" customWidth="1"/>
    <col min="5522" max="5522" width="13.375" style="98" bestFit="1" customWidth="1"/>
    <col min="5523" max="5523" width="19.875" style="98" bestFit="1" customWidth="1"/>
    <col min="5524" max="5524" width="22.75" style="98" bestFit="1" customWidth="1"/>
    <col min="5525" max="5525" width="19.125" style="98" bestFit="1" customWidth="1"/>
    <col min="5526" max="5526" width="11.875" style="98" customWidth="1"/>
    <col min="5527" max="5527" width="18.875" style="98" bestFit="1" customWidth="1"/>
    <col min="5528" max="5528" width="28.875" style="98" bestFit="1" customWidth="1"/>
    <col min="5529" max="5529" width="24.125" style="98" bestFit="1" customWidth="1"/>
    <col min="5530" max="5530" width="18.625" style="98" bestFit="1" customWidth="1"/>
    <col min="5531" max="5531" width="16.25" style="98" bestFit="1" customWidth="1"/>
    <col min="5532" max="5532" width="19.125" style="98" bestFit="1" customWidth="1"/>
    <col min="5533" max="5533" width="4.375" style="98" customWidth="1"/>
    <col min="5534" max="5534" width="11.375" style="98" bestFit="1" customWidth="1"/>
    <col min="5535" max="5535" width="13.5" style="98" bestFit="1" customWidth="1"/>
    <col min="5536" max="5536" width="13.125" style="98" bestFit="1" customWidth="1"/>
    <col min="5537" max="5537" width="14.25" style="98" bestFit="1" customWidth="1"/>
    <col min="5538" max="5538" width="13.625" style="98" bestFit="1" customWidth="1"/>
    <col min="5539" max="5539" width="16.875" style="98" bestFit="1" customWidth="1"/>
    <col min="5540" max="5540" width="15.5" style="98" bestFit="1" customWidth="1"/>
    <col min="5541" max="5541" width="19.75" style="98" bestFit="1" customWidth="1"/>
    <col min="5542" max="5542" width="18.375" style="98" bestFit="1" customWidth="1"/>
    <col min="5543" max="5543" width="19.5" style="98" bestFit="1" customWidth="1"/>
    <col min="5544" max="5544" width="18.125" style="98" bestFit="1" customWidth="1"/>
    <col min="5545" max="5545" width="16.25" style="98" bestFit="1" customWidth="1"/>
    <col min="5546" max="5546" width="12.375" style="98" bestFit="1" customWidth="1"/>
    <col min="5547" max="5547" width="25.125" style="98" bestFit="1" customWidth="1"/>
    <col min="5548" max="5548" width="23.625" style="98" bestFit="1" customWidth="1"/>
    <col min="5549" max="5549" width="19.5" style="98" bestFit="1" customWidth="1"/>
    <col min="5550" max="5550" width="18.125" style="98" bestFit="1" customWidth="1"/>
    <col min="5551" max="5551" width="23.125" style="98" bestFit="1" customWidth="1"/>
    <col min="5552" max="5552" width="13.25" style="98" bestFit="1" customWidth="1"/>
    <col min="5553" max="5553" width="19.75" style="98" bestFit="1" customWidth="1"/>
    <col min="5554" max="5554" width="22.375" style="98" bestFit="1" customWidth="1"/>
    <col min="5555" max="5555" width="18.875" style="98" bestFit="1" customWidth="1"/>
    <col min="5556" max="5556" width="11.75" style="98" customWidth="1"/>
    <col min="5557" max="5557" width="18.375" style="98" bestFit="1" customWidth="1"/>
    <col min="5558" max="5558" width="28.375" style="98" bestFit="1" customWidth="1"/>
    <col min="5559" max="5559" width="23.875" style="98" bestFit="1" customWidth="1"/>
    <col min="5560" max="5560" width="18.25" style="98" bestFit="1" customWidth="1"/>
    <col min="5561" max="5561" width="16.625" style="98" bestFit="1" customWidth="1"/>
    <col min="5562" max="5562" width="19.375" style="98" bestFit="1" customWidth="1"/>
    <col min="5563" max="5563" width="4.5" style="98" customWidth="1"/>
    <col min="5564" max="5564" width="11.25" style="98" bestFit="1" customWidth="1"/>
    <col min="5565" max="5565" width="13.625" style="98" bestFit="1" customWidth="1"/>
    <col min="5566" max="5566" width="13.375" style="98" bestFit="1" customWidth="1"/>
    <col min="5567" max="5567" width="14.125" style="98" bestFit="1" customWidth="1"/>
    <col min="5568" max="5568" width="13.625" style="98" bestFit="1" customWidth="1"/>
    <col min="5569" max="5569" width="16.75" style="98" bestFit="1" customWidth="1"/>
    <col min="5570" max="5570" width="15.5" style="98" bestFit="1" customWidth="1"/>
    <col min="5571" max="5571" width="19.625" style="98" bestFit="1" customWidth="1"/>
    <col min="5572" max="5572" width="18.375" style="98" bestFit="1" customWidth="1"/>
    <col min="5573" max="5573" width="19.375" style="98" bestFit="1" customWidth="1"/>
    <col min="5574" max="5574" width="18.125" style="98" bestFit="1" customWidth="1"/>
    <col min="5575" max="5575" width="16.375" style="98" bestFit="1" customWidth="1"/>
    <col min="5576" max="5576" width="12.5" style="98" bestFit="1" customWidth="1"/>
    <col min="5577" max="5577" width="25.5" style="98" bestFit="1" customWidth="1"/>
    <col min="5578" max="5578" width="24.125" style="98" bestFit="1" customWidth="1"/>
    <col min="5579" max="5579" width="19.625" style="98" bestFit="1" customWidth="1"/>
    <col min="5580" max="5580" width="18.375" style="98" bestFit="1" customWidth="1"/>
    <col min="5581" max="5581" width="23.5" style="98" bestFit="1" customWidth="1"/>
    <col min="5582" max="5582" width="13.375" style="98" bestFit="1" customWidth="1"/>
    <col min="5583" max="5583" width="19.875" style="98" bestFit="1" customWidth="1"/>
    <col min="5584" max="5584" width="22.75" style="98" bestFit="1" customWidth="1"/>
    <col min="5585" max="5585" width="19.125" style="98" bestFit="1" customWidth="1"/>
    <col min="5586" max="5586" width="11.875" style="98" customWidth="1"/>
    <col min="5587" max="5587" width="18.875" style="98" bestFit="1" customWidth="1"/>
    <col min="5588" max="5588" width="28.875" style="98" bestFit="1" customWidth="1"/>
    <col min="5589" max="5589" width="24.125" style="98" bestFit="1" customWidth="1"/>
    <col min="5590" max="5590" width="18.625" style="98" bestFit="1" customWidth="1"/>
    <col min="5591" max="5591" width="16.625" style="98" bestFit="1" customWidth="1"/>
    <col min="5592" max="5592" width="19.375" style="98" bestFit="1" customWidth="1"/>
    <col min="5593" max="5593" width="4.5" style="98" customWidth="1"/>
    <col min="5594" max="5594" width="11.25" style="98" bestFit="1" customWidth="1"/>
    <col min="5595" max="5595" width="13.625" style="98" bestFit="1" customWidth="1"/>
    <col min="5596" max="5596" width="13.375" style="98" bestFit="1" customWidth="1"/>
    <col min="5597" max="5597" width="14.125" style="98" bestFit="1" customWidth="1"/>
    <col min="5598" max="5598" width="13.625" style="98" bestFit="1" customWidth="1"/>
    <col min="5599" max="5599" width="16.75" style="98" bestFit="1" customWidth="1"/>
    <col min="5600" max="5600" width="15.5" style="98" bestFit="1" customWidth="1"/>
    <col min="5601" max="5601" width="19.625" style="98" bestFit="1" customWidth="1"/>
    <col min="5602" max="5602" width="18.375" style="98" bestFit="1" customWidth="1"/>
    <col min="5603" max="5603" width="19.375" style="98" bestFit="1" customWidth="1"/>
    <col min="5604" max="5604" width="18.125" style="98" bestFit="1" customWidth="1"/>
    <col min="5605" max="5605" width="16.375" style="98" bestFit="1" customWidth="1"/>
    <col min="5606" max="5606" width="12.5" style="98" bestFit="1" customWidth="1"/>
    <col min="5607" max="5607" width="25.5" style="98" bestFit="1" customWidth="1"/>
    <col min="5608" max="5608" width="24.125" style="98" bestFit="1" customWidth="1"/>
    <col min="5609" max="5609" width="19.625" style="98" bestFit="1" customWidth="1"/>
    <col min="5610" max="5610" width="18.375" style="98" bestFit="1" customWidth="1"/>
    <col min="5611" max="5611" width="23.5" style="98" bestFit="1" customWidth="1"/>
    <col min="5612" max="5612" width="13.375" style="98" bestFit="1" customWidth="1"/>
    <col min="5613" max="5613" width="19.875" style="98" bestFit="1" customWidth="1"/>
    <col min="5614" max="5614" width="22.75" style="98" bestFit="1" customWidth="1"/>
    <col min="5615" max="5615" width="19.125" style="98" bestFit="1" customWidth="1"/>
    <col min="5616" max="5616" width="11.875" style="98" customWidth="1"/>
    <col min="5617" max="5617" width="18.875" style="98" bestFit="1" customWidth="1"/>
    <col min="5618" max="5618" width="28.875" style="98" bestFit="1" customWidth="1"/>
    <col min="5619" max="5619" width="24.125" style="98" bestFit="1" customWidth="1"/>
    <col min="5620" max="5620" width="18.625" style="98" bestFit="1" customWidth="1"/>
    <col min="5621" max="5621" width="16.625" style="98" bestFit="1" customWidth="1"/>
    <col min="5622" max="5622" width="19.375" style="98" bestFit="1" customWidth="1"/>
    <col min="5623" max="5623" width="4.5" style="98" customWidth="1"/>
    <col min="5624" max="5624" width="11.25" style="98" bestFit="1" customWidth="1"/>
    <col min="5625" max="5625" width="13.625" style="98" bestFit="1" customWidth="1"/>
    <col min="5626" max="5626" width="13.375" style="98" bestFit="1" customWidth="1"/>
    <col min="5627" max="5627" width="14.125" style="98" bestFit="1" customWidth="1"/>
    <col min="5628" max="5628" width="13.625" style="98" bestFit="1" customWidth="1"/>
    <col min="5629" max="5629" width="16.75" style="98" bestFit="1" customWidth="1"/>
    <col min="5630" max="5630" width="15.5" style="98" bestFit="1" customWidth="1"/>
    <col min="5631" max="5631" width="19.625" style="98" bestFit="1" customWidth="1"/>
    <col min="5632" max="5632" width="18.375" style="98" bestFit="1" customWidth="1"/>
    <col min="5633" max="5633" width="19.375" style="98" bestFit="1" customWidth="1"/>
    <col min="5634" max="5634" width="18.125" style="98" bestFit="1" customWidth="1"/>
    <col min="5635" max="5635" width="16.375" style="98" bestFit="1" customWidth="1"/>
    <col min="5636" max="5636" width="12.5" style="98" bestFit="1" customWidth="1"/>
    <col min="5637" max="5637" width="25.5" style="98" bestFit="1" customWidth="1"/>
    <col min="5638" max="5638" width="24.125" style="98" bestFit="1" customWidth="1"/>
    <col min="5639" max="5639" width="19.625" style="98" bestFit="1" customWidth="1"/>
    <col min="5640" max="5640" width="18.375" style="98" bestFit="1" customWidth="1"/>
    <col min="5641" max="5641" width="23.5" style="98" bestFit="1" customWidth="1"/>
    <col min="5642" max="5642" width="13.375" style="98" bestFit="1" customWidth="1"/>
    <col min="5643" max="5643" width="19.875" style="98" bestFit="1" customWidth="1"/>
    <col min="5644" max="5644" width="22.75" style="98" bestFit="1" customWidth="1"/>
    <col min="5645" max="5645" width="19.125" style="98" bestFit="1" customWidth="1"/>
    <col min="5646" max="5646" width="11.875" style="98" customWidth="1"/>
    <col min="5647" max="5647" width="18.875" style="98" bestFit="1" customWidth="1"/>
    <col min="5648" max="5648" width="28.875" style="98" bestFit="1" customWidth="1"/>
    <col min="5649" max="5649" width="24.125" style="98" bestFit="1" customWidth="1"/>
    <col min="5650" max="5650" width="18.625" style="98" bestFit="1" customWidth="1"/>
    <col min="5651" max="5651" width="16.625" style="98" bestFit="1" customWidth="1"/>
    <col min="5652" max="5652" width="19.375" style="98" bestFit="1" customWidth="1"/>
    <col min="5653" max="5653" width="4.5" style="98" customWidth="1"/>
    <col min="5654" max="5654" width="11.25" style="98" bestFit="1" customWidth="1"/>
    <col min="5655" max="5655" width="13.625" style="98" bestFit="1" customWidth="1"/>
    <col min="5656" max="5656" width="13.375" style="98" bestFit="1" customWidth="1"/>
    <col min="5657" max="5657" width="14.125" style="98" bestFit="1" customWidth="1"/>
    <col min="5658" max="5658" width="13.625" style="98" bestFit="1" customWidth="1"/>
    <col min="5659" max="5659" width="16.75" style="98" bestFit="1" customWidth="1"/>
    <col min="5660" max="5660" width="15.5" style="98" bestFit="1" customWidth="1"/>
    <col min="5661" max="5661" width="19.625" style="98" bestFit="1" customWidth="1"/>
    <col min="5662" max="5662" width="18.375" style="98" bestFit="1" customWidth="1"/>
    <col min="5663" max="5663" width="19.375" style="98" bestFit="1" customWidth="1"/>
    <col min="5664" max="5664" width="18.125" style="98" bestFit="1" customWidth="1"/>
    <col min="5665" max="5665" width="16.375" style="98" bestFit="1" customWidth="1"/>
    <col min="5666" max="5666" width="12.5" style="98" bestFit="1" customWidth="1"/>
    <col min="5667" max="5667" width="25.5" style="98" bestFit="1" customWidth="1"/>
    <col min="5668" max="5668" width="24.125" style="98" bestFit="1" customWidth="1"/>
    <col min="5669" max="5669" width="19.625" style="98" bestFit="1" customWidth="1"/>
    <col min="5670" max="5670" width="18.375" style="98" bestFit="1" customWidth="1"/>
    <col min="5671" max="5671" width="23.5" style="98" bestFit="1" customWidth="1"/>
    <col min="5672" max="5672" width="13.375" style="98" bestFit="1" customWidth="1"/>
    <col min="5673" max="5673" width="19.875" style="98" bestFit="1" customWidth="1"/>
    <col min="5674" max="5674" width="22.75" style="98" bestFit="1" customWidth="1"/>
    <col min="5675" max="5675" width="19.125" style="98" bestFit="1" customWidth="1"/>
    <col min="5676" max="5676" width="10.875" style="98" customWidth="1"/>
    <col min="5677" max="5677" width="18.875" style="98" bestFit="1" customWidth="1"/>
    <col min="5678" max="5678" width="28.875" style="98" bestFit="1" customWidth="1"/>
    <col min="5679" max="5679" width="24.125" style="98" bestFit="1" customWidth="1"/>
    <col min="5680" max="5680" width="18.625" style="98" bestFit="1" customWidth="1"/>
    <col min="5681" max="5681" width="16.625" style="98" bestFit="1" customWidth="1"/>
    <col min="5682" max="5682" width="19.375" style="98" bestFit="1" customWidth="1"/>
    <col min="5683" max="5683" width="4.5" style="98" customWidth="1"/>
    <col min="5684" max="5684" width="11.25" style="98" bestFit="1" customWidth="1"/>
    <col min="5685" max="5685" width="13.625" style="98" bestFit="1" customWidth="1"/>
    <col min="5686" max="5686" width="13.375" style="98" bestFit="1" customWidth="1"/>
    <col min="5687" max="5687" width="14.125" style="98" bestFit="1" customWidth="1"/>
    <col min="5688" max="5688" width="13.625" style="98" bestFit="1" customWidth="1"/>
    <col min="5689" max="5689" width="16.75" style="98" bestFit="1" customWidth="1"/>
    <col min="5690" max="5690" width="15.5" style="98" bestFit="1" customWidth="1"/>
    <col min="5691" max="5691" width="19.625" style="98" bestFit="1" customWidth="1"/>
    <col min="5692" max="5692" width="18.375" style="98" bestFit="1" customWidth="1"/>
    <col min="5693" max="5693" width="19.375" style="98" bestFit="1" customWidth="1"/>
    <col min="5694" max="5694" width="18.125" style="98" bestFit="1" customWidth="1"/>
    <col min="5695" max="5695" width="16.375" style="98" bestFit="1" customWidth="1"/>
    <col min="5696" max="5696" width="12.5" style="98" bestFit="1" customWidth="1"/>
    <col min="5697" max="5697" width="25.5" style="98" bestFit="1" customWidth="1"/>
    <col min="5698" max="5698" width="24.125" style="98" bestFit="1" customWidth="1"/>
    <col min="5699" max="5699" width="19.625" style="98" bestFit="1" customWidth="1"/>
    <col min="5700" max="5700" width="18.375" style="98" bestFit="1" customWidth="1"/>
    <col min="5701" max="5701" width="23.5" style="98" bestFit="1" customWidth="1"/>
    <col min="5702" max="5702" width="13.375" style="98" bestFit="1" customWidth="1"/>
    <col min="5703" max="5703" width="19.875" style="98" bestFit="1" customWidth="1"/>
    <col min="5704" max="5704" width="22.75" style="98" bestFit="1" customWidth="1"/>
    <col min="5705" max="5705" width="19.125" style="98" bestFit="1" customWidth="1"/>
    <col min="5706" max="5706" width="10.875" style="98" customWidth="1"/>
    <col min="5707" max="5707" width="18.875" style="98" bestFit="1" customWidth="1"/>
    <col min="5708" max="5708" width="28.875" style="98" bestFit="1" customWidth="1"/>
    <col min="5709" max="5709" width="24.125" style="98" bestFit="1" customWidth="1"/>
    <col min="5710" max="5710" width="18.625" style="98" bestFit="1" customWidth="1"/>
    <col min="5711" max="5711" width="16.625" style="98" bestFit="1" customWidth="1"/>
    <col min="5712" max="5712" width="19.375" style="98" bestFit="1" customWidth="1"/>
    <col min="5713" max="5713" width="4.5" style="98" customWidth="1"/>
    <col min="5714" max="5714" width="11.25" style="98" bestFit="1" customWidth="1"/>
    <col min="5715" max="5715" width="13.625" style="98" bestFit="1" customWidth="1"/>
    <col min="5716" max="5716" width="13.375" style="98" bestFit="1" customWidth="1"/>
    <col min="5717" max="5717" width="14.125" style="98" bestFit="1" customWidth="1"/>
    <col min="5718" max="5718" width="13.625" style="98" bestFit="1" customWidth="1"/>
    <col min="5719" max="5719" width="16.75" style="98" bestFit="1" customWidth="1"/>
    <col min="5720" max="5720" width="15.5" style="98" bestFit="1" customWidth="1"/>
    <col min="5721" max="5721" width="19.625" style="98" bestFit="1" customWidth="1"/>
    <col min="5722" max="5722" width="18.375" style="98" bestFit="1" customWidth="1"/>
    <col min="5723" max="5723" width="19.375" style="98" bestFit="1" customWidth="1"/>
    <col min="5724" max="5724" width="18.125" style="98" bestFit="1" customWidth="1"/>
    <col min="5725" max="5725" width="16.375" style="98" bestFit="1" customWidth="1"/>
    <col min="5726" max="5726" width="12.5" style="98" bestFit="1" customWidth="1"/>
    <col min="5727" max="5727" width="25.5" style="98" bestFit="1" customWidth="1"/>
    <col min="5728" max="5728" width="24.125" style="98" bestFit="1" customWidth="1"/>
    <col min="5729" max="5729" width="19.625" style="98" bestFit="1" customWidth="1"/>
    <col min="5730" max="5730" width="18.375" style="98" bestFit="1" customWidth="1"/>
    <col min="5731" max="5731" width="23.5" style="98" bestFit="1" customWidth="1"/>
    <col min="5732" max="5732" width="13.375" style="98" bestFit="1" customWidth="1"/>
    <col min="5733" max="5733" width="19.875" style="98" bestFit="1" customWidth="1"/>
    <col min="5734" max="5734" width="22.75" style="98" bestFit="1" customWidth="1"/>
    <col min="5735" max="5735" width="19.125" style="98" bestFit="1" customWidth="1"/>
    <col min="5736" max="5736" width="10.875" style="98" customWidth="1"/>
    <col min="5737" max="5737" width="18.875" style="98" bestFit="1" customWidth="1"/>
    <col min="5738" max="5738" width="28.875" style="98" bestFit="1" customWidth="1"/>
    <col min="5739" max="5739" width="24.125" style="98" bestFit="1" customWidth="1"/>
    <col min="5740" max="5740" width="18.625" style="98" bestFit="1" customWidth="1"/>
    <col min="5741" max="5741" width="16.625" style="98" bestFit="1" customWidth="1"/>
    <col min="5742" max="5742" width="19.375" style="98" bestFit="1" customWidth="1"/>
    <col min="5743" max="5743" width="4.5" style="98" customWidth="1"/>
    <col min="5744" max="5744" width="11.25" style="98" bestFit="1" customWidth="1"/>
    <col min="5745" max="5745" width="13.625" style="98" bestFit="1" customWidth="1"/>
    <col min="5746" max="5746" width="13.375" style="98" bestFit="1" customWidth="1"/>
    <col min="5747" max="5747" width="14.125" style="98" bestFit="1" customWidth="1"/>
    <col min="5748" max="5748" width="13.625" style="98" bestFit="1" customWidth="1"/>
    <col min="5749" max="5749" width="16.75" style="98" bestFit="1" customWidth="1"/>
    <col min="5750" max="5750" width="15.5" style="98" bestFit="1" customWidth="1"/>
    <col min="5751" max="5751" width="19.625" style="98" bestFit="1" customWidth="1"/>
    <col min="5752" max="5752" width="18.375" style="98" bestFit="1" customWidth="1"/>
    <col min="5753" max="5753" width="19.375" style="98" bestFit="1" customWidth="1"/>
    <col min="5754" max="5754" width="18.125" style="98" bestFit="1" customWidth="1"/>
    <col min="5755" max="5755" width="16.375" style="98" bestFit="1" customWidth="1"/>
    <col min="5756" max="5756" width="12.5" style="98" customWidth="1"/>
    <col min="5757" max="5757" width="25.5" style="98" bestFit="1" customWidth="1"/>
    <col min="5758" max="5758" width="24.125" style="98" bestFit="1" customWidth="1"/>
    <col min="5759" max="5759" width="19.625" style="98" bestFit="1" customWidth="1"/>
    <col min="5760" max="5760" width="18.375" style="98" bestFit="1" customWidth="1"/>
    <col min="5761" max="5761" width="23.5" style="98" bestFit="1" customWidth="1"/>
    <col min="5762" max="5762" width="13.375" style="98" bestFit="1" customWidth="1"/>
    <col min="5763" max="5763" width="19.875" style="98" bestFit="1" customWidth="1"/>
    <col min="5764" max="5764" width="22.75" style="98" bestFit="1" customWidth="1"/>
    <col min="5765" max="5765" width="19.125" style="98" bestFit="1" customWidth="1"/>
    <col min="5766" max="5766" width="10.875" style="98" customWidth="1"/>
    <col min="5767" max="5767" width="18.875" style="98" bestFit="1" customWidth="1"/>
    <col min="5768" max="5768" width="28.875" style="98" bestFit="1" customWidth="1"/>
    <col min="5769" max="5769" width="24.125" style="98" bestFit="1" customWidth="1"/>
    <col min="5770" max="5770" width="18.625" style="98" bestFit="1" customWidth="1"/>
    <col min="5771" max="5771" width="16.625" style="98" bestFit="1" customWidth="1"/>
    <col min="5772" max="5772" width="19.375" style="98" bestFit="1" customWidth="1"/>
    <col min="5773" max="5773" width="4.5" style="98" customWidth="1"/>
    <col min="5774" max="5774" width="11.25" style="98" bestFit="1" customWidth="1"/>
    <col min="5775" max="5775" width="13.625" style="98" bestFit="1" customWidth="1"/>
    <col min="5776" max="5776" width="13.375" style="98" bestFit="1" customWidth="1"/>
    <col min="5777" max="5777" width="14.125" style="98" bestFit="1" customWidth="1"/>
    <col min="5778" max="5778" width="13.625" style="98" bestFit="1" customWidth="1"/>
    <col min="5779" max="5779" width="16.75" style="98" bestFit="1" customWidth="1"/>
    <col min="5780" max="5780" width="15.5" style="98" bestFit="1" customWidth="1"/>
    <col min="5781" max="5781" width="19.625" style="98" bestFit="1" customWidth="1"/>
    <col min="5782" max="5782" width="18.375" style="98" bestFit="1" customWidth="1"/>
    <col min="5783" max="5783" width="19.375" style="98" bestFit="1" customWidth="1"/>
    <col min="5784" max="5784" width="18.125" style="98" bestFit="1" customWidth="1"/>
    <col min="5785" max="5785" width="16.375" style="98" bestFit="1" customWidth="1"/>
    <col min="5786" max="5786" width="12.5" style="98" customWidth="1"/>
    <col min="5787" max="5787" width="25.5" style="98" bestFit="1" customWidth="1"/>
    <col min="5788" max="5788" width="24.125" style="98" bestFit="1" customWidth="1"/>
    <col min="5789" max="5789" width="19.625" style="98" bestFit="1" customWidth="1"/>
    <col min="5790" max="5790" width="18.375" style="98" bestFit="1" customWidth="1"/>
    <col min="5791" max="5791" width="23.5" style="98" bestFit="1" customWidth="1"/>
    <col min="5792" max="5792" width="13.375" style="98" bestFit="1" customWidth="1"/>
    <col min="5793" max="5793" width="19.875" style="98" bestFit="1" customWidth="1"/>
    <col min="5794" max="5794" width="22.75" style="98" bestFit="1" customWidth="1"/>
    <col min="5795" max="5795" width="19.125" style="98" bestFit="1" customWidth="1"/>
    <col min="5796" max="5796" width="10.875" style="98" customWidth="1"/>
    <col min="5797" max="5797" width="18.875" style="98" bestFit="1" customWidth="1"/>
    <col min="5798" max="5798" width="28.875" style="98" bestFit="1" customWidth="1"/>
    <col min="5799" max="5799" width="24.125" style="98" bestFit="1" customWidth="1"/>
    <col min="5800" max="5800" width="18.625" style="98" bestFit="1" customWidth="1"/>
    <col min="5801" max="5801" width="16.625" style="98" bestFit="1" customWidth="1"/>
    <col min="5802" max="5802" width="19.375" style="98" bestFit="1" customWidth="1"/>
    <col min="5803" max="5803" width="4.5" style="98" customWidth="1"/>
    <col min="5804" max="5804" width="11.25" style="98" bestFit="1" customWidth="1"/>
    <col min="5805" max="5805" width="13.625" style="98" bestFit="1" customWidth="1"/>
    <col min="5806" max="5806" width="13.375" style="98" bestFit="1" customWidth="1"/>
    <col min="5807" max="5807" width="14.125" style="98" bestFit="1" customWidth="1"/>
    <col min="5808" max="5808" width="13.625" style="98" bestFit="1" customWidth="1"/>
    <col min="5809" max="5809" width="16.75" style="98" bestFit="1" customWidth="1"/>
    <col min="5810" max="5810" width="15.5" style="98" bestFit="1" customWidth="1"/>
    <col min="5811" max="5811" width="19.625" style="98" bestFit="1" customWidth="1"/>
    <col min="5812" max="5812" width="18.375" style="98" bestFit="1" customWidth="1"/>
    <col min="5813" max="5813" width="19.375" style="98" bestFit="1" customWidth="1"/>
    <col min="5814" max="5814" width="18.125" style="98" bestFit="1" customWidth="1"/>
    <col min="5815" max="5815" width="16.375" style="98" bestFit="1" customWidth="1"/>
    <col min="5816" max="5816" width="12.5" style="98" bestFit="1" customWidth="1"/>
    <col min="5817" max="5817" width="25.5" style="98" bestFit="1" customWidth="1"/>
    <col min="5818" max="5818" width="24.125" style="98" bestFit="1" customWidth="1"/>
    <col min="5819" max="5819" width="19.625" style="98" bestFit="1" customWidth="1"/>
    <col min="5820" max="5820" width="18.375" style="98" bestFit="1" customWidth="1"/>
    <col min="5821" max="5821" width="23.5" style="98" bestFit="1" customWidth="1"/>
    <col min="5822" max="5822" width="13.375" style="98" bestFit="1" customWidth="1"/>
    <col min="5823" max="5823" width="19.875" style="98" bestFit="1" customWidth="1"/>
    <col min="5824" max="5824" width="22.75" style="98" bestFit="1" customWidth="1"/>
    <col min="5825" max="5825" width="19.125" style="98" bestFit="1" customWidth="1"/>
    <col min="5826" max="5826" width="10.875" style="98" customWidth="1"/>
    <col min="5827" max="5827" width="18.875" style="98" bestFit="1" customWidth="1"/>
    <col min="5828" max="5828" width="28.875" style="98" bestFit="1" customWidth="1"/>
    <col min="5829" max="5829" width="24.125" style="98" bestFit="1" customWidth="1"/>
    <col min="5830" max="5830" width="18.625" style="98" bestFit="1" customWidth="1"/>
    <col min="5831" max="5831" width="16.625" style="98" bestFit="1" customWidth="1"/>
    <col min="5832" max="5832" width="19.375" style="98" bestFit="1" customWidth="1"/>
    <col min="5833" max="5833" width="4.5" style="98" customWidth="1"/>
    <col min="5834" max="5834" width="11.25" style="98" bestFit="1" customWidth="1"/>
    <col min="5835" max="5835" width="13.625" style="98" bestFit="1" customWidth="1"/>
    <col min="5836" max="5836" width="13.375" style="98" bestFit="1" customWidth="1"/>
    <col min="5837" max="5837" width="14.125" style="98" bestFit="1" customWidth="1"/>
    <col min="5838" max="5838" width="13.625" style="98" bestFit="1" customWidth="1"/>
    <col min="5839" max="5839" width="16.75" style="98" bestFit="1" customWidth="1"/>
    <col min="5840" max="5840" width="15.5" style="98" bestFit="1" customWidth="1"/>
    <col min="5841" max="5841" width="19.625" style="98" bestFit="1" customWidth="1"/>
    <col min="5842" max="5842" width="18.375" style="98" bestFit="1" customWidth="1"/>
    <col min="5843" max="5843" width="19.375" style="98" bestFit="1" customWidth="1"/>
    <col min="5844" max="5844" width="18.125" style="98" bestFit="1" customWidth="1"/>
    <col min="5845" max="5845" width="16.375" style="98" bestFit="1" customWidth="1"/>
    <col min="5846" max="5846" width="12.5" style="98" customWidth="1"/>
    <col min="5847" max="5847" width="25.5" style="98" bestFit="1" customWidth="1"/>
    <col min="5848" max="5848" width="24.125" style="98" bestFit="1" customWidth="1"/>
    <col min="5849" max="5849" width="19.625" style="98" bestFit="1" customWidth="1"/>
    <col min="5850" max="5850" width="18.375" style="98" bestFit="1" customWidth="1"/>
    <col min="5851" max="5851" width="23.5" style="98" bestFit="1" customWidth="1"/>
    <col min="5852" max="5852" width="13.375" style="98" bestFit="1" customWidth="1"/>
    <col min="5853" max="5853" width="19.875" style="98" bestFit="1" customWidth="1"/>
    <col min="5854" max="5854" width="22.75" style="98" bestFit="1" customWidth="1"/>
    <col min="5855" max="5855" width="19.125" style="98" bestFit="1" customWidth="1"/>
    <col min="5856" max="5856" width="10.875" style="98" customWidth="1"/>
    <col min="5857" max="5857" width="18.875" style="98" bestFit="1" customWidth="1"/>
    <col min="5858" max="5858" width="28.875" style="98" bestFit="1" customWidth="1"/>
    <col min="5859" max="5859" width="24.125" style="98" bestFit="1" customWidth="1"/>
    <col min="5860" max="5860" width="18.625" style="98" bestFit="1" customWidth="1"/>
    <col min="5861" max="5861" width="16.625" style="98" bestFit="1" customWidth="1"/>
    <col min="5862" max="5862" width="19.375" style="98" bestFit="1" customWidth="1"/>
    <col min="5863" max="5863" width="4.5" style="98" customWidth="1"/>
    <col min="5864" max="5864" width="11.25" style="98" bestFit="1" customWidth="1"/>
    <col min="5865" max="5865" width="13.625" style="98" bestFit="1" customWidth="1"/>
    <col min="5866" max="5866" width="13.375" style="98" bestFit="1" customWidth="1"/>
    <col min="5867" max="5867" width="14.125" style="98" bestFit="1" customWidth="1"/>
    <col min="5868" max="5868" width="13.625" style="98" bestFit="1" customWidth="1"/>
    <col min="5869" max="5869" width="16.75" style="98" bestFit="1" customWidth="1"/>
    <col min="5870" max="5870" width="15.5" style="98" bestFit="1" customWidth="1"/>
    <col min="5871" max="5871" width="19.625" style="98" bestFit="1" customWidth="1"/>
    <col min="5872" max="5872" width="18.375" style="98" bestFit="1" customWidth="1"/>
    <col min="5873" max="5873" width="19.375" style="98" bestFit="1" customWidth="1"/>
    <col min="5874" max="5874" width="18.125" style="98" bestFit="1" customWidth="1"/>
    <col min="5875" max="5875" width="16.375" style="98" bestFit="1" customWidth="1"/>
    <col min="5876" max="5876" width="12.5" style="98" bestFit="1" customWidth="1"/>
    <col min="5877" max="5877" width="25.5" style="98" bestFit="1" customWidth="1"/>
    <col min="5878" max="5878" width="24.125" style="98" bestFit="1" customWidth="1"/>
    <col min="5879" max="5879" width="19.625" style="98" bestFit="1" customWidth="1"/>
    <col min="5880" max="5880" width="18.375" style="98" bestFit="1" customWidth="1"/>
    <col min="5881" max="5881" width="23.5" style="98" bestFit="1" customWidth="1"/>
    <col min="5882" max="5882" width="13.375" style="98" bestFit="1" customWidth="1"/>
    <col min="5883" max="5883" width="19.875" style="98" bestFit="1" customWidth="1"/>
    <col min="5884" max="5884" width="22.75" style="98" bestFit="1" customWidth="1"/>
    <col min="5885" max="5885" width="19.125" style="98" bestFit="1" customWidth="1"/>
    <col min="5886" max="5886" width="10.875" style="98" customWidth="1"/>
    <col min="5887" max="5887" width="18.875" style="98" bestFit="1" customWidth="1"/>
    <col min="5888" max="5888" width="28.875" style="98" bestFit="1" customWidth="1"/>
    <col min="5889" max="5889" width="24.125" style="98" bestFit="1" customWidth="1"/>
    <col min="5890" max="5890" width="18.625" style="98" bestFit="1" customWidth="1"/>
    <col min="5891" max="5891" width="16.625" style="98" bestFit="1" customWidth="1"/>
    <col min="5892" max="5892" width="19.375" style="98" bestFit="1" customWidth="1"/>
    <col min="5893" max="5893" width="4.5" style="98" customWidth="1"/>
    <col min="5894" max="5894" width="11.25" style="98" bestFit="1" customWidth="1"/>
    <col min="5895" max="5895" width="13.625" style="98" bestFit="1" customWidth="1"/>
    <col min="5896" max="5896" width="13.375" style="98" bestFit="1" customWidth="1"/>
    <col min="5897" max="5897" width="14.125" style="98" bestFit="1" customWidth="1"/>
    <col min="5898" max="5898" width="13.625" style="98" bestFit="1" customWidth="1"/>
    <col min="5899" max="5899" width="16.75" style="98" bestFit="1" customWidth="1"/>
    <col min="5900" max="5900" width="15.5" style="98" bestFit="1" customWidth="1"/>
    <col min="5901" max="5901" width="19.625" style="98" bestFit="1" customWidth="1"/>
    <col min="5902" max="5902" width="18.375" style="98" bestFit="1" customWidth="1"/>
    <col min="5903" max="5903" width="19.375" style="98" bestFit="1" customWidth="1"/>
    <col min="5904" max="5904" width="18.125" style="98" bestFit="1" customWidth="1"/>
    <col min="5905" max="5905" width="16.375" style="98" bestFit="1" customWidth="1"/>
    <col min="5906" max="5906" width="12.5" style="98" customWidth="1"/>
    <col min="5907" max="5907" width="25.5" style="98" bestFit="1" customWidth="1"/>
    <col min="5908" max="5908" width="24.125" style="98" bestFit="1" customWidth="1"/>
    <col min="5909" max="5909" width="19.625" style="98" bestFit="1" customWidth="1"/>
    <col min="5910" max="5910" width="18.375" style="98" bestFit="1" customWidth="1"/>
    <col min="5911" max="5911" width="23.5" style="98" bestFit="1" customWidth="1"/>
    <col min="5912" max="5912" width="13.375" style="98" bestFit="1" customWidth="1"/>
    <col min="5913" max="5913" width="19.875" style="98" bestFit="1" customWidth="1"/>
    <col min="5914" max="5914" width="22.75" style="98" bestFit="1" customWidth="1"/>
    <col min="5915" max="5915" width="19.125" style="98" bestFit="1" customWidth="1"/>
    <col min="5916" max="5916" width="10.875" style="98" customWidth="1"/>
    <col min="5917" max="5917" width="18.875" style="98" bestFit="1" customWidth="1"/>
    <col min="5918" max="5918" width="28.875" style="98" bestFit="1" customWidth="1"/>
    <col min="5919" max="5919" width="24.125" style="98" bestFit="1" customWidth="1"/>
    <col min="5920" max="5920" width="18.625" style="98" bestFit="1" customWidth="1"/>
    <col min="5921" max="5921" width="16.625" style="98" bestFit="1" customWidth="1"/>
    <col min="5922" max="5922" width="19.375" style="98" bestFit="1" customWidth="1"/>
    <col min="5923" max="5923" width="4.5" style="98" customWidth="1"/>
    <col min="5924" max="5924" width="11.25" style="98" bestFit="1" customWidth="1"/>
    <col min="5925" max="5925" width="13.625" style="98" bestFit="1" customWidth="1"/>
    <col min="5926" max="5926" width="13.375" style="98" bestFit="1" customWidth="1"/>
    <col min="5927" max="5927" width="14.125" style="98" bestFit="1" customWidth="1"/>
    <col min="5928" max="5928" width="13.625" style="98" bestFit="1" customWidth="1"/>
    <col min="5929" max="5929" width="16.75" style="98" bestFit="1" customWidth="1"/>
    <col min="5930" max="5930" width="15.5" style="98" bestFit="1" customWidth="1"/>
    <col min="5931" max="5931" width="19.625" style="98" bestFit="1" customWidth="1"/>
    <col min="5932" max="5932" width="18.375" style="98" bestFit="1" customWidth="1"/>
    <col min="5933" max="5933" width="19.375" style="98" bestFit="1" customWidth="1"/>
    <col min="5934" max="5934" width="18.125" style="98" bestFit="1" customWidth="1"/>
    <col min="5935" max="5935" width="16.375" style="98" bestFit="1" customWidth="1"/>
    <col min="5936" max="5936" width="12.5" style="98" bestFit="1" customWidth="1"/>
    <col min="5937" max="5937" width="25.5" style="98" bestFit="1" customWidth="1"/>
    <col min="5938" max="5938" width="24.125" style="98" bestFit="1" customWidth="1"/>
    <col min="5939" max="5939" width="19.625" style="98" bestFit="1" customWidth="1"/>
    <col min="5940" max="5940" width="18.375" style="98" bestFit="1" customWidth="1"/>
    <col min="5941" max="5941" width="23.5" style="98" bestFit="1" customWidth="1"/>
    <col min="5942" max="5942" width="13.375" style="98" bestFit="1" customWidth="1"/>
    <col min="5943" max="5943" width="19.875" style="98" bestFit="1" customWidth="1"/>
    <col min="5944" max="5944" width="22.75" style="98" bestFit="1" customWidth="1"/>
    <col min="5945" max="5945" width="19.125" style="98" bestFit="1" customWidth="1"/>
    <col min="5946" max="5946" width="10.875" style="98" customWidth="1"/>
    <col min="5947" max="5947" width="18.875" style="98" bestFit="1" customWidth="1"/>
    <col min="5948" max="5948" width="28.875" style="98" bestFit="1" customWidth="1"/>
    <col min="5949" max="5949" width="24.125" style="98" bestFit="1" customWidth="1"/>
    <col min="5950" max="5950" width="18.625" style="98" bestFit="1" customWidth="1"/>
    <col min="5951" max="5951" width="16.625" style="98" bestFit="1" customWidth="1"/>
    <col min="5952" max="5952" width="19.375" style="98" bestFit="1" customWidth="1"/>
    <col min="5953" max="5953" width="4.5" style="98" customWidth="1"/>
    <col min="5954" max="5954" width="11.25" style="98" bestFit="1" customWidth="1"/>
    <col min="5955" max="5955" width="13.625" style="98" bestFit="1" customWidth="1"/>
    <col min="5956" max="5956" width="13.375" style="98" bestFit="1" customWidth="1"/>
    <col min="5957" max="5957" width="14.125" style="98" bestFit="1" customWidth="1"/>
    <col min="5958" max="5958" width="13.625" style="98" bestFit="1" customWidth="1"/>
    <col min="5959" max="5959" width="16.75" style="98" bestFit="1" customWidth="1"/>
    <col min="5960" max="5960" width="15.5" style="98" bestFit="1" customWidth="1"/>
    <col min="5961" max="5961" width="19.625" style="98" bestFit="1" customWidth="1"/>
    <col min="5962" max="5962" width="18.375" style="98" bestFit="1" customWidth="1"/>
    <col min="5963" max="5963" width="19.375" style="98" bestFit="1" customWidth="1"/>
    <col min="5964" max="5964" width="18.125" style="98" bestFit="1" customWidth="1"/>
    <col min="5965" max="5965" width="16.375" style="98" bestFit="1" customWidth="1"/>
    <col min="5966" max="5966" width="12" style="98" customWidth="1"/>
    <col min="5967" max="5967" width="25.5" style="98" bestFit="1" customWidth="1"/>
    <col min="5968" max="5968" width="24.125" style="98" bestFit="1" customWidth="1"/>
    <col min="5969" max="5969" width="19.625" style="98" bestFit="1" customWidth="1"/>
    <col min="5970" max="5970" width="18.375" style="98" bestFit="1" customWidth="1"/>
    <col min="5971" max="5971" width="23.5" style="98" bestFit="1" customWidth="1"/>
    <col min="5972" max="5972" width="13.375" style="98" bestFit="1" customWidth="1"/>
    <col min="5973" max="5973" width="19.875" style="98" bestFit="1" customWidth="1"/>
    <col min="5974" max="5974" width="22.75" style="98" bestFit="1" customWidth="1"/>
    <col min="5975" max="5975" width="19.125" style="98" bestFit="1" customWidth="1"/>
    <col min="5976" max="5976" width="11.5" style="98" customWidth="1"/>
    <col min="5977" max="5977" width="18.875" style="98" bestFit="1" customWidth="1"/>
    <col min="5978" max="5978" width="28.875" style="98" bestFit="1" customWidth="1"/>
    <col min="5979" max="5979" width="24.125" style="98" bestFit="1" customWidth="1"/>
    <col min="5980" max="5980" width="18.625" style="98" bestFit="1" customWidth="1"/>
    <col min="5981" max="5981" width="16.625" style="98" bestFit="1" customWidth="1"/>
    <col min="5982" max="5982" width="19.375" style="98" bestFit="1" customWidth="1"/>
    <col min="5983" max="5983" width="4.5" style="98" customWidth="1"/>
    <col min="5984" max="5984" width="11.25" style="98" bestFit="1" customWidth="1"/>
    <col min="5985" max="5985" width="13.625" style="98" bestFit="1" customWidth="1"/>
    <col min="5986" max="5986" width="13.375" style="98" bestFit="1" customWidth="1"/>
    <col min="5987" max="5987" width="14.125" style="98" bestFit="1" customWidth="1"/>
    <col min="5988" max="5988" width="13.625" style="98" bestFit="1" customWidth="1"/>
    <col min="5989" max="5989" width="16.75" style="98" bestFit="1" customWidth="1"/>
    <col min="5990" max="5990" width="15.5" style="98" bestFit="1" customWidth="1"/>
    <col min="5991" max="5991" width="19.625" style="98" bestFit="1" customWidth="1"/>
    <col min="5992" max="5992" width="18.375" style="98" bestFit="1" customWidth="1"/>
    <col min="5993" max="5993" width="19.375" style="98" bestFit="1" customWidth="1"/>
    <col min="5994" max="5994" width="18.125" style="98" bestFit="1" customWidth="1"/>
    <col min="5995" max="5995" width="16.375" style="98" bestFit="1" customWidth="1"/>
    <col min="5996" max="5996" width="12.5" style="98" bestFit="1" customWidth="1"/>
    <col min="5997" max="5997" width="25.5" style="98" bestFit="1" customWidth="1"/>
    <col min="5998" max="5998" width="24.125" style="98" bestFit="1" customWidth="1"/>
    <col min="5999" max="5999" width="19.625" style="98" bestFit="1" customWidth="1"/>
    <col min="6000" max="6000" width="18.375" style="98" bestFit="1" customWidth="1"/>
    <col min="6001" max="6001" width="23.5" style="98" bestFit="1" customWidth="1"/>
    <col min="6002" max="6002" width="13.375" style="98" bestFit="1" customWidth="1"/>
    <col min="6003" max="6003" width="19.875" style="98" bestFit="1" customWidth="1"/>
    <col min="6004" max="6004" width="22.75" style="98" bestFit="1" customWidth="1"/>
    <col min="6005" max="6005" width="19.125" style="98" bestFit="1" customWidth="1"/>
    <col min="6006" max="6006" width="11.5" style="98" customWidth="1"/>
    <col min="6007" max="6007" width="18.875" style="98" bestFit="1" customWidth="1"/>
    <col min="6008" max="6008" width="28.875" style="98" bestFit="1" customWidth="1"/>
    <col min="6009" max="6009" width="24.125" style="98" bestFit="1" customWidth="1"/>
    <col min="6010" max="6010" width="18.625" style="98" bestFit="1" customWidth="1"/>
    <col min="6011" max="6011" width="16.625" style="98" bestFit="1" customWidth="1"/>
    <col min="6012" max="6012" width="19.375" style="98" bestFit="1" customWidth="1"/>
    <col min="6013" max="6013" width="4.5" style="98" customWidth="1"/>
    <col min="6014" max="6014" width="11.25" style="98" bestFit="1" customWidth="1"/>
    <col min="6015" max="6015" width="13.625" style="98" bestFit="1" customWidth="1"/>
    <col min="6016" max="6016" width="13.375" style="98" bestFit="1" customWidth="1"/>
    <col min="6017" max="6017" width="14.125" style="98" bestFit="1" customWidth="1"/>
    <col min="6018" max="6018" width="13.625" style="98" bestFit="1" customWidth="1"/>
    <col min="6019" max="6019" width="16.75" style="98" bestFit="1" customWidth="1"/>
    <col min="6020" max="6020" width="15.5" style="98" bestFit="1" customWidth="1"/>
    <col min="6021" max="6021" width="19.625" style="98" bestFit="1" customWidth="1"/>
    <col min="6022" max="6022" width="18.375" style="98" bestFit="1" customWidth="1"/>
    <col min="6023" max="6023" width="19.375" style="98" bestFit="1" customWidth="1"/>
    <col min="6024" max="6024" width="18.125" style="98" bestFit="1" customWidth="1"/>
    <col min="6025" max="6025" width="16.375" style="98" bestFit="1" customWidth="1"/>
    <col min="6026" max="6026" width="12.5" style="98" customWidth="1"/>
    <col min="6027" max="6027" width="25.5" style="98" bestFit="1" customWidth="1"/>
    <col min="6028" max="6028" width="24.125" style="98" bestFit="1" customWidth="1"/>
    <col min="6029" max="6029" width="19.625" style="98" bestFit="1" customWidth="1"/>
    <col min="6030" max="6030" width="18.375" style="98" bestFit="1" customWidth="1"/>
    <col min="6031" max="6031" width="23.5" style="98" bestFit="1" customWidth="1"/>
    <col min="6032" max="6032" width="13.375" style="98" bestFit="1" customWidth="1"/>
    <col min="6033" max="6033" width="19.875" style="98" bestFit="1" customWidth="1"/>
    <col min="6034" max="6034" width="22.75" style="98" bestFit="1" customWidth="1"/>
    <col min="6035" max="6035" width="19.125" style="98" bestFit="1" customWidth="1"/>
    <col min="6036" max="6036" width="11.5" style="98" customWidth="1"/>
    <col min="6037" max="6037" width="18.875" style="98" bestFit="1" customWidth="1"/>
    <col min="6038" max="6038" width="28.875" style="98" bestFit="1" customWidth="1"/>
    <col min="6039" max="6039" width="24.125" style="98" bestFit="1" customWidth="1"/>
    <col min="6040" max="6040" width="18.625" style="98" bestFit="1" customWidth="1"/>
    <col min="6041" max="6041" width="16.625" style="98" bestFit="1" customWidth="1"/>
    <col min="6042" max="6042" width="19.375" style="98" bestFit="1" customWidth="1"/>
    <col min="6043" max="6043" width="4.5" style="98" customWidth="1"/>
    <col min="6044" max="6044" width="11.25" style="98" bestFit="1" customWidth="1"/>
    <col min="6045" max="6045" width="13.625" style="98" bestFit="1" customWidth="1"/>
    <col min="6046" max="6046" width="13.375" style="98" bestFit="1" customWidth="1"/>
    <col min="6047" max="6047" width="14.125" style="98" bestFit="1" customWidth="1"/>
    <col min="6048" max="6048" width="13.625" style="98" bestFit="1" customWidth="1"/>
    <col min="6049" max="6049" width="16.75" style="98" bestFit="1" customWidth="1"/>
    <col min="6050" max="6050" width="15.5" style="98" bestFit="1" customWidth="1"/>
    <col min="6051" max="6051" width="19.625" style="98" bestFit="1" customWidth="1"/>
    <col min="6052" max="6052" width="18.375" style="98" bestFit="1" customWidth="1"/>
    <col min="6053" max="6053" width="19.375" style="98" bestFit="1" customWidth="1"/>
    <col min="6054" max="6054" width="18.125" style="98" bestFit="1" customWidth="1"/>
    <col min="6055" max="6055" width="16.375" style="98" bestFit="1" customWidth="1"/>
    <col min="6056" max="6056" width="12.5" style="98" bestFit="1" customWidth="1"/>
    <col min="6057" max="6057" width="25.5" style="98" bestFit="1" customWidth="1"/>
    <col min="6058" max="6058" width="24.125" style="98" bestFit="1" customWidth="1"/>
    <col min="6059" max="6059" width="19.625" style="98" bestFit="1" customWidth="1"/>
    <col min="6060" max="6060" width="18.375" style="98" bestFit="1" customWidth="1"/>
    <col min="6061" max="6061" width="23.5" style="98" bestFit="1" customWidth="1"/>
    <col min="6062" max="6062" width="13.375" style="98" bestFit="1" customWidth="1"/>
    <col min="6063" max="6063" width="19.875" style="98" bestFit="1" customWidth="1"/>
    <col min="6064" max="6064" width="22.75" style="98" bestFit="1" customWidth="1"/>
    <col min="6065" max="6065" width="19.125" style="98" bestFit="1" customWidth="1"/>
    <col min="6066" max="6066" width="11.5" style="98" customWidth="1"/>
    <col min="6067" max="6067" width="18.875" style="98" bestFit="1" customWidth="1"/>
    <col min="6068" max="6068" width="28.875" style="98" bestFit="1" customWidth="1"/>
    <col min="6069" max="6069" width="24.125" style="98" bestFit="1" customWidth="1"/>
    <col min="6070" max="6070" width="18.625" style="98" bestFit="1" customWidth="1"/>
    <col min="6071" max="6071" width="16.625" style="98" bestFit="1" customWidth="1"/>
    <col min="6072" max="6072" width="19.375" style="98" bestFit="1" customWidth="1"/>
    <col min="6073" max="6073" width="4.5" style="98" customWidth="1"/>
    <col min="6074" max="6074" width="11.25" style="98" bestFit="1" customWidth="1"/>
    <col min="6075" max="6075" width="13.625" style="98" bestFit="1" customWidth="1"/>
    <col min="6076" max="6076" width="13.375" style="98" bestFit="1" customWidth="1"/>
    <col min="6077" max="6077" width="14.125" style="98" bestFit="1" customWidth="1"/>
    <col min="6078" max="6078" width="13.625" style="98" bestFit="1" customWidth="1"/>
    <col min="6079" max="6079" width="16.75" style="98" bestFit="1" customWidth="1"/>
    <col min="6080" max="6080" width="15.5" style="98" bestFit="1" customWidth="1"/>
    <col min="6081" max="6081" width="19.625" style="98" bestFit="1" customWidth="1"/>
    <col min="6082" max="6082" width="18.375" style="98" bestFit="1" customWidth="1"/>
    <col min="6083" max="6083" width="19.375" style="98" bestFit="1" customWidth="1"/>
    <col min="6084" max="6084" width="18.125" style="98" bestFit="1" customWidth="1"/>
    <col min="6085" max="6085" width="16.375" style="98" bestFit="1" customWidth="1"/>
    <col min="6086" max="6086" width="12.5" style="98" bestFit="1" customWidth="1"/>
    <col min="6087" max="6087" width="25.5" style="98" bestFit="1" customWidth="1"/>
    <col min="6088" max="6088" width="24.125" style="98" bestFit="1" customWidth="1"/>
    <col min="6089" max="6089" width="19.625" style="98" bestFit="1" customWidth="1"/>
    <col min="6090" max="6090" width="18.375" style="98" bestFit="1" customWidth="1"/>
    <col min="6091" max="6091" width="23.5" style="98" bestFit="1" customWidth="1"/>
    <col min="6092" max="6092" width="13.375" style="98" bestFit="1" customWidth="1"/>
    <col min="6093" max="6093" width="19.875" style="98" bestFit="1" customWidth="1"/>
    <col min="6094" max="6094" width="22.75" style="98" bestFit="1" customWidth="1"/>
    <col min="6095" max="6095" width="19.125" style="98" bestFit="1" customWidth="1"/>
    <col min="6096" max="6096" width="11.5" style="98" customWidth="1"/>
    <col min="6097" max="6097" width="18.875" style="98" bestFit="1" customWidth="1"/>
    <col min="6098" max="6098" width="28.875" style="98" bestFit="1" customWidth="1"/>
    <col min="6099" max="6099" width="24.125" style="98" bestFit="1" customWidth="1"/>
    <col min="6100" max="6100" width="18.625" style="98" bestFit="1" customWidth="1"/>
    <col min="6101" max="6101" width="16.625" style="98" bestFit="1" customWidth="1"/>
    <col min="6102" max="6102" width="19.375" style="98" bestFit="1" customWidth="1"/>
    <col min="6103" max="6103" width="4.5" style="98" customWidth="1"/>
    <col min="6104" max="6104" width="11.25" style="98" bestFit="1" customWidth="1"/>
    <col min="6105" max="6105" width="13.625" style="98" bestFit="1" customWidth="1"/>
    <col min="6106" max="6106" width="13.375" style="98" bestFit="1" customWidth="1"/>
    <col min="6107" max="6107" width="14.125" style="98" bestFit="1" customWidth="1"/>
    <col min="6108" max="6108" width="13.625" style="98" bestFit="1" customWidth="1"/>
    <col min="6109" max="6109" width="16.75" style="98" bestFit="1" customWidth="1"/>
    <col min="6110" max="6110" width="15.5" style="98" bestFit="1" customWidth="1"/>
    <col min="6111" max="6111" width="19.625" style="98" bestFit="1" customWidth="1"/>
    <col min="6112" max="6112" width="18.375" style="98" bestFit="1" customWidth="1"/>
    <col min="6113" max="6113" width="19.375" style="98" bestFit="1" customWidth="1"/>
    <col min="6114" max="6114" width="18.125" style="98" bestFit="1" customWidth="1"/>
    <col min="6115" max="6115" width="16.375" style="98" bestFit="1" customWidth="1"/>
    <col min="6116" max="6116" width="12.5" style="98" customWidth="1"/>
    <col min="6117" max="6117" width="25.5" style="98" bestFit="1" customWidth="1"/>
    <col min="6118" max="6118" width="24.125" style="98" bestFit="1" customWidth="1"/>
    <col min="6119" max="6119" width="19.625" style="98" bestFit="1" customWidth="1"/>
    <col min="6120" max="6120" width="18.375" style="98" bestFit="1" customWidth="1"/>
    <col min="6121" max="6121" width="23.5" style="98" bestFit="1" customWidth="1"/>
    <col min="6122" max="6122" width="13.375" style="98" bestFit="1" customWidth="1"/>
    <col min="6123" max="6123" width="19.875" style="98" bestFit="1" customWidth="1"/>
    <col min="6124" max="6124" width="22.75" style="98" bestFit="1" customWidth="1"/>
    <col min="6125" max="6125" width="19.125" style="98" bestFit="1" customWidth="1"/>
    <col min="6126" max="6126" width="11.5" style="98" customWidth="1"/>
    <col min="6127" max="6127" width="18.875" style="98" bestFit="1" customWidth="1"/>
    <col min="6128" max="6128" width="28.875" style="98" bestFit="1" customWidth="1"/>
    <col min="6129" max="6129" width="24.125" style="98" bestFit="1" customWidth="1"/>
    <col min="6130" max="6130" width="18.625" style="98" bestFit="1" customWidth="1"/>
    <col min="6131" max="6131" width="16.625" style="98" bestFit="1" customWidth="1"/>
    <col min="6132" max="6132" width="19.375" style="98" bestFit="1" customWidth="1"/>
    <col min="6133" max="6133" width="4.5" style="98" customWidth="1"/>
    <col min="6134" max="6134" width="11.25" style="98" bestFit="1" customWidth="1"/>
    <col min="6135" max="6135" width="13.625" style="98" bestFit="1" customWidth="1"/>
    <col min="6136" max="6136" width="13.375" style="98" bestFit="1" customWidth="1"/>
    <col min="6137" max="6137" width="14.125" style="98" bestFit="1" customWidth="1"/>
    <col min="6138" max="6138" width="13.625" style="98" bestFit="1" customWidth="1"/>
    <col min="6139" max="6139" width="16.75" style="98" bestFit="1" customWidth="1"/>
    <col min="6140" max="6140" width="15.5" style="98" bestFit="1" customWidth="1"/>
    <col min="6141" max="6141" width="19.625" style="98" bestFit="1" customWidth="1"/>
    <col min="6142" max="6142" width="18.375" style="98" bestFit="1" customWidth="1"/>
    <col min="6143" max="6143" width="19.375" style="98" bestFit="1" customWidth="1"/>
    <col min="6144" max="6144" width="18.125" style="98" bestFit="1" customWidth="1"/>
    <col min="6145" max="6145" width="16.375" style="98" bestFit="1" customWidth="1"/>
    <col min="6146" max="6146" width="12.5" style="98" bestFit="1" customWidth="1"/>
    <col min="6147" max="6147" width="25.5" style="98" bestFit="1" customWidth="1"/>
    <col min="6148" max="6148" width="24.125" style="98" bestFit="1" customWidth="1"/>
    <col min="6149" max="6149" width="19.625" style="98" bestFit="1" customWidth="1"/>
    <col min="6150" max="6150" width="18.375" style="98" bestFit="1" customWidth="1"/>
    <col min="6151" max="6151" width="23.5" style="98" bestFit="1" customWidth="1"/>
    <col min="6152" max="6152" width="13.375" style="98" bestFit="1" customWidth="1"/>
    <col min="6153" max="6153" width="19.875" style="98" bestFit="1" customWidth="1"/>
    <col min="6154" max="6154" width="22.75" style="98" bestFit="1" customWidth="1"/>
    <col min="6155" max="6155" width="19.125" style="98" bestFit="1" customWidth="1"/>
    <col min="6156" max="6156" width="11.5" style="98" customWidth="1"/>
    <col min="6157" max="6157" width="18.875" style="98" bestFit="1" customWidth="1"/>
    <col min="6158" max="6158" width="28.875" style="98" bestFit="1" customWidth="1"/>
    <col min="6159" max="6159" width="24.125" style="98" bestFit="1" customWidth="1"/>
    <col min="6160" max="6160" width="18.625" style="98" bestFit="1" customWidth="1"/>
    <col min="6161" max="6161" width="16.625" style="98" bestFit="1" customWidth="1"/>
    <col min="6162" max="6162" width="19.375" style="98" bestFit="1" customWidth="1"/>
    <col min="6163" max="6163" width="4.5" style="98" customWidth="1"/>
    <col min="6164" max="6164" width="11.25" style="98" bestFit="1" customWidth="1"/>
    <col min="6165" max="6165" width="13.625" style="98" bestFit="1" customWidth="1"/>
    <col min="6166" max="6166" width="13.375" style="98" bestFit="1" customWidth="1"/>
    <col min="6167" max="6167" width="14.125" style="98" bestFit="1" customWidth="1"/>
    <col min="6168" max="6168" width="13.625" style="98" bestFit="1" customWidth="1"/>
    <col min="6169" max="6169" width="16.75" style="98" bestFit="1" customWidth="1"/>
    <col min="6170" max="6170" width="15.5" style="98" bestFit="1" customWidth="1"/>
    <col min="6171" max="6171" width="19.625" style="98" bestFit="1" customWidth="1"/>
    <col min="6172" max="6172" width="18.375" style="98" bestFit="1" customWidth="1"/>
    <col min="6173" max="6173" width="19.375" style="98" bestFit="1" customWidth="1"/>
    <col min="6174" max="6174" width="18.125" style="98" bestFit="1" customWidth="1"/>
    <col min="6175" max="6175" width="16.375" style="98" bestFit="1" customWidth="1"/>
    <col min="6176" max="6176" width="12.5" style="98" bestFit="1" customWidth="1"/>
    <col min="6177" max="6177" width="25.5" style="98" bestFit="1" customWidth="1"/>
    <col min="6178" max="6178" width="24.125" style="98" bestFit="1" customWidth="1"/>
    <col min="6179" max="6179" width="19.625" style="98" bestFit="1" customWidth="1"/>
    <col min="6180" max="6180" width="18.375" style="98" bestFit="1" customWidth="1"/>
    <col min="6181" max="6181" width="23.5" style="98" bestFit="1" customWidth="1"/>
    <col min="6182" max="6182" width="13.375" style="98" bestFit="1" customWidth="1"/>
    <col min="6183" max="6183" width="19.875" style="98" bestFit="1" customWidth="1"/>
    <col min="6184" max="6184" width="22.75" style="98" bestFit="1" customWidth="1"/>
    <col min="6185" max="6185" width="19.125" style="98" bestFit="1" customWidth="1"/>
    <col min="6186" max="6186" width="11.5" style="98" customWidth="1"/>
    <col min="6187" max="6187" width="18.875" style="98" bestFit="1" customWidth="1"/>
    <col min="6188" max="6188" width="28.875" style="98" bestFit="1" customWidth="1"/>
    <col min="6189" max="6189" width="24.125" style="98" bestFit="1" customWidth="1"/>
    <col min="6190" max="6190" width="18.625" style="98" bestFit="1" customWidth="1"/>
    <col min="6191" max="6191" width="16.625" style="98" bestFit="1" customWidth="1"/>
    <col min="6192" max="6192" width="19.375" style="98" bestFit="1" customWidth="1"/>
    <col min="6193" max="6193" width="4.5" style="98" customWidth="1"/>
    <col min="6194" max="6194" width="11.25" style="98" bestFit="1" customWidth="1"/>
    <col min="6195" max="6195" width="13.625" style="98" bestFit="1" customWidth="1"/>
    <col min="6196" max="6196" width="13.375" style="98" bestFit="1" customWidth="1"/>
    <col min="6197" max="6197" width="14.125" style="98" bestFit="1" customWidth="1"/>
    <col min="6198" max="6198" width="13.625" style="98" bestFit="1" customWidth="1"/>
    <col min="6199" max="6199" width="16.75" style="98" bestFit="1" customWidth="1"/>
    <col min="6200" max="6200" width="15.5" style="98" bestFit="1" customWidth="1"/>
    <col min="6201" max="6201" width="19.625" style="98" bestFit="1" customWidth="1"/>
    <col min="6202" max="6202" width="18.375" style="98" bestFit="1" customWidth="1"/>
    <col min="6203" max="6203" width="19.375" style="98" bestFit="1" customWidth="1"/>
    <col min="6204" max="6204" width="18.125" style="98" bestFit="1" customWidth="1"/>
    <col min="6205" max="6205" width="16.375" style="98" bestFit="1" customWidth="1"/>
    <col min="6206" max="6206" width="12.5" style="98" bestFit="1" customWidth="1"/>
    <col min="6207" max="6207" width="25.5" style="98" bestFit="1" customWidth="1"/>
    <col min="6208" max="6208" width="24.125" style="98" bestFit="1" customWidth="1"/>
    <col min="6209" max="6209" width="19.625" style="98" bestFit="1" customWidth="1"/>
    <col min="6210" max="6210" width="18.375" style="98" bestFit="1" customWidth="1"/>
    <col min="6211" max="6211" width="23.5" style="98" bestFit="1" customWidth="1"/>
    <col min="6212" max="6212" width="13.375" style="98" bestFit="1" customWidth="1"/>
    <col min="6213" max="6213" width="19.875" style="98" bestFit="1" customWidth="1"/>
    <col min="6214" max="6214" width="22.75" style="98" bestFit="1" customWidth="1"/>
    <col min="6215" max="6215" width="19.125" style="98" bestFit="1" customWidth="1"/>
    <col min="6216" max="6216" width="11.5" style="98" customWidth="1"/>
    <col min="6217" max="6217" width="18.875" style="98" bestFit="1" customWidth="1"/>
    <col min="6218" max="6218" width="28.875" style="98" bestFit="1" customWidth="1"/>
    <col min="6219" max="6219" width="24.125" style="98" bestFit="1" customWidth="1"/>
    <col min="6220" max="6220" width="18.625" style="98" bestFit="1" customWidth="1"/>
    <col min="6221" max="6221" width="16.625" style="98" bestFit="1" customWidth="1"/>
    <col min="6222" max="6222" width="19.375" style="98" bestFit="1" customWidth="1"/>
    <col min="6223" max="6223" width="4.5" style="98" customWidth="1"/>
    <col min="6224" max="6224" width="11.25" style="98" bestFit="1" customWidth="1"/>
    <col min="6225" max="6225" width="13.625" style="98" bestFit="1" customWidth="1"/>
    <col min="6226" max="6226" width="13.375" style="98" bestFit="1" customWidth="1"/>
    <col min="6227" max="6227" width="14.125" style="98" bestFit="1" customWidth="1"/>
    <col min="6228" max="6228" width="13.625" style="98" bestFit="1" customWidth="1"/>
    <col min="6229" max="6229" width="16.75" style="98" bestFit="1" customWidth="1"/>
    <col min="6230" max="6230" width="15.5" style="98" bestFit="1" customWidth="1"/>
    <col min="6231" max="6231" width="19.625" style="98" bestFit="1" customWidth="1"/>
    <col min="6232" max="6232" width="18.375" style="98" bestFit="1" customWidth="1"/>
    <col min="6233" max="6233" width="19.375" style="98" bestFit="1" customWidth="1"/>
    <col min="6234" max="6234" width="18.125" style="98" bestFit="1" customWidth="1"/>
    <col min="6235" max="6235" width="16.375" style="98" bestFit="1" customWidth="1"/>
    <col min="6236" max="6236" width="12.5" style="98" bestFit="1" customWidth="1"/>
    <col min="6237" max="6237" width="25.5" style="98" bestFit="1" customWidth="1"/>
    <col min="6238" max="6238" width="24.125" style="98" bestFit="1" customWidth="1"/>
    <col min="6239" max="6239" width="19.625" style="98" bestFit="1" customWidth="1"/>
    <col min="6240" max="6240" width="18.375" style="98" bestFit="1" customWidth="1"/>
    <col min="6241" max="6241" width="23.5" style="98" bestFit="1" customWidth="1"/>
    <col min="6242" max="6242" width="13.375" style="98" bestFit="1" customWidth="1"/>
    <col min="6243" max="6243" width="19.875" style="98" bestFit="1" customWidth="1"/>
    <col min="6244" max="6244" width="22.75" style="98" bestFit="1" customWidth="1"/>
    <col min="6245" max="6245" width="19.125" style="98" bestFit="1" customWidth="1"/>
    <col min="6246" max="6246" width="11.5" style="98" customWidth="1"/>
    <col min="6247" max="6247" width="18.875" style="98" bestFit="1" customWidth="1"/>
    <col min="6248" max="6248" width="28.875" style="98" bestFit="1" customWidth="1"/>
    <col min="6249" max="6249" width="24.125" style="98" bestFit="1" customWidth="1"/>
    <col min="6250" max="6250" width="18.625" style="98" bestFit="1" customWidth="1"/>
    <col min="6251" max="6251" width="16.625" style="98" bestFit="1" customWidth="1"/>
    <col min="6252" max="6252" width="19.375" style="98" bestFit="1" customWidth="1"/>
    <col min="6253" max="6253" width="4.5" style="98" customWidth="1"/>
    <col min="6254" max="6254" width="11.25" style="98" bestFit="1" customWidth="1"/>
    <col min="6255" max="6255" width="13.625" style="98" bestFit="1" customWidth="1"/>
    <col min="6256" max="6256" width="13.375" style="98" bestFit="1" customWidth="1"/>
    <col min="6257" max="6257" width="14.125" style="98" bestFit="1" customWidth="1"/>
    <col min="6258" max="6258" width="13.625" style="98" bestFit="1" customWidth="1"/>
    <col min="6259" max="6259" width="16.75" style="98" bestFit="1" customWidth="1"/>
    <col min="6260" max="6260" width="15.5" style="98" bestFit="1" customWidth="1"/>
    <col min="6261" max="6261" width="19.625" style="98" bestFit="1" customWidth="1"/>
    <col min="6262" max="6262" width="18.375" style="98" bestFit="1" customWidth="1"/>
    <col min="6263" max="6263" width="19.375" style="98" bestFit="1" customWidth="1"/>
    <col min="6264" max="6264" width="18.125" style="98" bestFit="1" customWidth="1"/>
    <col min="6265" max="6265" width="16.375" style="98" bestFit="1" customWidth="1"/>
    <col min="6266" max="6266" width="12.5" style="98" bestFit="1" customWidth="1"/>
    <col min="6267" max="6267" width="25.5" style="98" bestFit="1" customWidth="1"/>
    <col min="6268" max="6268" width="24.125" style="98" bestFit="1" customWidth="1"/>
    <col min="6269" max="6269" width="19.625" style="98" bestFit="1" customWidth="1"/>
    <col min="6270" max="6270" width="18.375" style="98" bestFit="1" customWidth="1"/>
    <col min="6271" max="6271" width="23.5" style="98" bestFit="1" customWidth="1"/>
    <col min="6272" max="6272" width="13.375" style="98" bestFit="1" customWidth="1"/>
    <col min="6273" max="6273" width="19.875" style="98" bestFit="1" customWidth="1"/>
    <col min="6274" max="6274" width="22.75" style="98" bestFit="1" customWidth="1"/>
    <col min="6275" max="6275" width="19.125" style="98" bestFit="1" customWidth="1"/>
    <col min="6276" max="6276" width="11.5" style="98" customWidth="1"/>
    <col min="6277" max="6277" width="18.875" style="98" bestFit="1" customWidth="1"/>
    <col min="6278" max="6278" width="28.875" style="98" bestFit="1" customWidth="1"/>
    <col min="6279" max="6279" width="24.125" style="98" bestFit="1" customWidth="1"/>
    <col min="6280" max="6280" width="18.625" style="98" bestFit="1" customWidth="1"/>
    <col min="6281" max="6281" width="16.625" style="98" bestFit="1" customWidth="1"/>
    <col min="6282" max="6282" width="19.375" style="98" bestFit="1" customWidth="1"/>
    <col min="6283" max="6283" width="4.5" style="98" customWidth="1"/>
    <col min="6284" max="6284" width="11.25" style="98" bestFit="1" customWidth="1"/>
    <col min="6285" max="6285" width="13.625" style="98" bestFit="1" customWidth="1"/>
    <col min="6286" max="6286" width="13.375" style="98" bestFit="1" customWidth="1"/>
    <col min="6287" max="6287" width="14.125" style="98" bestFit="1" customWidth="1"/>
    <col min="6288" max="6288" width="13.625" style="98" bestFit="1" customWidth="1"/>
    <col min="6289" max="6289" width="16.75" style="98" bestFit="1" customWidth="1"/>
    <col min="6290" max="6290" width="15.5" style="98" bestFit="1" customWidth="1"/>
    <col min="6291" max="6291" width="19.625" style="98" bestFit="1" customWidth="1"/>
    <col min="6292" max="6292" width="18.375" style="98" bestFit="1" customWidth="1"/>
    <col min="6293" max="6293" width="19.375" style="98" bestFit="1" customWidth="1"/>
    <col min="6294" max="6294" width="18.125" style="98" bestFit="1" customWidth="1"/>
    <col min="6295" max="6295" width="16.375" style="98" bestFit="1" customWidth="1"/>
    <col min="6296" max="6296" width="12.5" style="98" bestFit="1" customWidth="1"/>
    <col min="6297" max="6297" width="25.5" style="98" bestFit="1" customWidth="1"/>
    <col min="6298" max="6298" width="24.125" style="98" bestFit="1" customWidth="1"/>
    <col min="6299" max="6299" width="19.625" style="98" bestFit="1" customWidth="1"/>
    <col min="6300" max="6300" width="18.375" style="98" bestFit="1" customWidth="1"/>
    <col min="6301" max="6301" width="23.5" style="98" bestFit="1" customWidth="1"/>
    <col min="6302" max="6302" width="13.375" style="98" bestFit="1" customWidth="1"/>
    <col min="6303" max="6303" width="19.875" style="98" bestFit="1" customWidth="1"/>
    <col min="6304" max="6304" width="22.75" style="98" bestFit="1" customWidth="1"/>
    <col min="6305" max="6305" width="19.125" style="98" bestFit="1" customWidth="1"/>
    <col min="6306" max="6306" width="11.5" style="98" customWidth="1"/>
    <col min="6307" max="6307" width="18.875" style="98" bestFit="1" customWidth="1"/>
    <col min="6308" max="6308" width="28.875" style="98" bestFit="1" customWidth="1"/>
    <col min="6309" max="6309" width="24.125" style="98" bestFit="1" customWidth="1"/>
    <col min="6310" max="6310" width="18.625" style="98" bestFit="1" customWidth="1"/>
    <col min="6311" max="6311" width="16.625" style="98" bestFit="1" customWidth="1"/>
    <col min="6312" max="6312" width="19.375" style="98" bestFit="1" customWidth="1"/>
    <col min="6313" max="6313" width="4.5" style="98" customWidth="1"/>
    <col min="6314" max="6314" width="11.25" style="98" bestFit="1" customWidth="1"/>
    <col min="6315" max="6315" width="13.625" style="98" bestFit="1" customWidth="1"/>
    <col min="6316" max="6316" width="13.375" style="98" bestFit="1" customWidth="1"/>
    <col min="6317" max="6317" width="14.125" style="98" bestFit="1" customWidth="1"/>
    <col min="6318" max="6318" width="13.625" style="98" bestFit="1" customWidth="1"/>
    <col min="6319" max="6319" width="16.75" style="98" bestFit="1" customWidth="1"/>
    <col min="6320" max="6320" width="15.5" style="98" bestFit="1" customWidth="1"/>
    <col min="6321" max="6321" width="19.625" style="98" bestFit="1" customWidth="1"/>
    <col min="6322" max="6322" width="18.375" style="98" bestFit="1" customWidth="1"/>
    <col min="6323" max="6323" width="19.375" style="98" bestFit="1" customWidth="1"/>
    <col min="6324" max="6324" width="18.125" style="98" bestFit="1" customWidth="1"/>
    <col min="6325" max="6325" width="16.375" style="98" bestFit="1" customWidth="1"/>
    <col min="6326" max="6326" width="12" style="98" customWidth="1"/>
    <col min="6327" max="6327" width="25.5" style="98" bestFit="1" customWidth="1"/>
    <col min="6328" max="6328" width="24.125" style="98" bestFit="1" customWidth="1"/>
    <col min="6329" max="6329" width="19.625" style="98" bestFit="1" customWidth="1"/>
    <col min="6330" max="6330" width="18.375" style="98" bestFit="1" customWidth="1"/>
    <col min="6331" max="6331" width="23.5" style="98" bestFit="1" customWidth="1"/>
    <col min="6332" max="6332" width="13.375" style="98" bestFit="1" customWidth="1"/>
    <col min="6333" max="6333" width="19.875" style="98" bestFit="1" customWidth="1"/>
    <col min="6334" max="6334" width="22.75" style="98" bestFit="1" customWidth="1"/>
    <col min="6335" max="6335" width="19.125" style="98" bestFit="1" customWidth="1"/>
    <col min="6336" max="6336" width="11.5" style="98" customWidth="1"/>
    <col min="6337" max="6337" width="18.875" style="98" bestFit="1" customWidth="1"/>
    <col min="6338" max="6338" width="28.875" style="98" bestFit="1" customWidth="1"/>
    <col min="6339" max="6339" width="24.125" style="98" bestFit="1" customWidth="1"/>
    <col min="6340" max="6340" width="18.625" style="98" bestFit="1" customWidth="1"/>
    <col min="6341" max="6341" width="16.625" style="98" bestFit="1" customWidth="1"/>
    <col min="6342" max="6342" width="19.375" style="98" bestFit="1" customWidth="1"/>
    <col min="6343" max="6343" width="4.5" style="98" customWidth="1"/>
    <col min="6344" max="6344" width="11.25" style="98" bestFit="1" customWidth="1"/>
    <col min="6345" max="6345" width="13.625" style="98" bestFit="1" customWidth="1"/>
    <col min="6346" max="6346" width="13.375" style="98" bestFit="1" customWidth="1"/>
    <col min="6347" max="6347" width="14.125" style="98" bestFit="1" customWidth="1"/>
    <col min="6348" max="6348" width="13.625" style="98" bestFit="1" customWidth="1"/>
    <col min="6349" max="6349" width="16.75" style="98" bestFit="1" customWidth="1"/>
    <col min="6350" max="6350" width="15.5" style="98" bestFit="1" customWidth="1"/>
    <col min="6351" max="6351" width="19.625" style="98" bestFit="1" customWidth="1"/>
    <col min="6352" max="6352" width="18.375" style="98" bestFit="1" customWidth="1"/>
    <col min="6353" max="6353" width="19.375" style="98" bestFit="1" customWidth="1"/>
    <col min="6354" max="6354" width="18.125" style="98" bestFit="1" customWidth="1"/>
    <col min="6355" max="6355" width="16.375" style="98" bestFit="1" customWidth="1"/>
    <col min="6356" max="6356" width="12" style="98" customWidth="1"/>
    <col min="6357" max="6357" width="25.5" style="98" bestFit="1" customWidth="1"/>
    <col min="6358" max="6358" width="24.125" style="98" bestFit="1" customWidth="1"/>
    <col min="6359" max="6359" width="19.625" style="98" bestFit="1" customWidth="1"/>
    <col min="6360" max="6360" width="18.375" style="98" bestFit="1" customWidth="1"/>
    <col min="6361" max="6361" width="23.5" style="98" bestFit="1" customWidth="1"/>
    <col min="6362" max="6362" width="13.375" style="98" bestFit="1" customWidth="1"/>
    <col min="6363" max="6363" width="19.875" style="98" bestFit="1" customWidth="1"/>
    <col min="6364" max="6364" width="22.75" style="98" bestFit="1" customWidth="1"/>
    <col min="6365" max="6365" width="19.125" style="98" bestFit="1" customWidth="1"/>
    <col min="6366" max="6366" width="11.5" style="98" customWidth="1"/>
    <col min="6367" max="6367" width="18.875" style="98" bestFit="1" customWidth="1"/>
    <col min="6368" max="6368" width="28.875" style="98" bestFit="1" customWidth="1"/>
    <col min="6369" max="6369" width="24.125" style="98" bestFit="1" customWidth="1"/>
    <col min="6370" max="6370" width="18.625" style="98" bestFit="1" customWidth="1"/>
    <col min="6371" max="6371" width="16.625" style="98" bestFit="1" customWidth="1"/>
    <col min="6372" max="6372" width="19.375" style="98" bestFit="1" customWidth="1"/>
    <col min="6373" max="6373" width="4.5" style="98" customWidth="1"/>
    <col min="6374" max="6374" width="11.25" style="98" bestFit="1" customWidth="1"/>
    <col min="6375" max="6375" width="13.625" style="98" bestFit="1" customWidth="1"/>
    <col min="6376" max="6376" width="13.375" style="98" bestFit="1" customWidth="1"/>
    <col min="6377" max="6377" width="14.125" style="98" bestFit="1" customWidth="1"/>
    <col min="6378" max="6378" width="13.625" style="98" bestFit="1" customWidth="1"/>
    <col min="6379" max="6379" width="16.75" style="98" bestFit="1" customWidth="1"/>
    <col min="6380" max="6380" width="15.5" style="98" bestFit="1" customWidth="1"/>
    <col min="6381" max="6381" width="19.625" style="98" bestFit="1" customWidth="1"/>
    <col min="6382" max="6382" width="18.375" style="98" bestFit="1" customWidth="1"/>
    <col min="6383" max="6383" width="19.375" style="98" bestFit="1" customWidth="1"/>
    <col min="6384" max="6384" width="18.125" style="98" bestFit="1" customWidth="1"/>
    <col min="6385" max="6385" width="16.375" style="98" bestFit="1" customWidth="1"/>
    <col min="6386" max="6386" width="12" style="98" customWidth="1"/>
    <col min="6387" max="6387" width="25.5" style="98" bestFit="1" customWidth="1"/>
    <col min="6388" max="6388" width="24.125" style="98" bestFit="1" customWidth="1"/>
    <col min="6389" max="6389" width="19.625" style="98" bestFit="1" customWidth="1"/>
    <col min="6390" max="6390" width="18.375" style="98" bestFit="1" customWidth="1"/>
    <col min="6391" max="6391" width="23.5" style="98" bestFit="1" customWidth="1"/>
    <col min="6392" max="6392" width="13.375" style="98" bestFit="1" customWidth="1"/>
    <col min="6393" max="6393" width="19.875" style="98" bestFit="1" customWidth="1"/>
    <col min="6394" max="6394" width="22.75" style="98" bestFit="1" customWidth="1"/>
    <col min="6395" max="6395" width="19.125" style="98" bestFit="1" customWidth="1"/>
    <col min="6396" max="6396" width="11.5" style="98" customWidth="1"/>
    <col min="6397" max="6397" width="18.875" style="98" bestFit="1" customWidth="1"/>
    <col min="6398" max="6398" width="28.875" style="98" bestFit="1" customWidth="1"/>
    <col min="6399" max="6399" width="24.125" style="98" bestFit="1" customWidth="1"/>
    <col min="6400" max="6400" width="18.625" style="98" bestFit="1" customWidth="1"/>
    <col min="6401" max="6401" width="16.625" style="98" bestFit="1" customWidth="1"/>
    <col min="6402" max="6402" width="19.375" style="98" bestFit="1" customWidth="1"/>
    <col min="6403" max="6403" width="4.5" style="98" customWidth="1"/>
    <col min="6404" max="6404" width="11.25" style="98" bestFit="1" customWidth="1"/>
    <col min="6405" max="6405" width="13.625" style="98" bestFit="1" customWidth="1"/>
    <col min="6406" max="6406" width="13.375" style="98" bestFit="1" customWidth="1"/>
    <col min="6407" max="6407" width="14.125" style="98" bestFit="1" customWidth="1"/>
    <col min="6408" max="6408" width="13.625" style="98" bestFit="1" customWidth="1"/>
    <col min="6409" max="6409" width="16.75" style="98" bestFit="1" customWidth="1"/>
    <col min="6410" max="6410" width="15.5" style="98" bestFit="1" customWidth="1"/>
    <col min="6411" max="6411" width="19.625" style="98" bestFit="1" customWidth="1"/>
    <col min="6412" max="6412" width="18.375" style="98" bestFit="1" customWidth="1"/>
    <col min="6413" max="6413" width="19.375" style="98" bestFit="1" customWidth="1"/>
    <col min="6414" max="6414" width="18.125" style="98" bestFit="1" customWidth="1"/>
    <col min="6415" max="6415" width="16.375" style="98" bestFit="1" customWidth="1"/>
    <col min="6416" max="6416" width="12" style="98" customWidth="1"/>
    <col min="6417" max="6417" width="25.5" style="98" bestFit="1" customWidth="1"/>
    <col min="6418" max="6418" width="24.125" style="98" bestFit="1" customWidth="1"/>
    <col min="6419" max="6419" width="19.625" style="98" bestFit="1" customWidth="1"/>
    <col min="6420" max="6420" width="18.375" style="98" bestFit="1" customWidth="1"/>
    <col min="6421" max="6421" width="23.5" style="98" bestFit="1" customWidth="1"/>
    <col min="6422" max="6422" width="13.375" style="98" bestFit="1" customWidth="1"/>
    <col min="6423" max="6423" width="19.875" style="98" bestFit="1" customWidth="1"/>
    <col min="6424" max="6424" width="22.75" style="98" bestFit="1" customWidth="1"/>
    <col min="6425" max="6425" width="19.125" style="98" bestFit="1" customWidth="1"/>
    <col min="6426" max="6426" width="11.5" style="98" customWidth="1"/>
    <col min="6427" max="6427" width="18.875" style="98" bestFit="1" customWidth="1"/>
    <col min="6428" max="6428" width="28.875" style="98" bestFit="1" customWidth="1"/>
    <col min="6429" max="6429" width="24.125" style="98" bestFit="1" customWidth="1"/>
    <col min="6430" max="6430" width="18.625" style="98" bestFit="1" customWidth="1"/>
    <col min="6431" max="6431" width="16.625" style="98" bestFit="1" customWidth="1"/>
    <col min="6432" max="6432" width="19.375" style="98" bestFit="1" customWidth="1"/>
    <col min="6433" max="6433" width="4.5" style="98" customWidth="1"/>
    <col min="6434" max="6434" width="11.25" style="98" bestFit="1" customWidth="1"/>
    <col min="6435" max="6435" width="13.625" style="98" bestFit="1" customWidth="1"/>
    <col min="6436" max="6436" width="13.375" style="98" bestFit="1" customWidth="1"/>
    <col min="6437" max="6437" width="14.125" style="98" bestFit="1" customWidth="1"/>
    <col min="6438" max="6438" width="13.625" style="98" bestFit="1" customWidth="1"/>
    <col min="6439" max="6439" width="16.75" style="98" bestFit="1" customWidth="1"/>
    <col min="6440" max="6440" width="15.5" style="98" bestFit="1" customWidth="1"/>
    <col min="6441" max="6441" width="19.625" style="98" bestFit="1" customWidth="1"/>
    <col min="6442" max="6442" width="18.375" style="98" bestFit="1" customWidth="1"/>
    <col min="6443" max="6443" width="19.375" style="98" bestFit="1" customWidth="1"/>
    <col min="6444" max="6444" width="18.125" style="98" bestFit="1" customWidth="1"/>
    <col min="6445" max="6445" width="16.375" style="98" bestFit="1" customWidth="1"/>
    <col min="6446" max="6446" width="12" style="98" customWidth="1"/>
    <col min="6447" max="6447" width="25.5" style="98" bestFit="1" customWidth="1"/>
    <col min="6448" max="6448" width="24.125" style="98" bestFit="1" customWidth="1"/>
    <col min="6449" max="6449" width="19.625" style="98" bestFit="1" customWidth="1"/>
    <col min="6450" max="6450" width="18.375" style="98" bestFit="1" customWidth="1"/>
    <col min="6451" max="6451" width="23.5" style="98" bestFit="1" customWidth="1"/>
    <col min="6452" max="6452" width="13.375" style="98" bestFit="1" customWidth="1"/>
    <col min="6453" max="6453" width="19.875" style="98" bestFit="1" customWidth="1"/>
    <col min="6454" max="6454" width="22.75" style="98" bestFit="1" customWidth="1"/>
    <col min="6455" max="6455" width="19.125" style="98" bestFit="1" customWidth="1"/>
    <col min="6456" max="6456" width="11.5" style="98" customWidth="1"/>
    <col min="6457" max="6457" width="18.875" style="98" bestFit="1" customWidth="1"/>
    <col min="6458" max="6458" width="28.875" style="98" bestFit="1" customWidth="1"/>
    <col min="6459" max="6459" width="24.125" style="98" bestFit="1" customWidth="1"/>
    <col min="6460" max="6460" width="18.625" style="98" bestFit="1" customWidth="1"/>
    <col min="6461" max="6461" width="16.625" style="98" bestFit="1" customWidth="1"/>
    <col min="6462" max="6462" width="19.375" style="98" bestFit="1" customWidth="1"/>
    <col min="6463" max="6463" width="4.5" style="98" customWidth="1"/>
    <col min="6464" max="6464" width="11.25" style="98" bestFit="1" customWidth="1"/>
    <col min="6465" max="6465" width="13.625" style="98" bestFit="1" customWidth="1"/>
    <col min="6466" max="6466" width="13.375" style="98" bestFit="1" customWidth="1"/>
    <col min="6467" max="6467" width="14.125" style="98" bestFit="1" customWidth="1"/>
    <col min="6468" max="6468" width="13.625" style="98" bestFit="1" customWidth="1"/>
    <col min="6469" max="6469" width="16.75" style="98" bestFit="1" customWidth="1"/>
    <col min="6470" max="6470" width="15.5" style="98" bestFit="1" customWidth="1"/>
    <col min="6471" max="6471" width="19.625" style="98" bestFit="1" customWidth="1"/>
    <col min="6472" max="6472" width="18.375" style="98" bestFit="1" customWidth="1"/>
    <col min="6473" max="6473" width="19.375" style="98" bestFit="1" customWidth="1"/>
    <col min="6474" max="6474" width="18.125" style="98" bestFit="1" customWidth="1"/>
    <col min="6475" max="6475" width="16.375" style="98" bestFit="1" customWidth="1"/>
    <col min="6476" max="6476" width="12" style="98" customWidth="1"/>
    <col min="6477" max="6477" width="25.5" style="98" bestFit="1" customWidth="1"/>
    <col min="6478" max="6478" width="24.125" style="98" bestFit="1" customWidth="1"/>
    <col min="6479" max="6479" width="19.625" style="98" bestFit="1" customWidth="1"/>
    <col min="6480" max="6480" width="18.375" style="98" bestFit="1" customWidth="1"/>
    <col min="6481" max="6481" width="23.5" style="98" bestFit="1" customWidth="1"/>
    <col min="6482" max="6482" width="13.375" style="98" bestFit="1" customWidth="1"/>
    <col min="6483" max="6483" width="19.875" style="98" bestFit="1" customWidth="1"/>
    <col min="6484" max="6484" width="22.75" style="98" bestFit="1" customWidth="1"/>
    <col min="6485" max="6485" width="19.125" style="98" bestFit="1" customWidth="1"/>
    <col min="6486" max="6486" width="11.5" style="98" customWidth="1"/>
    <col min="6487" max="6487" width="18.875" style="98" bestFit="1" customWidth="1"/>
    <col min="6488" max="6488" width="28.875" style="98" bestFit="1" customWidth="1"/>
    <col min="6489" max="6489" width="24.125" style="98" bestFit="1" customWidth="1"/>
    <col min="6490" max="6490" width="18.625" style="98" bestFit="1" customWidth="1"/>
    <col min="6491" max="6491" width="16.625" style="98" bestFit="1" customWidth="1"/>
    <col min="6492" max="6492" width="19.375" style="98" bestFit="1" customWidth="1"/>
    <col min="6493" max="6493" width="4.5" style="98" customWidth="1"/>
    <col min="6494" max="6494" width="11.25" style="98" bestFit="1" customWidth="1"/>
    <col min="6495" max="6495" width="13.625" style="98" bestFit="1" customWidth="1"/>
    <col min="6496" max="6496" width="13.375" style="98" bestFit="1" customWidth="1"/>
    <col min="6497" max="6497" width="14.125" style="98" bestFit="1" customWidth="1"/>
    <col min="6498" max="6498" width="13.625" style="98" bestFit="1" customWidth="1"/>
    <col min="6499" max="6499" width="16.75" style="98" bestFit="1" customWidth="1"/>
    <col min="6500" max="6500" width="15.5" style="98" bestFit="1" customWidth="1"/>
    <col min="6501" max="6501" width="19.625" style="98" bestFit="1" customWidth="1"/>
    <col min="6502" max="6502" width="18.375" style="98" bestFit="1" customWidth="1"/>
    <col min="6503" max="6503" width="19.375" style="98" bestFit="1" customWidth="1"/>
    <col min="6504" max="6504" width="18.125" style="98" bestFit="1" customWidth="1"/>
    <col min="6505" max="6505" width="16.375" style="98" bestFit="1" customWidth="1"/>
    <col min="6506" max="6506" width="12" style="98" bestFit="1" customWidth="1"/>
    <col min="6507" max="6507" width="25.5" style="98" bestFit="1" customWidth="1"/>
    <col min="6508" max="6508" width="24.125" style="98" bestFit="1" customWidth="1"/>
    <col min="6509" max="6509" width="19.625" style="98" bestFit="1" customWidth="1"/>
    <col min="6510" max="6510" width="18.375" style="98" bestFit="1" customWidth="1"/>
    <col min="6511" max="6511" width="23.5" style="98" bestFit="1" customWidth="1"/>
    <col min="6512" max="6512" width="13.375" style="98" bestFit="1" customWidth="1"/>
    <col min="6513" max="6513" width="19.875" style="98" bestFit="1" customWidth="1"/>
    <col min="6514" max="6514" width="22.75" style="98" bestFit="1" customWidth="1"/>
    <col min="6515" max="6515" width="19.125" style="98" bestFit="1" customWidth="1"/>
    <col min="6516" max="6516" width="11.5" style="98" bestFit="1" customWidth="1"/>
    <col min="6517" max="6517" width="18.875" style="98" bestFit="1" customWidth="1"/>
    <col min="6518" max="6518" width="28.875" style="98" bestFit="1" customWidth="1"/>
    <col min="6519" max="6519" width="24.125" style="98" bestFit="1" customWidth="1"/>
    <col min="6520" max="6520" width="18.625" style="98" bestFit="1" customWidth="1"/>
    <col min="6521" max="6521" width="16.625" style="98" bestFit="1" customWidth="1"/>
    <col min="6522" max="6522" width="19.375" style="98" bestFit="1" customWidth="1"/>
    <col min="6523" max="6523" width="4.5" style="98" customWidth="1"/>
    <col min="6524" max="6524" width="11.25" style="98" bestFit="1" customWidth="1"/>
    <col min="6525" max="6525" width="13.625" style="98" bestFit="1" customWidth="1"/>
    <col min="6526" max="6526" width="13.375" style="98" bestFit="1" customWidth="1"/>
    <col min="6527" max="6527" width="14.125" style="98" bestFit="1" customWidth="1"/>
    <col min="6528" max="6528" width="13.625" style="98" bestFit="1" customWidth="1"/>
    <col min="6529" max="6529" width="16.75" style="98" bestFit="1" customWidth="1"/>
    <col min="6530" max="6530" width="15.5" style="98" bestFit="1" customWidth="1"/>
    <col min="6531" max="6531" width="19.625" style="98" bestFit="1" customWidth="1"/>
    <col min="6532" max="6532" width="18.375" style="98" bestFit="1" customWidth="1"/>
    <col min="6533" max="6533" width="19.375" style="98" bestFit="1" customWidth="1"/>
    <col min="6534" max="6534" width="18.125" style="98" bestFit="1" customWidth="1"/>
    <col min="6535" max="6535" width="16.375" style="98" bestFit="1" customWidth="1"/>
    <col min="6536" max="6536" width="12" style="98" customWidth="1"/>
    <col min="6537" max="6537" width="25.5" style="98" bestFit="1" customWidth="1"/>
    <col min="6538" max="6538" width="24.125" style="98" bestFit="1" customWidth="1"/>
    <col min="6539" max="6539" width="19.625" style="98" bestFit="1" customWidth="1"/>
    <col min="6540" max="6540" width="18.375" style="98" bestFit="1" customWidth="1"/>
    <col min="6541" max="6541" width="23.5" style="98" bestFit="1" customWidth="1"/>
    <col min="6542" max="6542" width="13.375" style="98" bestFit="1" customWidth="1"/>
    <col min="6543" max="6543" width="19.875" style="98" bestFit="1" customWidth="1"/>
    <col min="6544" max="6544" width="22.75" style="98" bestFit="1" customWidth="1"/>
    <col min="6545" max="6545" width="19.125" style="98" bestFit="1" customWidth="1"/>
    <col min="6546" max="6546" width="11.5" style="98" customWidth="1"/>
    <col min="6547" max="6547" width="18.875" style="98" bestFit="1" customWidth="1"/>
    <col min="6548" max="6548" width="28.875" style="98" bestFit="1" customWidth="1"/>
    <col min="6549" max="6549" width="24.125" style="98" bestFit="1" customWidth="1"/>
    <col min="6550" max="6550" width="18.625" style="98" bestFit="1" customWidth="1"/>
    <col min="6551" max="6551" width="16.625" style="98" bestFit="1" customWidth="1"/>
    <col min="6552" max="6552" width="19.375" style="98" bestFit="1" customWidth="1"/>
    <col min="6553" max="6553" width="4.5" style="98" customWidth="1"/>
    <col min="6554" max="6554" width="11.25" style="98" bestFit="1" customWidth="1"/>
    <col min="6555" max="6555" width="13.625" style="98" bestFit="1" customWidth="1"/>
    <col min="6556" max="6556" width="13.375" style="98" bestFit="1" customWidth="1"/>
    <col min="6557" max="6557" width="14.125" style="98" bestFit="1" customWidth="1"/>
    <col min="6558" max="6558" width="13.625" style="98" bestFit="1" customWidth="1"/>
    <col min="6559" max="6559" width="16.75" style="98" bestFit="1" customWidth="1"/>
    <col min="6560" max="6560" width="15.5" style="98" bestFit="1" customWidth="1"/>
    <col min="6561" max="6561" width="19.625" style="98" bestFit="1" customWidth="1"/>
    <col min="6562" max="6562" width="18.375" style="98" bestFit="1" customWidth="1"/>
    <col min="6563" max="6563" width="19.375" style="98" bestFit="1" customWidth="1"/>
    <col min="6564" max="6564" width="18.125" style="98" bestFit="1" customWidth="1"/>
    <col min="6565" max="6565" width="16.375" style="98" bestFit="1" customWidth="1"/>
    <col min="6566" max="6566" width="12.5" style="98" customWidth="1"/>
    <col min="6567" max="6567" width="25.5" style="98" bestFit="1" customWidth="1"/>
    <col min="6568" max="6568" width="24.125" style="98" bestFit="1" customWidth="1"/>
    <col min="6569" max="6569" width="19.625" style="98" bestFit="1" customWidth="1"/>
    <col min="6570" max="6570" width="18.375" style="98" bestFit="1" customWidth="1"/>
    <col min="6571" max="6571" width="23.5" style="98" bestFit="1" customWidth="1"/>
    <col min="6572" max="6572" width="13.375" style="98" bestFit="1" customWidth="1"/>
    <col min="6573" max="6573" width="19.875" style="98" bestFit="1" customWidth="1"/>
    <col min="6574" max="6574" width="22.75" style="98" bestFit="1" customWidth="1"/>
    <col min="6575" max="6575" width="19.125" style="98" bestFit="1" customWidth="1"/>
    <col min="6576" max="6576" width="10.875" style="98" customWidth="1"/>
    <col min="6577" max="6577" width="18.875" style="98" bestFit="1" customWidth="1"/>
    <col min="6578" max="6578" width="28.875" style="98" bestFit="1" customWidth="1"/>
    <col min="6579" max="6579" width="24.125" style="98" bestFit="1" customWidth="1"/>
    <col min="6580" max="6580" width="18.625" style="98" bestFit="1" customWidth="1"/>
    <col min="6581" max="6581" width="16.625" style="98" bestFit="1" customWidth="1"/>
    <col min="6582" max="6582" width="19.375" style="98" bestFit="1" customWidth="1"/>
    <col min="6583" max="6583" width="4.5" style="98" customWidth="1"/>
    <col min="6584" max="6584" width="11.25" style="98" bestFit="1" customWidth="1"/>
    <col min="6585" max="6585" width="13.625" style="98" bestFit="1" customWidth="1"/>
    <col min="6586" max="6586" width="13.375" style="98" bestFit="1" customWidth="1"/>
    <col min="6587" max="6587" width="14.125" style="98" bestFit="1" customWidth="1"/>
    <col min="6588" max="6588" width="13.625" style="98" bestFit="1" customWidth="1"/>
    <col min="6589" max="6589" width="16.75" style="98" bestFit="1" customWidth="1"/>
    <col min="6590" max="6590" width="15.5" style="98" bestFit="1" customWidth="1"/>
    <col min="6591" max="6591" width="19.625" style="98" bestFit="1" customWidth="1"/>
    <col min="6592" max="6592" width="18.375" style="98" bestFit="1" customWidth="1"/>
    <col min="6593" max="6593" width="19.375" style="98" bestFit="1" customWidth="1"/>
    <col min="6594" max="6594" width="18.125" style="98" bestFit="1" customWidth="1"/>
    <col min="6595" max="6595" width="16.375" style="98" bestFit="1" customWidth="1"/>
    <col min="6596" max="6596" width="12.5" style="98" customWidth="1"/>
    <col min="6597" max="6597" width="25.5" style="98" bestFit="1" customWidth="1"/>
    <col min="6598" max="6598" width="24.125" style="98" bestFit="1" customWidth="1"/>
    <col min="6599" max="6599" width="19.625" style="98" bestFit="1" customWidth="1"/>
    <col min="6600" max="6600" width="18.375" style="98" bestFit="1" customWidth="1"/>
    <col min="6601" max="6601" width="23.5" style="98" bestFit="1" customWidth="1"/>
    <col min="6602" max="6602" width="13.375" style="98" bestFit="1" customWidth="1"/>
    <col min="6603" max="6603" width="19.875" style="98" bestFit="1" customWidth="1"/>
    <col min="6604" max="6604" width="22.75" style="98" bestFit="1" customWidth="1"/>
    <col min="6605" max="6605" width="19.125" style="98" bestFit="1" customWidth="1"/>
    <col min="6606" max="6606" width="10.875" style="98" customWidth="1"/>
    <col min="6607" max="6607" width="18.875" style="98" bestFit="1" customWidth="1"/>
    <col min="6608" max="6608" width="28.875" style="98" bestFit="1" customWidth="1"/>
    <col min="6609" max="6609" width="24.125" style="98" bestFit="1" customWidth="1"/>
    <col min="6610" max="6610" width="18.625" style="98" bestFit="1" customWidth="1"/>
    <col min="6611" max="6611" width="16.625" style="98" bestFit="1" customWidth="1"/>
    <col min="6612" max="6612" width="19.375" style="98" bestFit="1" customWidth="1"/>
    <col min="6613" max="6613" width="4.5" style="98" customWidth="1"/>
    <col min="6614" max="6614" width="11.25" style="98" bestFit="1" customWidth="1"/>
    <col min="6615" max="6615" width="13.625" style="98" bestFit="1" customWidth="1"/>
    <col min="6616" max="6616" width="13.375" style="98" bestFit="1" customWidth="1"/>
    <col min="6617" max="6617" width="14.125" style="98" bestFit="1" customWidth="1"/>
    <col min="6618" max="6618" width="13.625" style="98" bestFit="1" customWidth="1"/>
    <col min="6619" max="6619" width="16.75" style="98" bestFit="1" customWidth="1"/>
    <col min="6620" max="6620" width="15.5" style="98" bestFit="1" customWidth="1"/>
    <col min="6621" max="6621" width="19.625" style="98" bestFit="1" customWidth="1"/>
    <col min="6622" max="6622" width="18.375" style="98" bestFit="1" customWidth="1"/>
    <col min="6623" max="6623" width="19.375" style="98" bestFit="1" customWidth="1"/>
    <col min="6624" max="6624" width="18.125" style="98" bestFit="1" customWidth="1"/>
    <col min="6625" max="6625" width="16.375" style="98" bestFit="1" customWidth="1"/>
    <col min="6626" max="6626" width="12.5" style="98" bestFit="1" customWidth="1"/>
    <col min="6627" max="6627" width="25.5" style="98" bestFit="1" customWidth="1"/>
    <col min="6628" max="6628" width="24.125" style="98" bestFit="1" customWidth="1"/>
    <col min="6629" max="6629" width="19.625" style="98" bestFit="1" customWidth="1"/>
    <col min="6630" max="6630" width="18.375" style="98" bestFit="1" customWidth="1"/>
    <col min="6631" max="6631" width="23.5" style="98" bestFit="1" customWidth="1"/>
    <col min="6632" max="6632" width="13.375" style="98" bestFit="1" customWidth="1"/>
    <col min="6633" max="6633" width="19.875" style="98" bestFit="1" customWidth="1"/>
    <col min="6634" max="6634" width="22.75" style="98" bestFit="1" customWidth="1"/>
    <col min="6635" max="6635" width="19.125" style="98" bestFit="1" customWidth="1"/>
    <col min="6636" max="6636" width="10.875" style="98" customWidth="1"/>
    <col min="6637" max="6637" width="18.875" style="98" bestFit="1" customWidth="1"/>
    <col min="6638" max="6638" width="28.875" style="98" bestFit="1" customWidth="1"/>
    <col min="6639" max="6639" width="24.125" style="98" bestFit="1" customWidth="1"/>
    <col min="6640" max="6640" width="18.625" style="98" bestFit="1" customWidth="1"/>
    <col min="6641" max="6641" width="16.625" style="98" bestFit="1" customWidth="1"/>
    <col min="6642" max="6642" width="19.375" style="98" bestFit="1" customWidth="1"/>
    <col min="6643" max="6643" width="4.5" style="98" customWidth="1"/>
    <col min="6644" max="6644" width="11.25" style="98" bestFit="1" customWidth="1"/>
    <col min="6645" max="6645" width="13.625" style="98" bestFit="1" customWidth="1"/>
    <col min="6646" max="6646" width="13.375" style="98" bestFit="1" customWidth="1"/>
    <col min="6647" max="6647" width="14.125" style="98" bestFit="1" customWidth="1"/>
    <col min="6648" max="6648" width="13.625" style="98" bestFit="1" customWidth="1"/>
    <col min="6649" max="6649" width="16.75" style="98" bestFit="1" customWidth="1"/>
    <col min="6650" max="6650" width="15.5" style="98" bestFit="1" customWidth="1"/>
    <col min="6651" max="6651" width="19.625" style="98" bestFit="1" customWidth="1"/>
    <col min="6652" max="6652" width="18.375" style="98" bestFit="1" customWidth="1"/>
    <col min="6653" max="6653" width="19.375" style="98" bestFit="1" customWidth="1"/>
    <col min="6654" max="6654" width="18.125" style="98" bestFit="1" customWidth="1"/>
    <col min="6655" max="6655" width="16.375" style="98" bestFit="1" customWidth="1"/>
    <col min="6656" max="6656" width="12.5" style="98" bestFit="1" customWidth="1"/>
    <col min="6657" max="6657" width="25.5" style="98" bestFit="1" customWidth="1"/>
    <col min="6658" max="6658" width="24.125" style="98" bestFit="1" customWidth="1"/>
    <col min="6659" max="6659" width="19.625" style="98" bestFit="1" customWidth="1"/>
    <col min="6660" max="6660" width="18.375" style="98" bestFit="1" customWidth="1"/>
    <col min="6661" max="6661" width="23.5" style="98" bestFit="1" customWidth="1"/>
    <col min="6662" max="6662" width="13.375" style="98" bestFit="1" customWidth="1"/>
    <col min="6663" max="6663" width="19.875" style="98" bestFit="1" customWidth="1"/>
    <col min="6664" max="6664" width="22.75" style="98" bestFit="1" customWidth="1"/>
    <col min="6665" max="6665" width="19.125" style="98" bestFit="1" customWidth="1"/>
    <col min="6666" max="6666" width="11.5" style="98" bestFit="1" customWidth="1"/>
    <col min="6667" max="6667" width="18.875" style="98" bestFit="1" customWidth="1"/>
    <col min="6668" max="6668" width="28.875" style="98" bestFit="1" customWidth="1"/>
    <col min="6669" max="6669" width="24.125" style="98" bestFit="1" customWidth="1"/>
    <col min="6670" max="6670" width="18.625" style="98" bestFit="1" customWidth="1"/>
    <col min="6671" max="6671" width="16.625" style="98" bestFit="1" customWidth="1"/>
    <col min="6672" max="6672" width="19.375" style="98" bestFit="1" customWidth="1"/>
    <col min="6673" max="6673" width="4.5" style="98" customWidth="1"/>
    <col min="6674" max="6674" width="11.25" style="98" bestFit="1" customWidth="1"/>
    <col min="6675" max="6675" width="13.625" style="98" bestFit="1" customWidth="1"/>
    <col min="6676" max="6676" width="13.375" style="98" bestFit="1" customWidth="1"/>
    <col min="6677" max="6677" width="14.125" style="98" bestFit="1" customWidth="1"/>
    <col min="6678" max="6678" width="13.625" style="98" bestFit="1" customWidth="1"/>
    <col min="6679" max="6679" width="16.75" style="98" bestFit="1" customWidth="1"/>
    <col min="6680" max="6680" width="15.5" style="98" bestFit="1" customWidth="1"/>
    <col min="6681" max="6681" width="19.625" style="98" bestFit="1" customWidth="1"/>
    <col min="6682" max="6682" width="18.375" style="98" bestFit="1" customWidth="1"/>
    <col min="6683" max="6683" width="19.375" style="98" bestFit="1" customWidth="1"/>
    <col min="6684" max="6684" width="18.125" style="98" bestFit="1" customWidth="1"/>
    <col min="6685" max="6685" width="16.375" style="98" bestFit="1" customWidth="1"/>
    <col min="6686" max="6686" width="12.5" style="98" bestFit="1" customWidth="1"/>
    <col min="6687" max="6687" width="25.5" style="98" bestFit="1" customWidth="1"/>
    <col min="6688" max="6688" width="24.125" style="98" bestFit="1" customWidth="1"/>
    <col min="6689" max="6689" width="19.625" style="98" bestFit="1" customWidth="1"/>
    <col min="6690" max="6690" width="18.375" style="98" bestFit="1" customWidth="1"/>
    <col min="6691" max="6691" width="23.5" style="98" bestFit="1" customWidth="1"/>
    <col min="6692" max="6692" width="13.375" style="98" bestFit="1" customWidth="1"/>
    <col min="6693" max="6693" width="19.875" style="98" bestFit="1" customWidth="1"/>
    <col min="6694" max="6694" width="22.75" style="98" bestFit="1" customWidth="1"/>
    <col min="6695" max="6695" width="19.125" style="98" bestFit="1" customWidth="1"/>
    <col min="6696" max="6696" width="11.5" style="98" bestFit="1" customWidth="1"/>
    <col min="6697" max="6697" width="18.875" style="98" bestFit="1" customWidth="1"/>
    <col min="6698" max="6698" width="28.875" style="98" bestFit="1" customWidth="1"/>
    <col min="6699" max="6699" width="24.125" style="98" bestFit="1" customWidth="1"/>
    <col min="6700" max="6700" width="18.625" style="98" bestFit="1" customWidth="1"/>
    <col min="6701" max="6701" width="16.625" style="98" bestFit="1" customWidth="1"/>
    <col min="6702" max="6702" width="19.375" style="98" bestFit="1" customWidth="1"/>
    <col min="6703" max="6703" width="4.5" style="98" customWidth="1"/>
    <col min="6704" max="6704" width="11.25" style="98" bestFit="1" customWidth="1"/>
    <col min="6705" max="6705" width="13.625" style="98" bestFit="1" customWidth="1"/>
    <col min="6706" max="6706" width="13.375" style="98" bestFit="1" customWidth="1"/>
    <col min="6707" max="6707" width="14.125" style="98" bestFit="1" customWidth="1"/>
    <col min="6708" max="6708" width="13.625" style="98" bestFit="1" customWidth="1"/>
    <col min="6709" max="6709" width="16.75" style="98" bestFit="1" customWidth="1"/>
    <col min="6710" max="6710" width="15.5" style="98" bestFit="1" customWidth="1"/>
    <col min="6711" max="6711" width="19.625" style="98" bestFit="1" customWidth="1"/>
    <col min="6712" max="6712" width="18.375" style="98" bestFit="1" customWidth="1"/>
    <col min="6713" max="6713" width="19.375" style="98" bestFit="1" customWidth="1"/>
    <col min="6714" max="6714" width="18.125" style="98" bestFit="1" customWidth="1"/>
    <col min="6715" max="6715" width="16.375" style="98" bestFit="1" customWidth="1"/>
    <col min="6716" max="6716" width="12.5" style="98" bestFit="1" customWidth="1"/>
    <col min="6717" max="6717" width="25.5" style="98" bestFit="1" customWidth="1"/>
    <col min="6718" max="6718" width="24.125" style="98" bestFit="1" customWidth="1"/>
    <col min="6719" max="6719" width="19.625" style="98" bestFit="1" customWidth="1"/>
    <col min="6720" max="6720" width="18.375" style="98" bestFit="1" customWidth="1"/>
    <col min="6721" max="6721" width="23.5" style="98" bestFit="1" customWidth="1"/>
    <col min="6722" max="6722" width="13.375" style="98" bestFit="1" customWidth="1"/>
    <col min="6723" max="6723" width="19.875" style="98" bestFit="1" customWidth="1"/>
    <col min="6724" max="6724" width="22.75" style="98" bestFit="1" customWidth="1"/>
    <col min="6725" max="6725" width="19.125" style="98" bestFit="1" customWidth="1"/>
    <col min="6726" max="6726" width="11.5" style="98" customWidth="1"/>
    <col min="6727" max="6727" width="18.875" style="98" bestFit="1" customWidth="1"/>
    <col min="6728" max="6728" width="28.875" style="98" bestFit="1" customWidth="1"/>
    <col min="6729" max="6729" width="24.125" style="98" bestFit="1" customWidth="1"/>
    <col min="6730" max="6730" width="18.625" style="98" bestFit="1" customWidth="1"/>
    <col min="6731" max="6731" width="16.625" style="98" bestFit="1" customWidth="1"/>
    <col min="6732" max="6732" width="19.375" style="98" bestFit="1" customWidth="1"/>
    <col min="6733" max="6733" width="4.5" style="98" customWidth="1"/>
    <col min="6734" max="6734" width="11.25" style="98" bestFit="1" customWidth="1"/>
    <col min="6735" max="6735" width="13.625" style="98" bestFit="1" customWidth="1"/>
    <col min="6736" max="6736" width="13.375" style="98" bestFit="1" customWidth="1"/>
    <col min="6737" max="6737" width="14.125" style="98" bestFit="1" customWidth="1"/>
    <col min="6738" max="6738" width="13.625" style="98" bestFit="1" customWidth="1"/>
    <col min="6739" max="6739" width="16.75" style="98" bestFit="1" customWidth="1"/>
    <col min="6740" max="6740" width="15.5" style="98" bestFit="1" customWidth="1"/>
    <col min="6741" max="6741" width="19.625" style="98" bestFit="1" customWidth="1"/>
    <col min="6742" max="6742" width="18.375" style="98" bestFit="1" customWidth="1"/>
    <col min="6743" max="6743" width="19.375" style="98" bestFit="1" customWidth="1"/>
    <col min="6744" max="6744" width="18.125" style="98" bestFit="1" customWidth="1"/>
    <col min="6745" max="6745" width="16.375" style="98" bestFit="1" customWidth="1"/>
    <col min="6746" max="6746" width="12.5" style="98" bestFit="1" customWidth="1"/>
    <col min="6747" max="6747" width="25.5" style="98" bestFit="1" customWidth="1"/>
    <col min="6748" max="6748" width="24.125" style="98" bestFit="1" customWidth="1"/>
    <col min="6749" max="6749" width="19.625" style="98" bestFit="1" customWidth="1"/>
    <col min="6750" max="6750" width="18.375" style="98" bestFit="1" customWidth="1"/>
    <col min="6751" max="6751" width="23.5" style="98" bestFit="1" customWidth="1"/>
    <col min="6752" max="6752" width="13.375" style="98" bestFit="1" customWidth="1"/>
    <col min="6753" max="6753" width="19.875" style="98" bestFit="1" customWidth="1"/>
    <col min="6754" max="6754" width="22.75" style="98" bestFit="1" customWidth="1"/>
    <col min="6755" max="6755" width="19.125" style="98" bestFit="1" customWidth="1"/>
    <col min="6756" max="6756" width="11.5" style="98" bestFit="1" customWidth="1"/>
    <col min="6757" max="6757" width="18.875" style="98" bestFit="1" customWidth="1"/>
    <col min="6758" max="6758" width="28.875" style="98" bestFit="1" customWidth="1"/>
    <col min="6759" max="6759" width="24.125" style="98" bestFit="1" customWidth="1"/>
    <col min="6760" max="6760" width="18.625" style="98" bestFit="1" customWidth="1"/>
    <col min="6761" max="6761" width="16.625" style="98" bestFit="1" customWidth="1"/>
    <col min="6762" max="6762" width="19.375" style="98" bestFit="1" customWidth="1"/>
    <col min="6763" max="6763" width="4.5" style="98" customWidth="1"/>
    <col min="6764" max="6764" width="11.25" style="98" bestFit="1" customWidth="1"/>
    <col min="6765" max="6765" width="13.625" style="98" bestFit="1" customWidth="1"/>
    <col min="6766" max="6766" width="13.375" style="98" bestFit="1" customWidth="1"/>
    <col min="6767" max="6767" width="14.125" style="98" bestFit="1" customWidth="1"/>
    <col min="6768" max="6768" width="13.625" style="98" bestFit="1" customWidth="1"/>
    <col min="6769" max="6769" width="16.75" style="98" bestFit="1" customWidth="1"/>
    <col min="6770" max="6770" width="15.5" style="98" bestFit="1" customWidth="1"/>
    <col min="6771" max="6771" width="19.625" style="98" bestFit="1" customWidth="1"/>
    <col min="6772" max="6772" width="18.375" style="98" bestFit="1" customWidth="1"/>
    <col min="6773" max="6773" width="19.375" style="98" bestFit="1" customWidth="1"/>
    <col min="6774" max="6774" width="18.125" style="98" bestFit="1" customWidth="1"/>
    <col min="6775" max="6775" width="16.375" style="98" bestFit="1" customWidth="1"/>
    <col min="6776" max="6776" width="12.5" style="98" customWidth="1"/>
    <col min="6777" max="6777" width="25.5" style="98" bestFit="1" customWidth="1"/>
    <col min="6778" max="6778" width="24.125" style="98" bestFit="1" customWidth="1"/>
    <col min="6779" max="6779" width="19.625" style="98" bestFit="1" customWidth="1"/>
    <col min="6780" max="6780" width="18.375" style="98" bestFit="1" customWidth="1"/>
    <col min="6781" max="6781" width="23.5" style="98" bestFit="1" customWidth="1"/>
    <col min="6782" max="6782" width="13.375" style="98" bestFit="1" customWidth="1"/>
    <col min="6783" max="6783" width="19.875" style="98" bestFit="1" customWidth="1"/>
    <col min="6784" max="6784" width="22.75" style="98" bestFit="1" customWidth="1"/>
    <col min="6785" max="6785" width="19.125" style="98" bestFit="1" customWidth="1"/>
    <col min="6786" max="6786" width="11.5" style="98" bestFit="1" customWidth="1"/>
    <col min="6787" max="6787" width="18.875" style="98" bestFit="1" customWidth="1"/>
    <col min="6788" max="6788" width="28.875" style="98" bestFit="1" customWidth="1"/>
    <col min="6789" max="6789" width="24.125" style="98" bestFit="1" customWidth="1"/>
    <col min="6790" max="6790" width="18.625" style="98" bestFit="1" customWidth="1"/>
    <col min="6791" max="6791" width="16.625" style="98" bestFit="1" customWidth="1"/>
    <col min="6792" max="6792" width="19.375" style="98" bestFit="1" customWidth="1"/>
    <col min="6793" max="6793" width="4.5" style="98" customWidth="1"/>
    <col min="6794" max="6794" width="11.25" style="98" bestFit="1" customWidth="1"/>
    <col min="6795" max="6795" width="13.625" style="98" bestFit="1" customWidth="1"/>
    <col min="6796" max="6796" width="13.375" style="98" bestFit="1" customWidth="1"/>
    <col min="6797" max="6797" width="14.125" style="98" bestFit="1" customWidth="1"/>
    <col min="6798" max="6798" width="13.625" style="98" bestFit="1" customWidth="1"/>
    <col min="6799" max="6799" width="16.75" style="98" bestFit="1" customWidth="1"/>
    <col min="6800" max="6800" width="15.5" style="98" bestFit="1" customWidth="1"/>
    <col min="6801" max="6801" width="19.625" style="98" bestFit="1" customWidth="1"/>
    <col min="6802" max="6802" width="18.375" style="98" bestFit="1" customWidth="1"/>
    <col min="6803" max="6803" width="19.375" style="98" bestFit="1" customWidth="1"/>
    <col min="6804" max="6804" width="18.125" style="98" bestFit="1" customWidth="1"/>
    <col min="6805" max="6805" width="16.375" style="98" bestFit="1" customWidth="1"/>
    <col min="6806" max="6806" width="12.5" style="98" customWidth="1"/>
    <col min="6807" max="6807" width="25.5" style="98" bestFit="1" customWidth="1"/>
    <col min="6808" max="6808" width="24.125" style="98" bestFit="1" customWidth="1"/>
    <col min="6809" max="6809" width="19.625" style="98" bestFit="1" customWidth="1"/>
    <col min="6810" max="6810" width="18.375" style="98" bestFit="1" customWidth="1"/>
    <col min="6811" max="6811" width="23.5" style="98" bestFit="1" customWidth="1"/>
    <col min="6812" max="6812" width="13.375" style="98" bestFit="1" customWidth="1"/>
    <col min="6813" max="6813" width="19.875" style="98" bestFit="1" customWidth="1"/>
    <col min="6814" max="6814" width="22.75" style="98" bestFit="1" customWidth="1"/>
    <col min="6815" max="6815" width="19.125" style="98" bestFit="1" customWidth="1"/>
    <col min="6816" max="6816" width="11.5" style="98" customWidth="1"/>
    <col min="6817" max="6817" width="18.875" style="98" bestFit="1" customWidth="1"/>
    <col min="6818" max="6818" width="28.875" style="98" bestFit="1" customWidth="1"/>
    <col min="6819" max="6819" width="24.125" style="98" bestFit="1" customWidth="1"/>
    <col min="6820" max="6820" width="18.625" style="98" bestFit="1" customWidth="1"/>
    <col min="6821" max="6821" width="16.625" style="98" bestFit="1" customWidth="1"/>
    <col min="6822" max="6822" width="19.375" style="98" bestFit="1" customWidth="1"/>
    <col min="6823" max="6823" width="4.5" style="98" customWidth="1"/>
    <col min="6824" max="6824" width="11.25" style="98" bestFit="1" customWidth="1"/>
    <col min="6825" max="6825" width="13.625" style="98" bestFit="1" customWidth="1"/>
    <col min="6826" max="6826" width="13.375" style="98" bestFit="1" customWidth="1"/>
    <col min="6827" max="6827" width="14.125" style="98" bestFit="1" customWidth="1"/>
    <col min="6828" max="6828" width="13.625" style="98" bestFit="1" customWidth="1"/>
    <col min="6829" max="6829" width="16.75" style="98" bestFit="1" customWidth="1"/>
    <col min="6830" max="6830" width="15.5" style="98" bestFit="1" customWidth="1"/>
    <col min="6831" max="6831" width="19.625" style="98" bestFit="1" customWidth="1"/>
    <col min="6832" max="6832" width="18.375" style="98" bestFit="1" customWidth="1"/>
    <col min="6833" max="6833" width="19.375" style="98" bestFit="1" customWidth="1"/>
    <col min="6834" max="6834" width="18.125" style="98" bestFit="1" customWidth="1"/>
    <col min="6835" max="6835" width="16.375" style="98" bestFit="1" customWidth="1"/>
    <col min="6836" max="6836" width="12.5" style="98" customWidth="1"/>
    <col min="6837" max="6837" width="25.5" style="98" bestFit="1" customWidth="1"/>
    <col min="6838" max="6838" width="24.125" style="98" bestFit="1" customWidth="1"/>
    <col min="6839" max="6839" width="19.625" style="98" bestFit="1" customWidth="1"/>
    <col min="6840" max="6840" width="18.375" style="98" bestFit="1" customWidth="1"/>
    <col min="6841" max="6841" width="23.5" style="98" bestFit="1" customWidth="1"/>
    <col min="6842" max="6842" width="13.375" style="98" bestFit="1" customWidth="1"/>
    <col min="6843" max="6843" width="19.875" style="98" bestFit="1" customWidth="1"/>
    <col min="6844" max="6844" width="22.75" style="98" bestFit="1" customWidth="1"/>
    <col min="6845" max="6845" width="19.125" style="98" bestFit="1" customWidth="1"/>
    <col min="6846" max="6846" width="11.5" style="98" customWidth="1"/>
    <col min="6847" max="6847" width="18.875" style="98" bestFit="1" customWidth="1"/>
    <col min="6848" max="6848" width="28.875" style="98" bestFit="1" customWidth="1"/>
    <col min="6849" max="6849" width="24.125" style="98" bestFit="1" customWidth="1"/>
    <col min="6850" max="6850" width="18.625" style="98" bestFit="1" customWidth="1"/>
    <col min="6851" max="6851" width="16.625" style="98" bestFit="1" customWidth="1"/>
    <col min="6852" max="6852" width="19.375" style="98" bestFit="1" customWidth="1"/>
    <col min="6853" max="6853" width="4.5" style="98" customWidth="1"/>
    <col min="6854" max="6854" width="11.25" style="98" bestFit="1" customWidth="1"/>
    <col min="6855" max="6855" width="13.625" style="98" bestFit="1" customWidth="1"/>
    <col min="6856" max="6856" width="13.375" style="98" bestFit="1" customWidth="1"/>
    <col min="6857" max="6857" width="14.125" style="98" bestFit="1" customWidth="1"/>
    <col min="6858" max="6858" width="13.625" style="98" bestFit="1" customWidth="1"/>
    <col min="6859" max="6859" width="16.75" style="98" bestFit="1" customWidth="1"/>
    <col min="6860" max="6860" width="15.5" style="98" bestFit="1" customWidth="1"/>
    <col min="6861" max="6861" width="19.625" style="98" bestFit="1" customWidth="1"/>
    <col min="6862" max="6862" width="18.375" style="98" bestFit="1" customWidth="1"/>
    <col min="6863" max="6863" width="19.375" style="98" bestFit="1" customWidth="1"/>
    <col min="6864" max="6864" width="18.125" style="98" bestFit="1" customWidth="1"/>
    <col min="6865" max="6865" width="16.375" style="98" bestFit="1" customWidth="1"/>
    <col min="6866" max="6866" width="12" style="98" customWidth="1"/>
    <col min="6867" max="6867" width="25.5" style="98" bestFit="1" customWidth="1"/>
    <col min="6868" max="6868" width="24.125" style="98" bestFit="1" customWidth="1"/>
    <col min="6869" max="6869" width="19.625" style="98" bestFit="1" customWidth="1"/>
    <col min="6870" max="6870" width="18.375" style="98" bestFit="1" customWidth="1"/>
    <col min="6871" max="6871" width="23.5" style="98" bestFit="1" customWidth="1"/>
    <col min="6872" max="6872" width="13.375" style="98" bestFit="1" customWidth="1"/>
    <col min="6873" max="6873" width="19.875" style="98" bestFit="1" customWidth="1"/>
    <col min="6874" max="6874" width="22.75" style="98" bestFit="1" customWidth="1"/>
    <col min="6875" max="6875" width="19.125" style="98" bestFit="1" customWidth="1"/>
    <col min="6876" max="6876" width="11.5" style="98" customWidth="1"/>
    <col min="6877" max="6877" width="18.875" style="98" bestFit="1" customWidth="1"/>
    <col min="6878" max="6878" width="28.875" style="98" bestFit="1" customWidth="1"/>
    <col min="6879" max="6879" width="24.125" style="98" bestFit="1" customWidth="1"/>
    <col min="6880" max="6880" width="18.625" style="98" bestFit="1" customWidth="1"/>
    <col min="6881" max="6881" width="16.625" style="98" bestFit="1" customWidth="1"/>
    <col min="6882" max="6882" width="19.375" style="98" bestFit="1" customWidth="1"/>
    <col min="6883" max="6883" width="4.5" style="98" customWidth="1"/>
    <col min="6884" max="6884" width="11.25" style="98" bestFit="1" customWidth="1"/>
    <col min="6885" max="6885" width="13.625" style="98" bestFit="1" customWidth="1"/>
    <col min="6886" max="6886" width="13.375" style="98" bestFit="1" customWidth="1"/>
    <col min="6887" max="6887" width="14.125" style="98" bestFit="1" customWidth="1"/>
    <col min="6888" max="6888" width="13.625" style="98" bestFit="1" customWidth="1"/>
    <col min="6889" max="6889" width="16.75" style="98" bestFit="1" customWidth="1"/>
    <col min="6890" max="6890" width="15.5" style="98" bestFit="1" customWidth="1"/>
    <col min="6891" max="6891" width="19.625" style="98" bestFit="1" customWidth="1"/>
    <col min="6892" max="6892" width="18.375" style="98" bestFit="1" customWidth="1"/>
    <col min="6893" max="6893" width="19.375" style="98" bestFit="1" customWidth="1"/>
    <col min="6894" max="6894" width="18.125" style="98" bestFit="1" customWidth="1"/>
    <col min="6895" max="6895" width="16.375" style="98" bestFit="1" customWidth="1"/>
    <col min="6896" max="6896" width="12" style="98" customWidth="1"/>
    <col min="6897" max="6897" width="25.5" style="98" bestFit="1" customWidth="1"/>
    <col min="6898" max="6898" width="24.125" style="98" bestFit="1" customWidth="1"/>
    <col min="6899" max="6899" width="19.625" style="98" bestFit="1" customWidth="1"/>
    <col min="6900" max="6900" width="18.375" style="98" bestFit="1" customWidth="1"/>
    <col min="6901" max="6901" width="23.5" style="98" bestFit="1" customWidth="1"/>
    <col min="6902" max="6902" width="13.375" style="98" bestFit="1" customWidth="1"/>
    <col min="6903" max="6903" width="19.875" style="98" bestFit="1" customWidth="1"/>
    <col min="6904" max="6904" width="22.75" style="98" bestFit="1" customWidth="1"/>
    <col min="6905" max="6905" width="19.125" style="98" bestFit="1" customWidth="1"/>
    <col min="6906" max="6906" width="11.5" style="98" bestFit="1" customWidth="1"/>
    <col min="6907" max="6907" width="18.875" style="98" bestFit="1" customWidth="1"/>
    <col min="6908" max="6908" width="28.875" style="98" bestFit="1" customWidth="1"/>
    <col min="6909" max="6909" width="24.125" style="98" bestFit="1" customWidth="1"/>
    <col min="6910" max="6910" width="18.625" style="98" bestFit="1" customWidth="1"/>
    <col min="6911" max="6911" width="16.625" style="98" bestFit="1" customWidth="1"/>
    <col min="6912" max="6912" width="19.375" style="98" bestFit="1" customWidth="1"/>
    <col min="6913" max="6913" width="4.5" style="98" customWidth="1"/>
    <col min="6914" max="6914" width="11.25" style="98" bestFit="1" customWidth="1"/>
    <col min="6915" max="6915" width="13.625" style="98" bestFit="1" customWidth="1"/>
    <col min="6916" max="6916" width="13.375" style="98" bestFit="1" customWidth="1"/>
    <col min="6917" max="6917" width="14.125" style="98" bestFit="1" customWidth="1"/>
    <col min="6918" max="6918" width="13.625" style="98" bestFit="1" customWidth="1"/>
    <col min="6919" max="6919" width="16.75" style="98" bestFit="1" customWidth="1"/>
    <col min="6920" max="6920" width="15.5" style="98" bestFit="1" customWidth="1"/>
    <col min="6921" max="6921" width="19.625" style="98" bestFit="1" customWidth="1"/>
    <col min="6922" max="6922" width="18.375" style="98" bestFit="1" customWidth="1"/>
    <col min="6923" max="6923" width="19.375" style="98" bestFit="1" customWidth="1"/>
    <col min="6924" max="6924" width="18.125" style="98" bestFit="1" customWidth="1"/>
    <col min="6925" max="6925" width="16.375" style="98" bestFit="1" customWidth="1"/>
    <col min="6926" max="6926" width="12" style="98" customWidth="1"/>
    <col min="6927" max="6927" width="25.5" style="98" bestFit="1" customWidth="1"/>
    <col min="6928" max="6928" width="24.125" style="98" bestFit="1" customWidth="1"/>
    <col min="6929" max="6929" width="19.625" style="98" bestFit="1" customWidth="1"/>
    <col min="6930" max="6930" width="18.375" style="98" bestFit="1" customWidth="1"/>
    <col min="6931" max="6931" width="23.5" style="98" bestFit="1" customWidth="1"/>
    <col min="6932" max="6932" width="13.375" style="98" bestFit="1" customWidth="1"/>
    <col min="6933" max="6933" width="19.875" style="98" bestFit="1" customWidth="1"/>
    <col min="6934" max="6934" width="22.75" style="98" bestFit="1" customWidth="1"/>
    <col min="6935" max="6935" width="19.125" style="98" bestFit="1" customWidth="1"/>
    <col min="6936" max="6936" width="11.5" style="98" customWidth="1"/>
    <col min="6937" max="6937" width="18.875" style="98" bestFit="1" customWidth="1"/>
    <col min="6938" max="6938" width="28.875" style="98" bestFit="1" customWidth="1"/>
    <col min="6939" max="6939" width="24.125" style="98" bestFit="1" customWidth="1"/>
    <col min="6940" max="6940" width="18.625" style="98" bestFit="1" customWidth="1"/>
    <col min="6941" max="6941" width="16.625" style="98" bestFit="1" customWidth="1"/>
    <col min="6942" max="6942" width="19.375" style="98" bestFit="1" customWidth="1"/>
    <col min="6943" max="6943" width="4.5" style="98" customWidth="1"/>
    <col min="6944" max="6944" width="11.25" style="98" bestFit="1" customWidth="1"/>
    <col min="6945" max="6945" width="13.625" style="98" bestFit="1" customWidth="1"/>
    <col min="6946" max="6946" width="13.375" style="98" bestFit="1" customWidth="1"/>
    <col min="6947" max="6947" width="14.125" style="98" bestFit="1" customWidth="1"/>
    <col min="6948" max="6948" width="13.625" style="98" bestFit="1" customWidth="1"/>
    <col min="6949" max="6949" width="16.75" style="98" bestFit="1" customWidth="1"/>
    <col min="6950" max="6950" width="15.5" style="98" bestFit="1" customWidth="1"/>
    <col min="6951" max="6951" width="19.625" style="98" bestFit="1" customWidth="1"/>
    <col min="6952" max="6952" width="18.375" style="98" bestFit="1" customWidth="1"/>
    <col min="6953" max="6953" width="19.375" style="98" bestFit="1" customWidth="1"/>
    <col min="6954" max="6954" width="18.125" style="98" bestFit="1" customWidth="1"/>
    <col min="6955" max="6955" width="16.375" style="98" bestFit="1" customWidth="1"/>
    <col min="6956" max="6956" width="12" style="98" customWidth="1"/>
    <col min="6957" max="6957" width="25.5" style="98" bestFit="1" customWidth="1"/>
    <col min="6958" max="6958" width="24.125" style="98" bestFit="1" customWidth="1"/>
    <col min="6959" max="6959" width="19.625" style="98" bestFit="1" customWidth="1"/>
    <col min="6960" max="6960" width="18.375" style="98" bestFit="1" customWidth="1"/>
    <col min="6961" max="6961" width="23.5" style="98" bestFit="1" customWidth="1"/>
    <col min="6962" max="6962" width="13.375" style="98" bestFit="1" customWidth="1"/>
    <col min="6963" max="6963" width="19.875" style="98" bestFit="1" customWidth="1"/>
    <col min="6964" max="6964" width="22.75" style="98" bestFit="1" customWidth="1"/>
    <col min="6965" max="6965" width="19.125" style="98" bestFit="1" customWidth="1"/>
    <col min="6966" max="6966" width="11.5" style="98" customWidth="1"/>
    <col min="6967" max="6967" width="18.875" style="98" bestFit="1" customWidth="1"/>
    <col min="6968" max="6968" width="28.875" style="98" bestFit="1" customWidth="1"/>
    <col min="6969" max="6969" width="24.125" style="98" bestFit="1" customWidth="1"/>
    <col min="6970" max="6970" width="18.625" style="98" bestFit="1" customWidth="1"/>
    <col min="6971" max="6971" width="16.625" style="98" bestFit="1" customWidth="1"/>
    <col min="6972" max="6972" width="19.375" style="98" bestFit="1" customWidth="1"/>
    <col min="6973" max="6973" width="4.5" style="98" customWidth="1"/>
    <col min="6974" max="6974" width="11.25" style="98" bestFit="1" customWidth="1"/>
    <col min="6975" max="6975" width="13.625" style="98" bestFit="1" customWidth="1"/>
    <col min="6976" max="6976" width="13.375" style="98" bestFit="1" customWidth="1"/>
    <col min="6977" max="6977" width="14.125" style="98" bestFit="1" customWidth="1"/>
    <col min="6978" max="6978" width="13.625" style="98" bestFit="1" customWidth="1"/>
    <col min="6979" max="6979" width="16.75" style="98" bestFit="1" customWidth="1"/>
    <col min="6980" max="6980" width="15.5" style="98" bestFit="1" customWidth="1"/>
    <col min="6981" max="6981" width="19.625" style="98" bestFit="1" customWidth="1"/>
    <col min="6982" max="6982" width="18.375" style="98" bestFit="1" customWidth="1"/>
    <col min="6983" max="6983" width="19.375" style="98" bestFit="1" customWidth="1"/>
    <col min="6984" max="6984" width="18.125" style="98" bestFit="1" customWidth="1"/>
    <col min="6985" max="6985" width="16.375" style="98" bestFit="1" customWidth="1"/>
    <col min="6986" max="6986" width="12" style="98" customWidth="1"/>
    <col min="6987" max="6987" width="25.5" style="98" bestFit="1" customWidth="1"/>
    <col min="6988" max="6988" width="24.125" style="98" bestFit="1" customWidth="1"/>
    <col min="6989" max="6989" width="19.625" style="98" bestFit="1" customWidth="1"/>
    <col min="6990" max="6990" width="18.375" style="98" bestFit="1" customWidth="1"/>
    <col min="6991" max="6991" width="23.5" style="98" bestFit="1" customWidth="1"/>
    <col min="6992" max="6992" width="13.375" style="98" bestFit="1" customWidth="1"/>
    <col min="6993" max="6993" width="19.875" style="98" bestFit="1" customWidth="1"/>
    <col min="6994" max="6994" width="22.75" style="98" bestFit="1" customWidth="1"/>
    <col min="6995" max="6995" width="19.125" style="98" bestFit="1" customWidth="1"/>
    <col min="6996" max="6996" width="10.875" style="98" customWidth="1"/>
    <col min="6997" max="6997" width="18.875" style="98" bestFit="1" customWidth="1"/>
    <col min="6998" max="6998" width="28.875" style="98" bestFit="1" customWidth="1"/>
    <col min="6999" max="6999" width="24.125" style="98" bestFit="1" customWidth="1"/>
    <col min="7000" max="7000" width="18.625" style="98" bestFit="1" customWidth="1"/>
    <col min="7001" max="7001" width="16.625" style="98" bestFit="1" customWidth="1"/>
    <col min="7002" max="7002" width="19.375" style="98" bestFit="1" customWidth="1"/>
    <col min="7003" max="7003" width="4.5" style="98" customWidth="1"/>
    <col min="7004" max="7004" width="11.25" style="98" bestFit="1" customWidth="1"/>
    <col min="7005" max="7005" width="13.625" style="98" bestFit="1" customWidth="1"/>
    <col min="7006" max="7006" width="13.375" style="98" bestFit="1" customWidth="1"/>
    <col min="7007" max="7007" width="14.125" style="98" bestFit="1" customWidth="1"/>
    <col min="7008" max="7008" width="13.625" style="98" bestFit="1" customWidth="1"/>
    <col min="7009" max="7009" width="16.75" style="98" bestFit="1" customWidth="1"/>
    <col min="7010" max="7010" width="15.5" style="98" bestFit="1" customWidth="1"/>
    <col min="7011" max="7011" width="19.625" style="98" bestFit="1" customWidth="1"/>
    <col min="7012" max="7012" width="18.375" style="98" bestFit="1" customWidth="1"/>
    <col min="7013" max="7013" width="19.375" style="98" bestFit="1" customWidth="1"/>
    <col min="7014" max="7014" width="18.125" style="98" bestFit="1" customWidth="1"/>
    <col min="7015" max="7015" width="16.375" style="98" bestFit="1" customWidth="1"/>
    <col min="7016" max="7016" width="12" style="98" customWidth="1"/>
    <col min="7017" max="7017" width="25.5" style="98" bestFit="1" customWidth="1"/>
    <col min="7018" max="7018" width="24.125" style="98" bestFit="1" customWidth="1"/>
    <col min="7019" max="7019" width="19.625" style="98" bestFit="1" customWidth="1"/>
    <col min="7020" max="7020" width="18.375" style="98" bestFit="1" customWidth="1"/>
    <col min="7021" max="7021" width="23.5" style="98" bestFit="1" customWidth="1"/>
    <col min="7022" max="7022" width="13.375" style="98" bestFit="1" customWidth="1"/>
    <col min="7023" max="7023" width="19.875" style="98" bestFit="1" customWidth="1"/>
    <col min="7024" max="7024" width="22.75" style="98" bestFit="1" customWidth="1"/>
    <col min="7025" max="7025" width="19.125" style="98" bestFit="1" customWidth="1"/>
    <col min="7026" max="7026" width="10.875" style="98" customWidth="1"/>
    <col min="7027" max="7027" width="18.875" style="98" bestFit="1" customWidth="1"/>
    <col min="7028" max="7028" width="28.875" style="98" bestFit="1" customWidth="1"/>
    <col min="7029" max="7029" width="24.125" style="98" bestFit="1" customWidth="1"/>
    <col min="7030" max="7030" width="18.625" style="98" bestFit="1" customWidth="1"/>
    <col min="7031" max="7031" width="16.625" style="98" bestFit="1" customWidth="1"/>
    <col min="7032" max="7032" width="19.375" style="98" bestFit="1" customWidth="1"/>
    <col min="7033" max="7033" width="4.5" style="98" customWidth="1"/>
    <col min="7034" max="7034" width="11.25" style="98" bestFit="1" customWidth="1"/>
    <col min="7035" max="7035" width="13.625" style="98" bestFit="1" customWidth="1"/>
    <col min="7036" max="7036" width="13.375" style="98" bestFit="1" customWidth="1"/>
    <col min="7037" max="7037" width="14.125" style="98" bestFit="1" customWidth="1"/>
    <col min="7038" max="7038" width="13.625" style="98" bestFit="1" customWidth="1"/>
    <col min="7039" max="7039" width="16.75" style="98" bestFit="1" customWidth="1"/>
    <col min="7040" max="7040" width="15.5" style="98" bestFit="1" customWidth="1"/>
    <col min="7041" max="7041" width="19.625" style="98" bestFit="1" customWidth="1"/>
    <col min="7042" max="7042" width="18.375" style="98" bestFit="1" customWidth="1"/>
    <col min="7043" max="7043" width="19.375" style="98" bestFit="1" customWidth="1"/>
    <col min="7044" max="7044" width="18.125" style="98" bestFit="1" customWidth="1"/>
    <col min="7045" max="7045" width="16.375" style="98" bestFit="1" customWidth="1"/>
    <col min="7046" max="7046" width="12" style="98" bestFit="1" customWidth="1"/>
    <col min="7047" max="7047" width="25.5" style="98" bestFit="1" customWidth="1"/>
    <col min="7048" max="7048" width="24.125" style="98" bestFit="1" customWidth="1"/>
    <col min="7049" max="7049" width="19.625" style="98" bestFit="1" customWidth="1"/>
    <col min="7050" max="7050" width="18.375" style="98" bestFit="1" customWidth="1"/>
    <col min="7051" max="7051" width="23.5" style="98" bestFit="1" customWidth="1"/>
    <col min="7052" max="7052" width="13.375" style="98" bestFit="1" customWidth="1"/>
    <col min="7053" max="7053" width="19.875" style="98" bestFit="1" customWidth="1"/>
    <col min="7054" max="7054" width="22.75" style="98" bestFit="1" customWidth="1"/>
    <col min="7055" max="7055" width="19.125" style="98" bestFit="1" customWidth="1"/>
    <col min="7056" max="7056" width="10.875" style="98" customWidth="1"/>
    <col min="7057" max="7057" width="18.875" style="98" bestFit="1" customWidth="1"/>
    <col min="7058" max="7058" width="28.875" style="98" bestFit="1" customWidth="1"/>
    <col min="7059" max="7059" width="24.125" style="98" bestFit="1" customWidth="1"/>
    <col min="7060" max="7060" width="18.625" style="98" bestFit="1" customWidth="1"/>
    <col min="7061" max="7061" width="16.625" style="98" bestFit="1" customWidth="1"/>
    <col min="7062" max="7062" width="19.375" style="98" bestFit="1" customWidth="1"/>
    <col min="7063" max="7063" width="4.5" style="98" customWidth="1"/>
    <col min="7064" max="7064" width="11.25" style="98" bestFit="1" customWidth="1"/>
    <col min="7065" max="7065" width="13.625" style="98" bestFit="1" customWidth="1"/>
    <col min="7066" max="7066" width="13.375" style="98" bestFit="1" customWidth="1"/>
    <col min="7067" max="7067" width="14.125" style="98" bestFit="1" customWidth="1"/>
    <col min="7068" max="7068" width="13.625" style="98" bestFit="1" customWidth="1"/>
    <col min="7069" max="7069" width="16.75" style="98" bestFit="1" customWidth="1"/>
    <col min="7070" max="7070" width="15.5" style="98" bestFit="1" customWidth="1"/>
    <col min="7071" max="7071" width="19.625" style="98" bestFit="1" customWidth="1"/>
    <col min="7072" max="7072" width="18.375" style="98" bestFit="1" customWidth="1"/>
    <col min="7073" max="7073" width="19.375" style="98" bestFit="1" customWidth="1"/>
    <col min="7074" max="7074" width="18.125" style="98" bestFit="1" customWidth="1"/>
    <col min="7075" max="7075" width="16.375" style="98" bestFit="1" customWidth="1"/>
    <col min="7076" max="7076" width="12" style="98" customWidth="1"/>
    <col min="7077" max="7077" width="25.5" style="98" bestFit="1" customWidth="1"/>
    <col min="7078" max="7078" width="24.125" style="98" bestFit="1" customWidth="1"/>
    <col min="7079" max="7079" width="19.625" style="98" bestFit="1" customWidth="1"/>
    <col min="7080" max="7080" width="18.375" style="98" bestFit="1" customWidth="1"/>
    <col min="7081" max="7081" width="23.5" style="98" bestFit="1" customWidth="1"/>
    <col min="7082" max="7082" width="13.375" style="98" bestFit="1" customWidth="1"/>
    <col min="7083" max="7083" width="19.875" style="98" bestFit="1" customWidth="1"/>
    <col min="7084" max="7084" width="22.75" style="98" bestFit="1" customWidth="1"/>
    <col min="7085" max="7085" width="19.125" style="98" bestFit="1" customWidth="1"/>
    <col min="7086" max="7086" width="11.5" style="98" customWidth="1"/>
    <col min="7087" max="7087" width="18.875" style="98" bestFit="1" customWidth="1"/>
    <col min="7088" max="7088" width="28.875" style="98" bestFit="1" customWidth="1"/>
    <col min="7089" max="7089" width="24.125" style="98" bestFit="1" customWidth="1"/>
    <col min="7090" max="7090" width="18.625" style="98" bestFit="1" customWidth="1"/>
    <col min="7091" max="7091" width="16.625" style="98" bestFit="1" customWidth="1"/>
    <col min="7092" max="7092" width="19.375" style="98" bestFit="1" customWidth="1"/>
    <col min="7093" max="7093" width="4.5" style="98" customWidth="1"/>
    <col min="7094" max="7094" width="11.25" style="98" bestFit="1" customWidth="1"/>
    <col min="7095" max="7095" width="13.625" style="98" bestFit="1" customWidth="1"/>
    <col min="7096" max="7096" width="13.375" style="98" bestFit="1" customWidth="1"/>
    <col min="7097" max="7097" width="14.125" style="98" bestFit="1" customWidth="1"/>
    <col min="7098" max="7098" width="13.625" style="98" bestFit="1" customWidth="1"/>
    <col min="7099" max="7099" width="16.75" style="98" bestFit="1" customWidth="1"/>
    <col min="7100" max="7100" width="15.5" style="98" bestFit="1" customWidth="1"/>
    <col min="7101" max="7101" width="19.625" style="98" bestFit="1" customWidth="1"/>
    <col min="7102" max="7102" width="18.375" style="98" bestFit="1" customWidth="1"/>
    <col min="7103" max="7103" width="19.375" style="98" bestFit="1" customWidth="1"/>
    <col min="7104" max="7104" width="18.125" style="98" bestFit="1" customWidth="1"/>
    <col min="7105" max="7105" width="16.375" style="98" bestFit="1" customWidth="1"/>
    <col min="7106" max="7106" width="12" style="98" bestFit="1" customWidth="1"/>
    <col min="7107" max="7107" width="25.5" style="98" bestFit="1" customWidth="1"/>
    <col min="7108" max="7108" width="24.125" style="98" bestFit="1" customWidth="1"/>
    <col min="7109" max="7109" width="19.625" style="98" bestFit="1" customWidth="1"/>
    <col min="7110" max="7110" width="18.375" style="98" bestFit="1" customWidth="1"/>
    <col min="7111" max="7111" width="23.5" style="98" bestFit="1" customWidth="1"/>
    <col min="7112" max="7112" width="13.375" style="98" bestFit="1" customWidth="1"/>
    <col min="7113" max="7113" width="19.875" style="98" bestFit="1" customWidth="1"/>
    <col min="7114" max="7114" width="22.75" style="98" bestFit="1" customWidth="1"/>
    <col min="7115" max="7115" width="19.125" style="98" bestFit="1" customWidth="1"/>
    <col min="7116" max="7116" width="11.5" style="98" customWidth="1"/>
    <col min="7117" max="7117" width="18.875" style="98" bestFit="1" customWidth="1"/>
    <col min="7118" max="7118" width="28.875" style="98" bestFit="1" customWidth="1"/>
    <col min="7119" max="7119" width="24.125" style="98" bestFit="1" customWidth="1"/>
    <col min="7120" max="7120" width="18.625" style="98" bestFit="1" customWidth="1"/>
    <col min="7121" max="7121" width="16.625" style="98" bestFit="1" customWidth="1"/>
    <col min="7122" max="7122" width="19.375" style="98" bestFit="1" customWidth="1"/>
    <col min="7123" max="7123" width="4.5" style="98" customWidth="1"/>
    <col min="7124" max="7124" width="11.25" style="98" bestFit="1" customWidth="1"/>
    <col min="7125" max="7125" width="13.625" style="98" bestFit="1" customWidth="1"/>
    <col min="7126" max="7126" width="13.375" style="98" bestFit="1" customWidth="1"/>
    <col min="7127" max="7127" width="14.125" style="98" bestFit="1" customWidth="1"/>
    <col min="7128" max="7128" width="13.625" style="98" bestFit="1" customWidth="1"/>
    <col min="7129" max="7129" width="16.75" style="98" bestFit="1" customWidth="1"/>
    <col min="7130" max="7130" width="15.5" style="98" bestFit="1" customWidth="1"/>
    <col min="7131" max="7131" width="19.625" style="98" bestFit="1" customWidth="1"/>
    <col min="7132" max="7132" width="18.375" style="98" bestFit="1" customWidth="1"/>
    <col min="7133" max="7133" width="19.375" style="98" bestFit="1" customWidth="1"/>
    <col min="7134" max="7134" width="18.125" style="98" bestFit="1" customWidth="1"/>
    <col min="7135" max="7135" width="16.375" style="98" bestFit="1" customWidth="1"/>
    <col min="7136" max="7136" width="12.5" style="98" bestFit="1" customWidth="1"/>
    <col min="7137" max="7137" width="25.5" style="98" bestFit="1" customWidth="1"/>
    <col min="7138" max="7138" width="24.125" style="98" bestFit="1" customWidth="1"/>
    <col min="7139" max="7139" width="19.625" style="98" bestFit="1" customWidth="1"/>
    <col min="7140" max="7140" width="18.375" style="98" bestFit="1" customWidth="1"/>
    <col min="7141" max="7141" width="23.5" style="98" bestFit="1" customWidth="1"/>
    <col min="7142" max="7142" width="13.375" style="98" bestFit="1" customWidth="1"/>
    <col min="7143" max="7143" width="19.875" style="98" bestFit="1" customWidth="1"/>
    <col min="7144" max="7144" width="22.75" style="98" bestFit="1" customWidth="1"/>
    <col min="7145" max="7145" width="19.125" style="98" bestFit="1" customWidth="1"/>
    <col min="7146" max="7146" width="11.5" style="98" customWidth="1"/>
    <col min="7147" max="7147" width="18.875" style="98" bestFit="1" customWidth="1"/>
    <col min="7148" max="7148" width="28.875" style="98" bestFit="1" customWidth="1"/>
    <col min="7149" max="7149" width="24.125" style="98" bestFit="1" customWidth="1"/>
    <col min="7150" max="7150" width="18.625" style="98" bestFit="1" customWidth="1"/>
    <col min="7151" max="7151" width="16.625" style="98" bestFit="1" customWidth="1"/>
    <col min="7152" max="7152" width="19.375" style="98" bestFit="1" customWidth="1"/>
    <col min="7153" max="7153" width="4.5" style="98" customWidth="1"/>
    <col min="7154" max="7154" width="11.25" style="98" bestFit="1" customWidth="1"/>
    <col min="7155" max="7155" width="13.625" style="98" bestFit="1" customWidth="1"/>
    <col min="7156" max="7156" width="13.375" style="98" bestFit="1" customWidth="1"/>
    <col min="7157" max="7157" width="14.125" style="98" bestFit="1" customWidth="1"/>
    <col min="7158" max="7158" width="13.625" style="98" bestFit="1" customWidth="1"/>
    <col min="7159" max="7159" width="16.75" style="98" bestFit="1" customWidth="1"/>
    <col min="7160" max="7160" width="15.5" style="98" bestFit="1" customWidth="1"/>
    <col min="7161" max="7161" width="19.625" style="98" bestFit="1" customWidth="1"/>
    <col min="7162" max="7162" width="18.375" style="98" bestFit="1" customWidth="1"/>
    <col min="7163" max="7163" width="19.375" style="98" bestFit="1" customWidth="1"/>
    <col min="7164" max="7164" width="18.125" style="98" bestFit="1" customWidth="1"/>
    <col min="7165" max="7165" width="16.375" style="98" bestFit="1" customWidth="1"/>
    <col min="7166" max="7166" width="12.5" style="98" bestFit="1" customWidth="1"/>
    <col min="7167" max="7167" width="25.5" style="98" bestFit="1" customWidth="1"/>
    <col min="7168" max="7168" width="24.125" style="98" bestFit="1" customWidth="1"/>
    <col min="7169" max="7169" width="19.625" style="98" bestFit="1" customWidth="1"/>
    <col min="7170" max="7170" width="18.375" style="98" bestFit="1" customWidth="1"/>
    <col min="7171" max="7171" width="23.5" style="98" bestFit="1" customWidth="1"/>
    <col min="7172" max="7172" width="13.375" style="98" bestFit="1" customWidth="1"/>
    <col min="7173" max="7173" width="19.875" style="98" bestFit="1" customWidth="1"/>
    <col min="7174" max="7174" width="22.75" style="98" bestFit="1" customWidth="1"/>
    <col min="7175" max="7175" width="19.125" style="98" bestFit="1" customWidth="1"/>
    <col min="7176" max="7176" width="11.5" style="98" bestFit="1" customWidth="1"/>
    <col min="7177" max="7177" width="18.875" style="98" bestFit="1" customWidth="1"/>
    <col min="7178" max="7178" width="28.875" style="98" bestFit="1" customWidth="1"/>
    <col min="7179" max="7179" width="24.125" style="98" bestFit="1" customWidth="1"/>
    <col min="7180" max="7180" width="18.625" style="98" bestFit="1" customWidth="1"/>
    <col min="7181" max="7181" width="16.625" style="98" bestFit="1" customWidth="1"/>
    <col min="7182" max="7182" width="19.375" style="98" bestFit="1" customWidth="1"/>
    <col min="7183" max="7183" width="4.5" style="98" customWidth="1"/>
    <col min="7184" max="7184" width="11.25" style="98" bestFit="1" customWidth="1"/>
    <col min="7185" max="7185" width="13.625" style="98" bestFit="1" customWidth="1"/>
    <col min="7186" max="7186" width="13.375" style="98" bestFit="1" customWidth="1"/>
    <col min="7187" max="7187" width="14.125" style="98" bestFit="1" customWidth="1"/>
    <col min="7188" max="7188" width="13.625" style="98" bestFit="1" customWidth="1"/>
    <col min="7189" max="7189" width="16.75" style="98" bestFit="1" customWidth="1"/>
    <col min="7190" max="7190" width="15.5" style="98" bestFit="1" customWidth="1"/>
    <col min="7191" max="7191" width="19.625" style="98" bestFit="1" customWidth="1"/>
    <col min="7192" max="7192" width="18.375" style="98" bestFit="1" customWidth="1"/>
    <col min="7193" max="7193" width="19.375" style="98" bestFit="1" customWidth="1"/>
    <col min="7194" max="7194" width="18.125" style="98" bestFit="1" customWidth="1"/>
    <col min="7195" max="7195" width="16.375" style="98" bestFit="1" customWidth="1"/>
    <col min="7196" max="7196" width="12.5" style="98" customWidth="1"/>
    <col min="7197" max="7197" width="25.5" style="98" bestFit="1" customWidth="1"/>
    <col min="7198" max="7198" width="24.125" style="98" bestFit="1" customWidth="1"/>
    <col min="7199" max="7199" width="19.625" style="98" bestFit="1" customWidth="1"/>
    <col min="7200" max="7200" width="18.375" style="98" bestFit="1" customWidth="1"/>
    <col min="7201" max="7201" width="23.5" style="98" bestFit="1" customWidth="1"/>
    <col min="7202" max="7202" width="13.375" style="98" bestFit="1" customWidth="1"/>
    <col min="7203" max="7203" width="19.875" style="98" bestFit="1" customWidth="1"/>
    <col min="7204" max="7204" width="22.75" style="98" bestFit="1" customWidth="1"/>
    <col min="7205" max="7205" width="19.125" style="98" bestFit="1" customWidth="1"/>
    <col min="7206" max="7206" width="11.5" style="98" bestFit="1" customWidth="1"/>
    <col min="7207" max="7207" width="18.875" style="98" bestFit="1" customWidth="1"/>
    <col min="7208" max="7208" width="28.875" style="98" bestFit="1" customWidth="1"/>
    <col min="7209" max="7209" width="24.125" style="98" bestFit="1" customWidth="1"/>
    <col min="7210" max="7210" width="18.625" style="98" bestFit="1" customWidth="1"/>
    <col min="7211" max="7211" width="16.625" style="98" bestFit="1" customWidth="1"/>
    <col min="7212" max="7212" width="19.375" style="98" bestFit="1" customWidth="1"/>
    <col min="7213" max="7213" width="4.5" style="98" customWidth="1"/>
    <col min="7214" max="7214" width="11.25" style="98" bestFit="1" customWidth="1"/>
    <col min="7215" max="7215" width="13.625" style="98" bestFit="1" customWidth="1"/>
    <col min="7216" max="7216" width="13.375" style="98" bestFit="1" customWidth="1"/>
    <col min="7217" max="7217" width="14.125" style="98" bestFit="1" customWidth="1"/>
    <col min="7218" max="7218" width="13.625" style="98" bestFit="1" customWidth="1"/>
    <col min="7219" max="7219" width="16.75" style="98" bestFit="1" customWidth="1"/>
    <col min="7220" max="7220" width="15.5" style="98" bestFit="1" customWidth="1"/>
    <col min="7221" max="7221" width="19.625" style="98" bestFit="1" customWidth="1"/>
    <col min="7222" max="7222" width="18.375" style="98" bestFit="1" customWidth="1"/>
    <col min="7223" max="7223" width="19.375" style="98" bestFit="1" customWidth="1"/>
    <col min="7224" max="7224" width="18.125" style="98" bestFit="1" customWidth="1"/>
    <col min="7225" max="7225" width="16.375" style="98" bestFit="1" customWidth="1"/>
    <col min="7226" max="7226" width="12.5" style="98" bestFit="1" customWidth="1"/>
    <col min="7227" max="7227" width="25.5" style="98" bestFit="1" customWidth="1"/>
    <col min="7228" max="7228" width="24.125" style="98" bestFit="1" customWidth="1"/>
    <col min="7229" max="7229" width="19.625" style="98" bestFit="1" customWidth="1"/>
    <col min="7230" max="7230" width="18.375" style="98" bestFit="1" customWidth="1"/>
    <col min="7231" max="7231" width="23.5" style="98" bestFit="1" customWidth="1"/>
    <col min="7232" max="7232" width="13.375" style="98" bestFit="1" customWidth="1"/>
    <col min="7233" max="7233" width="19.875" style="98" bestFit="1" customWidth="1"/>
    <col min="7234" max="7234" width="22.75" style="98" bestFit="1" customWidth="1"/>
    <col min="7235" max="7235" width="19.125" style="98" bestFit="1" customWidth="1"/>
    <col min="7236" max="7236" width="11.5" style="98" customWidth="1"/>
    <col min="7237" max="7237" width="18.875" style="98" bestFit="1" customWidth="1"/>
    <col min="7238" max="7238" width="28.875" style="98" bestFit="1" customWidth="1"/>
    <col min="7239" max="7239" width="24.125" style="98" bestFit="1" customWidth="1"/>
    <col min="7240" max="7240" width="18.625" style="98" bestFit="1" customWidth="1"/>
    <col min="7241" max="7241" width="16.625" style="98" bestFit="1" customWidth="1"/>
    <col min="7242" max="7242" width="19.375" style="98" bestFit="1" customWidth="1"/>
    <col min="7243" max="7243" width="4.5" style="98" customWidth="1"/>
    <col min="7244" max="7244" width="11.25" style="98" bestFit="1" customWidth="1"/>
    <col min="7245" max="7245" width="13.625" style="98" bestFit="1" customWidth="1"/>
    <col min="7246" max="7246" width="13.375" style="98" bestFit="1" customWidth="1"/>
    <col min="7247" max="7247" width="14.125" style="98" bestFit="1" customWidth="1"/>
    <col min="7248" max="7248" width="13.625" style="98" bestFit="1" customWidth="1"/>
    <col min="7249" max="7249" width="16.75" style="98" bestFit="1" customWidth="1"/>
    <col min="7250" max="7250" width="15.5" style="98" bestFit="1" customWidth="1"/>
    <col min="7251" max="7251" width="19.625" style="98" bestFit="1" customWidth="1"/>
    <col min="7252" max="7252" width="18.375" style="98" bestFit="1" customWidth="1"/>
    <col min="7253" max="7253" width="19.375" style="98" bestFit="1" customWidth="1"/>
    <col min="7254" max="7254" width="18.125" style="98" bestFit="1" customWidth="1"/>
    <col min="7255" max="7255" width="16.375" style="98" bestFit="1" customWidth="1"/>
    <col min="7256" max="7256" width="12" style="98" bestFit="1" customWidth="1"/>
    <col min="7257" max="7257" width="25.5" style="98" bestFit="1" customWidth="1"/>
    <col min="7258" max="7258" width="24.125" style="98" bestFit="1" customWidth="1"/>
    <col min="7259" max="7259" width="19.625" style="98" bestFit="1" customWidth="1"/>
    <col min="7260" max="7260" width="18.375" style="98" bestFit="1" customWidth="1"/>
    <col min="7261" max="7261" width="23.5" style="98" bestFit="1" customWidth="1"/>
    <col min="7262" max="7262" width="13.375" style="98" bestFit="1" customWidth="1"/>
    <col min="7263" max="7263" width="19.875" style="98" bestFit="1" customWidth="1"/>
    <col min="7264" max="7264" width="22.75" style="98" bestFit="1" customWidth="1"/>
    <col min="7265" max="7265" width="19.125" style="98" bestFit="1" customWidth="1"/>
    <col min="7266" max="7266" width="10.875" style="98" customWidth="1"/>
    <col min="7267" max="7267" width="18.875" style="98" bestFit="1" customWidth="1"/>
    <col min="7268" max="7268" width="28.875" style="98" bestFit="1" customWidth="1"/>
    <col min="7269" max="7269" width="24.125" style="98" bestFit="1" customWidth="1"/>
    <col min="7270" max="7270" width="18.625" style="98" bestFit="1" customWidth="1"/>
    <col min="7271" max="7271" width="16.625" style="98" bestFit="1" customWidth="1"/>
    <col min="7272" max="7272" width="19.375" style="98" bestFit="1" customWidth="1"/>
    <col min="7273" max="7273" width="4.5" style="98" customWidth="1"/>
    <col min="7274" max="7274" width="11.25" style="98" bestFit="1" customWidth="1"/>
    <col min="7275" max="7275" width="13.625" style="98" bestFit="1" customWidth="1"/>
    <col min="7276" max="7276" width="13.375" style="98" bestFit="1" customWidth="1"/>
    <col min="7277" max="7277" width="14.125" style="98" bestFit="1" customWidth="1"/>
    <col min="7278" max="7278" width="13.625" style="98" bestFit="1" customWidth="1"/>
    <col min="7279" max="7279" width="16.75" style="98" bestFit="1" customWidth="1"/>
    <col min="7280" max="7280" width="15.5" style="98" bestFit="1" customWidth="1"/>
    <col min="7281" max="7281" width="19.625" style="98" bestFit="1" customWidth="1"/>
    <col min="7282" max="7282" width="18.375" style="98" bestFit="1" customWidth="1"/>
    <col min="7283" max="7283" width="19.375" style="98" bestFit="1" customWidth="1"/>
    <col min="7284" max="7284" width="18.125" style="98" bestFit="1" customWidth="1"/>
    <col min="7285" max="7285" width="16.375" style="98" bestFit="1" customWidth="1"/>
    <col min="7286" max="7286" width="12" style="98" customWidth="1"/>
    <col min="7287" max="7287" width="25.5" style="98" bestFit="1" customWidth="1"/>
    <col min="7288" max="7288" width="24.125" style="98" bestFit="1" customWidth="1"/>
    <col min="7289" max="7289" width="19.625" style="98" bestFit="1" customWidth="1"/>
    <col min="7290" max="7290" width="18.375" style="98" bestFit="1" customWidth="1"/>
    <col min="7291" max="7291" width="23.5" style="98" bestFit="1" customWidth="1"/>
    <col min="7292" max="7292" width="13.375" style="98" bestFit="1" customWidth="1"/>
    <col min="7293" max="7293" width="19.875" style="98" bestFit="1" customWidth="1"/>
    <col min="7294" max="7294" width="22.75" style="98" bestFit="1" customWidth="1"/>
    <col min="7295" max="7295" width="19.125" style="98" bestFit="1" customWidth="1"/>
    <col min="7296" max="7296" width="10.875" style="98" customWidth="1"/>
    <col min="7297" max="7297" width="18.875" style="98" bestFit="1" customWidth="1"/>
    <col min="7298" max="7298" width="28.875" style="98" bestFit="1" customWidth="1"/>
    <col min="7299" max="7299" width="24.125" style="98" bestFit="1" customWidth="1"/>
    <col min="7300" max="7300" width="18.625" style="98" bestFit="1" customWidth="1"/>
    <col min="7301" max="7301" width="16.625" style="98" bestFit="1" customWidth="1"/>
    <col min="7302" max="7302" width="19.375" style="98" bestFit="1" customWidth="1"/>
    <col min="7303" max="7303" width="4.5" style="98" customWidth="1"/>
    <col min="7304" max="7304" width="11.25" style="98" bestFit="1" customWidth="1"/>
    <col min="7305" max="7305" width="13.625" style="98" bestFit="1" customWidth="1"/>
    <col min="7306" max="7306" width="13.375" style="98" bestFit="1" customWidth="1"/>
    <col min="7307" max="7307" width="14.125" style="98" bestFit="1" customWidth="1"/>
    <col min="7308" max="7308" width="13.625" style="98" bestFit="1" customWidth="1"/>
    <col min="7309" max="7309" width="16.75" style="98" bestFit="1" customWidth="1"/>
    <col min="7310" max="7310" width="15.5" style="98" bestFit="1" customWidth="1"/>
    <col min="7311" max="7311" width="19.625" style="98" bestFit="1" customWidth="1"/>
    <col min="7312" max="7312" width="18.375" style="98" bestFit="1" customWidth="1"/>
    <col min="7313" max="7313" width="19.375" style="98" bestFit="1" customWidth="1"/>
    <col min="7314" max="7314" width="18.125" style="98" bestFit="1" customWidth="1"/>
    <col min="7315" max="7315" width="16.375" style="98" bestFit="1" customWidth="1"/>
    <col min="7316" max="7316" width="12" style="98" customWidth="1"/>
    <col min="7317" max="7317" width="25.5" style="98" bestFit="1" customWidth="1"/>
    <col min="7318" max="7318" width="24.125" style="98" bestFit="1" customWidth="1"/>
    <col min="7319" max="7319" width="19.625" style="98" bestFit="1" customWidth="1"/>
    <col min="7320" max="7320" width="18.375" style="98" bestFit="1" customWidth="1"/>
    <col min="7321" max="7321" width="23.5" style="98" bestFit="1" customWidth="1"/>
    <col min="7322" max="7322" width="13.375" style="98" bestFit="1" customWidth="1"/>
    <col min="7323" max="7323" width="19.875" style="98" bestFit="1" customWidth="1"/>
    <col min="7324" max="7324" width="22.75" style="98" bestFit="1" customWidth="1"/>
    <col min="7325" max="7325" width="19.125" style="98" bestFit="1" customWidth="1"/>
    <col min="7326" max="7326" width="10.875" style="98" customWidth="1"/>
    <col min="7327" max="7327" width="18.875" style="98" bestFit="1" customWidth="1"/>
    <col min="7328" max="7328" width="28.875" style="98" bestFit="1" customWidth="1"/>
    <col min="7329" max="7329" width="24.125" style="98" bestFit="1" customWidth="1"/>
    <col min="7330" max="7330" width="18.625" style="98" bestFit="1" customWidth="1"/>
    <col min="7331" max="7331" width="16.625" style="98" bestFit="1" customWidth="1"/>
    <col min="7332" max="7332" width="19.375" style="98" bestFit="1" customWidth="1"/>
    <col min="7333" max="7333" width="4.5" style="98" customWidth="1"/>
    <col min="7334" max="7334" width="11.25" style="98" bestFit="1" customWidth="1"/>
    <col min="7335" max="7335" width="13.625" style="98" bestFit="1" customWidth="1"/>
    <col min="7336" max="7336" width="13.375" style="98" bestFit="1" customWidth="1"/>
    <col min="7337" max="7337" width="14.125" style="98" bestFit="1" customWidth="1"/>
    <col min="7338" max="7338" width="13.625" style="98" bestFit="1" customWidth="1"/>
    <col min="7339" max="7339" width="16.75" style="98" bestFit="1" customWidth="1"/>
    <col min="7340" max="7340" width="15.5" style="98" bestFit="1" customWidth="1"/>
    <col min="7341" max="7341" width="19.625" style="98" bestFit="1" customWidth="1"/>
    <col min="7342" max="7342" width="18.375" style="98" bestFit="1" customWidth="1"/>
    <col min="7343" max="7343" width="19.375" style="98" bestFit="1" customWidth="1"/>
    <col min="7344" max="7344" width="18.125" style="98" bestFit="1" customWidth="1"/>
    <col min="7345" max="7345" width="16.375" style="98" bestFit="1" customWidth="1"/>
    <col min="7346" max="7346" width="12" style="98" customWidth="1"/>
    <col min="7347" max="7347" width="25.5" style="98" bestFit="1" customWidth="1"/>
    <col min="7348" max="7348" width="24.125" style="98" bestFit="1" customWidth="1"/>
    <col min="7349" max="7349" width="19.625" style="98" bestFit="1" customWidth="1"/>
    <col min="7350" max="7350" width="18.375" style="98" bestFit="1" customWidth="1"/>
    <col min="7351" max="7351" width="23.5" style="98" bestFit="1" customWidth="1"/>
    <col min="7352" max="7352" width="13.375" style="98" bestFit="1" customWidth="1"/>
    <col min="7353" max="7353" width="19.875" style="98" bestFit="1" customWidth="1"/>
    <col min="7354" max="7354" width="22.75" style="98" bestFit="1" customWidth="1"/>
    <col min="7355" max="7355" width="19.125" style="98" bestFit="1" customWidth="1"/>
    <col min="7356" max="7356" width="10.875" style="98" customWidth="1"/>
    <col min="7357" max="7357" width="18.875" style="98" bestFit="1" customWidth="1"/>
    <col min="7358" max="7358" width="28.875" style="98" bestFit="1" customWidth="1"/>
    <col min="7359" max="7359" width="24.125" style="98" bestFit="1" customWidth="1"/>
    <col min="7360" max="7360" width="18.625" style="98" bestFit="1" customWidth="1"/>
    <col min="7361" max="7361" width="16.625" style="98" bestFit="1" customWidth="1"/>
    <col min="7362" max="7362" width="19.375" style="98" bestFit="1" customWidth="1"/>
    <col min="7363" max="7363" width="4.5" style="98" customWidth="1"/>
    <col min="7364" max="7364" width="11.25" style="98" bestFit="1" customWidth="1"/>
    <col min="7365" max="7365" width="13.625" style="98" bestFit="1" customWidth="1"/>
    <col min="7366" max="7366" width="13.375" style="98" bestFit="1" customWidth="1"/>
    <col min="7367" max="7367" width="14.125" style="98" bestFit="1" customWidth="1"/>
    <col min="7368" max="7368" width="13.625" style="98" bestFit="1" customWidth="1"/>
    <col min="7369" max="7369" width="16.75" style="98" bestFit="1" customWidth="1"/>
    <col min="7370" max="7370" width="15.5" style="98" bestFit="1" customWidth="1"/>
    <col min="7371" max="7371" width="19.625" style="98" bestFit="1" customWidth="1"/>
    <col min="7372" max="7372" width="18.375" style="98" bestFit="1" customWidth="1"/>
    <col min="7373" max="7373" width="19.375" style="98" bestFit="1" customWidth="1"/>
    <col min="7374" max="7374" width="18.125" style="98" bestFit="1" customWidth="1"/>
    <col min="7375" max="7375" width="16.375" style="98" bestFit="1" customWidth="1"/>
    <col min="7376" max="7376" width="12.5" style="98" bestFit="1" customWidth="1"/>
    <col min="7377" max="7377" width="25.5" style="98" bestFit="1" customWidth="1"/>
    <col min="7378" max="7378" width="24.125" style="98" bestFit="1" customWidth="1"/>
    <col min="7379" max="7379" width="19.625" style="98" bestFit="1" customWidth="1"/>
    <col min="7380" max="7380" width="18.375" style="98" bestFit="1" customWidth="1"/>
    <col min="7381" max="7381" width="23.5" style="98" bestFit="1" customWidth="1"/>
    <col min="7382" max="7382" width="13.375" style="98" bestFit="1" customWidth="1"/>
    <col min="7383" max="7383" width="19.875" style="98" bestFit="1" customWidth="1"/>
    <col min="7384" max="7384" width="22.75" style="98" bestFit="1" customWidth="1"/>
    <col min="7385" max="7385" width="19.125" style="98" bestFit="1" customWidth="1"/>
    <col min="7386" max="7386" width="10.875" style="98" customWidth="1"/>
    <col min="7387" max="7387" width="18.875" style="98" bestFit="1" customWidth="1"/>
    <col min="7388" max="7388" width="28.875" style="98" bestFit="1" customWidth="1"/>
    <col min="7389" max="7389" width="24.125" style="98" bestFit="1" customWidth="1"/>
    <col min="7390" max="7390" width="18.625" style="98" bestFit="1" customWidth="1"/>
    <col min="7391" max="7391" width="16.625" style="98" bestFit="1" customWidth="1"/>
    <col min="7392" max="7392" width="19.375" style="98" bestFit="1" customWidth="1"/>
    <col min="7393" max="7393" width="4.5" style="98" customWidth="1"/>
    <col min="7394" max="7394" width="11.25" style="98" bestFit="1" customWidth="1"/>
    <col min="7395" max="7395" width="13.625" style="98" bestFit="1" customWidth="1"/>
    <col min="7396" max="7396" width="13.375" style="98" bestFit="1" customWidth="1"/>
    <col min="7397" max="7397" width="14.125" style="98" bestFit="1" customWidth="1"/>
    <col min="7398" max="7398" width="13.625" style="98" bestFit="1" customWidth="1"/>
    <col min="7399" max="7399" width="16.75" style="98" bestFit="1" customWidth="1"/>
    <col min="7400" max="7400" width="15.5" style="98" bestFit="1" customWidth="1"/>
    <col min="7401" max="7401" width="19.625" style="98" bestFit="1" customWidth="1"/>
    <col min="7402" max="7402" width="18.375" style="98" bestFit="1" customWidth="1"/>
    <col min="7403" max="7403" width="19.375" style="98" bestFit="1" customWidth="1"/>
    <col min="7404" max="7404" width="18.125" style="98" bestFit="1" customWidth="1"/>
    <col min="7405" max="7405" width="16.375" style="98" bestFit="1" customWidth="1"/>
    <col min="7406" max="7406" width="12.5" style="98" bestFit="1" customWidth="1"/>
    <col min="7407" max="7407" width="25.5" style="98" bestFit="1" customWidth="1"/>
    <col min="7408" max="7408" width="24.125" style="98" bestFit="1" customWidth="1"/>
    <col min="7409" max="7409" width="19.625" style="98" bestFit="1" customWidth="1"/>
    <col min="7410" max="7410" width="18.375" style="98" bestFit="1" customWidth="1"/>
    <col min="7411" max="7411" width="23.5" style="98" bestFit="1" customWidth="1"/>
    <col min="7412" max="7412" width="13.375" style="98" bestFit="1" customWidth="1"/>
    <col min="7413" max="7413" width="19.875" style="98" bestFit="1" customWidth="1"/>
    <col min="7414" max="7414" width="22.75" style="98" bestFit="1" customWidth="1"/>
    <col min="7415" max="7415" width="19.125" style="98" bestFit="1" customWidth="1"/>
    <col min="7416" max="7416" width="10.875" style="98" customWidth="1"/>
    <col min="7417" max="7417" width="18.875" style="98" bestFit="1" customWidth="1"/>
    <col min="7418" max="7418" width="28.875" style="98" bestFit="1" customWidth="1"/>
    <col min="7419" max="7419" width="24.125" style="98" bestFit="1" customWidth="1"/>
    <col min="7420" max="7420" width="18.625" style="98" bestFit="1" customWidth="1"/>
    <col min="7421" max="7421" width="16.625" style="98" bestFit="1" customWidth="1"/>
    <col min="7422" max="7422" width="19.375" style="98" bestFit="1" customWidth="1"/>
    <col min="7423" max="7423" width="4.5" style="98" customWidth="1"/>
    <col min="7424" max="7424" width="11.25" style="98" bestFit="1" customWidth="1"/>
    <col min="7425" max="7425" width="13.625" style="98" bestFit="1" customWidth="1"/>
    <col min="7426" max="7426" width="13.375" style="98" bestFit="1" customWidth="1"/>
    <col min="7427" max="7427" width="14.125" style="98" bestFit="1" customWidth="1"/>
    <col min="7428" max="7428" width="13.625" style="98" bestFit="1" customWidth="1"/>
    <col min="7429" max="7429" width="16.75" style="98" bestFit="1" customWidth="1"/>
    <col min="7430" max="7430" width="15.5" style="98" bestFit="1" customWidth="1"/>
    <col min="7431" max="7431" width="19.625" style="98" bestFit="1" customWidth="1"/>
    <col min="7432" max="7432" width="18.375" style="98" bestFit="1" customWidth="1"/>
    <col min="7433" max="7433" width="19.375" style="98" bestFit="1" customWidth="1"/>
    <col min="7434" max="7434" width="18.125" style="98" bestFit="1" customWidth="1"/>
    <col min="7435" max="7435" width="16.375" style="98" bestFit="1" customWidth="1"/>
    <col min="7436" max="7436" width="12.5" style="98" customWidth="1"/>
    <col min="7437" max="7437" width="25.5" style="98" bestFit="1" customWidth="1"/>
    <col min="7438" max="7438" width="24.125" style="98" bestFit="1" customWidth="1"/>
    <col min="7439" max="7439" width="19.625" style="98" bestFit="1" customWidth="1"/>
    <col min="7440" max="7440" width="18.375" style="98" bestFit="1" customWidth="1"/>
    <col min="7441" max="7441" width="23.5" style="98" bestFit="1" customWidth="1"/>
    <col min="7442" max="7442" width="13.375" style="98" bestFit="1" customWidth="1"/>
    <col min="7443" max="7443" width="19.875" style="98" bestFit="1" customWidth="1"/>
    <col min="7444" max="7444" width="22.75" style="98" bestFit="1" customWidth="1"/>
    <col min="7445" max="7445" width="19.125" style="98" bestFit="1" customWidth="1"/>
    <col min="7446" max="7446" width="10.875" style="98" customWidth="1"/>
    <col min="7447" max="7447" width="18.875" style="98" bestFit="1" customWidth="1"/>
    <col min="7448" max="7448" width="28.875" style="98" bestFit="1" customWidth="1"/>
    <col min="7449" max="7449" width="24.125" style="98" bestFit="1" customWidth="1"/>
    <col min="7450" max="7450" width="18.625" style="98" bestFit="1" customWidth="1"/>
    <col min="7451" max="7451" width="16.625" style="98" bestFit="1" customWidth="1"/>
    <col min="7452" max="7452" width="19.375" style="98" bestFit="1" customWidth="1"/>
    <col min="7453" max="7453" width="4.5" style="98" customWidth="1"/>
    <col min="7454" max="7454" width="11.25" style="98" bestFit="1" customWidth="1"/>
    <col min="7455" max="7455" width="13.625" style="98" bestFit="1" customWidth="1"/>
    <col min="7456" max="7456" width="13.375" style="98" bestFit="1" customWidth="1"/>
    <col min="7457" max="7457" width="14.125" style="98" bestFit="1" customWidth="1"/>
    <col min="7458" max="7458" width="13.625" style="98" bestFit="1" customWidth="1"/>
    <col min="7459" max="7459" width="16.75" style="98" bestFit="1" customWidth="1"/>
    <col min="7460" max="7460" width="15.5" style="98" bestFit="1" customWidth="1"/>
    <col min="7461" max="7461" width="19.625" style="98" bestFit="1" customWidth="1"/>
    <col min="7462" max="7462" width="18.375" style="98" bestFit="1" customWidth="1"/>
    <col min="7463" max="7463" width="19.375" style="98" bestFit="1" customWidth="1"/>
    <col min="7464" max="7464" width="18.125" style="98" bestFit="1" customWidth="1"/>
    <col min="7465" max="7465" width="16.375" style="98" bestFit="1" customWidth="1"/>
    <col min="7466" max="7466" width="12" style="98" customWidth="1"/>
    <col min="7467" max="7467" width="25.5" style="98" bestFit="1" customWidth="1"/>
    <col min="7468" max="7468" width="24.125" style="98" bestFit="1" customWidth="1"/>
    <col min="7469" max="7469" width="19.625" style="98" bestFit="1" customWidth="1"/>
    <col min="7470" max="7470" width="18.375" style="98" bestFit="1" customWidth="1"/>
    <col min="7471" max="7471" width="23.5" style="98" bestFit="1" customWidth="1"/>
    <col min="7472" max="7472" width="13.375" style="98" bestFit="1" customWidth="1"/>
    <col min="7473" max="7473" width="19.875" style="98" bestFit="1" customWidth="1"/>
    <col min="7474" max="7474" width="22.75" style="98" bestFit="1" customWidth="1"/>
    <col min="7475" max="7475" width="19.125" style="98" bestFit="1" customWidth="1"/>
    <col min="7476" max="7476" width="10.875" style="98" customWidth="1"/>
    <col min="7477" max="7477" width="18.875" style="98" bestFit="1" customWidth="1"/>
    <col min="7478" max="7478" width="28.875" style="98" bestFit="1" customWidth="1"/>
    <col min="7479" max="7479" width="24.125" style="98" bestFit="1" customWidth="1"/>
    <col min="7480" max="7480" width="18.625" style="98" bestFit="1" customWidth="1"/>
    <col min="7481" max="7481" width="16.625" style="98" bestFit="1" customWidth="1"/>
    <col min="7482" max="7482" width="19.375" style="98" bestFit="1" customWidth="1"/>
    <col min="7483" max="7483" width="4.5" style="98" customWidth="1"/>
    <col min="7484" max="7484" width="11.25" style="98" bestFit="1" customWidth="1"/>
    <col min="7485" max="7485" width="13.625" style="98" bestFit="1" customWidth="1"/>
    <col min="7486" max="7486" width="13.375" style="98" bestFit="1" customWidth="1"/>
    <col min="7487" max="7487" width="14.125" style="98" bestFit="1" customWidth="1"/>
    <col min="7488" max="7488" width="13.625" style="98" bestFit="1" customWidth="1"/>
    <col min="7489" max="7489" width="16.75" style="98" bestFit="1" customWidth="1"/>
    <col min="7490" max="7490" width="15.5" style="98" bestFit="1" customWidth="1"/>
    <col min="7491" max="7491" width="19.625" style="98" bestFit="1" customWidth="1"/>
    <col min="7492" max="7492" width="18.375" style="98" bestFit="1" customWidth="1"/>
    <col min="7493" max="7493" width="19.375" style="98" bestFit="1" customWidth="1"/>
    <col min="7494" max="7494" width="18.125" style="98" bestFit="1" customWidth="1"/>
    <col min="7495" max="7495" width="16.375" style="98" bestFit="1" customWidth="1"/>
    <col min="7496" max="7496" width="12" style="98" customWidth="1"/>
    <col min="7497" max="7497" width="25.5" style="98" bestFit="1" customWidth="1"/>
    <col min="7498" max="7498" width="24.125" style="98" bestFit="1" customWidth="1"/>
    <col min="7499" max="7499" width="19.625" style="98" bestFit="1" customWidth="1"/>
    <col min="7500" max="7500" width="18.375" style="98" bestFit="1" customWidth="1"/>
    <col min="7501" max="7501" width="23.5" style="98" bestFit="1" customWidth="1"/>
    <col min="7502" max="7502" width="13.375" style="98" bestFit="1" customWidth="1"/>
    <col min="7503" max="7503" width="19.875" style="98" bestFit="1" customWidth="1"/>
    <col min="7504" max="7504" width="22.75" style="98" bestFit="1" customWidth="1"/>
    <col min="7505" max="7505" width="19.125" style="98" bestFit="1" customWidth="1"/>
    <col min="7506" max="7506" width="10.875" style="98" customWidth="1"/>
    <col min="7507" max="7507" width="18.875" style="98" bestFit="1" customWidth="1"/>
    <col min="7508" max="7508" width="28.875" style="98" bestFit="1" customWidth="1"/>
    <col min="7509" max="7509" width="24.125" style="98" bestFit="1" customWidth="1"/>
    <col min="7510" max="7510" width="18.625" style="98" bestFit="1" customWidth="1"/>
    <col min="7511" max="7511" width="16.625" style="98" bestFit="1" customWidth="1"/>
    <col min="7512" max="7512" width="19.375" style="98" bestFit="1" customWidth="1"/>
    <col min="7513" max="7513" width="4.5" style="98" customWidth="1"/>
    <col min="7514" max="7514" width="11.25" style="98" bestFit="1" customWidth="1"/>
    <col min="7515" max="7515" width="13.625" style="98" bestFit="1" customWidth="1"/>
    <col min="7516" max="7516" width="13.375" style="98" bestFit="1" customWidth="1"/>
    <col min="7517" max="7517" width="14.125" style="98" bestFit="1" customWidth="1"/>
    <col min="7518" max="7518" width="13.625" style="98" bestFit="1" customWidth="1"/>
    <col min="7519" max="7519" width="16.75" style="98" bestFit="1" customWidth="1"/>
    <col min="7520" max="7520" width="15.5" style="98" bestFit="1" customWidth="1"/>
    <col min="7521" max="7521" width="19.625" style="98" bestFit="1" customWidth="1"/>
    <col min="7522" max="7522" width="18.375" style="98" bestFit="1" customWidth="1"/>
    <col min="7523" max="7523" width="19.375" style="98" bestFit="1" customWidth="1"/>
    <col min="7524" max="7524" width="18.125" style="98" bestFit="1" customWidth="1"/>
    <col min="7525" max="7525" width="16.375" style="98" bestFit="1" customWidth="1"/>
    <col min="7526" max="7526" width="12" style="98" customWidth="1"/>
    <col min="7527" max="7527" width="25.5" style="98" bestFit="1" customWidth="1"/>
    <col min="7528" max="7528" width="24.125" style="98" bestFit="1" customWidth="1"/>
    <col min="7529" max="7529" width="19.625" style="98" bestFit="1" customWidth="1"/>
    <col min="7530" max="7530" width="18.375" style="98" bestFit="1" customWidth="1"/>
    <col min="7531" max="7531" width="23.5" style="98" bestFit="1" customWidth="1"/>
    <col min="7532" max="7532" width="13.375" style="98" bestFit="1" customWidth="1"/>
    <col min="7533" max="7533" width="19.875" style="98" bestFit="1" customWidth="1"/>
    <col min="7534" max="7534" width="22.75" style="98" bestFit="1" customWidth="1"/>
    <col min="7535" max="7535" width="19.125" style="98" bestFit="1" customWidth="1"/>
    <col min="7536" max="7536" width="10.875" style="98" customWidth="1"/>
    <col min="7537" max="7537" width="18.875" style="98" bestFit="1" customWidth="1"/>
    <col min="7538" max="7538" width="28.875" style="98" bestFit="1" customWidth="1"/>
    <col min="7539" max="7539" width="24.125" style="98" bestFit="1" customWidth="1"/>
    <col min="7540" max="7540" width="18.625" style="98" bestFit="1" customWidth="1"/>
    <col min="7541" max="7541" width="16.625" style="98" bestFit="1" customWidth="1"/>
    <col min="7542" max="7542" width="19.375" style="98" bestFit="1" customWidth="1"/>
    <col min="7543" max="7543" width="4.5" style="98" customWidth="1"/>
    <col min="7544" max="7544" width="11.25" style="98" bestFit="1" customWidth="1"/>
    <col min="7545" max="7545" width="13.625" style="98" bestFit="1" customWidth="1"/>
    <col min="7546" max="7546" width="13.375" style="98" bestFit="1" customWidth="1"/>
    <col min="7547" max="7547" width="14.125" style="98" bestFit="1" customWidth="1"/>
    <col min="7548" max="7548" width="13.625" style="98" bestFit="1" customWidth="1"/>
    <col min="7549" max="7549" width="16.75" style="98" bestFit="1" customWidth="1"/>
    <col min="7550" max="7550" width="15.5" style="98" bestFit="1" customWidth="1"/>
    <col min="7551" max="7551" width="19.625" style="98" bestFit="1" customWidth="1"/>
    <col min="7552" max="7552" width="18.375" style="98" bestFit="1" customWidth="1"/>
    <col min="7553" max="7553" width="19.375" style="98" bestFit="1" customWidth="1"/>
    <col min="7554" max="7554" width="18.125" style="98" bestFit="1" customWidth="1"/>
    <col min="7555" max="7555" width="16.375" style="98" bestFit="1" customWidth="1"/>
    <col min="7556" max="7556" width="12" style="98" customWidth="1"/>
    <col min="7557" max="7557" width="25.5" style="98" bestFit="1" customWidth="1"/>
    <col min="7558" max="7558" width="24.125" style="98" bestFit="1" customWidth="1"/>
    <col min="7559" max="7559" width="19.625" style="98" bestFit="1" customWidth="1"/>
    <col min="7560" max="7560" width="18.375" style="98" bestFit="1" customWidth="1"/>
    <col min="7561" max="7561" width="23.5" style="98" bestFit="1" customWidth="1"/>
    <col min="7562" max="7562" width="13.375" style="98" bestFit="1" customWidth="1"/>
    <col min="7563" max="7563" width="19.875" style="98" bestFit="1" customWidth="1"/>
    <col min="7564" max="7564" width="22.75" style="98" bestFit="1" customWidth="1"/>
    <col min="7565" max="7565" width="19.125" style="98" bestFit="1" customWidth="1"/>
    <col min="7566" max="7566" width="10.875" style="98" customWidth="1"/>
    <col min="7567" max="7567" width="18.875" style="98" bestFit="1" customWidth="1"/>
    <col min="7568" max="7568" width="28.875" style="98" bestFit="1" customWidth="1"/>
    <col min="7569" max="7569" width="24.125" style="98" bestFit="1" customWidth="1"/>
    <col min="7570" max="7570" width="18.625" style="98" bestFit="1" customWidth="1"/>
    <col min="7571" max="7571" width="16.625" style="98" bestFit="1" customWidth="1"/>
    <col min="7572" max="7572" width="19.375" style="98" bestFit="1" customWidth="1"/>
    <col min="7573" max="7573" width="4.5" style="98" customWidth="1"/>
    <col min="7574" max="7574" width="11.25" style="98" bestFit="1" customWidth="1"/>
    <col min="7575" max="7575" width="13.625" style="98" bestFit="1" customWidth="1"/>
    <col min="7576" max="7576" width="13.375" style="98" bestFit="1" customWidth="1"/>
    <col min="7577" max="7577" width="14.125" style="98" bestFit="1" customWidth="1"/>
    <col min="7578" max="7578" width="13.625" style="98" bestFit="1" customWidth="1"/>
    <col min="7579" max="7579" width="16.75" style="98" bestFit="1" customWidth="1"/>
    <col min="7580" max="7580" width="15.5" style="98" bestFit="1" customWidth="1"/>
    <col min="7581" max="7581" width="19.625" style="98" bestFit="1" customWidth="1"/>
    <col min="7582" max="7582" width="18.375" style="98" bestFit="1" customWidth="1"/>
    <col min="7583" max="7583" width="19.375" style="98" bestFit="1" customWidth="1"/>
    <col min="7584" max="7584" width="18.125" style="98" bestFit="1" customWidth="1"/>
    <col min="7585" max="7585" width="16.375" style="98" bestFit="1" customWidth="1"/>
    <col min="7586" max="7586" width="12" style="98" customWidth="1"/>
    <col min="7587" max="7587" width="25.5" style="98" bestFit="1" customWidth="1"/>
    <col min="7588" max="7588" width="24.125" style="98" bestFit="1" customWidth="1"/>
    <col min="7589" max="7589" width="19.625" style="98" bestFit="1" customWidth="1"/>
    <col min="7590" max="7590" width="18.375" style="98" bestFit="1" customWidth="1"/>
    <col min="7591" max="7591" width="23.5" style="98" bestFit="1" customWidth="1"/>
    <col min="7592" max="7592" width="13.375" style="98" bestFit="1" customWidth="1"/>
    <col min="7593" max="7593" width="19.875" style="98" bestFit="1" customWidth="1"/>
    <col min="7594" max="7594" width="22.75" style="98" bestFit="1" customWidth="1"/>
    <col min="7595" max="7595" width="19.125" style="98" bestFit="1" customWidth="1"/>
    <col min="7596" max="7596" width="10.875" style="98" customWidth="1"/>
    <col min="7597" max="7597" width="18.875" style="98" bestFit="1" customWidth="1"/>
    <col min="7598" max="7598" width="28.875" style="98" bestFit="1" customWidth="1"/>
    <col min="7599" max="7599" width="24.125" style="98" bestFit="1" customWidth="1"/>
    <col min="7600" max="7600" width="18.625" style="98" bestFit="1" customWidth="1"/>
    <col min="7601" max="7601" width="16.625" style="98" bestFit="1" customWidth="1"/>
    <col min="7602" max="7602" width="19.375" style="98" bestFit="1" customWidth="1"/>
    <col min="7603" max="7603" width="4.5" style="98" customWidth="1"/>
    <col min="7604" max="7604" width="11.25" style="98" bestFit="1" customWidth="1"/>
    <col min="7605" max="7605" width="13.625" style="98" bestFit="1" customWidth="1"/>
    <col min="7606" max="7606" width="13.375" style="98" bestFit="1" customWidth="1"/>
    <col min="7607" max="7607" width="14.125" style="98" bestFit="1" customWidth="1"/>
    <col min="7608" max="7608" width="13.625" style="98" bestFit="1" customWidth="1"/>
    <col min="7609" max="7609" width="16.75" style="98" bestFit="1" customWidth="1"/>
    <col min="7610" max="7610" width="15.5" style="98" bestFit="1" customWidth="1"/>
    <col min="7611" max="7611" width="19.625" style="98" bestFit="1" customWidth="1"/>
    <col min="7612" max="7612" width="18.375" style="98" bestFit="1" customWidth="1"/>
    <col min="7613" max="7613" width="19.375" style="98" bestFit="1" customWidth="1"/>
    <col min="7614" max="7614" width="18.125" style="98" bestFit="1" customWidth="1"/>
    <col min="7615" max="7615" width="16.375" style="98" bestFit="1" customWidth="1"/>
    <col min="7616" max="7616" width="12" style="98" customWidth="1"/>
    <col min="7617" max="7617" width="25.5" style="98" bestFit="1" customWidth="1"/>
    <col min="7618" max="7618" width="24.125" style="98" bestFit="1" customWidth="1"/>
    <col min="7619" max="7619" width="19.625" style="98" bestFit="1" customWidth="1"/>
    <col min="7620" max="7620" width="18.375" style="98" bestFit="1" customWidth="1"/>
    <col min="7621" max="7621" width="23.5" style="98" bestFit="1" customWidth="1"/>
    <col min="7622" max="7622" width="13.375" style="98" bestFit="1" customWidth="1"/>
    <col min="7623" max="7623" width="19.875" style="98" bestFit="1" customWidth="1"/>
    <col min="7624" max="7624" width="22.75" style="98" bestFit="1" customWidth="1"/>
    <col min="7625" max="7625" width="19.125" style="98" bestFit="1" customWidth="1"/>
    <col min="7626" max="7626" width="10.875" style="98" customWidth="1"/>
    <col min="7627" max="7627" width="18.875" style="98" bestFit="1" customWidth="1"/>
    <col min="7628" max="7628" width="28.875" style="98" bestFit="1" customWidth="1"/>
    <col min="7629" max="7629" width="24.125" style="98" bestFit="1" customWidth="1"/>
    <col min="7630" max="7630" width="18.625" style="98" bestFit="1" customWidth="1"/>
    <col min="7631" max="7631" width="16.625" style="98" bestFit="1" customWidth="1"/>
    <col min="7632" max="7632" width="19.375" style="98" bestFit="1" customWidth="1"/>
    <col min="7633" max="7633" width="4.5" style="98" customWidth="1"/>
    <col min="7634" max="7634" width="11.25" style="98" bestFit="1" customWidth="1"/>
    <col min="7635" max="7635" width="13.625" style="98" bestFit="1" customWidth="1"/>
    <col min="7636" max="7636" width="13.375" style="98" bestFit="1" customWidth="1"/>
    <col min="7637" max="7637" width="14.125" style="98" bestFit="1" customWidth="1"/>
    <col min="7638" max="7638" width="13.625" style="98" bestFit="1" customWidth="1"/>
    <col min="7639" max="7639" width="16.75" style="98" bestFit="1" customWidth="1"/>
    <col min="7640" max="7640" width="15.5" style="98" bestFit="1" customWidth="1"/>
    <col min="7641" max="7641" width="19.625" style="98" bestFit="1" customWidth="1"/>
    <col min="7642" max="7642" width="18.375" style="98" bestFit="1" customWidth="1"/>
    <col min="7643" max="7643" width="19.375" style="98" bestFit="1" customWidth="1"/>
    <col min="7644" max="7644" width="18.125" style="98" bestFit="1" customWidth="1"/>
    <col min="7645" max="7645" width="16.375" style="98" bestFit="1" customWidth="1"/>
    <col min="7646" max="7646" width="12" style="98" customWidth="1"/>
    <col min="7647" max="7647" width="25.5" style="98" bestFit="1" customWidth="1"/>
    <col min="7648" max="7648" width="24.125" style="98" bestFit="1" customWidth="1"/>
    <col min="7649" max="7649" width="19.625" style="98" bestFit="1" customWidth="1"/>
    <col min="7650" max="7650" width="18.375" style="98" bestFit="1" customWidth="1"/>
    <col min="7651" max="7651" width="23.5" style="98" bestFit="1" customWidth="1"/>
    <col min="7652" max="7652" width="13.375" style="98" bestFit="1" customWidth="1"/>
    <col min="7653" max="7653" width="19.875" style="98" bestFit="1" customWidth="1"/>
    <col min="7654" max="7654" width="22.75" style="98" bestFit="1" customWidth="1"/>
    <col min="7655" max="7655" width="19.125" style="98" bestFit="1" customWidth="1"/>
    <col min="7656" max="7656" width="10.875" style="98" customWidth="1"/>
    <col min="7657" max="7657" width="18.875" style="98" bestFit="1" customWidth="1"/>
    <col min="7658" max="7658" width="28.875" style="98" bestFit="1" customWidth="1"/>
    <col min="7659" max="7659" width="24.125" style="98" bestFit="1" customWidth="1"/>
    <col min="7660" max="7660" width="18.625" style="98" bestFit="1" customWidth="1"/>
    <col min="7661" max="7661" width="16.625" style="98" bestFit="1" customWidth="1"/>
    <col min="7662" max="7662" width="19.375" style="98" bestFit="1" customWidth="1"/>
    <col min="7663" max="7663" width="4.5" style="98" customWidth="1"/>
    <col min="7664" max="7664" width="11.25" style="98" bestFit="1" customWidth="1"/>
    <col min="7665" max="7665" width="13.625" style="98" bestFit="1" customWidth="1"/>
    <col min="7666" max="7666" width="13.375" style="98" bestFit="1" customWidth="1"/>
    <col min="7667" max="7667" width="14.125" style="98" bestFit="1" customWidth="1"/>
    <col min="7668" max="7668" width="13.625" style="98" bestFit="1" customWidth="1"/>
    <col min="7669" max="7669" width="16.75" style="98" bestFit="1" customWidth="1"/>
    <col min="7670" max="7670" width="15.5" style="98" bestFit="1" customWidth="1"/>
    <col min="7671" max="7671" width="19.625" style="98" bestFit="1" customWidth="1"/>
    <col min="7672" max="7672" width="18.375" style="98" bestFit="1" customWidth="1"/>
    <col min="7673" max="7673" width="19.375" style="98" bestFit="1" customWidth="1"/>
    <col min="7674" max="7674" width="18.125" style="98" bestFit="1" customWidth="1"/>
    <col min="7675" max="7675" width="16.375" style="98" bestFit="1" customWidth="1"/>
    <col min="7676" max="7676" width="12" style="98" customWidth="1"/>
    <col min="7677" max="7677" width="25.5" style="98" bestFit="1" customWidth="1"/>
    <col min="7678" max="7678" width="24.125" style="98" bestFit="1" customWidth="1"/>
    <col min="7679" max="7679" width="19.625" style="98" bestFit="1" customWidth="1"/>
    <col min="7680" max="7680" width="18.375" style="98" bestFit="1" customWidth="1"/>
    <col min="7681" max="7681" width="23.5" style="98" bestFit="1" customWidth="1"/>
    <col min="7682" max="7682" width="13.375" style="98" bestFit="1" customWidth="1"/>
    <col min="7683" max="7683" width="19.875" style="98" bestFit="1" customWidth="1"/>
    <col min="7684" max="7684" width="22.75" style="98" bestFit="1" customWidth="1"/>
    <col min="7685" max="7685" width="19.125" style="98" bestFit="1" customWidth="1"/>
    <col min="7686" max="7686" width="10.875" style="98" customWidth="1"/>
    <col min="7687" max="7687" width="18.875" style="98" bestFit="1" customWidth="1"/>
    <col min="7688" max="7688" width="28.875" style="98" bestFit="1" customWidth="1"/>
    <col min="7689" max="7689" width="24.125" style="98" bestFit="1" customWidth="1"/>
    <col min="7690" max="7690" width="18.625" style="98" bestFit="1" customWidth="1"/>
    <col min="7691" max="7691" width="16.625" style="98" bestFit="1" customWidth="1"/>
    <col min="7692" max="7692" width="19.375" style="98" bestFit="1" customWidth="1"/>
    <col min="7693" max="7693" width="4.5" style="98" customWidth="1"/>
    <col min="7694" max="7694" width="11.25" style="98" bestFit="1" customWidth="1"/>
    <col min="7695" max="7695" width="13.625" style="98" bestFit="1" customWidth="1"/>
    <col min="7696" max="7696" width="13.375" style="98" bestFit="1" customWidth="1"/>
    <col min="7697" max="7697" width="14.125" style="98" bestFit="1" customWidth="1"/>
    <col min="7698" max="7698" width="13.625" style="98" bestFit="1" customWidth="1"/>
    <col min="7699" max="7699" width="16.75" style="98" bestFit="1" customWidth="1"/>
    <col min="7700" max="7700" width="15.5" style="98" bestFit="1" customWidth="1"/>
    <col min="7701" max="7701" width="19.625" style="98" bestFit="1" customWidth="1"/>
    <col min="7702" max="7702" width="18.375" style="98" bestFit="1" customWidth="1"/>
    <col min="7703" max="7703" width="19.375" style="98" bestFit="1" customWidth="1"/>
    <col min="7704" max="7704" width="18.125" style="98" bestFit="1" customWidth="1"/>
    <col min="7705" max="7705" width="16.375" style="98" bestFit="1" customWidth="1"/>
    <col min="7706" max="7706" width="12" style="98" customWidth="1"/>
    <col min="7707" max="7707" width="25.5" style="98" bestFit="1" customWidth="1"/>
    <col min="7708" max="7708" width="24.125" style="98" bestFit="1" customWidth="1"/>
    <col min="7709" max="7709" width="19.625" style="98" bestFit="1" customWidth="1"/>
    <col min="7710" max="7710" width="18.375" style="98" bestFit="1" customWidth="1"/>
    <col min="7711" max="7711" width="23.5" style="98" bestFit="1" customWidth="1"/>
    <col min="7712" max="7712" width="13.375" style="98" bestFit="1" customWidth="1"/>
    <col min="7713" max="7713" width="19.875" style="98" bestFit="1" customWidth="1"/>
    <col min="7714" max="7714" width="22.75" style="98" bestFit="1" customWidth="1"/>
    <col min="7715" max="7715" width="19.125" style="98" bestFit="1" customWidth="1"/>
    <col min="7716" max="7716" width="10.875" style="98" customWidth="1"/>
    <col min="7717" max="7717" width="18.875" style="98" bestFit="1" customWidth="1"/>
    <col min="7718" max="7718" width="28.875" style="98" bestFit="1" customWidth="1"/>
    <col min="7719" max="7719" width="24.125" style="98" bestFit="1" customWidth="1"/>
    <col min="7720" max="7720" width="18.625" style="98" bestFit="1" customWidth="1"/>
    <col min="7721" max="7721" width="16.625" style="98" bestFit="1" customWidth="1"/>
    <col min="7722" max="7722" width="19.375" style="98" bestFit="1" customWidth="1"/>
    <col min="7723" max="7723" width="4.5" style="98" customWidth="1"/>
    <col min="7724" max="7724" width="11.25" style="98" bestFit="1" customWidth="1"/>
    <col min="7725" max="7725" width="13.625" style="98" bestFit="1" customWidth="1"/>
    <col min="7726" max="7726" width="13.375" style="98" bestFit="1" customWidth="1"/>
    <col min="7727" max="7727" width="14.125" style="98" bestFit="1" customWidth="1"/>
    <col min="7728" max="7728" width="13.625" style="98" bestFit="1" customWidth="1"/>
    <col min="7729" max="7729" width="16.75" style="98" bestFit="1" customWidth="1"/>
    <col min="7730" max="7730" width="15.5" style="98" bestFit="1" customWidth="1"/>
    <col min="7731" max="7731" width="19.625" style="98" bestFit="1" customWidth="1"/>
    <col min="7732" max="7732" width="18.375" style="98" bestFit="1" customWidth="1"/>
    <col min="7733" max="7733" width="19.375" style="98" bestFit="1" customWidth="1"/>
    <col min="7734" max="7734" width="18.125" style="98" bestFit="1" customWidth="1"/>
    <col min="7735" max="7735" width="16.375" style="98" bestFit="1" customWidth="1"/>
    <col min="7736" max="7736" width="12.5" style="98" bestFit="1" customWidth="1"/>
    <col min="7737" max="7737" width="25.5" style="98" bestFit="1" customWidth="1"/>
    <col min="7738" max="7738" width="24.125" style="98" bestFit="1" customWidth="1"/>
    <col min="7739" max="7739" width="19.625" style="98" bestFit="1" customWidth="1"/>
    <col min="7740" max="7740" width="18.375" style="98" bestFit="1" customWidth="1"/>
    <col min="7741" max="7741" width="23.5" style="98" bestFit="1" customWidth="1"/>
    <col min="7742" max="7742" width="13.375" style="98" bestFit="1" customWidth="1"/>
    <col min="7743" max="7743" width="19.875" style="98" bestFit="1" customWidth="1"/>
    <col min="7744" max="7744" width="22.75" style="98" bestFit="1" customWidth="1"/>
    <col min="7745" max="7745" width="19.125" style="98" bestFit="1" customWidth="1"/>
    <col min="7746" max="7746" width="11.5" style="98" customWidth="1"/>
    <col min="7747" max="7747" width="18.875" style="98" bestFit="1" customWidth="1"/>
    <col min="7748" max="7748" width="28.875" style="98" bestFit="1" customWidth="1"/>
    <col min="7749" max="7749" width="24.125" style="98" bestFit="1" customWidth="1"/>
    <col min="7750" max="7750" width="18.625" style="98" bestFit="1" customWidth="1"/>
    <col min="7751" max="7751" width="16.625" style="98" bestFit="1" customWidth="1"/>
    <col min="7752" max="7752" width="19.375" style="98" bestFit="1" customWidth="1"/>
    <col min="7753" max="7753" width="4.5" style="98" customWidth="1"/>
    <col min="7754" max="7754" width="11.25" style="98" bestFit="1" customWidth="1"/>
    <col min="7755" max="7755" width="13.625" style="98" bestFit="1" customWidth="1"/>
    <col min="7756" max="7756" width="13.375" style="98" bestFit="1" customWidth="1"/>
    <col min="7757" max="7757" width="14.125" style="98" bestFit="1" customWidth="1"/>
    <col min="7758" max="7758" width="13.625" style="98" bestFit="1" customWidth="1"/>
    <col min="7759" max="7759" width="16.75" style="98" bestFit="1" customWidth="1"/>
    <col min="7760" max="7760" width="15.5" style="98" bestFit="1" customWidth="1"/>
    <col min="7761" max="7761" width="19.625" style="98" bestFit="1" customWidth="1"/>
    <col min="7762" max="7762" width="18.375" style="98" bestFit="1" customWidth="1"/>
    <col min="7763" max="7763" width="19.375" style="98" bestFit="1" customWidth="1"/>
    <col min="7764" max="7764" width="18.125" style="98" bestFit="1" customWidth="1"/>
    <col min="7765" max="7765" width="16.375" style="98" bestFit="1" customWidth="1"/>
    <col min="7766" max="7766" width="12.5" style="98" customWidth="1"/>
    <col min="7767" max="7767" width="25.5" style="98" bestFit="1" customWidth="1"/>
    <col min="7768" max="7768" width="24.125" style="98" bestFit="1" customWidth="1"/>
    <col min="7769" max="7769" width="19.625" style="98" bestFit="1" customWidth="1"/>
    <col min="7770" max="7770" width="18.375" style="98" bestFit="1" customWidth="1"/>
    <col min="7771" max="7771" width="23.5" style="98" bestFit="1" customWidth="1"/>
    <col min="7772" max="7772" width="13.375" style="98" bestFit="1" customWidth="1"/>
    <col min="7773" max="7773" width="19.875" style="98" bestFit="1" customWidth="1"/>
    <col min="7774" max="7774" width="22.75" style="98" bestFit="1" customWidth="1"/>
    <col min="7775" max="7775" width="19.125" style="98" bestFit="1" customWidth="1"/>
    <col min="7776" max="7776" width="11.5" style="98" customWidth="1"/>
    <col min="7777" max="7777" width="18.875" style="98" bestFit="1" customWidth="1"/>
    <col min="7778" max="7778" width="28.875" style="98" bestFit="1" customWidth="1"/>
    <col min="7779" max="7779" width="24.125" style="98" bestFit="1" customWidth="1"/>
    <col min="7780" max="7780" width="18.625" style="98" bestFit="1" customWidth="1"/>
    <col min="7781" max="7781" width="16.625" style="98" bestFit="1" customWidth="1"/>
    <col min="7782" max="7782" width="19.375" style="98" bestFit="1" customWidth="1"/>
    <col min="7783" max="7783" width="4.5" style="98" customWidth="1"/>
    <col min="7784" max="7784" width="11.25" style="98" bestFit="1" customWidth="1"/>
    <col min="7785" max="7785" width="13.625" style="98" bestFit="1" customWidth="1"/>
    <col min="7786" max="7786" width="13.375" style="98" bestFit="1" customWidth="1"/>
    <col min="7787" max="7787" width="14.125" style="98" bestFit="1" customWidth="1"/>
    <col min="7788" max="7788" width="13.625" style="98" bestFit="1" customWidth="1"/>
    <col min="7789" max="7789" width="16.75" style="98" bestFit="1" customWidth="1"/>
    <col min="7790" max="7790" width="15.5" style="98" bestFit="1" customWidth="1"/>
    <col min="7791" max="7791" width="19.625" style="98" bestFit="1" customWidth="1"/>
    <col min="7792" max="7792" width="18.375" style="98" bestFit="1" customWidth="1"/>
    <col min="7793" max="7793" width="19.375" style="98" bestFit="1" customWidth="1"/>
    <col min="7794" max="7794" width="18.125" style="98" bestFit="1" customWidth="1"/>
    <col min="7795" max="7795" width="16.375" style="98" bestFit="1" customWidth="1"/>
    <col min="7796" max="7796" width="12.5" style="98" bestFit="1" customWidth="1"/>
    <col min="7797" max="7797" width="25.5" style="98" bestFit="1" customWidth="1"/>
    <col min="7798" max="7798" width="24.125" style="98" bestFit="1" customWidth="1"/>
    <col min="7799" max="7799" width="19.625" style="98" bestFit="1" customWidth="1"/>
    <col min="7800" max="7800" width="18.375" style="98" bestFit="1" customWidth="1"/>
    <col min="7801" max="7801" width="23.5" style="98" bestFit="1" customWidth="1"/>
    <col min="7802" max="7802" width="13.375" style="98" bestFit="1" customWidth="1"/>
    <col min="7803" max="7803" width="19.875" style="98" bestFit="1" customWidth="1"/>
    <col min="7804" max="7804" width="22.75" style="98" bestFit="1" customWidth="1"/>
    <col min="7805" max="7805" width="19.125" style="98" bestFit="1" customWidth="1"/>
    <col min="7806" max="7806" width="11.5" style="98" bestFit="1" customWidth="1"/>
    <col min="7807" max="7807" width="18.875" style="98" bestFit="1" customWidth="1"/>
    <col min="7808" max="7808" width="28.875" style="98" bestFit="1" customWidth="1"/>
    <col min="7809" max="7809" width="24.125" style="98" bestFit="1" customWidth="1"/>
    <col min="7810" max="7810" width="18.625" style="98" bestFit="1" customWidth="1"/>
    <col min="7811" max="7811" width="16.625" style="98" bestFit="1" customWidth="1"/>
    <col min="7812" max="7812" width="19.375" style="98" bestFit="1" customWidth="1"/>
    <col min="7813" max="7813" width="4.5" style="98" customWidth="1"/>
    <col min="7814" max="7814" width="11.25" style="98" bestFit="1" customWidth="1"/>
    <col min="7815" max="7815" width="13.625" style="98" bestFit="1" customWidth="1"/>
    <col min="7816" max="7816" width="13.375" style="98" bestFit="1" customWidth="1"/>
    <col min="7817" max="7817" width="14.125" style="98" bestFit="1" customWidth="1"/>
    <col min="7818" max="7818" width="13.625" style="98" bestFit="1" customWidth="1"/>
    <col min="7819" max="7819" width="16.75" style="98" bestFit="1" customWidth="1"/>
    <col min="7820" max="7820" width="15.5" style="98" bestFit="1" customWidth="1"/>
    <col min="7821" max="7821" width="19.625" style="98" bestFit="1" customWidth="1"/>
    <col min="7822" max="7822" width="18.375" style="98" bestFit="1" customWidth="1"/>
    <col min="7823" max="7823" width="19.375" style="98" bestFit="1" customWidth="1"/>
    <col min="7824" max="7824" width="18.125" style="98" bestFit="1" customWidth="1"/>
    <col min="7825" max="7825" width="16.375" style="98" bestFit="1" customWidth="1"/>
    <col min="7826" max="7826" width="12.5" style="98" customWidth="1"/>
    <col min="7827" max="7827" width="25.5" style="98" bestFit="1" customWidth="1"/>
    <col min="7828" max="7828" width="24.125" style="98" bestFit="1" customWidth="1"/>
    <col min="7829" max="7829" width="19.625" style="98" bestFit="1" customWidth="1"/>
    <col min="7830" max="7830" width="18.375" style="98" bestFit="1" customWidth="1"/>
    <col min="7831" max="7831" width="23.5" style="98" bestFit="1" customWidth="1"/>
    <col min="7832" max="7832" width="13.375" style="98" bestFit="1" customWidth="1"/>
    <col min="7833" max="7833" width="19.875" style="98" bestFit="1" customWidth="1"/>
    <col min="7834" max="7834" width="22.75" style="98" bestFit="1" customWidth="1"/>
    <col min="7835" max="7835" width="19.125" style="98" bestFit="1" customWidth="1"/>
    <col min="7836" max="7836" width="11.5" style="98" customWidth="1"/>
    <col min="7837" max="7837" width="18.875" style="98" bestFit="1" customWidth="1"/>
    <col min="7838" max="7838" width="28.875" style="98" bestFit="1" customWidth="1"/>
    <col min="7839" max="7839" width="24.125" style="98" bestFit="1" customWidth="1"/>
    <col min="7840" max="7840" width="18.625" style="98" bestFit="1" customWidth="1"/>
    <col min="7841" max="7841" width="16.625" style="98" bestFit="1" customWidth="1"/>
    <col min="7842" max="7842" width="19.375" style="98" bestFit="1" customWidth="1"/>
    <col min="7843" max="7843" width="4.5" style="98" customWidth="1"/>
    <col min="7844" max="7844" width="11.25" style="98" bestFit="1" customWidth="1"/>
    <col min="7845" max="7845" width="13.625" style="98" bestFit="1" customWidth="1"/>
    <col min="7846" max="7846" width="13.375" style="98" bestFit="1" customWidth="1"/>
    <col min="7847" max="7847" width="14.125" style="98" bestFit="1" customWidth="1"/>
    <col min="7848" max="7848" width="13.625" style="98" bestFit="1" customWidth="1"/>
    <col min="7849" max="7849" width="16.75" style="98" bestFit="1" customWidth="1"/>
    <col min="7850" max="7850" width="15.5" style="98" bestFit="1" customWidth="1"/>
    <col min="7851" max="7851" width="19.625" style="98" bestFit="1" customWidth="1"/>
    <col min="7852" max="7852" width="18.375" style="98" bestFit="1" customWidth="1"/>
    <col min="7853" max="7853" width="19.375" style="98" bestFit="1" customWidth="1"/>
    <col min="7854" max="7854" width="18.125" style="98" bestFit="1" customWidth="1"/>
    <col min="7855" max="7855" width="16.375" style="98" bestFit="1" customWidth="1"/>
    <col min="7856" max="7856" width="12.5" style="98" customWidth="1"/>
    <col min="7857" max="7857" width="25.5" style="98" bestFit="1" customWidth="1"/>
    <col min="7858" max="7858" width="24.125" style="98" bestFit="1" customWidth="1"/>
    <col min="7859" max="7859" width="19.625" style="98" bestFit="1" customWidth="1"/>
    <col min="7860" max="7860" width="18.375" style="98" bestFit="1" customWidth="1"/>
    <col min="7861" max="7861" width="23.5" style="98" bestFit="1" customWidth="1"/>
    <col min="7862" max="7862" width="13.375" style="98" bestFit="1" customWidth="1"/>
    <col min="7863" max="7863" width="19.875" style="98" bestFit="1" customWidth="1"/>
    <col min="7864" max="7864" width="22.75" style="98" bestFit="1" customWidth="1"/>
    <col min="7865" max="7865" width="19.125" style="98" bestFit="1" customWidth="1"/>
    <col min="7866" max="7866" width="10.875" style="98" customWidth="1"/>
    <col min="7867" max="7867" width="18.875" style="98" bestFit="1" customWidth="1"/>
    <col min="7868" max="7868" width="28.875" style="98" bestFit="1" customWidth="1"/>
    <col min="7869" max="7869" width="24.125" style="98" bestFit="1" customWidth="1"/>
    <col min="7870" max="7870" width="18.625" style="98" bestFit="1" customWidth="1"/>
    <col min="7871" max="7871" width="16.625" style="98" bestFit="1" customWidth="1"/>
    <col min="7872" max="7872" width="19.375" style="98" bestFit="1" customWidth="1"/>
    <col min="7873" max="7873" width="4.5" style="98" customWidth="1"/>
    <col min="7874" max="7874" width="11.25" style="98" bestFit="1" customWidth="1"/>
    <col min="7875" max="7875" width="13.625" style="98" bestFit="1" customWidth="1"/>
    <col min="7876" max="7876" width="13.375" style="98" bestFit="1" customWidth="1"/>
    <col min="7877" max="7877" width="14.125" style="98" bestFit="1" customWidth="1"/>
    <col min="7878" max="7878" width="13.625" style="98" bestFit="1" customWidth="1"/>
    <col min="7879" max="7879" width="16.75" style="98" bestFit="1" customWidth="1"/>
    <col min="7880" max="7880" width="15.5" style="98" bestFit="1" customWidth="1"/>
    <col min="7881" max="7881" width="19.625" style="98" bestFit="1" customWidth="1"/>
    <col min="7882" max="7882" width="18.375" style="98" bestFit="1" customWidth="1"/>
    <col min="7883" max="7883" width="19.375" style="98" bestFit="1" customWidth="1"/>
    <col min="7884" max="7884" width="18.125" style="98" bestFit="1" customWidth="1"/>
    <col min="7885" max="7885" width="16.375" style="98" bestFit="1" customWidth="1"/>
    <col min="7886" max="7886" width="12.5" style="98" bestFit="1" customWidth="1"/>
    <col min="7887" max="7887" width="25.5" style="98" bestFit="1" customWidth="1"/>
    <col min="7888" max="7888" width="24.125" style="98" bestFit="1" customWidth="1"/>
    <col min="7889" max="7889" width="19.625" style="98" bestFit="1" customWidth="1"/>
    <col min="7890" max="7890" width="18.375" style="98" bestFit="1" customWidth="1"/>
    <col min="7891" max="7891" width="23.5" style="98" bestFit="1" customWidth="1"/>
    <col min="7892" max="7892" width="13.375" style="98" bestFit="1" customWidth="1"/>
    <col min="7893" max="7893" width="19.875" style="98" bestFit="1" customWidth="1"/>
    <col min="7894" max="7894" width="22.75" style="98" bestFit="1" customWidth="1"/>
    <col min="7895" max="7895" width="19.125" style="98" bestFit="1" customWidth="1"/>
    <col min="7896" max="7896" width="10.875" style="98" customWidth="1"/>
    <col min="7897" max="7897" width="18.875" style="98" bestFit="1" customWidth="1"/>
    <col min="7898" max="7898" width="28.875" style="98" bestFit="1" customWidth="1"/>
    <col min="7899" max="7899" width="24.125" style="98" bestFit="1" customWidth="1"/>
    <col min="7900" max="7900" width="18.625" style="98" bestFit="1" customWidth="1"/>
    <col min="7901" max="7901" width="16.25" style="98" bestFit="1" customWidth="1"/>
    <col min="7902" max="7902" width="19.125" style="98" bestFit="1" customWidth="1"/>
    <col min="7903" max="7903" width="4.375" style="98" customWidth="1"/>
    <col min="7904" max="7904" width="11.375" style="98" bestFit="1" customWidth="1"/>
    <col min="7905" max="7905" width="13.5" style="98" bestFit="1" customWidth="1"/>
    <col min="7906" max="7906" width="13.125" style="98" bestFit="1" customWidth="1"/>
    <col min="7907" max="7907" width="14.25" style="98" bestFit="1" customWidth="1"/>
    <col min="7908" max="7908" width="13.625" style="98" bestFit="1" customWidth="1"/>
    <col min="7909" max="7909" width="16.875" style="98" bestFit="1" customWidth="1"/>
    <col min="7910" max="7910" width="15.5" style="98" bestFit="1" customWidth="1"/>
    <col min="7911" max="7911" width="19.75" style="98" bestFit="1" customWidth="1"/>
    <col min="7912" max="7912" width="18.375" style="98" bestFit="1" customWidth="1"/>
    <col min="7913" max="7913" width="19.5" style="98" bestFit="1" customWidth="1"/>
    <col min="7914" max="7914" width="18.125" style="98" bestFit="1" customWidth="1"/>
    <col min="7915" max="7915" width="16.25" style="98" bestFit="1" customWidth="1"/>
    <col min="7916" max="7916" width="12.375" style="98" bestFit="1" customWidth="1"/>
    <col min="7917" max="7917" width="25.125" style="98" bestFit="1" customWidth="1"/>
    <col min="7918" max="7918" width="23.625" style="98" bestFit="1" customWidth="1"/>
    <col min="7919" max="7919" width="19.5" style="98" bestFit="1" customWidth="1"/>
    <col min="7920" max="7920" width="18.125" style="98" bestFit="1" customWidth="1"/>
    <col min="7921" max="7921" width="23.125" style="98" bestFit="1" customWidth="1"/>
    <col min="7922" max="7922" width="13.25" style="98" bestFit="1" customWidth="1"/>
    <col min="7923" max="7923" width="19.75" style="98" bestFit="1" customWidth="1"/>
    <col min="7924" max="7924" width="22.375" style="98" bestFit="1" customWidth="1"/>
    <col min="7925" max="7925" width="18.875" style="98" bestFit="1" customWidth="1"/>
    <col min="7926" max="7926" width="10.875" style="98" customWidth="1"/>
    <col min="7927" max="7927" width="18.375" style="98" bestFit="1" customWidth="1"/>
    <col min="7928" max="7928" width="28.375" style="98" bestFit="1" customWidth="1"/>
    <col min="7929" max="7929" width="23.875" style="98" bestFit="1" customWidth="1"/>
    <col min="7930" max="7930" width="18.25" style="98" bestFit="1" customWidth="1"/>
    <col min="7931" max="7931" width="16.625" style="98" bestFit="1" customWidth="1"/>
    <col min="7932" max="7932" width="19.375" style="98" bestFit="1" customWidth="1"/>
    <col min="7933" max="7933" width="4.5" style="98" customWidth="1"/>
    <col min="7934" max="7934" width="11.25" style="98" bestFit="1" customWidth="1"/>
    <col min="7935" max="7935" width="13.625" style="98" bestFit="1" customWidth="1"/>
    <col min="7936" max="7936" width="13.375" style="98" bestFit="1" customWidth="1"/>
    <col min="7937" max="7937" width="14.125" style="98" bestFit="1" customWidth="1"/>
    <col min="7938" max="7938" width="13.625" style="98" bestFit="1" customWidth="1"/>
    <col min="7939" max="7939" width="16.75" style="98" bestFit="1" customWidth="1"/>
    <col min="7940" max="7940" width="15.5" style="98" bestFit="1" customWidth="1"/>
    <col min="7941" max="7941" width="19.625" style="98" bestFit="1" customWidth="1"/>
    <col min="7942" max="7942" width="18.375" style="98" bestFit="1" customWidth="1"/>
    <col min="7943" max="7943" width="19.375" style="98" bestFit="1" customWidth="1"/>
    <col min="7944" max="7944" width="18.125" style="98" bestFit="1" customWidth="1"/>
    <col min="7945" max="7945" width="16.375" style="98" bestFit="1" customWidth="1"/>
    <col min="7946" max="7946" width="12.5" style="98" bestFit="1" customWidth="1"/>
    <col min="7947" max="7947" width="25.5" style="98" bestFit="1" customWidth="1"/>
    <col min="7948" max="7948" width="24.125" style="98" bestFit="1" customWidth="1"/>
    <col min="7949" max="7949" width="19.625" style="98" bestFit="1" customWidth="1"/>
    <col min="7950" max="7950" width="18.375" style="98" bestFit="1" customWidth="1"/>
    <col min="7951" max="7951" width="23.5" style="98" bestFit="1" customWidth="1"/>
    <col min="7952" max="7952" width="13.375" style="98" bestFit="1" customWidth="1"/>
    <col min="7953" max="7953" width="19.875" style="98" bestFit="1" customWidth="1"/>
    <col min="7954" max="7954" width="22.75" style="98" bestFit="1" customWidth="1"/>
    <col min="7955" max="7955" width="19.125" style="98" bestFit="1" customWidth="1"/>
    <col min="7956" max="7956" width="10.875" style="98" bestFit="1" customWidth="1"/>
    <col min="7957" max="7957" width="18.875" style="98" bestFit="1" customWidth="1"/>
    <col min="7958" max="7958" width="28.875" style="98" bestFit="1" customWidth="1"/>
    <col min="7959" max="7959" width="24.125" style="98" bestFit="1" customWidth="1"/>
    <col min="7960" max="7960" width="18.625" style="98" bestFit="1" customWidth="1"/>
    <col min="7961" max="7961" width="16.625" style="98" bestFit="1" customWidth="1"/>
    <col min="7962" max="7962" width="19.375" style="98" bestFit="1" customWidth="1"/>
    <col min="7963" max="7963" width="4.5" style="98" customWidth="1"/>
    <col min="7964" max="7964" width="11.25" style="98" bestFit="1" customWidth="1"/>
    <col min="7965" max="7965" width="13.625" style="98" bestFit="1" customWidth="1"/>
    <col min="7966" max="7966" width="13.375" style="98" bestFit="1" customWidth="1"/>
    <col min="7967" max="7967" width="14.125" style="98" bestFit="1" customWidth="1"/>
    <col min="7968" max="7968" width="13.625" style="98" bestFit="1" customWidth="1"/>
    <col min="7969" max="7969" width="16.75" style="98" bestFit="1" customWidth="1"/>
    <col min="7970" max="7970" width="15.5" style="98" bestFit="1" customWidth="1"/>
    <col min="7971" max="7971" width="19.625" style="98" bestFit="1" customWidth="1"/>
    <col min="7972" max="7972" width="18.375" style="98" bestFit="1" customWidth="1"/>
    <col min="7973" max="7973" width="19.375" style="98" bestFit="1" customWidth="1"/>
    <col min="7974" max="7974" width="18.125" style="98" bestFit="1" customWidth="1"/>
    <col min="7975" max="7975" width="16.375" style="98" bestFit="1" customWidth="1"/>
    <col min="7976" max="7976" width="12.5" style="98" customWidth="1"/>
    <col min="7977" max="7977" width="25.5" style="98" bestFit="1" customWidth="1"/>
    <col min="7978" max="7978" width="24.125" style="98" bestFit="1" customWidth="1"/>
    <col min="7979" max="7979" width="19.625" style="98" bestFit="1" customWidth="1"/>
    <col min="7980" max="7980" width="18.375" style="98" bestFit="1" customWidth="1"/>
    <col min="7981" max="7981" width="23.5" style="98" bestFit="1" customWidth="1"/>
    <col min="7982" max="7982" width="13.375" style="98" bestFit="1" customWidth="1"/>
    <col min="7983" max="7983" width="19.875" style="98" bestFit="1" customWidth="1"/>
    <col min="7984" max="7984" width="22.75" style="98" bestFit="1" customWidth="1"/>
    <col min="7985" max="7985" width="19.125" style="98" bestFit="1" customWidth="1"/>
    <col min="7986" max="7986" width="10.875" style="98" bestFit="1" customWidth="1"/>
    <col min="7987" max="7987" width="18.875" style="98" bestFit="1" customWidth="1"/>
    <col min="7988" max="7988" width="28.875" style="98" bestFit="1" customWidth="1"/>
    <col min="7989" max="7989" width="24.125" style="98" bestFit="1" customWidth="1"/>
    <col min="7990" max="7990" width="18.625" style="98" bestFit="1" customWidth="1"/>
    <col min="7991" max="7991" width="16.625" style="98" bestFit="1" customWidth="1"/>
    <col min="7992" max="7992" width="19.375" style="98" bestFit="1" customWidth="1"/>
    <col min="7993" max="7993" width="4.5" style="98" customWidth="1"/>
    <col min="7994" max="7994" width="11.25" style="98" bestFit="1" customWidth="1"/>
    <col min="7995" max="7995" width="13.625" style="98" bestFit="1" customWidth="1"/>
    <col min="7996" max="7996" width="13.375" style="98" bestFit="1" customWidth="1"/>
    <col min="7997" max="7997" width="14.125" style="98" bestFit="1" customWidth="1"/>
    <col min="7998" max="7998" width="13.625" style="98" bestFit="1" customWidth="1"/>
    <col min="7999" max="7999" width="16.75" style="98" bestFit="1" customWidth="1"/>
    <col min="8000" max="8000" width="15.5" style="98" bestFit="1" customWidth="1"/>
    <col min="8001" max="8001" width="19.625" style="98" bestFit="1" customWidth="1"/>
    <col min="8002" max="8002" width="18.375" style="98" bestFit="1" customWidth="1"/>
    <col min="8003" max="8003" width="19.375" style="98" bestFit="1" customWidth="1"/>
    <col min="8004" max="8004" width="18.125" style="98" bestFit="1" customWidth="1"/>
    <col min="8005" max="8005" width="16.375" style="98" bestFit="1" customWidth="1"/>
    <col min="8006" max="8006" width="12.5" style="98" customWidth="1"/>
    <col min="8007" max="8007" width="25.5" style="98" bestFit="1" customWidth="1"/>
    <col min="8008" max="8008" width="24.125" style="98" bestFit="1" customWidth="1"/>
    <col min="8009" max="8009" width="19.625" style="98" bestFit="1" customWidth="1"/>
    <col min="8010" max="8010" width="18.375" style="98" bestFit="1" customWidth="1"/>
    <col min="8011" max="8011" width="23.5" style="98" bestFit="1" customWidth="1"/>
    <col min="8012" max="8012" width="13.375" style="98" bestFit="1" customWidth="1"/>
    <col min="8013" max="8013" width="19.875" style="98" bestFit="1" customWidth="1"/>
    <col min="8014" max="8014" width="22.75" style="98" bestFit="1" customWidth="1"/>
    <col min="8015" max="8015" width="19.125" style="98" bestFit="1" customWidth="1"/>
    <col min="8016" max="8016" width="10.875" style="98" customWidth="1"/>
    <col min="8017" max="8017" width="18.875" style="98" bestFit="1" customWidth="1"/>
    <col min="8018" max="8018" width="28.875" style="98" bestFit="1" customWidth="1"/>
    <col min="8019" max="8019" width="24.125" style="98" bestFit="1" customWidth="1"/>
    <col min="8020" max="8020" width="18.625" style="98" bestFit="1" customWidth="1"/>
    <col min="8021" max="8021" width="16.625" style="98" bestFit="1" customWidth="1"/>
    <col min="8022" max="8022" width="19.375" style="98" bestFit="1" customWidth="1"/>
    <col min="8023" max="8023" width="4.5" style="98" customWidth="1"/>
    <col min="8024" max="8024" width="11.25" style="98" bestFit="1" customWidth="1"/>
    <col min="8025" max="8025" width="13.625" style="98" bestFit="1" customWidth="1"/>
    <col min="8026" max="8026" width="13.375" style="98" bestFit="1" customWidth="1"/>
    <col min="8027" max="8027" width="14.125" style="98" bestFit="1" customWidth="1"/>
    <col min="8028" max="8028" width="13.625" style="98" bestFit="1" customWidth="1"/>
    <col min="8029" max="8029" width="16.75" style="98" bestFit="1" customWidth="1"/>
    <col min="8030" max="8030" width="15.5" style="98" bestFit="1" customWidth="1"/>
    <col min="8031" max="8031" width="19.625" style="98" bestFit="1" customWidth="1"/>
    <col min="8032" max="8032" width="18.375" style="98" bestFit="1" customWidth="1"/>
    <col min="8033" max="8033" width="19.375" style="98" bestFit="1" customWidth="1"/>
    <col min="8034" max="8034" width="18.125" style="98" bestFit="1" customWidth="1"/>
    <col min="8035" max="8035" width="16.375" style="98" bestFit="1" customWidth="1"/>
    <col min="8036" max="8036" width="12.5" style="98" bestFit="1" customWidth="1"/>
    <col min="8037" max="8037" width="25.5" style="98" bestFit="1" customWidth="1"/>
    <col min="8038" max="8038" width="24.125" style="98" bestFit="1" customWidth="1"/>
    <col min="8039" max="8039" width="19.625" style="98" bestFit="1" customWidth="1"/>
    <col min="8040" max="8040" width="18.375" style="98" bestFit="1" customWidth="1"/>
    <col min="8041" max="8041" width="23.5" style="98" bestFit="1" customWidth="1"/>
    <col min="8042" max="8042" width="13.375" style="98" bestFit="1" customWidth="1"/>
    <col min="8043" max="8043" width="19.875" style="98" bestFit="1" customWidth="1"/>
    <col min="8044" max="8044" width="22.75" style="98" bestFit="1" customWidth="1"/>
    <col min="8045" max="8045" width="19.125" style="98" bestFit="1" customWidth="1"/>
    <col min="8046" max="8046" width="10.875" style="98" customWidth="1"/>
    <col min="8047" max="8047" width="18.875" style="98" bestFit="1" customWidth="1"/>
    <col min="8048" max="8048" width="28.875" style="98" bestFit="1" customWidth="1"/>
    <col min="8049" max="8049" width="24.125" style="98" bestFit="1" customWidth="1"/>
    <col min="8050" max="8050" width="18.625" style="98" bestFit="1" customWidth="1"/>
    <col min="8051" max="8051" width="16.625" style="98" bestFit="1" customWidth="1"/>
    <col min="8052" max="8052" width="19.375" style="98" bestFit="1" customWidth="1"/>
    <col min="8053" max="8053" width="4.5" style="98" customWidth="1"/>
    <col min="8054" max="8054" width="11.25" style="98" bestFit="1" customWidth="1"/>
    <col min="8055" max="8055" width="13.625" style="98" bestFit="1" customWidth="1"/>
    <col min="8056" max="8056" width="13.375" style="98" bestFit="1" customWidth="1"/>
    <col min="8057" max="8057" width="14.125" style="98" bestFit="1" customWidth="1"/>
    <col min="8058" max="8058" width="13.625" style="98" bestFit="1" customWidth="1"/>
    <col min="8059" max="8059" width="16.75" style="98" bestFit="1" customWidth="1"/>
    <col min="8060" max="8060" width="15.5" style="98" bestFit="1" customWidth="1"/>
    <col min="8061" max="8061" width="19.625" style="98" bestFit="1" customWidth="1"/>
    <col min="8062" max="8062" width="18.375" style="98" bestFit="1" customWidth="1"/>
    <col min="8063" max="8063" width="19.375" style="98" bestFit="1" customWidth="1"/>
    <col min="8064" max="8064" width="18.125" style="98" bestFit="1" customWidth="1"/>
    <col min="8065" max="8065" width="16.375" style="98" bestFit="1" customWidth="1"/>
    <col min="8066" max="8066" width="12.5" style="98" customWidth="1"/>
    <col min="8067" max="8067" width="25.5" style="98" bestFit="1" customWidth="1"/>
    <col min="8068" max="8068" width="24.125" style="98" bestFit="1" customWidth="1"/>
    <col min="8069" max="8069" width="19.625" style="98" bestFit="1" customWidth="1"/>
    <col min="8070" max="8070" width="18.375" style="98" bestFit="1" customWidth="1"/>
    <col min="8071" max="8071" width="23.5" style="98" bestFit="1" customWidth="1"/>
    <col min="8072" max="8072" width="13.375" style="98" bestFit="1" customWidth="1"/>
    <col min="8073" max="8073" width="19.875" style="98" bestFit="1" customWidth="1"/>
    <col min="8074" max="8074" width="22.75" style="98" bestFit="1" customWidth="1"/>
    <col min="8075" max="8075" width="19.125" style="98" bestFit="1" customWidth="1"/>
    <col min="8076" max="8076" width="10.875" style="98" customWidth="1"/>
    <col min="8077" max="8077" width="18.875" style="98" bestFit="1" customWidth="1"/>
    <col min="8078" max="8078" width="28.875" style="98" bestFit="1" customWidth="1"/>
    <col min="8079" max="8079" width="24.125" style="98" bestFit="1" customWidth="1"/>
    <col min="8080" max="8080" width="18.625" style="98" bestFit="1" customWidth="1"/>
    <col min="8081" max="8081" width="16.625" style="98" bestFit="1" customWidth="1"/>
    <col min="8082" max="8082" width="19.375" style="98" bestFit="1" customWidth="1"/>
    <col min="8083" max="8083" width="4.5" style="98" customWidth="1"/>
    <col min="8084" max="8084" width="11.25" style="98" bestFit="1" customWidth="1"/>
    <col min="8085" max="8085" width="13.625" style="98" bestFit="1" customWidth="1"/>
    <col min="8086" max="8086" width="13.375" style="98" bestFit="1" customWidth="1"/>
    <col min="8087" max="8087" width="14.125" style="98" bestFit="1" customWidth="1"/>
    <col min="8088" max="8088" width="13.625" style="98" bestFit="1" customWidth="1"/>
    <col min="8089" max="8089" width="16.75" style="98" bestFit="1" customWidth="1"/>
    <col min="8090" max="8090" width="15.5" style="98" bestFit="1" customWidth="1"/>
    <col min="8091" max="8091" width="19.625" style="98" bestFit="1" customWidth="1"/>
    <col min="8092" max="8092" width="18.375" style="98" bestFit="1" customWidth="1"/>
    <col min="8093" max="8093" width="19.375" style="98" bestFit="1" customWidth="1"/>
    <col min="8094" max="8094" width="18.125" style="98" bestFit="1" customWidth="1"/>
    <col min="8095" max="8095" width="16.375" style="98" bestFit="1" customWidth="1"/>
    <col min="8096" max="8096" width="12.5" style="98" customWidth="1"/>
    <col min="8097" max="8097" width="25.5" style="98" bestFit="1" customWidth="1"/>
    <col min="8098" max="8098" width="24.125" style="98" bestFit="1" customWidth="1"/>
    <col min="8099" max="8099" width="19.625" style="98" bestFit="1" customWidth="1"/>
    <col min="8100" max="8100" width="18.375" style="98" bestFit="1" customWidth="1"/>
    <col min="8101" max="8101" width="23.5" style="98" bestFit="1" customWidth="1"/>
    <col min="8102" max="8102" width="13.375" style="98" bestFit="1" customWidth="1"/>
    <col min="8103" max="8103" width="19.875" style="98" bestFit="1" customWidth="1"/>
    <col min="8104" max="8104" width="22.75" style="98" bestFit="1" customWidth="1"/>
    <col min="8105" max="8105" width="19.125" style="98" bestFit="1" customWidth="1"/>
    <col min="8106" max="8106" width="10.875" style="98" customWidth="1"/>
    <col min="8107" max="8107" width="18.875" style="98" bestFit="1" customWidth="1"/>
    <col min="8108" max="8108" width="28.875" style="98" bestFit="1" customWidth="1"/>
    <col min="8109" max="8109" width="24.125" style="98" bestFit="1" customWidth="1"/>
    <col min="8110" max="8110" width="18.625" style="98" bestFit="1" customWidth="1"/>
    <col min="8111" max="8111" width="16.625" style="98" bestFit="1" customWidth="1"/>
    <col min="8112" max="8112" width="19.375" style="98" bestFit="1" customWidth="1"/>
    <col min="8113" max="8113" width="4.5" style="98" customWidth="1"/>
    <col min="8114" max="8114" width="11.25" style="98" bestFit="1" customWidth="1"/>
    <col min="8115" max="8115" width="13.625" style="98" bestFit="1" customWidth="1"/>
    <col min="8116" max="8116" width="13.375" style="98" bestFit="1" customWidth="1"/>
    <col min="8117" max="8117" width="14.125" style="98" bestFit="1" customWidth="1"/>
    <col min="8118" max="8118" width="13.625" style="98" bestFit="1" customWidth="1"/>
    <col min="8119" max="8119" width="16.75" style="98" bestFit="1" customWidth="1"/>
    <col min="8120" max="8120" width="15.5" style="98" bestFit="1" customWidth="1"/>
    <col min="8121" max="8121" width="19.625" style="98" bestFit="1" customWidth="1"/>
    <col min="8122" max="8122" width="18.375" style="98" bestFit="1" customWidth="1"/>
    <col min="8123" max="8123" width="19.375" style="98" bestFit="1" customWidth="1"/>
    <col min="8124" max="8124" width="18.125" style="98" bestFit="1" customWidth="1"/>
    <col min="8125" max="8125" width="16.375" style="98" bestFit="1" customWidth="1"/>
    <col min="8126" max="8126" width="12.5" style="98" customWidth="1"/>
    <col min="8127" max="8127" width="25.5" style="98" bestFit="1" customWidth="1"/>
    <col min="8128" max="8128" width="24.125" style="98" bestFit="1" customWidth="1"/>
    <col min="8129" max="8129" width="19.625" style="98" bestFit="1" customWidth="1"/>
    <col min="8130" max="8130" width="18.375" style="98" bestFit="1" customWidth="1"/>
    <col min="8131" max="8131" width="23.5" style="98" bestFit="1" customWidth="1"/>
    <col min="8132" max="8132" width="13.375" style="98" bestFit="1" customWidth="1"/>
    <col min="8133" max="8133" width="19.875" style="98" bestFit="1" customWidth="1"/>
    <col min="8134" max="8134" width="22.75" style="98" bestFit="1" customWidth="1"/>
    <col min="8135" max="8135" width="19.125" style="98" bestFit="1" customWidth="1"/>
    <col min="8136" max="8136" width="10.875" style="98" customWidth="1"/>
    <col min="8137" max="8137" width="18.875" style="98" bestFit="1" customWidth="1"/>
    <col min="8138" max="8138" width="28.875" style="98" bestFit="1" customWidth="1"/>
    <col min="8139" max="8139" width="24.125" style="98" bestFit="1" customWidth="1"/>
    <col min="8140" max="8140" width="18.625" style="98" bestFit="1" customWidth="1"/>
    <col min="8141" max="8141" width="16.625" style="98" bestFit="1" customWidth="1"/>
    <col min="8142" max="8142" width="19.375" style="98" bestFit="1" customWidth="1"/>
    <col min="8143" max="8143" width="4.5" style="98" customWidth="1"/>
    <col min="8144" max="8144" width="11.25" style="98" bestFit="1" customWidth="1"/>
    <col min="8145" max="8145" width="13.625" style="98" bestFit="1" customWidth="1"/>
    <col min="8146" max="8146" width="13.375" style="98" bestFit="1" customWidth="1"/>
    <col min="8147" max="8147" width="14.125" style="98" bestFit="1" customWidth="1"/>
    <col min="8148" max="8148" width="13.625" style="98" bestFit="1" customWidth="1"/>
    <col min="8149" max="8149" width="16.75" style="98" bestFit="1" customWidth="1"/>
    <col min="8150" max="8150" width="15.5" style="98" bestFit="1" customWidth="1"/>
    <col min="8151" max="8151" width="19.625" style="98" bestFit="1" customWidth="1"/>
    <col min="8152" max="8152" width="18.375" style="98" bestFit="1" customWidth="1"/>
    <col min="8153" max="8153" width="19.375" style="98" bestFit="1" customWidth="1"/>
    <col min="8154" max="8154" width="18.125" style="98" bestFit="1" customWidth="1"/>
    <col min="8155" max="8155" width="16.375" style="98" bestFit="1" customWidth="1"/>
    <col min="8156" max="8156" width="12" style="98" customWidth="1"/>
    <col min="8157" max="8157" width="25.5" style="98" bestFit="1" customWidth="1"/>
    <col min="8158" max="8158" width="24.125" style="98" bestFit="1" customWidth="1"/>
    <col min="8159" max="8159" width="19.625" style="98" bestFit="1" customWidth="1"/>
    <col min="8160" max="8160" width="18.375" style="98" bestFit="1" customWidth="1"/>
    <col min="8161" max="8161" width="23.5" style="98" bestFit="1" customWidth="1"/>
    <col min="8162" max="8162" width="13.375" style="98" bestFit="1" customWidth="1"/>
    <col min="8163" max="8163" width="19.875" style="98" bestFit="1" customWidth="1"/>
    <col min="8164" max="8164" width="22.75" style="98" bestFit="1" customWidth="1"/>
    <col min="8165" max="8165" width="19.125" style="98" bestFit="1" customWidth="1"/>
    <col min="8166" max="8166" width="10.875" style="98" customWidth="1"/>
    <col min="8167" max="8167" width="18.875" style="98" bestFit="1" customWidth="1"/>
    <col min="8168" max="8168" width="28.875" style="98" bestFit="1" customWidth="1"/>
    <col min="8169" max="8169" width="24.125" style="98" bestFit="1" customWidth="1"/>
    <col min="8170" max="8170" width="18.625" style="98" bestFit="1" customWidth="1"/>
    <col min="8171" max="8171" width="16.625" style="98" bestFit="1" customWidth="1"/>
    <col min="8172" max="8172" width="19.375" style="98" bestFit="1" customWidth="1"/>
    <col min="8173" max="8173" width="4.5" style="98" customWidth="1"/>
    <col min="8174" max="8174" width="11.25" style="98" bestFit="1" customWidth="1"/>
    <col min="8175" max="8175" width="13.625" style="98" bestFit="1" customWidth="1"/>
    <col min="8176" max="8176" width="13.375" style="98" bestFit="1" customWidth="1"/>
    <col min="8177" max="8177" width="14.125" style="98" bestFit="1" customWidth="1"/>
    <col min="8178" max="8178" width="13.625" style="98" bestFit="1" customWidth="1"/>
    <col min="8179" max="8179" width="16.75" style="98" bestFit="1" customWidth="1"/>
    <col min="8180" max="8180" width="15.5" style="98" bestFit="1" customWidth="1"/>
    <col min="8181" max="8181" width="19.625" style="98" bestFit="1" customWidth="1"/>
    <col min="8182" max="8182" width="18.375" style="98" bestFit="1" customWidth="1"/>
    <col min="8183" max="8183" width="19.375" style="98" bestFit="1" customWidth="1"/>
    <col min="8184" max="8184" width="18.125" style="98" bestFit="1" customWidth="1"/>
    <col min="8185" max="8185" width="16.375" style="98" bestFit="1" customWidth="1"/>
    <col min="8186" max="8186" width="12" style="98" customWidth="1"/>
    <col min="8187" max="8187" width="25.5" style="98" bestFit="1" customWidth="1"/>
    <col min="8188" max="8188" width="24.125" style="98" bestFit="1" customWidth="1"/>
    <col min="8189" max="8189" width="19.625" style="98" bestFit="1" customWidth="1"/>
    <col min="8190" max="8190" width="18.375" style="98" bestFit="1" customWidth="1"/>
    <col min="8191" max="8191" width="23.5" style="98" bestFit="1" customWidth="1"/>
    <col min="8192" max="8192" width="13.375" style="98" bestFit="1" customWidth="1"/>
    <col min="8193" max="8193" width="19.875" style="98" bestFit="1" customWidth="1"/>
    <col min="8194" max="8194" width="22.75" style="98" bestFit="1" customWidth="1"/>
    <col min="8195" max="8195" width="19.125" style="98" bestFit="1" customWidth="1"/>
    <col min="8196" max="8196" width="10.875" style="98" customWidth="1"/>
    <col min="8197" max="8197" width="18.875" style="98" bestFit="1" customWidth="1"/>
    <col min="8198" max="8198" width="28.875" style="98" bestFit="1" customWidth="1"/>
    <col min="8199" max="8199" width="24.125" style="98" bestFit="1" customWidth="1"/>
    <col min="8200" max="8200" width="18.625" style="98" bestFit="1" customWidth="1"/>
    <col min="8201" max="8201" width="16.625" style="98" bestFit="1" customWidth="1"/>
    <col min="8202" max="8202" width="19.375" style="98" bestFit="1" customWidth="1"/>
    <col min="8203" max="8203" width="4.5" style="98" customWidth="1"/>
    <col min="8204" max="8204" width="11.25" style="98" bestFit="1" customWidth="1"/>
    <col min="8205" max="8205" width="13.625" style="98" bestFit="1" customWidth="1"/>
    <col min="8206" max="8206" width="13.375" style="98" bestFit="1" customWidth="1"/>
    <col min="8207" max="8207" width="14.125" style="98" bestFit="1" customWidth="1"/>
    <col min="8208" max="8208" width="13.625" style="98" bestFit="1" customWidth="1"/>
    <col min="8209" max="8209" width="16.75" style="98" bestFit="1" customWidth="1"/>
    <col min="8210" max="8210" width="15.5" style="98" bestFit="1" customWidth="1"/>
    <col min="8211" max="8211" width="19.625" style="98" bestFit="1" customWidth="1"/>
    <col min="8212" max="8212" width="18.375" style="98" bestFit="1" customWidth="1"/>
    <col min="8213" max="8213" width="19.375" style="98" bestFit="1" customWidth="1"/>
    <col min="8214" max="8214" width="18.125" style="98" bestFit="1" customWidth="1"/>
    <col min="8215" max="8215" width="16.375" style="98" bestFit="1" customWidth="1"/>
    <col min="8216" max="8216" width="12" style="98" customWidth="1"/>
    <col min="8217" max="8217" width="25.5" style="98" bestFit="1" customWidth="1"/>
    <col min="8218" max="8218" width="24.125" style="98" bestFit="1" customWidth="1"/>
    <col min="8219" max="8219" width="19.625" style="98" bestFit="1" customWidth="1"/>
    <col min="8220" max="8220" width="18.375" style="98" bestFit="1" customWidth="1"/>
    <col min="8221" max="8221" width="23.5" style="98" bestFit="1" customWidth="1"/>
    <col min="8222" max="8222" width="13.375" style="98" bestFit="1" customWidth="1"/>
    <col min="8223" max="8223" width="19.875" style="98" bestFit="1" customWidth="1"/>
    <col min="8224" max="8224" width="22.75" style="98" bestFit="1" customWidth="1"/>
    <col min="8225" max="8225" width="19.125" style="98" bestFit="1" customWidth="1"/>
    <col min="8226" max="8226" width="10.875" style="98" customWidth="1"/>
    <col min="8227" max="8227" width="18.875" style="98" bestFit="1" customWidth="1"/>
    <col min="8228" max="8228" width="28.875" style="98" bestFit="1" customWidth="1"/>
    <col min="8229" max="8229" width="24.125" style="98" bestFit="1" customWidth="1"/>
    <col min="8230" max="8230" width="18.625" style="98" bestFit="1" customWidth="1"/>
    <col min="8231" max="8231" width="16.625" style="98" bestFit="1" customWidth="1"/>
    <col min="8232" max="8232" width="19.375" style="98" bestFit="1" customWidth="1"/>
    <col min="8233" max="8233" width="4.5" style="98" customWidth="1"/>
    <col min="8234" max="8234" width="11.25" style="98" bestFit="1" customWidth="1"/>
    <col min="8235" max="8235" width="13.625" style="98" bestFit="1" customWidth="1"/>
    <col min="8236" max="8236" width="13.375" style="98" bestFit="1" customWidth="1"/>
    <col min="8237" max="8237" width="14.125" style="98" bestFit="1" customWidth="1"/>
    <col min="8238" max="8238" width="13.625" style="98" bestFit="1" customWidth="1"/>
    <col min="8239" max="8239" width="16.75" style="98" bestFit="1" customWidth="1"/>
    <col min="8240" max="8240" width="15.5" style="98" bestFit="1" customWidth="1"/>
    <col min="8241" max="8241" width="19.625" style="98" bestFit="1" customWidth="1"/>
    <col min="8242" max="8242" width="18.375" style="98" bestFit="1" customWidth="1"/>
    <col min="8243" max="8243" width="19.375" style="98" bestFit="1" customWidth="1"/>
    <col min="8244" max="8244" width="18.125" style="98" bestFit="1" customWidth="1"/>
    <col min="8245" max="8245" width="16.375" style="98" bestFit="1" customWidth="1"/>
    <col min="8246" max="8246" width="12" style="98" customWidth="1"/>
    <col min="8247" max="8247" width="25.5" style="98" bestFit="1" customWidth="1"/>
    <col min="8248" max="8248" width="24.125" style="98" bestFit="1" customWidth="1"/>
    <col min="8249" max="8249" width="19.625" style="98" bestFit="1" customWidth="1"/>
    <col min="8250" max="8250" width="18.375" style="98" bestFit="1" customWidth="1"/>
    <col min="8251" max="8251" width="23.5" style="98" bestFit="1" customWidth="1"/>
    <col min="8252" max="8252" width="13.375" style="98" bestFit="1" customWidth="1"/>
    <col min="8253" max="8253" width="19.875" style="98" bestFit="1" customWidth="1"/>
    <col min="8254" max="8254" width="22.75" style="98" bestFit="1" customWidth="1"/>
    <col min="8255" max="8255" width="19.125" style="98" bestFit="1" customWidth="1"/>
    <col min="8256" max="8256" width="10.875" style="98" customWidth="1"/>
    <col min="8257" max="8257" width="18.875" style="98" bestFit="1" customWidth="1"/>
    <col min="8258" max="8258" width="28.875" style="98" bestFit="1" customWidth="1"/>
    <col min="8259" max="8259" width="24.125" style="98" bestFit="1" customWidth="1"/>
    <col min="8260" max="8260" width="18.625" style="98" bestFit="1" customWidth="1"/>
    <col min="8261" max="8261" width="16.625" style="98" bestFit="1" customWidth="1"/>
    <col min="8262" max="8262" width="19.375" style="98" bestFit="1" customWidth="1"/>
    <col min="8263" max="8263" width="4.5" style="98" customWidth="1"/>
    <col min="8264" max="8264" width="11.25" style="98" bestFit="1" customWidth="1"/>
    <col min="8265" max="8265" width="13.625" style="98" bestFit="1" customWidth="1"/>
    <col min="8266" max="8266" width="13.375" style="98" bestFit="1" customWidth="1"/>
    <col min="8267" max="8267" width="14.125" style="98" bestFit="1" customWidth="1"/>
    <col min="8268" max="8268" width="13.625" style="98" bestFit="1" customWidth="1"/>
    <col min="8269" max="8269" width="16.75" style="98" bestFit="1" customWidth="1"/>
    <col min="8270" max="8270" width="15.5" style="98" bestFit="1" customWidth="1"/>
    <col min="8271" max="8271" width="19.625" style="98" bestFit="1" customWidth="1"/>
    <col min="8272" max="8272" width="18.375" style="98" bestFit="1" customWidth="1"/>
    <col min="8273" max="8273" width="19.375" style="98" bestFit="1" customWidth="1"/>
    <col min="8274" max="8274" width="18.125" style="98" bestFit="1" customWidth="1"/>
    <col min="8275" max="8275" width="16.375" style="98" bestFit="1" customWidth="1"/>
    <col min="8276" max="8276" width="12" style="98" customWidth="1"/>
    <col min="8277" max="8277" width="25.5" style="98" bestFit="1" customWidth="1"/>
    <col min="8278" max="8278" width="24.125" style="98" bestFit="1" customWidth="1"/>
    <col min="8279" max="8279" width="19.625" style="98" bestFit="1" customWidth="1"/>
    <col min="8280" max="8280" width="18.375" style="98" bestFit="1" customWidth="1"/>
    <col min="8281" max="8281" width="23.5" style="98" bestFit="1" customWidth="1"/>
    <col min="8282" max="8282" width="13.375" style="98" bestFit="1" customWidth="1"/>
    <col min="8283" max="8283" width="19.875" style="98" bestFit="1" customWidth="1"/>
    <col min="8284" max="8284" width="22.75" style="98" bestFit="1" customWidth="1"/>
    <col min="8285" max="8285" width="19.125" style="98" bestFit="1" customWidth="1"/>
    <col min="8286" max="8286" width="10.875" style="98" customWidth="1"/>
    <col min="8287" max="8287" width="18.875" style="98" bestFit="1" customWidth="1"/>
    <col min="8288" max="8288" width="28.875" style="98" bestFit="1" customWidth="1"/>
    <col min="8289" max="8289" width="24.125" style="98" bestFit="1" customWidth="1"/>
    <col min="8290" max="8290" width="18.625" style="98" bestFit="1" customWidth="1"/>
    <col min="8291" max="8291" width="16.25" style="98" bestFit="1" customWidth="1"/>
    <col min="8292" max="8292" width="19.125" style="98" bestFit="1" customWidth="1"/>
    <col min="8293" max="8293" width="4.375" style="98" customWidth="1"/>
    <col min="8294" max="8294" width="11.375" style="98" bestFit="1" customWidth="1"/>
    <col min="8295" max="8295" width="13.5" style="98" bestFit="1" customWidth="1"/>
    <col min="8296" max="8296" width="13.125" style="98" bestFit="1" customWidth="1"/>
    <col min="8297" max="8297" width="14.25" style="98" bestFit="1" customWidth="1"/>
    <col min="8298" max="8298" width="13.625" style="98" bestFit="1" customWidth="1"/>
    <col min="8299" max="8299" width="16.875" style="98" bestFit="1" customWidth="1"/>
    <col min="8300" max="8300" width="15.5" style="98" bestFit="1" customWidth="1"/>
    <col min="8301" max="8301" width="19.75" style="98" bestFit="1" customWidth="1"/>
    <col min="8302" max="8302" width="18.375" style="98" bestFit="1" customWidth="1"/>
    <col min="8303" max="8303" width="19.5" style="98" bestFit="1" customWidth="1"/>
    <col min="8304" max="8304" width="18.125" style="98" bestFit="1" customWidth="1"/>
    <col min="8305" max="8305" width="16.25" style="98" bestFit="1" customWidth="1"/>
    <col min="8306" max="8306" width="12.125" style="98" customWidth="1"/>
    <col min="8307" max="8307" width="25.125" style="98" bestFit="1" customWidth="1"/>
    <col min="8308" max="8308" width="23.625" style="98" bestFit="1" customWidth="1"/>
    <col min="8309" max="8309" width="19.5" style="98" bestFit="1" customWidth="1"/>
    <col min="8310" max="8310" width="18.125" style="98" bestFit="1" customWidth="1"/>
    <col min="8311" max="8311" width="23.125" style="98" bestFit="1" customWidth="1"/>
    <col min="8312" max="8312" width="13.25" style="98" bestFit="1" customWidth="1"/>
    <col min="8313" max="8313" width="19.75" style="98" bestFit="1" customWidth="1"/>
    <col min="8314" max="8314" width="22.375" style="98" bestFit="1" customWidth="1"/>
    <col min="8315" max="8315" width="18.875" style="98" bestFit="1" customWidth="1"/>
    <col min="8316" max="8316" width="10.875" style="98" customWidth="1"/>
    <col min="8317" max="8317" width="18.375" style="98" bestFit="1" customWidth="1"/>
    <col min="8318" max="8318" width="28.375" style="98" bestFit="1" customWidth="1"/>
    <col min="8319" max="8319" width="23.875" style="98" bestFit="1" customWidth="1"/>
    <col min="8320" max="8320" width="18.25" style="98" bestFit="1" customWidth="1"/>
    <col min="8321" max="8321" width="16.25" style="98" bestFit="1" customWidth="1"/>
    <col min="8322" max="8322" width="19.125" style="98" bestFit="1" customWidth="1"/>
    <col min="8323" max="8323" width="4.375" style="98" customWidth="1"/>
    <col min="8324" max="8324" width="11.375" style="98" bestFit="1" customWidth="1"/>
    <col min="8325" max="8325" width="13.5" style="98" bestFit="1" customWidth="1"/>
    <col min="8326" max="8326" width="13.125" style="98" bestFit="1" customWidth="1"/>
    <col min="8327" max="8327" width="14.25" style="98" bestFit="1" customWidth="1"/>
    <col min="8328" max="8328" width="13.625" style="98" bestFit="1" customWidth="1"/>
    <col min="8329" max="8329" width="16.875" style="98" bestFit="1" customWidth="1"/>
    <col min="8330" max="8330" width="15.5" style="98" bestFit="1" customWidth="1"/>
    <col min="8331" max="8331" width="19.75" style="98" bestFit="1" customWidth="1"/>
    <col min="8332" max="8332" width="18.375" style="98" bestFit="1" customWidth="1"/>
    <col min="8333" max="8333" width="19.5" style="98" bestFit="1" customWidth="1"/>
    <col min="8334" max="8334" width="18.125" style="98" bestFit="1" customWidth="1"/>
    <col min="8335" max="8335" width="16.25" style="98" bestFit="1" customWidth="1"/>
    <col min="8336" max="8336" width="12.125" style="98" customWidth="1"/>
    <col min="8337" max="8337" width="25.125" style="98" bestFit="1" customWidth="1"/>
    <col min="8338" max="8338" width="23.625" style="98" bestFit="1" customWidth="1"/>
    <col min="8339" max="8339" width="19.5" style="98" bestFit="1" customWidth="1"/>
    <col min="8340" max="8340" width="18.125" style="98" bestFit="1" customWidth="1"/>
    <col min="8341" max="8341" width="23.125" style="98" bestFit="1" customWidth="1"/>
    <col min="8342" max="8342" width="13.25" style="98" bestFit="1" customWidth="1"/>
    <col min="8343" max="8343" width="19.75" style="98" bestFit="1" customWidth="1"/>
    <col min="8344" max="8344" width="22.375" style="98" bestFit="1" customWidth="1"/>
    <col min="8345" max="8345" width="18.875" style="98" bestFit="1" customWidth="1"/>
    <col min="8346" max="8346" width="10.875" style="98" customWidth="1"/>
    <col min="8347" max="8347" width="18.375" style="98" bestFit="1" customWidth="1"/>
    <col min="8348" max="8348" width="28.375" style="98" bestFit="1" customWidth="1"/>
    <col min="8349" max="8349" width="23.875" style="98" bestFit="1" customWidth="1"/>
    <col min="8350" max="8350" width="18.25" style="98" bestFit="1" customWidth="1"/>
    <col min="8351" max="8351" width="16.25" style="98" bestFit="1" customWidth="1"/>
    <col min="8352" max="8352" width="19.125" style="98" bestFit="1" customWidth="1"/>
    <col min="8353" max="8353" width="4.375" style="98" customWidth="1"/>
    <col min="8354" max="8354" width="11.375" style="98" bestFit="1" customWidth="1"/>
    <col min="8355" max="8355" width="13.5" style="98" bestFit="1" customWidth="1"/>
    <col min="8356" max="8356" width="13.125" style="98" bestFit="1" customWidth="1"/>
    <col min="8357" max="8357" width="14.25" style="98" bestFit="1" customWidth="1"/>
    <col min="8358" max="8358" width="13.625" style="98" bestFit="1" customWidth="1"/>
    <col min="8359" max="8359" width="16.875" style="98" bestFit="1" customWidth="1"/>
    <col min="8360" max="8360" width="15.5" style="98" bestFit="1" customWidth="1"/>
    <col min="8361" max="8361" width="19.75" style="98" bestFit="1" customWidth="1"/>
    <col min="8362" max="8362" width="18.375" style="98" bestFit="1" customWidth="1"/>
    <col min="8363" max="8363" width="19.5" style="98" bestFit="1" customWidth="1"/>
    <col min="8364" max="8364" width="18.125" style="98" bestFit="1" customWidth="1"/>
    <col min="8365" max="8365" width="16.25" style="98" bestFit="1" customWidth="1"/>
    <col min="8366" max="8366" width="12.125" style="98" customWidth="1"/>
    <col min="8367" max="8367" width="25.125" style="98" bestFit="1" customWidth="1"/>
    <col min="8368" max="8368" width="23.625" style="98" bestFit="1" customWidth="1"/>
    <col min="8369" max="8369" width="19.5" style="98" bestFit="1" customWidth="1"/>
    <col min="8370" max="8370" width="18.125" style="98" bestFit="1" customWidth="1"/>
    <col min="8371" max="8371" width="23.125" style="98" bestFit="1" customWidth="1"/>
    <col min="8372" max="8372" width="13.25" style="98" bestFit="1" customWidth="1"/>
    <col min="8373" max="8373" width="19.75" style="98" bestFit="1" customWidth="1"/>
    <col min="8374" max="8374" width="22.375" style="98" bestFit="1" customWidth="1"/>
    <col min="8375" max="8375" width="18.875" style="98" bestFit="1" customWidth="1"/>
    <col min="8376" max="8376" width="10.875" style="98" customWidth="1"/>
    <col min="8377" max="8377" width="18.375" style="98" bestFit="1" customWidth="1"/>
    <col min="8378" max="8378" width="28.375" style="98" bestFit="1" customWidth="1"/>
    <col min="8379" max="8379" width="23.875" style="98" bestFit="1" customWidth="1"/>
    <col min="8380" max="8380" width="18.25" style="98" bestFit="1" customWidth="1"/>
    <col min="8381" max="8381" width="16.25" style="98" bestFit="1" customWidth="1"/>
    <col min="8382" max="8382" width="19.125" style="98" bestFit="1" customWidth="1"/>
    <col min="8383" max="8383" width="4.375" style="98" customWidth="1"/>
    <col min="8384" max="8384" width="11.375" style="98" bestFit="1" customWidth="1"/>
    <col min="8385" max="8385" width="13.5" style="98" bestFit="1" customWidth="1"/>
    <col min="8386" max="8386" width="13.125" style="98" bestFit="1" customWidth="1"/>
    <col min="8387" max="8387" width="14.25" style="98" bestFit="1" customWidth="1"/>
    <col min="8388" max="8388" width="13.625" style="98" bestFit="1" customWidth="1"/>
    <col min="8389" max="8389" width="16.875" style="98" bestFit="1" customWidth="1"/>
    <col min="8390" max="8390" width="15.5" style="98" bestFit="1" customWidth="1"/>
    <col min="8391" max="8391" width="19.75" style="98" bestFit="1" customWidth="1"/>
    <col min="8392" max="8392" width="18.375" style="98" bestFit="1" customWidth="1"/>
    <col min="8393" max="8393" width="19.5" style="98" bestFit="1" customWidth="1"/>
    <col min="8394" max="8394" width="18.125" style="98" bestFit="1" customWidth="1"/>
    <col min="8395" max="8395" width="16.25" style="98" bestFit="1" customWidth="1"/>
    <col min="8396" max="8396" width="12.125" style="98" customWidth="1"/>
    <col min="8397" max="8397" width="25.125" style="98" bestFit="1" customWidth="1"/>
    <col min="8398" max="8398" width="23.625" style="98" bestFit="1" customWidth="1"/>
    <col min="8399" max="8399" width="19.5" style="98" bestFit="1" customWidth="1"/>
    <col min="8400" max="8400" width="18.125" style="98" bestFit="1" customWidth="1"/>
    <col min="8401" max="8401" width="23.125" style="98" bestFit="1" customWidth="1"/>
    <col min="8402" max="8402" width="13.25" style="98" bestFit="1" customWidth="1"/>
    <col min="8403" max="8403" width="19.75" style="98" bestFit="1" customWidth="1"/>
    <col min="8404" max="8404" width="22.375" style="98" bestFit="1" customWidth="1"/>
    <col min="8405" max="8405" width="18.875" style="98" bestFit="1" customWidth="1"/>
    <col min="8406" max="8406" width="10.875" style="98" customWidth="1"/>
    <col min="8407" max="8407" width="18.375" style="98" bestFit="1" customWidth="1"/>
    <col min="8408" max="8408" width="28.375" style="98" bestFit="1" customWidth="1"/>
    <col min="8409" max="8409" width="23.875" style="98" bestFit="1" customWidth="1"/>
    <col min="8410" max="8410" width="18.25" style="98" bestFit="1" customWidth="1"/>
    <col min="8411" max="8411" width="16.25" style="98" bestFit="1" customWidth="1"/>
    <col min="8412" max="8412" width="19.125" style="98" bestFit="1" customWidth="1"/>
    <col min="8413" max="8413" width="4.375" style="98" customWidth="1"/>
    <col min="8414" max="8414" width="11.375" style="98" bestFit="1" customWidth="1"/>
    <col min="8415" max="8415" width="13.5" style="98" bestFit="1" customWidth="1"/>
    <col min="8416" max="8416" width="13.125" style="98" bestFit="1" customWidth="1"/>
    <col min="8417" max="8417" width="14.25" style="98" bestFit="1" customWidth="1"/>
    <col min="8418" max="8418" width="13.625" style="98" bestFit="1" customWidth="1"/>
    <col min="8419" max="8419" width="16.875" style="98" bestFit="1" customWidth="1"/>
    <col min="8420" max="8420" width="15.5" style="98" bestFit="1" customWidth="1"/>
    <col min="8421" max="8421" width="19.75" style="98" bestFit="1" customWidth="1"/>
    <col min="8422" max="8422" width="18.375" style="98" bestFit="1" customWidth="1"/>
    <col min="8423" max="8423" width="19.5" style="98" bestFit="1" customWidth="1"/>
    <col min="8424" max="8424" width="18.125" style="98" bestFit="1" customWidth="1"/>
    <col min="8425" max="8425" width="16.25" style="98" bestFit="1" customWidth="1"/>
    <col min="8426" max="8426" width="12.125" style="98" customWidth="1"/>
    <col min="8427" max="8427" width="25.125" style="98" bestFit="1" customWidth="1"/>
    <col min="8428" max="8428" width="23.625" style="98" bestFit="1" customWidth="1"/>
    <col min="8429" max="8429" width="19.5" style="98" bestFit="1" customWidth="1"/>
    <col min="8430" max="8430" width="18.125" style="98" bestFit="1" customWidth="1"/>
    <col min="8431" max="8431" width="23.125" style="98" bestFit="1" customWidth="1"/>
    <col min="8432" max="8432" width="13.25" style="98" bestFit="1" customWidth="1"/>
    <col min="8433" max="8433" width="19.75" style="98" bestFit="1" customWidth="1"/>
    <col min="8434" max="8434" width="22.375" style="98" bestFit="1" customWidth="1"/>
    <col min="8435" max="8435" width="18.875" style="98" bestFit="1" customWidth="1"/>
    <col min="8436" max="8436" width="10.875" style="98" customWidth="1"/>
    <col min="8437" max="8437" width="18.375" style="98" bestFit="1" customWidth="1"/>
    <col min="8438" max="8438" width="28.375" style="98" bestFit="1" customWidth="1"/>
    <col min="8439" max="8439" width="23.875" style="98" bestFit="1" customWidth="1"/>
    <col min="8440" max="8440" width="18.25" style="98" bestFit="1" customWidth="1"/>
    <col min="8441" max="8441" width="16.625" style="98" bestFit="1" customWidth="1"/>
    <col min="8442" max="8442" width="19.375" style="98" bestFit="1" customWidth="1"/>
    <col min="8443" max="8443" width="4.5" style="98" customWidth="1"/>
    <col min="8444" max="8444" width="11.25" style="98" bestFit="1" customWidth="1"/>
    <col min="8445" max="8445" width="13.625" style="98" bestFit="1" customWidth="1"/>
    <col min="8446" max="8446" width="13.375" style="98" bestFit="1" customWidth="1"/>
    <col min="8447" max="8447" width="14.125" style="98" bestFit="1" customWidth="1"/>
    <col min="8448" max="8448" width="13.625" style="98" bestFit="1" customWidth="1"/>
    <col min="8449" max="8449" width="16.75" style="98" bestFit="1" customWidth="1"/>
    <col min="8450" max="8450" width="15.5" style="98" bestFit="1" customWidth="1"/>
    <col min="8451" max="8451" width="19.625" style="98" bestFit="1" customWidth="1"/>
    <col min="8452" max="8452" width="18.375" style="98" bestFit="1" customWidth="1"/>
    <col min="8453" max="8453" width="19.375" style="98" bestFit="1" customWidth="1"/>
    <col min="8454" max="8454" width="18.125" style="98" bestFit="1" customWidth="1"/>
    <col min="8455" max="8455" width="16.375" style="98" bestFit="1" customWidth="1"/>
    <col min="8456" max="8456" width="12" style="98" bestFit="1" customWidth="1"/>
    <col min="8457" max="8457" width="25.5" style="98" bestFit="1" customWidth="1"/>
    <col min="8458" max="8458" width="24.125" style="98" bestFit="1" customWidth="1"/>
    <col min="8459" max="8459" width="19.625" style="98" bestFit="1" customWidth="1"/>
    <col min="8460" max="8460" width="18.375" style="98" bestFit="1" customWidth="1"/>
    <col min="8461" max="8461" width="23.5" style="98" bestFit="1" customWidth="1"/>
    <col min="8462" max="8462" width="13.375" style="98" bestFit="1" customWidth="1"/>
    <col min="8463" max="8463" width="19.875" style="98" bestFit="1" customWidth="1"/>
    <col min="8464" max="8464" width="22.75" style="98" bestFit="1" customWidth="1"/>
    <col min="8465" max="8465" width="19.125" style="98" bestFit="1" customWidth="1"/>
    <col min="8466" max="8466" width="10.875" style="98" customWidth="1"/>
    <col min="8467" max="8467" width="18.875" style="98" bestFit="1" customWidth="1"/>
    <col min="8468" max="8468" width="28.875" style="98" bestFit="1" customWidth="1"/>
    <col min="8469" max="8469" width="24.125" style="98" bestFit="1" customWidth="1"/>
    <col min="8470" max="8470" width="18.625" style="98" bestFit="1" customWidth="1"/>
    <col min="8471" max="8471" width="16.625" style="98" bestFit="1" customWidth="1"/>
    <col min="8472" max="8472" width="19.375" style="98" bestFit="1" customWidth="1"/>
    <col min="8473" max="8473" width="4.5" style="98" customWidth="1"/>
    <col min="8474" max="8474" width="11.25" style="98" bestFit="1" customWidth="1"/>
    <col min="8475" max="8475" width="13.625" style="98" bestFit="1" customWidth="1"/>
    <col min="8476" max="8476" width="13.375" style="98" bestFit="1" customWidth="1"/>
    <col min="8477" max="8477" width="14.125" style="98" bestFit="1" customWidth="1"/>
    <col min="8478" max="8478" width="13.625" style="98" bestFit="1" customWidth="1"/>
    <col min="8479" max="8479" width="16.75" style="98" bestFit="1" customWidth="1"/>
    <col min="8480" max="8480" width="15.5" style="98" bestFit="1" customWidth="1"/>
    <col min="8481" max="8481" width="19.625" style="98" bestFit="1" customWidth="1"/>
    <col min="8482" max="8482" width="18.375" style="98" bestFit="1" customWidth="1"/>
    <col min="8483" max="8483" width="19.375" style="98" bestFit="1" customWidth="1"/>
    <col min="8484" max="8484" width="18.125" style="98" bestFit="1" customWidth="1"/>
    <col min="8485" max="8485" width="16.375" style="98" bestFit="1" customWidth="1"/>
    <col min="8486" max="8486" width="12" style="98" bestFit="1" customWidth="1"/>
    <col min="8487" max="8487" width="25.5" style="98" bestFit="1" customWidth="1"/>
    <col min="8488" max="8488" width="24.125" style="98" bestFit="1" customWidth="1"/>
    <col min="8489" max="8489" width="19.625" style="98" bestFit="1" customWidth="1"/>
    <col min="8490" max="8490" width="18.375" style="98" bestFit="1" customWidth="1"/>
    <col min="8491" max="8491" width="23.5" style="98" bestFit="1" customWidth="1"/>
    <col min="8492" max="8492" width="13.375" style="98" bestFit="1" customWidth="1"/>
    <col min="8493" max="8493" width="19.875" style="98" bestFit="1" customWidth="1"/>
    <col min="8494" max="8494" width="22.75" style="98" bestFit="1" customWidth="1"/>
    <col min="8495" max="8495" width="19.125" style="98" bestFit="1" customWidth="1"/>
    <col min="8496" max="8496" width="10.875" style="98" customWidth="1"/>
    <col min="8497" max="8497" width="18.875" style="98" bestFit="1" customWidth="1"/>
    <col min="8498" max="8498" width="28.875" style="98" bestFit="1" customWidth="1"/>
    <col min="8499" max="8499" width="24.125" style="98" bestFit="1" customWidth="1"/>
    <col min="8500" max="8500" width="18.625" style="98" bestFit="1" customWidth="1"/>
    <col min="8501" max="8501" width="20.75" style="98" customWidth="1"/>
    <col min="8502" max="8502" width="14.875" style="98" customWidth="1"/>
    <col min="8503" max="8503" width="6.25" style="98" customWidth="1"/>
    <col min="8504" max="8504" width="11.25" style="98" customWidth="1"/>
    <col min="8505" max="8505" width="13.625" style="98" bestFit="1" customWidth="1"/>
    <col min="8506" max="8506" width="13.375" style="98" customWidth="1"/>
    <col min="8507" max="8507" width="14.125" style="98" bestFit="1" customWidth="1"/>
    <col min="8508" max="8508" width="13.625" style="98" bestFit="1" customWidth="1"/>
    <col min="8509" max="8509" width="16.75" style="98" bestFit="1" customWidth="1"/>
    <col min="8510" max="8510" width="15.5" style="98" bestFit="1" customWidth="1"/>
    <col min="8511" max="8511" width="19.625" style="98" bestFit="1" customWidth="1"/>
    <col min="8512" max="8512" width="18.375" style="98" customWidth="1"/>
    <col min="8513" max="8513" width="19.375" style="98" customWidth="1"/>
    <col min="8514" max="8514" width="18.125" style="98" customWidth="1"/>
    <col min="8515" max="8515" width="16.375" style="98" customWidth="1"/>
    <col min="8516" max="8516" width="12.5" style="98" customWidth="1"/>
    <col min="8517" max="8517" width="25.5" style="98" customWidth="1"/>
    <col min="8518" max="8518" width="24.125" style="98" customWidth="1"/>
    <col min="8519" max="8519" width="19.625" style="98" customWidth="1"/>
    <col min="8520" max="8520" width="18.375" style="98" customWidth="1"/>
    <col min="8521" max="8521" width="23.5" style="98" customWidth="1"/>
    <col min="8522" max="8522" width="13.375" style="98" customWidth="1"/>
    <col min="8523" max="8523" width="19.875" style="98" customWidth="1"/>
    <col min="8524" max="8524" width="22.75" style="98" customWidth="1"/>
    <col min="8525" max="8525" width="19.125" style="98" customWidth="1"/>
    <col min="8526" max="8526" width="10.875" style="98" customWidth="1"/>
    <col min="8527" max="8527" width="18.875" style="98" customWidth="1"/>
    <col min="8528" max="8528" width="28.875" style="98" customWidth="1"/>
    <col min="8529" max="8529" width="24.125" style="98" bestFit="1" customWidth="1"/>
    <col min="8530" max="8530" width="18.625" style="98" customWidth="1"/>
    <col min="8531" max="8531" width="18.375" style="98" bestFit="1" customWidth="1"/>
    <col min="8532" max="8532" width="23.5" style="98" bestFit="1" customWidth="1"/>
    <col min="8533" max="8533" width="13.375" style="98" bestFit="1" customWidth="1"/>
    <col min="8534" max="8534" width="19.875" style="98" bestFit="1" customWidth="1"/>
    <col min="8535" max="8535" width="22.75" style="98" bestFit="1" customWidth="1"/>
    <col min="8536" max="8536" width="19.125" style="98" bestFit="1" customWidth="1"/>
    <col min="8537" max="8537" width="11.875" style="98" customWidth="1"/>
    <col min="8538" max="8538" width="18.875" style="98" bestFit="1" customWidth="1"/>
    <col min="8539" max="8539" width="28.875" style="98" bestFit="1" customWidth="1"/>
    <col min="8540" max="8540" width="24.125" style="98" bestFit="1" customWidth="1"/>
    <col min="8541" max="8541" width="18.625" style="98" customWidth="1"/>
    <col min="8542" max="8542" width="18.375" style="98" bestFit="1" customWidth="1"/>
    <col min="8543" max="8543" width="19.375" style="98" bestFit="1" customWidth="1"/>
    <col min="8544" max="8544" width="18.125" style="98" bestFit="1" customWidth="1"/>
    <col min="8545" max="8545" width="16.375" style="98" bestFit="1" customWidth="1"/>
    <col min="8546" max="8546" width="12" style="98" bestFit="1" customWidth="1"/>
    <col min="8547" max="8547" width="25.5" style="98" bestFit="1" customWidth="1"/>
    <col min="8548" max="8548" width="24.125" style="98" bestFit="1" customWidth="1"/>
    <col min="8549" max="8549" width="19.625" style="98" bestFit="1" customWidth="1"/>
    <col min="8550" max="8550" width="18.375" style="98" bestFit="1" customWidth="1"/>
    <col min="8551" max="8551" width="23.5" style="98" bestFit="1" customWidth="1"/>
    <col min="8552" max="8552" width="13.375" style="98" bestFit="1" customWidth="1"/>
    <col min="8553" max="8553" width="19.875" style="98" bestFit="1" customWidth="1"/>
    <col min="8554" max="8554" width="22.75" style="98" bestFit="1" customWidth="1"/>
    <col min="8555" max="8555" width="19.125" style="98" bestFit="1" customWidth="1"/>
    <col min="8556" max="8556" width="12.5" style="98" bestFit="1" customWidth="1"/>
    <col min="8557" max="8557" width="18.875" style="98" bestFit="1" customWidth="1"/>
    <col min="8558" max="8558" width="28.875" style="98" bestFit="1" customWidth="1"/>
    <col min="8559" max="8559" width="24.125" style="98" bestFit="1" customWidth="1"/>
    <col min="8560" max="8560" width="18.625" style="98" bestFit="1" customWidth="1"/>
    <col min="8561" max="16384" width="9" style="98"/>
  </cols>
  <sheetData>
    <row r="1" spans="1:60 8501:8501">
      <c r="LNY1" s="106"/>
    </row>
    <row r="2" spans="1:60 8501:8501">
      <c r="A2" s="98" t="s">
        <v>737</v>
      </c>
      <c r="B2" s="98" t="s">
        <v>5</v>
      </c>
      <c r="C2" s="98" t="s">
        <v>6</v>
      </c>
      <c r="D2" s="98" t="s">
        <v>7</v>
      </c>
      <c r="E2" s="98" t="s">
        <v>8</v>
      </c>
      <c r="F2" s="98" t="s">
        <v>9</v>
      </c>
      <c r="G2" s="98" t="s">
        <v>10</v>
      </c>
      <c r="H2" s="98" t="s">
        <v>11</v>
      </c>
      <c r="I2" s="98" t="s">
        <v>12</v>
      </c>
      <c r="J2" s="98" t="s">
        <v>13</v>
      </c>
      <c r="K2" s="98" t="s">
        <v>14</v>
      </c>
      <c r="L2" s="98" t="s">
        <v>15</v>
      </c>
      <c r="M2" s="98" t="s">
        <v>16</v>
      </c>
      <c r="N2" s="98" t="s">
        <v>17</v>
      </c>
      <c r="O2" s="98" t="s">
        <v>18</v>
      </c>
      <c r="P2" s="98" t="s">
        <v>19</v>
      </c>
      <c r="Q2" s="98" t="s">
        <v>20</v>
      </c>
      <c r="R2" s="98" t="s">
        <v>21</v>
      </c>
      <c r="S2" s="98" t="s">
        <v>22</v>
      </c>
      <c r="T2" s="98" t="s">
        <v>23</v>
      </c>
      <c r="U2" s="98" t="s">
        <v>24</v>
      </c>
      <c r="V2" s="98" t="s">
        <v>25</v>
      </c>
      <c r="W2" s="98" t="s">
        <v>26</v>
      </c>
      <c r="X2" s="98" t="s">
        <v>27</v>
      </c>
      <c r="Y2" s="98" t="s">
        <v>28</v>
      </c>
      <c r="Z2" s="98" t="s">
        <v>29</v>
      </c>
      <c r="AA2" s="98" t="s">
        <v>30</v>
      </c>
      <c r="AB2" s="98" t="s">
        <v>31</v>
      </c>
      <c r="AC2" s="98" t="s">
        <v>32</v>
      </c>
      <c r="AD2" s="98" t="s">
        <v>737</v>
      </c>
      <c r="AE2" s="98" t="s">
        <v>5</v>
      </c>
      <c r="AF2" s="98" t="s">
        <v>6</v>
      </c>
      <c r="AG2" s="98" t="s">
        <v>7</v>
      </c>
      <c r="AH2" s="98" t="s">
        <v>8</v>
      </c>
      <c r="AI2" s="98" t="s">
        <v>9</v>
      </c>
      <c r="AJ2" s="98" t="s">
        <v>10</v>
      </c>
      <c r="AK2" s="98" t="s">
        <v>11</v>
      </c>
      <c r="AL2" s="98" t="s">
        <v>12</v>
      </c>
      <c r="AM2" s="98" t="s">
        <v>13</v>
      </c>
      <c r="AN2" s="98" t="s">
        <v>14</v>
      </c>
      <c r="AO2" s="98" t="s">
        <v>15</v>
      </c>
      <c r="AP2" s="98" t="s">
        <v>16</v>
      </c>
      <c r="AQ2" s="98" t="s">
        <v>17</v>
      </c>
      <c r="AR2" s="98" t="s">
        <v>18</v>
      </c>
      <c r="AS2" s="98" t="s">
        <v>19</v>
      </c>
      <c r="AT2" s="98" t="s">
        <v>20</v>
      </c>
      <c r="AU2" s="98" t="s">
        <v>21</v>
      </c>
      <c r="AV2" s="98" t="s">
        <v>22</v>
      </c>
      <c r="AW2" s="98" t="s">
        <v>23</v>
      </c>
      <c r="AX2" s="98" t="s">
        <v>24</v>
      </c>
      <c r="AY2" s="98" t="s">
        <v>25</v>
      </c>
      <c r="AZ2" s="98" t="s">
        <v>26</v>
      </c>
      <c r="BA2" s="98" t="s">
        <v>27</v>
      </c>
      <c r="BB2" s="98" t="s">
        <v>28</v>
      </c>
      <c r="BC2" s="98" t="s">
        <v>29</v>
      </c>
      <c r="BD2" s="98" t="s">
        <v>30</v>
      </c>
      <c r="BE2" s="98" t="s">
        <v>31</v>
      </c>
      <c r="BF2" s="98" t="s">
        <v>32</v>
      </c>
      <c r="BG2" s="98" t="s">
        <v>737</v>
      </c>
      <c r="BH2" s="98" t="s">
        <v>5</v>
      </c>
      <c r="LNY2" s="106"/>
    </row>
    <row r="3" spans="1:60 8501:8501">
      <c r="A3" s="98">
        <v>2</v>
      </c>
      <c r="B3" s="98">
        <v>2</v>
      </c>
      <c r="C3" s="98">
        <v>-1140</v>
      </c>
      <c r="D3" s="98">
        <v>69400</v>
      </c>
      <c r="E3" s="98">
        <v>-70540</v>
      </c>
      <c r="F3" s="98">
        <v>423</v>
      </c>
      <c r="G3" s="98">
        <v>44.2080378</v>
      </c>
      <c r="H3" s="98">
        <v>187</v>
      </c>
      <c r="I3" s="98">
        <v>221</v>
      </c>
      <c r="J3" s="98">
        <v>2062.5</v>
      </c>
      <c r="K3" s="98">
        <v>-2362.5</v>
      </c>
      <c r="L3" s="98">
        <v>371.12299469999999</v>
      </c>
      <c r="M3" s="98">
        <v>-319.18552039999997</v>
      </c>
      <c r="N3" s="98">
        <v>1.1627187999999999</v>
      </c>
      <c r="O3" s="98">
        <v>-2.6950354999999999</v>
      </c>
      <c r="P3" s="98">
        <v>7</v>
      </c>
      <c r="Q3" s="98">
        <v>8</v>
      </c>
      <c r="R3" s="98">
        <v>1</v>
      </c>
      <c r="S3" s="98">
        <v>1</v>
      </c>
      <c r="T3" s="98">
        <v>-8900</v>
      </c>
      <c r="U3" s="98">
        <v>0.98383900000000002</v>
      </c>
      <c r="V3" s="98">
        <v>1</v>
      </c>
      <c r="W3" s="98">
        <v>8900</v>
      </c>
      <c r="X3" s="98">
        <v>-12.8089888</v>
      </c>
      <c r="Y3" s="98">
        <v>-23.952808999999998</v>
      </c>
      <c r="Z3" s="98">
        <v>-0.14947250000000001</v>
      </c>
      <c r="AA3" s="98">
        <v>-1.47E-2</v>
      </c>
      <c r="AB3" s="98">
        <v>-391.8984251</v>
      </c>
      <c r="AC3" s="98">
        <v>0</v>
      </c>
      <c r="AD3" s="98">
        <v>2</v>
      </c>
      <c r="AE3" s="98">
        <v>2</v>
      </c>
      <c r="AF3" s="98">
        <v>-862.5</v>
      </c>
      <c r="AG3" s="98">
        <v>69400</v>
      </c>
      <c r="AH3" s="98">
        <v>-70262.5</v>
      </c>
      <c r="AI3" s="98">
        <v>422</v>
      </c>
      <c r="AJ3" s="98">
        <v>44.312796200000001</v>
      </c>
      <c r="AK3" s="98">
        <v>187</v>
      </c>
      <c r="AL3" s="98">
        <v>220</v>
      </c>
      <c r="AM3" s="98">
        <v>2062.5</v>
      </c>
      <c r="AN3" s="98">
        <v>-2362.5</v>
      </c>
      <c r="AO3" s="98">
        <v>371.12299469999999</v>
      </c>
      <c r="AP3" s="98">
        <v>-319.375</v>
      </c>
      <c r="AQ3" s="98">
        <v>1.1620288999999999</v>
      </c>
      <c r="AR3" s="98">
        <v>-2.0438388999999999</v>
      </c>
      <c r="AS3" s="98">
        <v>7</v>
      </c>
      <c r="AT3" s="98">
        <v>8</v>
      </c>
      <c r="AU3" s="98">
        <v>1</v>
      </c>
      <c r="AV3" s="98">
        <v>1</v>
      </c>
      <c r="AW3" s="98">
        <v>-8900</v>
      </c>
      <c r="AX3" s="98">
        <v>0.98772459999999995</v>
      </c>
      <c r="AY3" s="98">
        <v>1</v>
      </c>
      <c r="AZ3" s="98">
        <v>8900</v>
      </c>
      <c r="BA3" s="98">
        <v>-9.6910112000000002</v>
      </c>
      <c r="BB3" s="98">
        <v>-18.122191000000001</v>
      </c>
      <c r="BC3" s="98">
        <v>-0.13646059999999999</v>
      </c>
      <c r="BD3" s="98">
        <v>-1.2004300000000001E-2</v>
      </c>
      <c r="BE3" s="98">
        <v>-297.40011850000002</v>
      </c>
      <c r="BF3" s="98">
        <v>0</v>
      </c>
      <c r="BG3" s="98">
        <v>2</v>
      </c>
      <c r="BH3" s="98">
        <v>2</v>
      </c>
      <c r="LNY3" s="106"/>
    </row>
    <row r="4" spans="1:60 8501:8501">
      <c r="A4" s="98">
        <v>1</v>
      </c>
      <c r="B4" s="98">
        <v>1</v>
      </c>
      <c r="C4" s="98">
        <v>-12072.5</v>
      </c>
      <c r="D4" s="98">
        <v>82462.5</v>
      </c>
      <c r="E4" s="98">
        <v>-94535</v>
      </c>
      <c r="F4" s="98">
        <v>594</v>
      </c>
      <c r="G4" s="98">
        <v>49.494949499999997</v>
      </c>
      <c r="H4" s="98">
        <v>294</v>
      </c>
      <c r="I4" s="98">
        <v>290</v>
      </c>
      <c r="J4" s="98">
        <v>1175</v>
      </c>
      <c r="K4" s="98">
        <v>-2200</v>
      </c>
      <c r="L4" s="98">
        <v>280.48469390000002</v>
      </c>
      <c r="M4" s="98">
        <v>-325.98275860000001</v>
      </c>
      <c r="N4" s="98">
        <v>0.86042799999999997</v>
      </c>
      <c r="O4" s="98">
        <v>-20.324074100000001</v>
      </c>
      <c r="P4" s="98">
        <v>8</v>
      </c>
      <c r="Q4" s="98">
        <v>8</v>
      </c>
      <c r="R4" s="98">
        <v>1</v>
      </c>
      <c r="S4" s="98">
        <v>1</v>
      </c>
      <c r="T4" s="98">
        <v>-22650</v>
      </c>
      <c r="U4" s="98">
        <v>0.87229599999999996</v>
      </c>
      <c r="V4" s="98">
        <v>1</v>
      </c>
      <c r="W4" s="98">
        <v>22650</v>
      </c>
      <c r="X4" s="98">
        <v>-53.300220799999998</v>
      </c>
      <c r="Y4" s="98">
        <v>-156.70264900000001</v>
      </c>
      <c r="Z4" s="98">
        <v>-0.60496890000000003</v>
      </c>
      <c r="AA4" s="98">
        <v>-0.11330519999999999</v>
      </c>
      <c r="AB4" s="98">
        <v>-10818.590664200001</v>
      </c>
      <c r="AC4" s="98">
        <v>0</v>
      </c>
      <c r="AD4" s="98">
        <v>1</v>
      </c>
      <c r="AE4" s="98">
        <v>1</v>
      </c>
      <c r="AF4" s="98">
        <v>-11787.5</v>
      </c>
      <c r="AG4" s="98">
        <v>82462.5</v>
      </c>
      <c r="AH4" s="98">
        <v>-94250</v>
      </c>
      <c r="AI4" s="98">
        <v>593</v>
      </c>
      <c r="AJ4" s="98">
        <v>49.578414799999997</v>
      </c>
      <c r="AK4" s="98">
        <v>294</v>
      </c>
      <c r="AL4" s="98">
        <v>289</v>
      </c>
      <c r="AM4" s="98">
        <v>1175</v>
      </c>
      <c r="AN4" s="98">
        <v>-2200</v>
      </c>
      <c r="AO4" s="98">
        <v>280.48469390000002</v>
      </c>
      <c r="AP4" s="98">
        <v>-326.12456750000001</v>
      </c>
      <c r="AQ4" s="98">
        <v>0.86005390000000004</v>
      </c>
      <c r="AR4" s="98">
        <v>-19.877740299999999</v>
      </c>
      <c r="AS4" s="98">
        <v>8</v>
      </c>
      <c r="AT4" s="98">
        <v>8</v>
      </c>
      <c r="AU4" s="98">
        <v>1</v>
      </c>
      <c r="AV4" s="98">
        <v>1</v>
      </c>
      <c r="AW4" s="98">
        <v>-22650</v>
      </c>
      <c r="AX4" s="98">
        <v>0.87493370000000004</v>
      </c>
      <c r="AY4" s="98">
        <v>1</v>
      </c>
      <c r="AZ4" s="98">
        <v>22650</v>
      </c>
      <c r="BA4" s="98">
        <v>-52.041942599999999</v>
      </c>
      <c r="BB4" s="98">
        <v>-153.00331130000001</v>
      </c>
      <c r="BC4" s="98">
        <v>-0.59178620000000004</v>
      </c>
      <c r="BD4" s="98">
        <v>-0.1105269</v>
      </c>
      <c r="BE4" s="98">
        <v>-10563.199451</v>
      </c>
      <c r="BF4" s="98">
        <v>0</v>
      </c>
      <c r="BG4" s="98">
        <v>1</v>
      </c>
      <c r="BH4" s="98">
        <v>1</v>
      </c>
    </row>
    <row r="6" spans="1:60 8501:8501">
      <c r="A6" s="98" t="s">
        <v>737</v>
      </c>
      <c r="B6" s="98" t="s">
        <v>5</v>
      </c>
      <c r="C6" s="98" t="s">
        <v>6</v>
      </c>
      <c r="D6" s="98" t="s">
        <v>7</v>
      </c>
      <c r="E6" s="98" t="s">
        <v>8</v>
      </c>
      <c r="F6" s="98" t="s">
        <v>9</v>
      </c>
      <c r="G6" s="98" t="s">
        <v>10</v>
      </c>
      <c r="H6" s="98" t="s">
        <v>11</v>
      </c>
      <c r="I6" s="98" t="s">
        <v>12</v>
      </c>
      <c r="J6" s="98" t="s">
        <v>13</v>
      </c>
      <c r="K6" s="98" t="s">
        <v>14</v>
      </c>
      <c r="L6" s="98" t="s">
        <v>15</v>
      </c>
      <c r="M6" s="98" t="s">
        <v>16</v>
      </c>
      <c r="N6" s="98" t="s">
        <v>17</v>
      </c>
      <c r="O6" s="98" t="s">
        <v>18</v>
      </c>
      <c r="P6" s="98" t="s">
        <v>19</v>
      </c>
      <c r="Q6" s="98" t="s">
        <v>20</v>
      </c>
      <c r="R6" s="98" t="s">
        <v>21</v>
      </c>
      <c r="S6" s="98" t="s">
        <v>22</v>
      </c>
      <c r="T6" s="98" t="s">
        <v>23</v>
      </c>
      <c r="U6" s="98" t="s">
        <v>24</v>
      </c>
      <c r="V6" s="98" t="s">
        <v>25</v>
      </c>
      <c r="W6" s="98" t="s">
        <v>26</v>
      </c>
      <c r="X6" s="98" t="s">
        <v>27</v>
      </c>
      <c r="Y6" s="98" t="s">
        <v>28</v>
      </c>
      <c r="Z6" s="98" t="s">
        <v>29</v>
      </c>
      <c r="AA6" s="98" t="s">
        <v>30</v>
      </c>
      <c r="AB6" s="98" t="s">
        <v>31</v>
      </c>
      <c r="AC6" s="98" t="s">
        <v>32</v>
      </c>
      <c r="AD6" s="98" t="s">
        <v>737</v>
      </c>
      <c r="AE6" s="98" t="s">
        <v>5</v>
      </c>
      <c r="AF6" s="98" t="s">
        <v>6</v>
      </c>
      <c r="AG6" s="98" t="s">
        <v>7</v>
      </c>
      <c r="AH6" s="98" t="s">
        <v>8</v>
      </c>
      <c r="AI6" s="98" t="s">
        <v>9</v>
      </c>
      <c r="AJ6" s="98" t="s">
        <v>10</v>
      </c>
      <c r="AK6" s="98" t="s">
        <v>11</v>
      </c>
      <c r="AL6" s="98" t="s">
        <v>12</v>
      </c>
      <c r="AM6" s="98" t="s">
        <v>13</v>
      </c>
      <c r="AN6" s="98" t="s">
        <v>14</v>
      </c>
      <c r="AO6" s="98" t="s">
        <v>15</v>
      </c>
      <c r="AP6" s="98" t="s">
        <v>16</v>
      </c>
      <c r="AQ6" s="98" t="s">
        <v>17</v>
      </c>
      <c r="AR6" s="98" t="s">
        <v>18</v>
      </c>
      <c r="AS6" s="98" t="s">
        <v>19</v>
      </c>
      <c r="AT6" s="98" t="s">
        <v>20</v>
      </c>
      <c r="AU6" s="98" t="s">
        <v>21</v>
      </c>
      <c r="AV6" s="98" t="s">
        <v>22</v>
      </c>
      <c r="AW6" s="98" t="s">
        <v>23</v>
      </c>
      <c r="AX6" s="98" t="s">
        <v>24</v>
      </c>
      <c r="AY6" s="98" t="s">
        <v>25</v>
      </c>
      <c r="AZ6" s="98" t="s">
        <v>26</v>
      </c>
      <c r="BA6" s="98" t="s">
        <v>27</v>
      </c>
      <c r="BB6" s="98" t="s">
        <v>28</v>
      </c>
      <c r="BC6" s="98" t="s">
        <v>29</v>
      </c>
      <c r="BD6" s="98" t="s">
        <v>30</v>
      </c>
      <c r="BE6" s="98" t="s">
        <v>31</v>
      </c>
      <c r="BF6" s="98" t="s">
        <v>32</v>
      </c>
      <c r="BG6" s="98" t="s">
        <v>737</v>
      </c>
      <c r="BH6" s="98" t="s">
        <v>5</v>
      </c>
    </row>
    <row r="7" spans="1:60 8501:8501">
      <c r="A7" s="98">
        <v>2</v>
      </c>
      <c r="B7" s="98">
        <v>2</v>
      </c>
      <c r="C7" s="98">
        <v>562.5</v>
      </c>
      <c r="D7" s="98">
        <v>12162.5</v>
      </c>
      <c r="E7" s="98">
        <v>-11600</v>
      </c>
      <c r="F7" s="98">
        <v>62</v>
      </c>
      <c r="G7" s="98">
        <v>45.161290299999997</v>
      </c>
      <c r="H7" s="98">
        <v>28</v>
      </c>
      <c r="I7" s="98">
        <v>32</v>
      </c>
      <c r="J7" s="98">
        <v>1575</v>
      </c>
      <c r="K7" s="98">
        <v>-1437.5</v>
      </c>
      <c r="L7" s="98">
        <v>434.375</v>
      </c>
      <c r="M7" s="98">
        <v>-362.5</v>
      </c>
      <c r="N7" s="98">
        <v>1.1982759000000001</v>
      </c>
      <c r="O7" s="98">
        <v>9.0725806000000002</v>
      </c>
      <c r="P7" s="98">
        <v>5</v>
      </c>
      <c r="Q7" s="98">
        <v>4</v>
      </c>
      <c r="R7" s="98">
        <v>1</v>
      </c>
      <c r="S7" s="98">
        <v>1</v>
      </c>
      <c r="T7" s="98">
        <v>-3625</v>
      </c>
      <c r="U7" s="98">
        <v>1.0484914000000001</v>
      </c>
      <c r="V7" s="98">
        <v>1</v>
      </c>
      <c r="W7" s="98">
        <v>3625</v>
      </c>
      <c r="X7" s="98">
        <v>15.5172414</v>
      </c>
      <c r="Y7" s="98">
        <v>4.3448276000000003</v>
      </c>
      <c r="Z7" s="98">
        <v>-4.2212E-2</v>
      </c>
      <c r="AA7" s="98">
        <v>3.1461000000000002E-3</v>
      </c>
      <c r="AB7" s="98">
        <v>443.04023710000001</v>
      </c>
      <c r="AC7" s="98">
        <v>0</v>
      </c>
      <c r="AD7" s="98">
        <v>2</v>
      </c>
      <c r="AE7" s="98">
        <v>2</v>
      </c>
      <c r="AF7" s="98">
        <v>-14450</v>
      </c>
      <c r="AG7" s="98">
        <v>26450</v>
      </c>
      <c r="AH7" s="98">
        <v>-40900</v>
      </c>
      <c r="AI7" s="98">
        <v>149</v>
      </c>
      <c r="AJ7" s="98">
        <v>38.255033599999997</v>
      </c>
      <c r="AK7" s="98">
        <v>57</v>
      </c>
      <c r="AL7" s="98">
        <v>88</v>
      </c>
      <c r="AM7" s="98">
        <v>2412.5</v>
      </c>
      <c r="AN7" s="98">
        <v>-2412.5</v>
      </c>
      <c r="AO7" s="98">
        <v>464.03508770000002</v>
      </c>
      <c r="AP7" s="98">
        <v>-464.77272729999999</v>
      </c>
      <c r="AQ7" s="98">
        <v>0.99841290000000005</v>
      </c>
      <c r="AR7" s="98">
        <v>-96.979865799999999</v>
      </c>
      <c r="AS7" s="98">
        <v>8</v>
      </c>
      <c r="AT7" s="98">
        <v>6</v>
      </c>
      <c r="AU7" s="98">
        <v>1</v>
      </c>
      <c r="AV7" s="98">
        <v>1</v>
      </c>
      <c r="AW7" s="98">
        <v>-16700</v>
      </c>
      <c r="AX7" s="98">
        <v>0.64669929999999998</v>
      </c>
      <c r="AY7" s="98">
        <v>1</v>
      </c>
      <c r="AZ7" s="98">
        <v>16700</v>
      </c>
      <c r="BA7" s="98">
        <v>-86.526946100000004</v>
      </c>
      <c r="BB7" s="98">
        <v>-49.3203593</v>
      </c>
      <c r="BC7" s="98">
        <v>-0.54300130000000002</v>
      </c>
      <c r="BD7" s="98">
        <v>-0.13593430000000001</v>
      </c>
      <c r="BE7" s="98">
        <v>-13319.9307503</v>
      </c>
      <c r="BF7" s="98">
        <v>0</v>
      </c>
      <c r="BG7" s="98">
        <v>2</v>
      </c>
      <c r="BH7" s="98">
        <v>2</v>
      </c>
    </row>
    <row r="8" spans="1:60 8501:8501">
      <c r="A8" s="98">
        <v>1</v>
      </c>
      <c r="B8" s="98">
        <v>1</v>
      </c>
      <c r="C8" s="98">
        <v>4287.5</v>
      </c>
      <c r="D8" s="98">
        <v>44637.5</v>
      </c>
      <c r="E8" s="98">
        <v>-40350</v>
      </c>
      <c r="F8" s="98">
        <v>175</v>
      </c>
      <c r="G8" s="98">
        <v>57.714285699999998</v>
      </c>
      <c r="H8" s="98">
        <v>101</v>
      </c>
      <c r="I8" s="98">
        <v>72</v>
      </c>
      <c r="J8" s="98">
        <v>1662.5</v>
      </c>
      <c r="K8" s="98">
        <v>-1650</v>
      </c>
      <c r="L8" s="98">
        <v>441.9554455</v>
      </c>
      <c r="M8" s="98">
        <v>-560.41666669999995</v>
      </c>
      <c r="N8" s="98">
        <v>0.78861939999999997</v>
      </c>
      <c r="O8" s="98">
        <v>24.5</v>
      </c>
      <c r="P8" s="98">
        <v>7</v>
      </c>
      <c r="Q8" s="98">
        <v>5</v>
      </c>
      <c r="R8" s="98">
        <v>1</v>
      </c>
      <c r="S8" s="98">
        <v>1</v>
      </c>
      <c r="T8" s="98">
        <v>-8162.5</v>
      </c>
      <c r="U8" s="98">
        <v>1.1062577</v>
      </c>
      <c r="V8" s="98">
        <v>1</v>
      </c>
      <c r="W8" s="98">
        <v>8162.5</v>
      </c>
      <c r="X8" s="98">
        <v>52.526799400000002</v>
      </c>
      <c r="Y8" s="98">
        <v>53.052067399999999</v>
      </c>
      <c r="Z8" s="98">
        <v>7.0014099999999996E-2</v>
      </c>
      <c r="AA8" s="98">
        <v>4.6011999999999997E-2</v>
      </c>
      <c r="AB8" s="98">
        <v>2472.6536025999999</v>
      </c>
      <c r="AC8" s="98">
        <v>0</v>
      </c>
      <c r="AD8" s="98">
        <v>1</v>
      </c>
      <c r="AE8" s="98">
        <v>1</v>
      </c>
      <c r="AF8" s="98">
        <v>-1062.5</v>
      </c>
      <c r="AG8" s="98">
        <v>5875</v>
      </c>
      <c r="AH8" s="98">
        <v>-6937.5</v>
      </c>
      <c r="AI8" s="98">
        <v>50</v>
      </c>
      <c r="AJ8" s="98">
        <v>58</v>
      </c>
      <c r="AK8" s="98">
        <v>29</v>
      </c>
      <c r="AL8" s="98">
        <v>18</v>
      </c>
      <c r="AM8" s="98">
        <v>750</v>
      </c>
      <c r="AN8" s="98">
        <v>-2112.5</v>
      </c>
      <c r="AO8" s="98">
        <v>202.58620690000001</v>
      </c>
      <c r="AP8" s="98">
        <v>-385.41666670000001</v>
      </c>
      <c r="AQ8" s="98">
        <v>0.52562909999999996</v>
      </c>
      <c r="AR8" s="98">
        <v>-21.25</v>
      </c>
      <c r="AS8" s="98">
        <v>6</v>
      </c>
      <c r="AT8" s="98">
        <v>5</v>
      </c>
      <c r="AU8" s="98">
        <v>1</v>
      </c>
      <c r="AV8" s="98">
        <v>1</v>
      </c>
      <c r="AW8" s="98">
        <v>-3387.5</v>
      </c>
      <c r="AX8" s="98">
        <v>0.84684680000000001</v>
      </c>
      <c r="AY8" s="98">
        <v>1</v>
      </c>
      <c r="AZ8" s="98">
        <v>3387.5</v>
      </c>
      <c r="BA8" s="98">
        <v>-31.365313700000002</v>
      </c>
      <c r="BB8" s="98">
        <v>-9.0959409999999998</v>
      </c>
      <c r="BC8" s="98">
        <v>-7.1416999999999994E-2</v>
      </c>
      <c r="BD8" s="98">
        <v>-5.1828000000000004E-3</v>
      </c>
      <c r="BE8" s="98">
        <v>-213.44432660000001</v>
      </c>
      <c r="BF8" s="98">
        <v>0</v>
      </c>
      <c r="BG8" s="98">
        <v>1</v>
      </c>
      <c r="BH8" s="98">
        <v>1</v>
      </c>
    </row>
    <row r="10" spans="1:60 8501:8501">
      <c r="A10" s="98" t="s">
        <v>737</v>
      </c>
      <c r="B10" s="98" t="s">
        <v>5</v>
      </c>
      <c r="C10" s="98" t="s">
        <v>6</v>
      </c>
      <c r="D10" s="98" t="s">
        <v>7</v>
      </c>
      <c r="E10" s="98" t="s">
        <v>8</v>
      </c>
      <c r="F10" s="98" t="s">
        <v>9</v>
      </c>
      <c r="G10" s="98" t="s">
        <v>10</v>
      </c>
      <c r="H10" s="98" t="s">
        <v>11</v>
      </c>
      <c r="I10" s="98" t="s">
        <v>12</v>
      </c>
      <c r="J10" s="98" t="s">
        <v>13</v>
      </c>
      <c r="K10" s="98" t="s">
        <v>14</v>
      </c>
      <c r="L10" s="98" t="s">
        <v>15</v>
      </c>
      <c r="M10" s="98" t="s">
        <v>16</v>
      </c>
      <c r="N10" s="98" t="s">
        <v>17</v>
      </c>
      <c r="O10" s="98" t="s">
        <v>18</v>
      </c>
      <c r="P10" s="98" t="s">
        <v>19</v>
      </c>
      <c r="Q10" s="98" t="s">
        <v>20</v>
      </c>
      <c r="R10" s="98" t="s">
        <v>21</v>
      </c>
      <c r="S10" s="98" t="s">
        <v>22</v>
      </c>
      <c r="T10" s="98" t="s">
        <v>23</v>
      </c>
      <c r="U10" s="98" t="s">
        <v>24</v>
      </c>
      <c r="V10" s="98" t="s">
        <v>25</v>
      </c>
      <c r="W10" s="98" t="s">
        <v>26</v>
      </c>
      <c r="X10" s="98" t="s">
        <v>27</v>
      </c>
      <c r="Y10" s="98" t="s">
        <v>28</v>
      </c>
      <c r="Z10" s="98" t="s">
        <v>29</v>
      </c>
      <c r="AA10" s="98" t="s">
        <v>30</v>
      </c>
      <c r="AB10" s="98" t="s">
        <v>31</v>
      </c>
      <c r="AC10" s="98" t="s">
        <v>32</v>
      </c>
      <c r="AD10" s="98" t="s">
        <v>737</v>
      </c>
      <c r="AE10" s="98" t="s">
        <v>5</v>
      </c>
      <c r="AF10" s="98" t="s">
        <v>6</v>
      </c>
      <c r="AG10" s="98" t="s">
        <v>7</v>
      </c>
      <c r="AH10" s="98" t="s">
        <v>8</v>
      </c>
      <c r="AI10" s="98" t="s">
        <v>9</v>
      </c>
      <c r="AJ10" s="98" t="s">
        <v>10</v>
      </c>
      <c r="AK10" s="98" t="s">
        <v>11</v>
      </c>
      <c r="AL10" s="98" t="s">
        <v>12</v>
      </c>
      <c r="AM10" s="98" t="s">
        <v>13</v>
      </c>
      <c r="AN10" s="98" t="s">
        <v>14</v>
      </c>
      <c r="AO10" s="98" t="s">
        <v>15</v>
      </c>
      <c r="AP10" s="98" t="s">
        <v>16</v>
      </c>
      <c r="AQ10" s="98" t="s">
        <v>17</v>
      </c>
      <c r="AR10" s="98" t="s">
        <v>18</v>
      </c>
      <c r="AS10" s="98" t="s">
        <v>19</v>
      </c>
      <c r="AT10" s="98" t="s">
        <v>20</v>
      </c>
      <c r="AU10" s="98" t="s">
        <v>21</v>
      </c>
      <c r="AV10" s="98" t="s">
        <v>22</v>
      </c>
      <c r="AW10" s="98" t="s">
        <v>23</v>
      </c>
      <c r="AX10" s="98" t="s">
        <v>24</v>
      </c>
      <c r="AY10" s="98" t="s">
        <v>25</v>
      </c>
      <c r="AZ10" s="98" t="s">
        <v>26</v>
      </c>
      <c r="BA10" s="98" t="s">
        <v>27</v>
      </c>
      <c r="BB10" s="98" t="s">
        <v>28</v>
      </c>
      <c r="BC10" s="98" t="s">
        <v>29</v>
      </c>
      <c r="BD10" s="98" t="s">
        <v>30</v>
      </c>
      <c r="BE10" s="98" t="s">
        <v>31</v>
      </c>
      <c r="BF10" s="98" t="s">
        <v>32</v>
      </c>
      <c r="BG10" s="98" t="s">
        <v>737</v>
      </c>
      <c r="BH10" s="98" t="s">
        <v>5</v>
      </c>
    </row>
    <row r="11" spans="1:60 8501:8501">
      <c r="A11" s="98">
        <v>2</v>
      </c>
      <c r="B11" s="98">
        <v>2</v>
      </c>
      <c r="C11" s="98">
        <v>-1337.5</v>
      </c>
      <c r="D11" s="98">
        <v>10850</v>
      </c>
      <c r="E11" s="98">
        <v>-12187.5</v>
      </c>
      <c r="F11" s="98">
        <v>38</v>
      </c>
      <c r="G11" s="98">
        <v>44.736842099999997</v>
      </c>
      <c r="H11" s="98">
        <v>17</v>
      </c>
      <c r="I11" s="98">
        <v>21</v>
      </c>
      <c r="J11" s="98">
        <v>1250</v>
      </c>
      <c r="K11" s="98">
        <v>-2087.5</v>
      </c>
      <c r="L11" s="98">
        <v>638.23529410000003</v>
      </c>
      <c r="M11" s="98">
        <v>-580.35714289999999</v>
      </c>
      <c r="N11" s="98">
        <v>1.0997285000000001</v>
      </c>
      <c r="O11" s="98">
        <v>-35.197368400000002</v>
      </c>
      <c r="P11" s="98">
        <v>5</v>
      </c>
      <c r="Q11" s="98">
        <v>6</v>
      </c>
      <c r="R11" s="98">
        <v>1</v>
      </c>
      <c r="S11" s="98">
        <v>1</v>
      </c>
      <c r="T11" s="98">
        <v>-5375</v>
      </c>
      <c r="U11" s="98">
        <v>0.89025639999999995</v>
      </c>
      <c r="V11" s="98">
        <v>1</v>
      </c>
      <c r="W11" s="98">
        <v>5375</v>
      </c>
      <c r="X11" s="98">
        <v>-24.8837209</v>
      </c>
      <c r="Y11" s="98">
        <v>-4.2302325999999999</v>
      </c>
      <c r="Z11" s="98">
        <v>-6.8048200000000003E-2</v>
      </c>
      <c r="AA11" s="98">
        <v>-1.30948E-2</v>
      </c>
      <c r="AB11" s="98">
        <v>-832.46387030000005</v>
      </c>
      <c r="AC11" s="98">
        <v>0</v>
      </c>
      <c r="AD11" s="98">
        <v>2</v>
      </c>
      <c r="AE11" s="98">
        <v>2</v>
      </c>
      <c r="AF11" s="98">
        <v>-2912.5</v>
      </c>
      <c r="AG11" s="98">
        <v>4737.5</v>
      </c>
      <c r="AH11" s="98">
        <v>-7650</v>
      </c>
      <c r="AI11" s="98">
        <v>37</v>
      </c>
      <c r="AJ11" s="98">
        <v>35.135135099999999</v>
      </c>
      <c r="AK11" s="98">
        <v>13</v>
      </c>
      <c r="AL11" s="98">
        <v>24</v>
      </c>
      <c r="AM11" s="98">
        <v>725</v>
      </c>
      <c r="AN11" s="98">
        <v>-1212.5</v>
      </c>
      <c r="AO11" s="98">
        <v>364.42307690000001</v>
      </c>
      <c r="AP11" s="98">
        <v>-318.75</v>
      </c>
      <c r="AQ11" s="98">
        <v>1.1432880999999999</v>
      </c>
      <c r="AR11" s="98">
        <v>-78.716216200000005</v>
      </c>
      <c r="AS11" s="98">
        <v>3</v>
      </c>
      <c r="AT11" s="98">
        <v>6</v>
      </c>
      <c r="AU11" s="98">
        <v>1</v>
      </c>
      <c r="AV11" s="98">
        <v>1</v>
      </c>
      <c r="AW11" s="98">
        <v>-3875</v>
      </c>
      <c r="AX11" s="98">
        <v>0.61928099999999997</v>
      </c>
      <c r="AY11" s="98">
        <v>1</v>
      </c>
      <c r="AZ11" s="98">
        <v>3875</v>
      </c>
      <c r="BA11" s="98">
        <v>-75.161290300000005</v>
      </c>
      <c r="BB11" s="98">
        <v>-9.7709676999999999</v>
      </c>
      <c r="BC11" s="98">
        <v>-0.1743276</v>
      </c>
      <c r="BD11" s="98">
        <v>-2.6648999999999999E-2</v>
      </c>
      <c r="BE11" s="98">
        <v>-2497.152603</v>
      </c>
      <c r="BF11" s="98">
        <v>0</v>
      </c>
      <c r="BG11" s="98">
        <v>2</v>
      </c>
      <c r="BH11" s="98">
        <v>2</v>
      </c>
    </row>
    <row r="12" spans="1:60 8501:8501">
      <c r="A12" s="98">
        <v>1</v>
      </c>
      <c r="B12" s="98">
        <v>1</v>
      </c>
      <c r="C12" s="98">
        <v>5337.5</v>
      </c>
      <c r="D12" s="98">
        <v>10312.5</v>
      </c>
      <c r="E12" s="98">
        <v>-4975</v>
      </c>
      <c r="F12" s="98">
        <v>45</v>
      </c>
      <c r="G12" s="98">
        <v>55.555555599999998</v>
      </c>
      <c r="H12" s="98">
        <v>25</v>
      </c>
      <c r="I12" s="98">
        <v>19</v>
      </c>
      <c r="J12" s="98">
        <v>1450</v>
      </c>
      <c r="K12" s="98">
        <v>-812.5</v>
      </c>
      <c r="L12" s="98">
        <v>412.5</v>
      </c>
      <c r="M12" s="98">
        <v>-261.84210530000001</v>
      </c>
      <c r="N12" s="98">
        <v>1.5753769</v>
      </c>
      <c r="O12" s="98">
        <v>118.6111111</v>
      </c>
      <c r="P12" s="98">
        <v>7</v>
      </c>
      <c r="Q12" s="98">
        <v>6</v>
      </c>
      <c r="R12" s="98">
        <v>1</v>
      </c>
      <c r="S12" s="98">
        <v>1</v>
      </c>
      <c r="T12" s="98">
        <v>-2800</v>
      </c>
      <c r="U12" s="98">
        <v>2.0728643</v>
      </c>
      <c r="V12" s="98">
        <v>1</v>
      </c>
      <c r="W12" s="98">
        <v>2800</v>
      </c>
      <c r="X12" s="98">
        <v>190.625</v>
      </c>
      <c r="Y12" s="98">
        <v>47.65625</v>
      </c>
      <c r="Z12" s="98">
        <v>0.2257692</v>
      </c>
      <c r="AA12" s="98">
        <v>4.4163399999999998E-2</v>
      </c>
      <c r="AB12" s="98">
        <v>5042.7019870000004</v>
      </c>
      <c r="AC12" s="98">
        <v>0</v>
      </c>
      <c r="AD12" s="98">
        <v>1</v>
      </c>
      <c r="AE12" s="98">
        <v>1</v>
      </c>
      <c r="AF12" s="98">
        <v>525</v>
      </c>
      <c r="AG12" s="98">
        <v>8675</v>
      </c>
      <c r="AH12" s="98">
        <v>-8150</v>
      </c>
      <c r="AI12" s="98">
        <v>46</v>
      </c>
      <c r="AJ12" s="98">
        <v>52.173912999999999</v>
      </c>
      <c r="AK12" s="98">
        <v>24</v>
      </c>
      <c r="AL12" s="98">
        <v>20</v>
      </c>
      <c r="AM12" s="98">
        <v>1075</v>
      </c>
      <c r="AN12" s="98">
        <v>-1112.5</v>
      </c>
      <c r="AO12" s="98">
        <v>361.45833329999999</v>
      </c>
      <c r="AP12" s="98">
        <v>-407.5</v>
      </c>
      <c r="AQ12" s="98">
        <v>0.88701430000000003</v>
      </c>
      <c r="AR12" s="98">
        <v>11.413043500000001</v>
      </c>
      <c r="AS12" s="98">
        <v>5</v>
      </c>
      <c r="AT12" s="98">
        <v>5</v>
      </c>
      <c r="AU12" s="98">
        <v>1</v>
      </c>
      <c r="AV12" s="98">
        <v>1</v>
      </c>
      <c r="AW12" s="98">
        <v>-2787.5</v>
      </c>
      <c r="AX12" s="98">
        <v>1.0644172000000001</v>
      </c>
      <c r="AY12" s="98">
        <v>1</v>
      </c>
      <c r="AZ12" s="98">
        <v>2787.5</v>
      </c>
      <c r="BA12" s="98">
        <v>18.834080700000001</v>
      </c>
      <c r="BB12" s="98">
        <v>4.5201794</v>
      </c>
      <c r="BC12" s="98">
        <v>-2.0527400000000001E-2</v>
      </c>
      <c r="BD12" s="98">
        <v>5.7662E-3</v>
      </c>
      <c r="BE12" s="98">
        <v>61.401379400000003</v>
      </c>
      <c r="BF12" s="98">
        <v>0</v>
      </c>
      <c r="BG12" s="98">
        <v>1</v>
      </c>
      <c r="BH12" s="98">
        <v>1</v>
      </c>
    </row>
    <row r="14" spans="1:60 8501:8501">
      <c r="A14" s="98" t="s">
        <v>737</v>
      </c>
      <c r="B14" s="98" t="s">
        <v>5</v>
      </c>
      <c r="C14" s="98" t="s">
        <v>6</v>
      </c>
      <c r="D14" s="98" t="s">
        <v>7</v>
      </c>
      <c r="E14" s="98" t="s">
        <v>8</v>
      </c>
      <c r="F14" s="98" t="s">
        <v>9</v>
      </c>
      <c r="G14" s="98" t="s">
        <v>10</v>
      </c>
      <c r="H14" s="98" t="s">
        <v>11</v>
      </c>
      <c r="I14" s="98" t="s">
        <v>12</v>
      </c>
      <c r="J14" s="98" t="s">
        <v>13</v>
      </c>
      <c r="K14" s="98" t="s">
        <v>14</v>
      </c>
      <c r="L14" s="98" t="s">
        <v>15</v>
      </c>
      <c r="M14" s="98" t="s">
        <v>16</v>
      </c>
      <c r="N14" s="98" t="s">
        <v>17</v>
      </c>
      <c r="O14" s="98" t="s">
        <v>18</v>
      </c>
      <c r="P14" s="98" t="s">
        <v>19</v>
      </c>
      <c r="Q14" s="98" t="s">
        <v>20</v>
      </c>
      <c r="R14" s="98" t="s">
        <v>21</v>
      </c>
      <c r="S14" s="98" t="s">
        <v>22</v>
      </c>
      <c r="T14" s="98" t="s">
        <v>23</v>
      </c>
      <c r="U14" s="98" t="s">
        <v>24</v>
      </c>
      <c r="V14" s="98" t="s">
        <v>25</v>
      </c>
      <c r="W14" s="98" t="s">
        <v>26</v>
      </c>
      <c r="X14" s="98" t="s">
        <v>27</v>
      </c>
      <c r="Y14" s="98" t="s">
        <v>28</v>
      </c>
      <c r="Z14" s="98" t="s">
        <v>29</v>
      </c>
      <c r="AA14" s="98" t="s">
        <v>30</v>
      </c>
      <c r="AB14" s="98" t="s">
        <v>31</v>
      </c>
      <c r="AC14" s="98" t="s">
        <v>32</v>
      </c>
      <c r="AD14" s="98" t="s">
        <v>737</v>
      </c>
      <c r="AE14" s="98" t="s">
        <v>5</v>
      </c>
      <c r="AF14" s="98" t="s">
        <v>6</v>
      </c>
      <c r="AG14" s="98" t="s">
        <v>7</v>
      </c>
      <c r="AH14" s="98" t="s">
        <v>8</v>
      </c>
      <c r="AI14" s="98" t="s">
        <v>9</v>
      </c>
      <c r="AJ14" s="98" t="s">
        <v>10</v>
      </c>
      <c r="AK14" s="98" t="s">
        <v>11</v>
      </c>
      <c r="AL14" s="98" t="s">
        <v>12</v>
      </c>
      <c r="AM14" s="98" t="s">
        <v>13</v>
      </c>
      <c r="AN14" s="98" t="s">
        <v>14</v>
      </c>
      <c r="AO14" s="98" t="s">
        <v>15</v>
      </c>
      <c r="AP14" s="98" t="s">
        <v>16</v>
      </c>
      <c r="AQ14" s="98" t="s">
        <v>17</v>
      </c>
      <c r="AR14" s="98" t="s">
        <v>18</v>
      </c>
      <c r="AS14" s="98" t="s">
        <v>19</v>
      </c>
      <c r="AT14" s="98" t="s">
        <v>20</v>
      </c>
      <c r="AU14" s="98" t="s">
        <v>21</v>
      </c>
      <c r="AV14" s="98" t="s">
        <v>22</v>
      </c>
      <c r="AW14" s="98" t="s">
        <v>23</v>
      </c>
      <c r="AX14" s="98" t="s">
        <v>24</v>
      </c>
      <c r="AY14" s="98" t="s">
        <v>25</v>
      </c>
      <c r="AZ14" s="98" t="s">
        <v>26</v>
      </c>
      <c r="BA14" s="98" t="s">
        <v>27</v>
      </c>
      <c r="BB14" s="98" t="s">
        <v>28</v>
      </c>
      <c r="BC14" s="98" t="s">
        <v>29</v>
      </c>
      <c r="BD14" s="98" t="s">
        <v>30</v>
      </c>
      <c r="BE14" s="98" t="s">
        <v>31</v>
      </c>
      <c r="BF14" s="98" t="s">
        <v>32</v>
      </c>
      <c r="BG14" s="98" t="s">
        <v>737</v>
      </c>
      <c r="BH14" s="98" t="s">
        <v>5</v>
      </c>
    </row>
    <row r="15" spans="1:60 8501:8501">
      <c r="A15" s="98">
        <v>2</v>
      </c>
      <c r="B15" s="98">
        <v>2</v>
      </c>
      <c r="C15" s="98">
        <v>-28712.5</v>
      </c>
      <c r="D15" s="98">
        <v>51487.5</v>
      </c>
      <c r="E15" s="98">
        <v>-80200</v>
      </c>
      <c r="F15" s="98">
        <v>224</v>
      </c>
      <c r="G15" s="98">
        <v>37.5</v>
      </c>
      <c r="H15" s="98">
        <v>84</v>
      </c>
      <c r="I15" s="98">
        <v>138</v>
      </c>
      <c r="J15" s="98">
        <v>4062.5</v>
      </c>
      <c r="K15" s="98">
        <v>-3300</v>
      </c>
      <c r="L15" s="98">
        <v>612.94642859999999</v>
      </c>
      <c r="M15" s="98">
        <v>-581.15942029999997</v>
      </c>
      <c r="N15" s="98">
        <v>1.0546958</v>
      </c>
      <c r="O15" s="98">
        <v>-128.18080359999999</v>
      </c>
      <c r="P15" s="98">
        <v>4</v>
      </c>
      <c r="Q15" s="98">
        <v>9</v>
      </c>
      <c r="R15" s="98">
        <v>1</v>
      </c>
      <c r="S15" s="98">
        <v>1</v>
      </c>
      <c r="T15" s="98">
        <v>-32037.5</v>
      </c>
      <c r="U15" s="98">
        <v>0.64198880000000003</v>
      </c>
      <c r="V15" s="98">
        <v>1</v>
      </c>
      <c r="W15" s="98">
        <v>32037.5</v>
      </c>
      <c r="X15" s="98">
        <v>-89.6215373</v>
      </c>
      <c r="Y15" s="98">
        <v>-75.282091300000005</v>
      </c>
      <c r="Z15" s="98">
        <v>-0.84528599999999998</v>
      </c>
      <c r="AA15" s="98">
        <v>-0.27503169999999999</v>
      </c>
      <c r="AB15" s="98">
        <v>-25733.163888800002</v>
      </c>
      <c r="AC15" s="98">
        <v>0</v>
      </c>
      <c r="AD15" s="98">
        <v>2</v>
      </c>
      <c r="AE15" s="98">
        <v>2</v>
      </c>
      <c r="AF15" s="98">
        <v>-28712.5</v>
      </c>
      <c r="AG15" s="98">
        <v>51487.5</v>
      </c>
      <c r="AH15" s="98">
        <v>-80200</v>
      </c>
      <c r="AI15" s="98">
        <v>224</v>
      </c>
      <c r="AJ15" s="98">
        <v>37.5</v>
      </c>
      <c r="AK15" s="98">
        <v>84</v>
      </c>
      <c r="AL15" s="98">
        <v>138</v>
      </c>
      <c r="AM15" s="98">
        <v>4062.5</v>
      </c>
      <c r="AN15" s="98">
        <v>-3300</v>
      </c>
      <c r="AO15" s="98">
        <v>612.94642859999999</v>
      </c>
      <c r="AP15" s="98">
        <v>-581.15942029999997</v>
      </c>
      <c r="AQ15" s="98">
        <v>1.0546958</v>
      </c>
      <c r="AR15" s="98">
        <v>-128.18080359999999</v>
      </c>
      <c r="AS15" s="98">
        <v>4</v>
      </c>
      <c r="AT15" s="98">
        <v>9</v>
      </c>
      <c r="AU15" s="98">
        <v>1</v>
      </c>
      <c r="AV15" s="98">
        <v>1</v>
      </c>
      <c r="AW15" s="98">
        <v>-32037.5</v>
      </c>
      <c r="AX15" s="98">
        <v>0.64198880000000003</v>
      </c>
      <c r="AY15" s="98">
        <v>1</v>
      </c>
      <c r="AZ15" s="98">
        <v>32037.5</v>
      </c>
      <c r="BA15" s="98">
        <v>-89.6215373</v>
      </c>
      <c r="BB15" s="98">
        <v>-75.282091300000005</v>
      </c>
      <c r="BC15" s="98">
        <v>-0.84528599999999998</v>
      </c>
      <c r="BD15" s="98">
        <v>-0.27503169999999999</v>
      </c>
      <c r="BE15" s="98">
        <v>-25733.163888800002</v>
      </c>
      <c r="BF15" s="98">
        <v>0</v>
      </c>
      <c r="BG15" s="98">
        <v>2</v>
      </c>
      <c r="BH15" s="98">
        <v>2</v>
      </c>
    </row>
    <row r="16" spans="1:60 8501:8501">
      <c r="A16" s="98">
        <v>1</v>
      </c>
      <c r="B16" s="98">
        <v>1</v>
      </c>
      <c r="C16" s="98">
        <v>4662.5</v>
      </c>
      <c r="D16" s="98">
        <v>37462.5</v>
      </c>
      <c r="E16" s="98">
        <v>-32800</v>
      </c>
      <c r="F16" s="98">
        <v>164</v>
      </c>
      <c r="G16" s="98">
        <v>48.780487800000003</v>
      </c>
      <c r="H16" s="98">
        <v>80</v>
      </c>
      <c r="I16" s="98">
        <v>83</v>
      </c>
      <c r="J16" s="98">
        <v>3687.5</v>
      </c>
      <c r="K16" s="98">
        <v>-1987.5</v>
      </c>
      <c r="L16" s="98">
        <v>468.28125</v>
      </c>
      <c r="M16" s="98">
        <v>-395.18072289999998</v>
      </c>
      <c r="N16" s="98">
        <v>1.1849799999999999</v>
      </c>
      <c r="O16" s="98">
        <v>28.429877999999999</v>
      </c>
      <c r="P16" s="98">
        <v>11</v>
      </c>
      <c r="Q16" s="98">
        <v>9</v>
      </c>
      <c r="R16" s="98">
        <v>1</v>
      </c>
      <c r="S16" s="98">
        <v>1</v>
      </c>
      <c r="T16" s="98">
        <v>-5837.5</v>
      </c>
      <c r="U16" s="98">
        <v>1.1421494000000001</v>
      </c>
      <c r="V16" s="98">
        <v>1</v>
      </c>
      <c r="W16" s="98">
        <v>5837.5</v>
      </c>
      <c r="X16" s="98">
        <v>79.8715203</v>
      </c>
      <c r="Y16" s="98">
        <v>63.897216299999997</v>
      </c>
      <c r="Z16" s="98">
        <v>3.7040499999999997E-2</v>
      </c>
      <c r="AA16" s="98">
        <v>4.0743300000000003E-2</v>
      </c>
      <c r="AB16" s="98">
        <v>3675.3603070999998</v>
      </c>
      <c r="AC16" s="98">
        <v>0</v>
      </c>
      <c r="AD16" s="98">
        <v>1</v>
      </c>
      <c r="AE16" s="98">
        <v>1</v>
      </c>
      <c r="AF16" s="98">
        <v>4662.5</v>
      </c>
      <c r="AG16" s="98">
        <v>37462.5</v>
      </c>
      <c r="AH16" s="98">
        <v>-32800</v>
      </c>
      <c r="AI16" s="98">
        <v>164</v>
      </c>
      <c r="AJ16" s="98">
        <v>48.780487800000003</v>
      </c>
      <c r="AK16" s="98">
        <v>80</v>
      </c>
      <c r="AL16" s="98">
        <v>83</v>
      </c>
      <c r="AM16" s="98">
        <v>3687.5</v>
      </c>
      <c r="AN16" s="98">
        <v>-1987.5</v>
      </c>
      <c r="AO16" s="98">
        <v>468.28125</v>
      </c>
      <c r="AP16" s="98">
        <v>-395.18072289999998</v>
      </c>
      <c r="AQ16" s="98">
        <v>1.1849799999999999</v>
      </c>
      <c r="AR16" s="98">
        <v>28.429877999999999</v>
      </c>
      <c r="AS16" s="98">
        <v>11</v>
      </c>
      <c r="AT16" s="98">
        <v>9</v>
      </c>
      <c r="AU16" s="98">
        <v>1</v>
      </c>
      <c r="AV16" s="98">
        <v>1</v>
      </c>
      <c r="AW16" s="98">
        <v>-5837.5</v>
      </c>
      <c r="AX16" s="98">
        <v>1.1421494000000001</v>
      </c>
      <c r="AY16" s="98">
        <v>1</v>
      </c>
      <c r="AZ16" s="98">
        <v>5837.5</v>
      </c>
      <c r="BA16" s="98">
        <v>79.8715203</v>
      </c>
      <c r="BB16" s="98">
        <v>63.897216299999997</v>
      </c>
      <c r="BC16" s="98">
        <v>3.7040499999999997E-2</v>
      </c>
      <c r="BD16" s="98">
        <v>4.0743300000000003E-2</v>
      </c>
      <c r="BE16" s="98">
        <v>3675.3603070999998</v>
      </c>
      <c r="BF16" s="98">
        <v>0</v>
      </c>
      <c r="BG16" s="98">
        <v>1</v>
      </c>
      <c r="BH16" s="9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/>
  <dimension ref="A1:Y123"/>
  <sheetViews>
    <sheetView topLeftCell="A4" workbookViewId="0">
      <selection activeCell="A21" sqref="A21:K21"/>
    </sheetView>
  </sheetViews>
  <sheetFormatPr defaultRowHeight="15"/>
  <cols>
    <col min="1" max="1" width="5.75" style="72" customWidth="1"/>
    <col min="2" max="2" width="5.375" style="72" customWidth="1"/>
    <col min="3" max="3" width="7.125" style="72" customWidth="1"/>
    <col min="4" max="4" width="6.625" style="72" customWidth="1"/>
    <col min="5" max="5" width="6.5" style="72" customWidth="1"/>
    <col min="6" max="6" width="12" style="72" customWidth="1"/>
    <col min="7" max="7" width="46.375" style="72" customWidth="1"/>
    <col min="8" max="8" width="9" style="72"/>
    <col min="9" max="10" width="9" style="181"/>
    <col min="11" max="11" width="9" style="72"/>
    <col min="12" max="12" width="5.125" style="72" customWidth="1"/>
    <col min="13" max="13" width="5.375" style="72" customWidth="1"/>
    <col min="14" max="14" width="7.625" style="72" customWidth="1"/>
    <col min="15" max="15" width="10.5" style="72" customWidth="1"/>
    <col min="16" max="19" width="9" style="72"/>
    <col min="20" max="20" width="10.25" style="72" customWidth="1"/>
    <col min="21" max="21" width="20.375" style="72" customWidth="1"/>
    <col min="22" max="22" width="6.5" style="72" customWidth="1"/>
    <col min="23" max="23" width="7.375" style="181" customWidth="1"/>
    <col min="24" max="24" width="10.25" style="181" customWidth="1"/>
    <col min="25" max="25" width="9.625" style="72" customWidth="1"/>
    <col min="26" max="26" width="10" style="72" customWidth="1"/>
    <col min="27" max="16384" width="9" style="72"/>
  </cols>
  <sheetData>
    <row r="1" spans="1:25">
      <c r="A1" s="360" t="s">
        <v>384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</row>
    <row r="2" spans="1:25" s="73" customFormat="1">
      <c r="B2" s="73" t="s">
        <v>277</v>
      </c>
      <c r="C2" s="73" t="s">
        <v>361</v>
      </c>
      <c r="D2" s="73" t="s">
        <v>362</v>
      </c>
      <c r="E2" s="73" t="s">
        <v>363</v>
      </c>
      <c r="F2" s="73" t="s">
        <v>378</v>
      </c>
      <c r="I2" s="180"/>
      <c r="J2" s="180"/>
      <c r="N2" s="73" t="s">
        <v>277</v>
      </c>
      <c r="O2" s="73" t="s">
        <v>388</v>
      </c>
      <c r="P2" s="73" t="s">
        <v>225</v>
      </c>
      <c r="Q2" s="73" t="s">
        <v>35</v>
      </c>
      <c r="R2" s="73" t="s">
        <v>389</v>
      </c>
      <c r="S2" s="73" t="s">
        <v>391</v>
      </c>
      <c r="T2" s="73" t="s">
        <v>390</v>
      </c>
      <c r="V2" s="73" t="s">
        <v>45</v>
      </c>
      <c r="W2" s="180" t="s">
        <v>46</v>
      </c>
      <c r="X2" s="180" t="s">
        <v>277</v>
      </c>
      <c r="Y2" s="73" t="s">
        <v>392</v>
      </c>
    </row>
    <row r="3" spans="1:25">
      <c r="A3" s="362"/>
      <c r="B3" s="362"/>
      <c r="C3" s="362"/>
      <c r="D3" s="362"/>
      <c r="E3" s="362"/>
      <c r="F3" s="362"/>
      <c r="G3" s="362"/>
      <c r="H3" s="362"/>
      <c r="I3" s="362"/>
      <c r="J3" s="362"/>
      <c r="K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</row>
    <row r="4" spans="1:25">
      <c r="A4" s="360">
        <v>1</v>
      </c>
      <c r="B4" s="360">
        <v>0.49</v>
      </c>
      <c r="C4" s="74" t="s">
        <v>364</v>
      </c>
      <c r="D4" s="74" t="s">
        <v>364</v>
      </c>
      <c r="E4" s="74" t="s">
        <v>364</v>
      </c>
      <c r="F4" s="74" t="s">
        <v>379</v>
      </c>
      <c r="G4" s="72" t="s">
        <v>330</v>
      </c>
      <c r="H4" s="72">
        <v>0.83</v>
      </c>
      <c r="I4" s="181">
        <v>0.4178</v>
      </c>
      <c r="J4" s="181">
        <f>H4*I4</f>
        <v>0.34677399999999997</v>
      </c>
      <c r="K4" s="72">
        <v>383</v>
      </c>
      <c r="M4" s="360">
        <v>1</v>
      </c>
      <c r="N4" s="360">
        <v>0.34</v>
      </c>
      <c r="O4" s="72" t="s">
        <v>268</v>
      </c>
      <c r="P4" s="72" t="s">
        <v>268</v>
      </c>
      <c r="Q4" s="72" t="s">
        <v>268</v>
      </c>
      <c r="R4" s="72">
        <v>1</v>
      </c>
      <c r="S4" s="72">
        <v>1</v>
      </c>
      <c r="T4" s="72">
        <v>1</v>
      </c>
      <c r="V4" s="72">
        <v>0.64</v>
      </c>
      <c r="W4" s="181">
        <v>0.40939999999999999</v>
      </c>
      <c r="X4" s="181">
        <f>V4*W4</f>
        <v>0.26201599999999997</v>
      </c>
      <c r="Y4" s="72">
        <v>447</v>
      </c>
    </row>
    <row r="5" spans="1:25">
      <c r="A5" s="360"/>
      <c r="B5" s="360"/>
      <c r="C5" s="74" t="s">
        <v>364</v>
      </c>
      <c r="D5" s="74" t="s">
        <v>364</v>
      </c>
      <c r="E5" s="74" t="s">
        <v>364</v>
      </c>
      <c r="F5" s="74" t="s">
        <v>380</v>
      </c>
      <c r="G5" s="72" t="s">
        <v>366</v>
      </c>
      <c r="H5" s="72">
        <v>1.1200000000000001</v>
      </c>
      <c r="I5" s="181">
        <v>0.54420000000000002</v>
      </c>
      <c r="J5" s="181">
        <f t="shared" ref="J5:J44" si="0">H5*I5</f>
        <v>0.60950400000000005</v>
      </c>
      <c r="K5" s="72">
        <v>294</v>
      </c>
      <c r="M5" s="360"/>
      <c r="N5" s="360"/>
      <c r="O5" s="72" t="s">
        <v>268</v>
      </c>
      <c r="P5" s="72" t="s">
        <v>268</v>
      </c>
      <c r="Q5" s="72" t="s">
        <v>268</v>
      </c>
      <c r="R5" s="72">
        <v>1</v>
      </c>
      <c r="S5" s="72">
        <v>2</v>
      </c>
      <c r="T5" s="72">
        <v>1</v>
      </c>
      <c r="V5" s="72">
        <v>0.96</v>
      </c>
      <c r="W5" s="181">
        <v>0.4894</v>
      </c>
      <c r="X5" s="181">
        <f t="shared" ref="X5:X67" si="1">V5*W5</f>
        <v>0.46982399999999996</v>
      </c>
      <c r="Y5" s="72">
        <v>282</v>
      </c>
    </row>
    <row r="6" spans="1:25">
      <c r="A6" s="360"/>
      <c r="B6" s="360"/>
      <c r="C6" s="74" t="s">
        <v>364</v>
      </c>
      <c r="D6" s="74" t="s">
        <v>364</v>
      </c>
      <c r="E6" s="74" t="s">
        <v>364</v>
      </c>
      <c r="F6" s="74" t="s">
        <v>381</v>
      </c>
      <c r="G6" s="72" t="s">
        <v>367</v>
      </c>
      <c r="H6" s="72" t="s">
        <v>331</v>
      </c>
      <c r="I6" s="181" t="s">
        <v>331</v>
      </c>
      <c r="J6" s="181" t="s">
        <v>331</v>
      </c>
      <c r="K6" s="75">
        <v>0</v>
      </c>
      <c r="M6" s="360"/>
      <c r="N6" s="360"/>
      <c r="O6" s="72" t="s">
        <v>268</v>
      </c>
      <c r="P6" s="72" t="s">
        <v>268</v>
      </c>
      <c r="Q6" s="72" t="s">
        <v>268</v>
      </c>
      <c r="R6" s="72">
        <v>1</v>
      </c>
      <c r="S6" s="72">
        <v>1</v>
      </c>
      <c r="T6" s="72">
        <v>2</v>
      </c>
      <c r="V6" s="72" t="s">
        <v>331</v>
      </c>
      <c r="W6" s="181" t="s">
        <v>331</v>
      </c>
      <c r="X6" s="181" t="s">
        <v>331</v>
      </c>
      <c r="Y6" s="72">
        <v>0</v>
      </c>
    </row>
    <row r="7" spans="1:25">
      <c r="A7" s="360"/>
      <c r="B7" s="360"/>
      <c r="C7" s="74" t="s">
        <v>364</v>
      </c>
      <c r="D7" s="74" t="s">
        <v>364</v>
      </c>
      <c r="E7" s="74" t="s">
        <v>364</v>
      </c>
      <c r="F7" s="74" t="s">
        <v>382</v>
      </c>
      <c r="G7" s="72" t="s">
        <v>368</v>
      </c>
      <c r="H7" s="72">
        <v>1</v>
      </c>
      <c r="I7" s="181">
        <v>0.5</v>
      </c>
      <c r="J7" s="181">
        <f t="shared" si="0"/>
        <v>0.5</v>
      </c>
      <c r="K7" s="75">
        <v>2</v>
      </c>
      <c r="M7" s="360"/>
      <c r="N7" s="360"/>
      <c r="O7" s="72" t="s">
        <v>268</v>
      </c>
      <c r="P7" s="72" t="s">
        <v>268</v>
      </c>
      <c r="Q7" s="72" t="s">
        <v>268</v>
      </c>
      <c r="R7" s="72">
        <v>1</v>
      </c>
      <c r="S7" s="72">
        <v>2</v>
      </c>
      <c r="T7" s="72">
        <v>2</v>
      </c>
      <c r="V7" s="72" t="s">
        <v>331</v>
      </c>
      <c r="W7" s="181" t="s">
        <v>331</v>
      </c>
      <c r="X7" s="181" t="s">
        <v>331</v>
      </c>
      <c r="Y7" s="72">
        <v>0</v>
      </c>
    </row>
    <row r="8" spans="1:25">
      <c r="A8" s="360"/>
      <c r="B8" s="360"/>
      <c r="C8" s="74" t="s">
        <v>364</v>
      </c>
      <c r="D8" s="74" t="s">
        <v>364</v>
      </c>
      <c r="E8" s="74" t="s">
        <v>364</v>
      </c>
      <c r="F8" s="74" t="s">
        <v>383</v>
      </c>
      <c r="G8" s="72" t="s">
        <v>369</v>
      </c>
      <c r="H8" s="72">
        <v>1</v>
      </c>
      <c r="I8" s="181">
        <v>0.52459999999999996</v>
      </c>
      <c r="J8" s="181">
        <f t="shared" si="0"/>
        <v>0.52459999999999996</v>
      </c>
      <c r="K8" s="72">
        <v>753</v>
      </c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</row>
    <row r="9" spans="1:25">
      <c r="A9" s="362"/>
      <c r="B9" s="362"/>
      <c r="C9" s="362"/>
      <c r="D9" s="362"/>
      <c r="E9" s="362"/>
      <c r="F9" s="362"/>
      <c r="G9" s="362"/>
      <c r="H9" s="362"/>
      <c r="I9" s="362"/>
      <c r="J9" s="362"/>
      <c r="K9" s="362"/>
      <c r="M9" s="360">
        <v>2</v>
      </c>
      <c r="N9" s="360">
        <v>0.39</v>
      </c>
      <c r="O9" s="72" t="s">
        <v>268</v>
      </c>
      <c r="P9" s="72" t="s">
        <v>268</v>
      </c>
      <c r="Q9" s="72" t="s">
        <v>268</v>
      </c>
      <c r="R9" s="72">
        <v>2</v>
      </c>
      <c r="S9" s="72">
        <v>1</v>
      </c>
      <c r="T9" s="72">
        <v>1</v>
      </c>
      <c r="V9" s="72">
        <v>10</v>
      </c>
      <c r="W9" s="181">
        <v>0.5</v>
      </c>
      <c r="X9" s="181">
        <f t="shared" si="1"/>
        <v>5</v>
      </c>
      <c r="Y9" s="72">
        <v>2</v>
      </c>
    </row>
    <row r="10" spans="1:25">
      <c r="A10" s="360">
        <v>2</v>
      </c>
      <c r="B10" s="360">
        <v>0.81</v>
      </c>
      <c r="C10" s="74" t="s">
        <v>364</v>
      </c>
      <c r="D10" s="74" t="s">
        <v>364</v>
      </c>
      <c r="E10" s="74" t="s">
        <v>365</v>
      </c>
      <c r="F10" s="74" t="s">
        <v>379</v>
      </c>
      <c r="G10" s="72" t="s">
        <v>360</v>
      </c>
      <c r="H10" s="72" t="s">
        <v>331</v>
      </c>
      <c r="I10" s="181" t="s">
        <v>331</v>
      </c>
      <c r="J10" s="181" t="s">
        <v>331</v>
      </c>
      <c r="K10" s="75">
        <v>0</v>
      </c>
      <c r="M10" s="360"/>
      <c r="N10" s="360"/>
      <c r="O10" s="72" t="s">
        <v>268</v>
      </c>
      <c r="P10" s="72" t="s">
        <v>268</v>
      </c>
      <c r="Q10" s="72" t="s">
        <v>268</v>
      </c>
      <c r="R10" s="72">
        <v>2</v>
      </c>
      <c r="S10" s="72">
        <v>2</v>
      </c>
      <c r="T10" s="72">
        <v>1</v>
      </c>
      <c r="V10" s="72">
        <v>0.69</v>
      </c>
      <c r="W10" s="181">
        <v>0.54390000000000005</v>
      </c>
      <c r="X10" s="181">
        <f t="shared" si="1"/>
        <v>0.37529099999999999</v>
      </c>
      <c r="Y10" s="72">
        <v>57</v>
      </c>
    </row>
    <row r="11" spans="1:25">
      <c r="A11" s="360"/>
      <c r="B11" s="360"/>
      <c r="C11" s="74" t="s">
        <v>364</v>
      </c>
      <c r="D11" s="74" t="s">
        <v>406</v>
      </c>
      <c r="E11" s="74" t="s">
        <v>365</v>
      </c>
      <c r="F11" s="74" t="s">
        <v>380</v>
      </c>
      <c r="G11" s="72" t="s">
        <v>370</v>
      </c>
      <c r="H11" s="72">
        <v>1.83</v>
      </c>
      <c r="I11" s="181">
        <v>0.54549999999999998</v>
      </c>
      <c r="J11" s="181">
        <f t="shared" ref="J11:J14" si="2">H11*I11</f>
        <v>0.99826499999999996</v>
      </c>
      <c r="K11" s="72">
        <v>11</v>
      </c>
      <c r="M11" s="360"/>
      <c r="N11" s="360"/>
      <c r="O11" s="72" t="s">
        <v>268</v>
      </c>
      <c r="P11" s="72" t="s">
        <v>268</v>
      </c>
      <c r="Q11" s="72" t="s">
        <v>268</v>
      </c>
      <c r="R11" s="72">
        <v>2</v>
      </c>
      <c r="S11" s="72">
        <v>1</v>
      </c>
      <c r="T11" s="72">
        <v>2</v>
      </c>
      <c r="V11" s="72" t="s">
        <v>331</v>
      </c>
      <c r="W11" s="181" t="s">
        <v>331</v>
      </c>
      <c r="X11" s="181" t="s">
        <v>331</v>
      </c>
      <c r="Y11" s="72">
        <v>0</v>
      </c>
    </row>
    <row r="12" spans="1:25">
      <c r="A12" s="360"/>
      <c r="B12" s="360"/>
      <c r="C12" s="74" t="s">
        <v>364</v>
      </c>
      <c r="D12" s="74" t="s">
        <v>364</v>
      </c>
      <c r="E12" s="74" t="s">
        <v>365</v>
      </c>
      <c r="F12" s="74" t="s">
        <v>381</v>
      </c>
      <c r="G12" s="72" t="s">
        <v>371</v>
      </c>
      <c r="H12" s="72">
        <v>1.82</v>
      </c>
      <c r="I12" s="181">
        <v>0.58620000000000005</v>
      </c>
      <c r="J12" s="181">
        <f t="shared" si="2"/>
        <v>1.0668840000000002</v>
      </c>
      <c r="K12" s="72">
        <v>29</v>
      </c>
      <c r="M12" s="360"/>
      <c r="N12" s="360"/>
      <c r="O12" s="72" t="s">
        <v>268</v>
      </c>
      <c r="P12" s="72" t="s">
        <v>268</v>
      </c>
      <c r="Q12" s="72" t="s">
        <v>268</v>
      </c>
      <c r="R12" s="72">
        <v>2</v>
      </c>
      <c r="S12" s="72">
        <v>2</v>
      </c>
      <c r="T12" s="72">
        <v>2</v>
      </c>
      <c r="V12" s="72" t="s">
        <v>331</v>
      </c>
      <c r="W12" s="181" t="s">
        <v>331</v>
      </c>
      <c r="X12" s="181" t="s">
        <v>331</v>
      </c>
      <c r="Y12" s="72">
        <v>0</v>
      </c>
    </row>
    <row r="13" spans="1:25">
      <c r="A13" s="360"/>
      <c r="B13" s="360"/>
      <c r="C13" s="74" t="s">
        <v>364</v>
      </c>
      <c r="D13" s="74" t="s">
        <v>364</v>
      </c>
      <c r="E13" s="74" t="s">
        <v>365</v>
      </c>
      <c r="F13" s="74" t="s">
        <v>382</v>
      </c>
      <c r="G13" s="72" t="s">
        <v>372</v>
      </c>
      <c r="H13" s="72">
        <v>1.25</v>
      </c>
      <c r="I13" s="181">
        <v>0.66669999999999996</v>
      </c>
      <c r="J13" s="181">
        <f t="shared" si="2"/>
        <v>0.83337499999999998</v>
      </c>
      <c r="K13" s="72">
        <v>57</v>
      </c>
      <c r="M13" s="362"/>
      <c r="N13" s="362"/>
      <c r="O13" s="362"/>
      <c r="P13" s="362"/>
      <c r="Q13" s="362"/>
      <c r="R13" s="362"/>
      <c r="S13" s="362"/>
      <c r="T13" s="362"/>
      <c r="U13" s="362"/>
      <c r="V13" s="362"/>
      <c r="W13" s="362"/>
      <c r="X13" s="362"/>
      <c r="Y13" s="362"/>
    </row>
    <row r="14" spans="1:25">
      <c r="A14" s="360"/>
      <c r="B14" s="360"/>
      <c r="C14" s="74" t="s">
        <v>364</v>
      </c>
      <c r="D14" s="74" t="s">
        <v>364</v>
      </c>
      <c r="E14" s="74" t="s">
        <v>365</v>
      </c>
      <c r="F14" s="74" t="s">
        <v>383</v>
      </c>
      <c r="G14" s="72" t="s">
        <v>373</v>
      </c>
      <c r="H14" s="72">
        <v>1.31</v>
      </c>
      <c r="I14" s="181">
        <v>0.58940000000000003</v>
      </c>
      <c r="J14" s="181">
        <f t="shared" si="2"/>
        <v>0.77211400000000008</v>
      </c>
      <c r="K14" s="72">
        <v>341</v>
      </c>
      <c r="M14" s="360">
        <v>3</v>
      </c>
      <c r="N14" s="360">
        <v>0.53</v>
      </c>
      <c r="O14" s="72" t="s">
        <v>268</v>
      </c>
      <c r="P14" s="72" t="s">
        <v>268</v>
      </c>
      <c r="Q14" s="72" t="s">
        <v>268</v>
      </c>
      <c r="R14" s="72">
        <v>3</v>
      </c>
      <c r="S14" s="72">
        <v>1</v>
      </c>
      <c r="T14" s="72">
        <v>1</v>
      </c>
      <c r="V14" s="72">
        <v>6.86</v>
      </c>
      <c r="W14" s="181">
        <v>0.77780000000000005</v>
      </c>
      <c r="X14" s="181">
        <f t="shared" si="1"/>
        <v>5.3357080000000003</v>
      </c>
      <c r="Y14" s="72">
        <v>18</v>
      </c>
    </row>
    <row r="15" spans="1:25">
      <c r="A15" s="362"/>
      <c r="B15" s="362"/>
      <c r="C15" s="362"/>
      <c r="D15" s="362"/>
      <c r="E15" s="362"/>
      <c r="F15" s="362"/>
      <c r="G15" s="362"/>
      <c r="H15" s="362"/>
      <c r="I15" s="362"/>
      <c r="J15" s="362"/>
      <c r="K15" s="362"/>
      <c r="M15" s="360"/>
      <c r="N15" s="360"/>
      <c r="O15" s="72" t="s">
        <v>268</v>
      </c>
      <c r="P15" s="72" t="s">
        <v>268</v>
      </c>
      <c r="Q15" s="72" t="s">
        <v>268</v>
      </c>
      <c r="R15" s="72">
        <v>3</v>
      </c>
      <c r="S15" s="72">
        <v>2</v>
      </c>
      <c r="T15" s="72">
        <v>1</v>
      </c>
      <c r="V15" s="72">
        <v>0.81</v>
      </c>
      <c r="W15" s="181">
        <v>0.44679999999999997</v>
      </c>
      <c r="X15" s="181">
        <f t="shared" si="1"/>
        <v>0.36190800000000001</v>
      </c>
      <c r="Y15" s="72">
        <v>94</v>
      </c>
    </row>
    <row r="16" spans="1:25">
      <c r="A16" s="360">
        <v>3</v>
      </c>
      <c r="B16" s="360">
        <v>0.69</v>
      </c>
      <c r="C16" s="74" t="s">
        <v>364</v>
      </c>
      <c r="D16" s="74" t="s">
        <v>365</v>
      </c>
      <c r="E16" s="74" t="s">
        <v>364</v>
      </c>
      <c r="F16" s="74" t="s">
        <v>379</v>
      </c>
      <c r="G16" s="72" t="s">
        <v>332</v>
      </c>
      <c r="H16" s="72">
        <v>0.36</v>
      </c>
      <c r="I16" s="181">
        <v>0.35709999999999997</v>
      </c>
      <c r="J16" s="181">
        <f t="shared" si="0"/>
        <v>0.12855599999999998</v>
      </c>
      <c r="K16" s="72">
        <v>14</v>
      </c>
      <c r="M16" s="360"/>
      <c r="N16" s="360"/>
      <c r="O16" s="72" t="s">
        <v>268</v>
      </c>
      <c r="P16" s="72" t="s">
        <v>268</v>
      </c>
      <c r="Q16" s="72" t="s">
        <v>268</v>
      </c>
      <c r="R16" s="72">
        <v>3</v>
      </c>
      <c r="S16" s="72">
        <v>1</v>
      </c>
      <c r="T16" s="72">
        <v>2</v>
      </c>
      <c r="V16" s="72" t="s">
        <v>331</v>
      </c>
      <c r="W16" s="181" t="s">
        <v>331</v>
      </c>
      <c r="X16" s="181" t="s">
        <v>331</v>
      </c>
      <c r="Y16" s="72">
        <v>0</v>
      </c>
    </row>
    <row r="17" spans="1:25">
      <c r="A17" s="360"/>
      <c r="B17" s="360"/>
      <c r="C17" s="74" t="s">
        <v>364</v>
      </c>
      <c r="D17" s="74" t="s">
        <v>365</v>
      </c>
      <c r="E17" s="74" t="s">
        <v>364</v>
      </c>
      <c r="F17" s="74" t="s">
        <v>380</v>
      </c>
      <c r="G17" s="72" t="s">
        <v>374</v>
      </c>
      <c r="H17" s="72">
        <v>1.75</v>
      </c>
      <c r="I17" s="181">
        <v>0.61539999999999995</v>
      </c>
      <c r="J17" s="181">
        <f t="shared" si="0"/>
        <v>1.0769499999999999</v>
      </c>
      <c r="K17" s="72">
        <v>13</v>
      </c>
      <c r="M17" s="360"/>
      <c r="N17" s="360"/>
      <c r="O17" s="72" t="s">
        <v>268</v>
      </c>
      <c r="P17" s="72" t="s">
        <v>268</v>
      </c>
      <c r="Q17" s="72" t="s">
        <v>268</v>
      </c>
      <c r="R17" s="72">
        <v>3</v>
      </c>
      <c r="S17" s="72">
        <v>2</v>
      </c>
      <c r="T17" s="72">
        <v>2</v>
      </c>
      <c r="V17" s="72" t="s">
        <v>331</v>
      </c>
      <c r="W17" s="181" t="s">
        <v>331</v>
      </c>
      <c r="X17" s="181" t="s">
        <v>331</v>
      </c>
      <c r="Y17" s="72">
        <v>0</v>
      </c>
    </row>
    <row r="18" spans="1:25">
      <c r="A18" s="360"/>
      <c r="B18" s="360"/>
      <c r="C18" s="74" t="s">
        <v>364</v>
      </c>
      <c r="D18" s="74" t="s">
        <v>365</v>
      </c>
      <c r="E18" s="74" t="s">
        <v>364</v>
      </c>
      <c r="F18" s="74" t="s">
        <v>381</v>
      </c>
      <c r="G18" s="72" t="s">
        <v>375</v>
      </c>
      <c r="H18" s="72" t="s">
        <v>331</v>
      </c>
      <c r="I18" s="181" t="s">
        <v>331</v>
      </c>
      <c r="J18" s="181" t="s">
        <v>331</v>
      </c>
      <c r="K18" s="75">
        <v>0</v>
      </c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</row>
    <row r="19" spans="1:25">
      <c r="A19" s="360"/>
      <c r="B19" s="360"/>
      <c r="C19" s="74" t="s">
        <v>364</v>
      </c>
      <c r="D19" s="74" t="s">
        <v>365</v>
      </c>
      <c r="E19" s="74" t="s">
        <v>364</v>
      </c>
      <c r="F19" s="74" t="s">
        <v>382</v>
      </c>
      <c r="G19" s="72" t="s">
        <v>376</v>
      </c>
      <c r="H19" s="72">
        <v>0</v>
      </c>
      <c r="I19" s="181">
        <v>0</v>
      </c>
      <c r="J19" s="181">
        <f t="shared" si="0"/>
        <v>0</v>
      </c>
      <c r="K19" s="75">
        <v>1</v>
      </c>
      <c r="M19" s="360">
        <v>4</v>
      </c>
      <c r="N19" s="360">
        <v>0.31</v>
      </c>
      <c r="O19" s="72" t="s">
        <v>268</v>
      </c>
      <c r="P19" s="72" t="s">
        <v>268</v>
      </c>
      <c r="Q19" s="72" t="s">
        <v>268</v>
      </c>
      <c r="R19" s="72">
        <v>4</v>
      </c>
      <c r="S19" s="72">
        <v>1</v>
      </c>
      <c r="T19" s="72">
        <v>1</v>
      </c>
      <c r="V19" s="72">
        <v>0.5</v>
      </c>
      <c r="W19" s="181">
        <v>0.6</v>
      </c>
      <c r="X19" s="181">
        <f t="shared" si="1"/>
        <v>0.3</v>
      </c>
      <c r="Y19" s="72">
        <v>5</v>
      </c>
    </row>
    <row r="20" spans="1:25">
      <c r="A20" s="360"/>
      <c r="B20" s="360"/>
      <c r="C20" s="74" t="s">
        <v>364</v>
      </c>
      <c r="D20" s="74" t="s">
        <v>365</v>
      </c>
      <c r="E20" s="74" t="s">
        <v>364</v>
      </c>
      <c r="F20" s="74" t="s">
        <v>383</v>
      </c>
      <c r="G20" s="72" t="s">
        <v>377</v>
      </c>
      <c r="H20" s="72">
        <v>1.31</v>
      </c>
      <c r="I20" s="181">
        <v>0.60189999999999999</v>
      </c>
      <c r="J20" s="181">
        <f t="shared" si="0"/>
        <v>0.788489</v>
      </c>
      <c r="K20" s="72">
        <v>108</v>
      </c>
      <c r="M20" s="360"/>
      <c r="N20" s="360"/>
      <c r="O20" s="72" t="s">
        <v>268</v>
      </c>
      <c r="P20" s="72" t="s">
        <v>268</v>
      </c>
      <c r="Q20" s="72" t="s">
        <v>268</v>
      </c>
      <c r="R20" s="72">
        <v>4</v>
      </c>
      <c r="S20" s="72">
        <v>2</v>
      </c>
      <c r="T20" s="72">
        <v>1</v>
      </c>
      <c r="V20" s="72">
        <v>0.91</v>
      </c>
      <c r="W20" s="181">
        <v>0.3125</v>
      </c>
      <c r="X20" s="181">
        <f t="shared" si="1"/>
        <v>0.28437499999999999</v>
      </c>
      <c r="Y20" s="72">
        <v>32</v>
      </c>
    </row>
    <row r="21" spans="1:25">
      <c r="A21" s="362"/>
      <c r="B21" s="362"/>
      <c r="C21" s="362"/>
      <c r="D21" s="362"/>
      <c r="E21" s="362"/>
      <c r="F21" s="362"/>
      <c r="G21" s="362"/>
      <c r="H21" s="362"/>
      <c r="I21" s="362"/>
      <c r="J21" s="362"/>
      <c r="K21" s="362"/>
      <c r="M21" s="360"/>
      <c r="N21" s="360"/>
      <c r="O21" s="72" t="s">
        <v>268</v>
      </c>
      <c r="P21" s="72" t="s">
        <v>268</v>
      </c>
      <c r="Q21" s="72" t="s">
        <v>268</v>
      </c>
      <c r="R21" s="72">
        <v>4</v>
      </c>
      <c r="S21" s="72">
        <v>1</v>
      </c>
      <c r="T21" s="72">
        <v>2</v>
      </c>
      <c r="V21" s="72" t="s">
        <v>331</v>
      </c>
      <c r="W21" s="181" t="s">
        <v>331</v>
      </c>
      <c r="X21" s="181" t="s">
        <v>331</v>
      </c>
      <c r="Y21" s="72">
        <v>0</v>
      </c>
    </row>
    <row r="22" spans="1:25">
      <c r="A22" s="360">
        <v>4</v>
      </c>
      <c r="B22" s="360">
        <v>0.86</v>
      </c>
      <c r="C22" s="74" t="s">
        <v>364</v>
      </c>
      <c r="D22" s="74" t="s">
        <v>365</v>
      </c>
      <c r="E22" s="74" t="s">
        <v>365</v>
      </c>
      <c r="F22" s="74" t="s">
        <v>379</v>
      </c>
      <c r="G22" s="72" t="s">
        <v>329</v>
      </c>
      <c r="H22" s="72" t="s">
        <v>331</v>
      </c>
      <c r="I22" s="181" t="s">
        <v>331</v>
      </c>
      <c r="J22" s="181" t="s">
        <v>331</v>
      </c>
      <c r="K22" s="75">
        <v>0</v>
      </c>
      <c r="M22" s="360"/>
      <c r="N22" s="360"/>
      <c r="O22" s="72" t="s">
        <v>268</v>
      </c>
      <c r="P22" s="72" t="s">
        <v>268</v>
      </c>
      <c r="Q22" s="72" t="s">
        <v>268</v>
      </c>
      <c r="R22" s="72">
        <v>4</v>
      </c>
      <c r="S22" s="72">
        <v>2</v>
      </c>
      <c r="T22" s="72">
        <v>2</v>
      </c>
      <c r="V22" s="72" t="s">
        <v>331</v>
      </c>
      <c r="W22" s="181" t="s">
        <v>331</v>
      </c>
      <c r="X22" s="181" t="s">
        <v>331</v>
      </c>
      <c r="Y22" s="72">
        <v>0</v>
      </c>
    </row>
    <row r="23" spans="1:25">
      <c r="A23" s="360"/>
      <c r="B23" s="360"/>
      <c r="C23" s="74" t="s">
        <v>364</v>
      </c>
      <c r="D23" s="74" t="s">
        <v>365</v>
      </c>
      <c r="E23" s="74" t="s">
        <v>365</v>
      </c>
      <c r="F23" s="74" t="s">
        <v>380</v>
      </c>
      <c r="G23" s="72" t="s">
        <v>329</v>
      </c>
      <c r="H23" s="72" t="s">
        <v>331</v>
      </c>
      <c r="I23" s="181" t="s">
        <v>331</v>
      </c>
      <c r="J23" s="181" t="s">
        <v>331</v>
      </c>
      <c r="K23" s="75">
        <v>0</v>
      </c>
      <c r="M23" s="359"/>
      <c r="N23" s="359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</row>
    <row r="24" spans="1:25">
      <c r="A24" s="360"/>
      <c r="B24" s="360"/>
      <c r="C24" s="74" t="s">
        <v>364</v>
      </c>
      <c r="D24" s="74" t="s">
        <v>365</v>
      </c>
      <c r="E24" s="74" t="s">
        <v>365</v>
      </c>
      <c r="F24" s="74" t="s">
        <v>381</v>
      </c>
      <c r="G24" s="72" t="s">
        <v>329</v>
      </c>
      <c r="H24" s="72">
        <v>4.1500000000000004</v>
      </c>
      <c r="I24" s="181">
        <v>0.72040000000000004</v>
      </c>
      <c r="J24" s="181">
        <f t="shared" si="0"/>
        <v>2.9896600000000002</v>
      </c>
      <c r="K24" s="72">
        <v>93</v>
      </c>
      <c r="M24" s="360">
        <v>5</v>
      </c>
      <c r="N24" s="360">
        <v>0.59</v>
      </c>
      <c r="O24" s="72" t="s">
        <v>268</v>
      </c>
      <c r="P24" s="72" t="s">
        <v>268</v>
      </c>
      <c r="Q24" s="72" t="s">
        <v>298</v>
      </c>
      <c r="R24" s="72">
        <v>1</v>
      </c>
      <c r="S24" s="72">
        <v>1</v>
      </c>
      <c r="T24" s="72">
        <v>1</v>
      </c>
      <c r="V24" s="72">
        <v>1.21</v>
      </c>
      <c r="W24" s="181">
        <v>0.45950000000000002</v>
      </c>
      <c r="X24" s="181">
        <f t="shared" si="1"/>
        <v>0.55599500000000002</v>
      </c>
      <c r="Y24" s="72">
        <v>37</v>
      </c>
    </row>
    <row r="25" spans="1:25">
      <c r="A25" s="360"/>
      <c r="B25" s="360"/>
      <c r="C25" s="74" t="s">
        <v>364</v>
      </c>
      <c r="D25" s="74" t="s">
        <v>365</v>
      </c>
      <c r="E25" s="74" t="s">
        <v>365</v>
      </c>
      <c r="F25" s="74" t="s">
        <v>382</v>
      </c>
      <c r="G25" s="72" t="s">
        <v>329</v>
      </c>
      <c r="H25" s="72">
        <v>1.41</v>
      </c>
      <c r="I25" s="181">
        <v>0.57750000000000001</v>
      </c>
      <c r="J25" s="181">
        <f t="shared" si="0"/>
        <v>0.81427499999999997</v>
      </c>
      <c r="K25" s="72">
        <v>71</v>
      </c>
      <c r="M25" s="360"/>
      <c r="N25" s="360"/>
      <c r="O25" s="72" t="s">
        <v>268</v>
      </c>
      <c r="P25" s="72" t="s">
        <v>268</v>
      </c>
      <c r="Q25" s="72" t="s">
        <v>298</v>
      </c>
      <c r="R25" s="72">
        <v>1</v>
      </c>
      <c r="S25" s="72">
        <v>2</v>
      </c>
      <c r="T25" s="72">
        <v>1</v>
      </c>
      <c r="V25" s="72">
        <v>1.1399999999999999</v>
      </c>
      <c r="W25" s="181">
        <v>0.5</v>
      </c>
      <c r="X25" s="181">
        <f t="shared" si="1"/>
        <v>0.56999999999999995</v>
      </c>
      <c r="Y25" s="72">
        <v>26</v>
      </c>
    </row>
    <row r="26" spans="1:25">
      <c r="A26" s="360"/>
      <c r="B26" s="360"/>
      <c r="C26" s="74" t="s">
        <v>364</v>
      </c>
      <c r="D26" s="74" t="s">
        <v>365</v>
      </c>
      <c r="E26" s="74" t="s">
        <v>365</v>
      </c>
      <c r="F26" s="74" t="s">
        <v>383</v>
      </c>
      <c r="G26" s="72" t="s">
        <v>329</v>
      </c>
      <c r="H26" s="72">
        <v>1.1000000000000001</v>
      </c>
      <c r="I26" s="181">
        <v>0.5222</v>
      </c>
      <c r="J26" s="181">
        <f t="shared" si="0"/>
        <v>0.57442000000000004</v>
      </c>
      <c r="K26" s="72">
        <v>203</v>
      </c>
      <c r="M26" s="360"/>
      <c r="N26" s="360"/>
      <c r="O26" s="72" t="s">
        <v>268</v>
      </c>
      <c r="P26" s="72" t="s">
        <v>268</v>
      </c>
      <c r="Q26" s="72" t="s">
        <v>298</v>
      </c>
      <c r="R26" s="72">
        <v>1</v>
      </c>
      <c r="S26" s="72">
        <v>1</v>
      </c>
      <c r="T26" s="72">
        <v>2</v>
      </c>
      <c r="V26" s="72" t="s">
        <v>331</v>
      </c>
      <c r="W26" s="181" t="s">
        <v>331</v>
      </c>
      <c r="X26" s="181" t="s">
        <v>331</v>
      </c>
      <c r="Y26" s="72">
        <v>0</v>
      </c>
    </row>
    <row r="27" spans="1:25">
      <c r="A27" s="362"/>
      <c r="B27" s="362"/>
      <c r="C27" s="362"/>
      <c r="D27" s="362"/>
      <c r="E27" s="362"/>
      <c r="F27" s="362"/>
      <c r="G27" s="362"/>
      <c r="H27" s="362"/>
      <c r="I27" s="362"/>
      <c r="J27" s="362"/>
      <c r="K27" s="362"/>
      <c r="M27" s="360"/>
      <c r="N27" s="360"/>
      <c r="O27" s="72" t="s">
        <v>268</v>
      </c>
      <c r="P27" s="72" t="s">
        <v>268</v>
      </c>
      <c r="Q27" s="72" t="s">
        <v>298</v>
      </c>
      <c r="R27" s="72">
        <v>1</v>
      </c>
      <c r="S27" s="72">
        <v>2</v>
      </c>
      <c r="T27" s="72">
        <v>2</v>
      </c>
      <c r="V27" s="72" t="s">
        <v>331</v>
      </c>
      <c r="W27" s="181" t="s">
        <v>331</v>
      </c>
      <c r="X27" s="181" t="s">
        <v>331</v>
      </c>
      <c r="Y27" s="72">
        <v>0</v>
      </c>
    </row>
    <row r="28" spans="1:25">
      <c r="A28" s="360">
        <v>5</v>
      </c>
      <c r="B28" s="360">
        <v>0.52</v>
      </c>
      <c r="C28" s="74" t="s">
        <v>365</v>
      </c>
      <c r="D28" s="74" t="s">
        <v>365</v>
      </c>
      <c r="E28" s="74" t="s">
        <v>365</v>
      </c>
      <c r="F28" s="74" t="s">
        <v>379</v>
      </c>
      <c r="G28" s="72" t="s">
        <v>350</v>
      </c>
      <c r="H28" s="72" t="s">
        <v>331</v>
      </c>
      <c r="I28" s="181" t="s">
        <v>331</v>
      </c>
      <c r="J28" s="181" t="s">
        <v>331</v>
      </c>
      <c r="K28" s="75">
        <v>0</v>
      </c>
      <c r="M28" s="362"/>
      <c r="N28" s="362"/>
      <c r="O28" s="362"/>
      <c r="P28" s="362"/>
      <c r="Q28" s="362"/>
      <c r="R28" s="362"/>
      <c r="S28" s="362"/>
      <c r="T28" s="362"/>
      <c r="U28" s="362"/>
      <c r="V28" s="362"/>
      <c r="W28" s="362"/>
      <c r="X28" s="362"/>
      <c r="Y28" s="362"/>
    </row>
    <row r="29" spans="1:25">
      <c r="A29" s="360"/>
      <c r="B29" s="360"/>
      <c r="C29" s="74" t="s">
        <v>365</v>
      </c>
      <c r="D29" s="74" t="s">
        <v>365</v>
      </c>
      <c r="E29" s="74" t="s">
        <v>365</v>
      </c>
      <c r="F29" s="74" t="s">
        <v>380</v>
      </c>
      <c r="G29" s="72" t="s">
        <v>351</v>
      </c>
      <c r="H29" s="72">
        <v>10</v>
      </c>
      <c r="I29" s="181">
        <v>1</v>
      </c>
      <c r="J29" s="181">
        <f t="shared" ref="J29:J32" si="3">H29*I29</f>
        <v>10</v>
      </c>
      <c r="K29" s="75">
        <v>2</v>
      </c>
      <c r="M29" s="360">
        <v>6</v>
      </c>
      <c r="N29" s="361">
        <v>0</v>
      </c>
      <c r="O29" s="72" t="s">
        <v>268</v>
      </c>
      <c r="P29" s="72" t="s">
        <v>268</v>
      </c>
      <c r="Q29" s="72" t="s">
        <v>298</v>
      </c>
      <c r="R29" s="72">
        <v>2</v>
      </c>
      <c r="S29" s="72">
        <v>1</v>
      </c>
      <c r="T29" s="72">
        <v>1</v>
      </c>
      <c r="V29" s="72" t="s">
        <v>331</v>
      </c>
      <c r="W29" s="181" t="s">
        <v>331</v>
      </c>
      <c r="X29" s="181" t="s">
        <v>331</v>
      </c>
      <c r="Y29" s="72">
        <v>0</v>
      </c>
    </row>
    <row r="30" spans="1:25">
      <c r="A30" s="360"/>
      <c r="B30" s="360"/>
      <c r="C30" s="74" t="s">
        <v>365</v>
      </c>
      <c r="D30" s="74" t="s">
        <v>365</v>
      </c>
      <c r="E30" s="74" t="s">
        <v>365</v>
      </c>
      <c r="F30" s="74" t="s">
        <v>381</v>
      </c>
      <c r="G30" s="72" t="s">
        <v>353</v>
      </c>
      <c r="H30" s="72">
        <v>1.24</v>
      </c>
      <c r="I30" s="181">
        <v>0.59379999999999999</v>
      </c>
      <c r="J30" s="181">
        <f t="shared" si="3"/>
        <v>0.73631199999999997</v>
      </c>
      <c r="K30" s="72">
        <v>160</v>
      </c>
      <c r="M30" s="360"/>
      <c r="N30" s="361"/>
      <c r="O30" s="72" t="s">
        <v>268</v>
      </c>
      <c r="P30" s="72" t="s">
        <v>268</v>
      </c>
      <c r="Q30" s="72" t="s">
        <v>298</v>
      </c>
      <c r="R30" s="72">
        <v>2</v>
      </c>
      <c r="S30" s="72">
        <v>2</v>
      </c>
      <c r="T30" s="72">
        <v>1</v>
      </c>
      <c r="V30" s="72">
        <v>0</v>
      </c>
      <c r="W30" s="181">
        <v>0</v>
      </c>
      <c r="X30" s="181">
        <f t="shared" si="1"/>
        <v>0</v>
      </c>
      <c r="Y30" s="72">
        <v>2</v>
      </c>
    </row>
    <row r="31" spans="1:25">
      <c r="A31" s="360"/>
      <c r="B31" s="360"/>
      <c r="C31" s="74" t="s">
        <v>365</v>
      </c>
      <c r="D31" s="74" t="s">
        <v>365</v>
      </c>
      <c r="E31" s="74" t="s">
        <v>365</v>
      </c>
      <c r="F31" s="74" t="s">
        <v>382</v>
      </c>
      <c r="G31" s="72" t="s">
        <v>352</v>
      </c>
      <c r="H31" s="72">
        <v>1</v>
      </c>
      <c r="I31" s="181">
        <v>0.5625</v>
      </c>
      <c r="J31" s="181">
        <f t="shared" si="3"/>
        <v>0.5625</v>
      </c>
      <c r="K31" s="72">
        <v>128</v>
      </c>
      <c r="M31" s="360"/>
      <c r="N31" s="361"/>
      <c r="O31" s="72" t="s">
        <v>268</v>
      </c>
      <c r="P31" s="72" t="s">
        <v>268</v>
      </c>
      <c r="Q31" s="72" t="s">
        <v>298</v>
      </c>
      <c r="R31" s="72">
        <v>2</v>
      </c>
      <c r="S31" s="72">
        <v>1</v>
      </c>
      <c r="T31" s="72">
        <v>2</v>
      </c>
      <c r="V31" s="72" t="s">
        <v>331</v>
      </c>
      <c r="W31" s="181" t="s">
        <v>331</v>
      </c>
      <c r="X31" s="181" t="s">
        <v>331</v>
      </c>
      <c r="Y31" s="72">
        <v>0</v>
      </c>
    </row>
    <row r="32" spans="1:25">
      <c r="A32" s="360"/>
      <c r="B32" s="360"/>
      <c r="C32" s="74" t="s">
        <v>365</v>
      </c>
      <c r="D32" s="74" t="s">
        <v>365</v>
      </c>
      <c r="E32" s="74" t="s">
        <v>365</v>
      </c>
      <c r="F32" s="74" t="s">
        <v>383</v>
      </c>
      <c r="G32" s="72" t="s">
        <v>354</v>
      </c>
      <c r="H32" s="72">
        <v>0.87</v>
      </c>
      <c r="I32" s="181">
        <v>0.4743</v>
      </c>
      <c r="J32" s="181">
        <f t="shared" si="3"/>
        <v>0.41264099999999998</v>
      </c>
      <c r="K32" s="72">
        <v>369</v>
      </c>
      <c r="M32" s="360"/>
      <c r="N32" s="361"/>
      <c r="O32" s="72" t="s">
        <v>268</v>
      </c>
      <c r="P32" s="72" t="s">
        <v>268</v>
      </c>
      <c r="Q32" s="72" t="s">
        <v>298</v>
      </c>
      <c r="R32" s="72">
        <v>2</v>
      </c>
      <c r="S32" s="72">
        <v>2</v>
      </c>
      <c r="T32" s="72">
        <v>2</v>
      </c>
      <c r="V32" s="72" t="s">
        <v>331</v>
      </c>
      <c r="W32" s="181" t="s">
        <v>331</v>
      </c>
      <c r="X32" s="181" t="s">
        <v>331</v>
      </c>
      <c r="Y32" s="72">
        <v>0</v>
      </c>
    </row>
    <row r="33" spans="1:25">
      <c r="A33" s="362"/>
      <c r="B33" s="362"/>
      <c r="C33" s="362"/>
      <c r="D33" s="362"/>
      <c r="E33" s="362"/>
      <c r="F33" s="362"/>
      <c r="G33" s="362"/>
      <c r="H33" s="362"/>
      <c r="I33" s="362"/>
      <c r="J33" s="362"/>
      <c r="K33" s="362"/>
      <c r="M33" s="362"/>
      <c r="N33" s="362"/>
      <c r="O33" s="362"/>
      <c r="P33" s="362"/>
      <c r="Q33" s="362"/>
      <c r="R33" s="362"/>
      <c r="S33" s="362"/>
      <c r="T33" s="362"/>
      <c r="U33" s="362"/>
      <c r="V33" s="362"/>
      <c r="W33" s="362"/>
      <c r="X33" s="362"/>
      <c r="Y33" s="362"/>
    </row>
    <row r="34" spans="1:25">
      <c r="A34" s="360">
        <v>6</v>
      </c>
      <c r="B34" s="360">
        <v>0.35</v>
      </c>
      <c r="C34" s="74" t="s">
        <v>365</v>
      </c>
      <c r="D34" s="74" t="s">
        <v>365</v>
      </c>
      <c r="E34" s="74" t="s">
        <v>364</v>
      </c>
      <c r="F34" s="74" t="s">
        <v>379</v>
      </c>
      <c r="G34" s="72" t="s">
        <v>333</v>
      </c>
      <c r="H34" s="72">
        <v>0.47</v>
      </c>
      <c r="I34" s="181">
        <v>0.3448</v>
      </c>
      <c r="J34" s="181">
        <f t="shared" si="0"/>
        <v>0.16205599999999998</v>
      </c>
      <c r="K34" s="72">
        <v>29</v>
      </c>
      <c r="M34" s="360">
        <v>7</v>
      </c>
      <c r="N34" s="360">
        <v>6.33</v>
      </c>
      <c r="O34" s="72" t="s">
        <v>268</v>
      </c>
      <c r="P34" s="72" t="s">
        <v>268</v>
      </c>
      <c r="Q34" s="72" t="s">
        <v>298</v>
      </c>
      <c r="R34" s="72">
        <v>3</v>
      </c>
      <c r="S34" s="72">
        <v>1</v>
      </c>
      <c r="T34" s="72">
        <v>1</v>
      </c>
      <c r="V34" s="72">
        <v>10</v>
      </c>
      <c r="W34" s="181">
        <v>1</v>
      </c>
      <c r="X34" s="181">
        <f t="shared" si="1"/>
        <v>10</v>
      </c>
      <c r="Y34" s="72">
        <v>2</v>
      </c>
    </row>
    <row r="35" spans="1:25">
      <c r="A35" s="360"/>
      <c r="B35" s="360"/>
      <c r="C35" s="74" t="s">
        <v>365</v>
      </c>
      <c r="D35" s="74" t="s">
        <v>365</v>
      </c>
      <c r="E35" s="74" t="s">
        <v>364</v>
      </c>
      <c r="F35" s="74" t="s">
        <v>380</v>
      </c>
      <c r="G35" s="72" t="s">
        <v>334</v>
      </c>
      <c r="H35" s="72">
        <v>0.57999999999999996</v>
      </c>
      <c r="I35" s="181">
        <v>0.35709999999999997</v>
      </c>
      <c r="J35" s="181">
        <f t="shared" si="0"/>
        <v>0.20711799999999997</v>
      </c>
      <c r="K35" s="72">
        <v>28</v>
      </c>
      <c r="M35" s="360"/>
      <c r="N35" s="360"/>
      <c r="O35" s="72" t="s">
        <v>268</v>
      </c>
      <c r="P35" s="72" t="s">
        <v>268</v>
      </c>
      <c r="Q35" s="72" t="s">
        <v>298</v>
      </c>
      <c r="R35" s="72">
        <v>3</v>
      </c>
      <c r="S35" s="72">
        <v>2</v>
      </c>
      <c r="T35" s="72">
        <v>1</v>
      </c>
      <c r="V35" s="72">
        <v>5.03</v>
      </c>
      <c r="W35" s="181">
        <v>0.72729999999999995</v>
      </c>
      <c r="X35" s="181">
        <f t="shared" si="1"/>
        <v>3.6583190000000001</v>
      </c>
      <c r="Y35" s="72">
        <v>11</v>
      </c>
    </row>
    <row r="36" spans="1:25">
      <c r="A36" s="360"/>
      <c r="B36" s="360"/>
      <c r="C36" s="74" t="s">
        <v>365</v>
      </c>
      <c r="D36" s="74" t="s">
        <v>365</v>
      </c>
      <c r="E36" s="74" t="s">
        <v>364</v>
      </c>
      <c r="F36" s="74" t="s">
        <v>381</v>
      </c>
      <c r="G36" s="72" t="s">
        <v>335</v>
      </c>
      <c r="H36" s="72" t="s">
        <v>331</v>
      </c>
      <c r="I36" s="181" t="s">
        <v>331</v>
      </c>
      <c r="J36" s="181" t="s">
        <v>331</v>
      </c>
      <c r="K36" s="75">
        <v>0</v>
      </c>
      <c r="M36" s="360"/>
      <c r="N36" s="360"/>
      <c r="O36" s="72" t="s">
        <v>268</v>
      </c>
      <c r="P36" s="72" t="s">
        <v>268</v>
      </c>
      <c r="Q36" s="72" t="s">
        <v>298</v>
      </c>
      <c r="R36" s="72">
        <v>3</v>
      </c>
      <c r="S36" s="72">
        <v>1</v>
      </c>
      <c r="T36" s="72">
        <v>2</v>
      </c>
      <c r="V36" s="72" t="s">
        <v>331</v>
      </c>
      <c r="W36" s="181" t="s">
        <v>331</v>
      </c>
      <c r="X36" s="181" t="s">
        <v>331</v>
      </c>
      <c r="Y36" s="72">
        <v>0</v>
      </c>
    </row>
    <row r="37" spans="1:25">
      <c r="A37" s="360"/>
      <c r="B37" s="360"/>
      <c r="C37" s="74" t="s">
        <v>365</v>
      </c>
      <c r="D37" s="74" t="s">
        <v>365</v>
      </c>
      <c r="E37" s="74" t="s">
        <v>364</v>
      </c>
      <c r="F37" s="74" t="s">
        <v>382</v>
      </c>
      <c r="G37" s="72" t="s">
        <v>336</v>
      </c>
      <c r="H37" s="72" t="s">
        <v>331</v>
      </c>
      <c r="I37" s="181" t="s">
        <v>331</v>
      </c>
      <c r="J37" s="181" t="s">
        <v>331</v>
      </c>
      <c r="K37" s="75">
        <v>0</v>
      </c>
      <c r="M37" s="360"/>
      <c r="N37" s="360"/>
      <c r="O37" s="72" t="s">
        <v>268</v>
      </c>
      <c r="P37" s="72" t="s">
        <v>268</v>
      </c>
      <c r="Q37" s="72" t="s">
        <v>298</v>
      </c>
      <c r="R37" s="72">
        <v>3</v>
      </c>
      <c r="S37" s="72">
        <v>2</v>
      </c>
      <c r="T37" s="72">
        <v>2</v>
      </c>
      <c r="V37" s="72" t="s">
        <v>331</v>
      </c>
      <c r="W37" s="181" t="s">
        <v>331</v>
      </c>
      <c r="X37" s="181" t="s">
        <v>331</v>
      </c>
      <c r="Y37" s="72">
        <v>0</v>
      </c>
    </row>
    <row r="38" spans="1:25">
      <c r="A38" s="360"/>
      <c r="B38" s="360"/>
      <c r="C38" s="74" t="s">
        <v>365</v>
      </c>
      <c r="D38" s="74" t="s">
        <v>365</v>
      </c>
      <c r="E38" s="74" t="s">
        <v>364</v>
      </c>
      <c r="F38" s="74" t="s">
        <v>383</v>
      </c>
      <c r="G38" s="72" t="s">
        <v>337</v>
      </c>
      <c r="H38" s="72">
        <v>0.86</v>
      </c>
      <c r="I38" s="181">
        <v>0.47149999999999997</v>
      </c>
      <c r="J38" s="181">
        <f t="shared" si="0"/>
        <v>0.40548999999999996</v>
      </c>
      <c r="K38" s="72">
        <v>246</v>
      </c>
      <c r="M38" s="362"/>
      <c r="N38" s="362"/>
      <c r="O38" s="362"/>
      <c r="P38" s="362"/>
      <c r="Q38" s="362"/>
      <c r="R38" s="362"/>
      <c r="S38" s="362"/>
      <c r="T38" s="362"/>
      <c r="U38" s="362"/>
      <c r="V38" s="362"/>
      <c r="W38" s="362"/>
      <c r="X38" s="362"/>
      <c r="Y38" s="362"/>
    </row>
    <row r="39" spans="1:25">
      <c r="A39" s="363"/>
      <c r="B39" s="363"/>
      <c r="C39" s="363"/>
      <c r="D39" s="363"/>
      <c r="E39" s="363"/>
      <c r="F39" s="363"/>
      <c r="G39" s="363"/>
      <c r="H39" s="363"/>
      <c r="I39" s="363"/>
      <c r="J39" s="363"/>
      <c r="K39" s="363"/>
      <c r="M39" s="360">
        <v>8</v>
      </c>
      <c r="N39" s="360" t="s">
        <v>331</v>
      </c>
      <c r="O39" s="72" t="s">
        <v>268</v>
      </c>
      <c r="P39" s="72" t="s">
        <v>268</v>
      </c>
      <c r="Q39" s="72" t="s">
        <v>298</v>
      </c>
      <c r="R39" s="72">
        <v>4</v>
      </c>
      <c r="S39" s="72">
        <v>1</v>
      </c>
      <c r="T39" s="72">
        <v>1</v>
      </c>
      <c r="X39" s="181">
        <f t="shared" si="1"/>
        <v>0</v>
      </c>
    </row>
    <row r="40" spans="1:25">
      <c r="A40" s="360">
        <v>7</v>
      </c>
      <c r="B40" s="360">
        <v>0.43</v>
      </c>
      <c r="C40" s="74" t="s">
        <v>365</v>
      </c>
      <c r="D40" s="74" t="s">
        <v>364</v>
      </c>
      <c r="E40" s="74" t="s">
        <v>364</v>
      </c>
      <c r="F40" s="74" t="s">
        <v>379</v>
      </c>
      <c r="G40" s="72" t="s">
        <v>345</v>
      </c>
      <c r="H40" s="72">
        <v>0.34</v>
      </c>
      <c r="I40" s="181">
        <v>0.33329999999999999</v>
      </c>
      <c r="J40" s="181">
        <f t="shared" si="0"/>
        <v>0.11332200000000001</v>
      </c>
      <c r="K40" s="72">
        <v>60</v>
      </c>
      <c r="M40" s="360"/>
      <c r="N40" s="360"/>
      <c r="O40" s="72" t="s">
        <v>268</v>
      </c>
      <c r="P40" s="72" t="s">
        <v>268</v>
      </c>
      <c r="Q40" s="72" t="s">
        <v>298</v>
      </c>
      <c r="R40" s="72">
        <v>4</v>
      </c>
      <c r="S40" s="72">
        <v>2</v>
      </c>
      <c r="T40" s="72">
        <v>1</v>
      </c>
      <c r="X40" s="181">
        <f t="shared" si="1"/>
        <v>0</v>
      </c>
    </row>
    <row r="41" spans="1:25">
      <c r="A41" s="360"/>
      <c r="B41" s="360"/>
      <c r="C41" s="74" t="s">
        <v>365</v>
      </c>
      <c r="D41" s="74" t="s">
        <v>364</v>
      </c>
      <c r="E41" s="74" t="s">
        <v>364</v>
      </c>
      <c r="F41" s="74" t="s">
        <v>380</v>
      </c>
      <c r="G41" s="72" t="s">
        <v>346</v>
      </c>
      <c r="H41" s="72">
        <v>0.84</v>
      </c>
      <c r="I41" s="181">
        <v>0.39290000000000003</v>
      </c>
      <c r="J41" s="181">
        <f t="shared" si="0"/>
        <v>0.330036</v>
      </c>
      <c r="K41" s="72">
        <v>56</v>
      </c>
      <c r="M41" s="360"/>
      <c r="N41" s="360"/>
      <c r="O41" s="72" t="s">
        <v>268</v>
      </c>
      <c r="P41" s="72" t="s">
        <v>268</v>
      </c>
      <c r="Q41" s="72" t="s">
        <v>298</v>
      </c>
      <c r="R41" s="72">
        <v>4</v>
      </c>
      <c r="S41" s="72">
        <v>1</v>
      </c>
      <c r="T41" s="72">
        <v>2</v>
      </c>
      <c r="X41" s="181">
        <f t="shared" si="1"/>
        <v>0</v>
      </c>
    </row>
    <row r="42" spans="1:25">
      <c r="A42" s="360"/>
      <c r="B42" s="360"/>
      <c r="C42" s="74" t="s">
        <v>365</v>
      </c>
      <c r="D42" s="74" t="s">
        <v>364</v>
      </c>
      <c r="E42" s="74" t="s">
        <v>364</v>
      </c>
      <c r="F42" s="74" t="s">
        <v>381</v>
      </c>
      <c r="G42" s="72" t="s">
        <v>347</v>
      </c>
      <c r="H42" s="72" t="s">
        <v>331</v>
      </c>
      <c r="I42" s="181" t="s">
        <v>331</v>
      </c>
      <c r="J42" s="181" t="s">
        <v>331</v>
      </c>
      <c r="K42" s="75">
        <v>0</v>
      </c>
      <c r="M42" s="360"/>
      <c r="N42" s="360"/>
      <c r="O42" s="72" t="s">
        <v>268</v>
      </c>
      <c r="P42" s="72" t="s">
        <v>268</v>
      </c>
      <c r="Q42" s="72" t="s">
        <v>298</v>
      </c>
      <c r="R42" s="72">
        <v>4</v>
      </c>
      <c r="S42" s="72">
        <v>2</v>
      </c>
      <c r="T42" s="72">
        <v>2</v>
      </c>
      <c r="X42" s="181">
        <f t="shared" si="1"/>
        <v>0</v>
      </c>
    </row>
    <row r="43" spans="1:25">
      <c r="A43" s="360"/>
      <c r="B43" s="360"/>
      <c r="C43" s="74" t="s">
        <v>365</v>
      </c>
      <c r="D43" s="74" t="s">
        <v>364</v>
      </c>
      <c r="E43" s="74" t="s">
        <v>364</v>
      </c>
      <c r="F43" s="74" t="s">
        <v>382</v>
      </c>
      <c r="G43" s="72" t="s">
        <v>349</v>
      </c>
      <c r="H43" s="72" t="s">
        <v>331</v>
      </c>
      <c r="I43" s="181" t="s">
        <v>331</v>
      </c>
      <c r="J43" s="181" t="s">
        <v>331</v>
      </c>
      <c r="K43" s="75">
        <v>0</v>
      </c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</row>
    <row r="44" spans="1:25">
      <c r="A44" s="360"/>
      <c r="B44" s="360"/>
      <c r="C44" s="74" t="s">
        <v>365</v>
      </c>
      <c r="D44" s="74" t="s">
        <v>364</v>
      </c>
      <c r="E44" s="74" t="s">
        <v>364</v>
      </c>
      <c r="F44" s="74" t="s">
        <v>383</v>
      </c>
      <c r="G44" s="72" t="s">
        <v>348</v>
      </c>
      <c r="H44" s="72">
        <v>1.17</v>
      </c>
      <c r="I44" s="181">
        <v>0.53010000000000002</v>
      </c>
      <c r="J44" s="181">
        <f t="shared" si="0"/>
        <v>0.62021700000000002</v>
      </c>
      <c r="K44" s="72">
        <v>166</v>
      </c>
      <c r="M44" s="360">
        <v>9</v>
      </c>
      <c r="N44" s="360">
        <v>0.59</v>
      </c>
      <c r="O44" s="72" t="s">
        <v>268</v>
      </c>
      <c r="P44" s="72" t="s">
        <v>298</v>
      </c>
      <c r="Q44" s="72" t="s">
        <v>268</v>
      </c>
      <c r="R44" s="72">
        <v>1</v>
      </c>
      <c r="S44" s="72">
        <v>1</v>
      </c>
      <c r="T44" s="72">
        <v>1</v>
      </c>
      <c r="V44" s="72">
        <v>1.04</v>
      </c>
      <c r="W44" s="181">
        <v>0.4889</v>
      </c>
      <c r="X44" s="181">
        <f t="shared" si="1"/>
        <v>0.50845600000000002</v>
      </c>
      <c r="Y44" s="72">
        <v>225</v>
      </c>
    </row>
    <row r="45" spans="1:25">
      <c r="A45" s="362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M45" s="360"/>
      <c r="N45" s="360"/>
      <c r="O45" s="72" t="s">
        <v>268</v>
      </c>
      <c r="P45" s="72" t="s">
        <v>298</v>
      </c>
      <c r="Q45" s="72" t="s">
        <v>268</v>
      </c>
      <c r="R45" s="72">
        <v>1</v>
      </c>
      <c r="S45" s="72">
        <v>2</v>
      </c>
      <c r="T45" s="72">
        <v>1</v>
      </c>
      <c r="V45" s="72">
        <v>1.76</v>
      </c>
      <c r="W45" s="181">
        <v>0.46510000000000001</v>
      </c>
      <c r="X45" s="181">
        <f t="shared" si="1"/>
        <v>0.81857600000000008</v>
      </c>
      <c r="Y45" s="72">
        <v>43</v>
      </c>
    </row>
    <row r="46" spans="1:25">
      <c r="A46" s="360">
        <v>8</v>
      </c>
      <c r="B46" s="360">
        <v>0.47</v>
      </c>
      <c r="C46" s="74" t="s">
        <v>365</v>
      </c>
      <c r="D46" s="74" t="s">
        <v>364</v>
      </c>
      <c r="E46" s="74" t="s">
        <v>365</v>
      </c>
      <c r="F46" s="74" t="s">
        <v>379</v>
      </c>
      <c r="G46" s="72" t="s">
        <v>355</v>
      </c>
      <c r="H46" s="72" t="s">
        <v>331</v>
      </c>
      <c r="I46" s="181" t="s">
        <v>331</v>
      </c>
      <c r="J46" s="181" t="s">
        <v>331</v>
      </c>
      <c r="K46" s="75">
        <v>0</v>
      </c>
      <c r="M46" s="360"/>
      <c r="N46" s="360"/>
      <c r="O46" s="72" t="s">
        <v>268</v>
      </c>
      <c r="P46" s="72" t="s">
        <v>298</v>
      </c>
      <c r="Q46" s="72" t="s">
        <v>268</v>
      </c>
      <c r="R46" s="72">
        <v>1</v>
      </c>
      <c r="S46" s="72">
        <v>1</v>
      </c>
      <c r="T46" s="72">
        <v>2</v>
      </c>
      <c r="V46" s="72">
        <v>9.8800000000000008</v>
      </c>
      <c r="W46" s="181">
        <v>0.66669999999999996</v>
      </c>
      <c r="X46" s="181">
        <f t="shared" si="1"/>
        <v>6.5869960000000001</v>
      </c>
      <c r="Y46" s="72">
        <v>6</v>
      </c>
    </row>
    <row r="47" spans="1:25">
      <c r="A47" s="360"/>
      <c r="B47" s="360"/>
      <c r="C47" s="74" t="s">
        <v>365</v>
      </c>
      <c r="D47" s="74" t="s">
        <v>364</v>
      </c>
      <c r="E47" s="74" t="s">
        <v>365</v>
      </c>
      <c r="F47" s="74" t="s">
        <v>380</v>
      </c>
      <c r="G47" s="72" t="s">
        <v>356</v>
      </c>
      <c r="H47" s="72">
        <v>0</v>
      </c>
      <c r="I47" s="181">
        <v>0</v>
      </c>
      <c r="J47" s="182">
        <f t="shared" ref="J47:J50" si="4">H47*I47</f>
        <v>0</v>
      </c>
      <c r="K47" s="75">
        <v>2</v>
      </c>
      <c r="M47" s="360"/>
      <c r="N47" s="360"/>
      <c r="O47" s="72" t="s">
        <v>268</v>
      </c>
      <c r="P47" s="72" t="s">
        <v>298</v>
      </c>
      <c r="Q47" s="72" t="s">
        <v>268</v>
      </c>
      <c r="R47" s="72">
        <v>1</v>
      </c>
      <c r="S47" s="72">
        <v>2</v>
      </c>
      <c r="T47" s="72">
        <v>2</v>
      </c>
      <c r="V47" s="72" t="s">
        <v>331</v>
      </c>
      <c r="W47" s="181" t="s">
        <v>331</v>
      </c>
      <c r="X47" s="181" t="s">
        <v>331</v>
      </c>
      <c r="Y47" s="72">
        <v>0</v>
      </c>
    </row>
    <row r="48" spans="1:25">
      <c r="A48" s="360"/>
      <c r="B48" s="360"/>
      <c r="C48" s="74" t="s">
        <v>365</v>
      </c>
      <c r="D48" s="74" t="s">
        <v>364</v>
      </c>
      <c r="E48" s="74" t="s">
        <v>365</v>
      </c>
      <c r="F48" s="74" t="s">
        <v>381</v>
      </c>
      <c r="G48" s="72" t="s">
        <v>357</v>
      </c>
      <c r="H48" s="72">
        <v>2.29</v>
      </c>
      <c r="I48" s="181">
        <v>0.7</v>
      </c>
      <c r="J48" s="181">
        <f t="shared" si="4"/>
        <v>1.603</v>
      </c>
      <c r="K48" s="72">
        <v>10</v>
      </c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183"/>
      <c r="X48" s="183"/>
      <c r="Y48" s="76"/>
    </row>
    <row r="49" spans="1:25">
      <c r="A49" s="360"/>
      <c r="B49" s="360"/>
      <c r="C49" s="74" t="s">
        <v>365</v>
      </c>
      <c r="D49" s="74" t="s">
        <v>364</v>
      </c>
      <c r="E49" s="74" t="s">
        <v>365</v>
      </c>
      <c r="F49" s="74" t="s">
        <v>382</v>
      </c>
      <c r="G49" s="72" t="s">
        <v>358</v>
      </c>
      <c r="H49" s="72">
        <v>0.81</v>
      </c>
      <c r="I49" s="181">
        <v>0.375</v>
      </c>
      <c r="J49" s="181">
        <f t="shared" si="4"/>
        <v>0.30375000000000002</v>
      </c>
      <c r="K49" s="75">
        <v>8</v>
      </c>
      <c r="M49" s="360">
        <v>10</v>
      </c>
      <c r="N49" s="360">
        <v>0.71</v>
      </c>
      <c r="O49" s="72" t="s">
        <v>268</v>
      </c>
      <c r="P49" s="72" t="s">
        <v>298</v>
      </c>
      <c r="Q49" s="72" t="s">
        <v>268</v>
      </c>
      <c r="R49" s="72">
        <v>2</v>
      </c>
      <c r="S49" s="72">
        <v>1</v>
      </c>
      <c r="T49" s="72">
        <v>1</v>
      </c>
      <c r="V49" s="72">
        <v>0.64</v>
      </c>
      <c r="W49" s="181">
        <v>0.47220000000000001</v>
      </c>
      <c r="X49" s="181">
        <f t="shared" si="1"/>
        <v>0.30220800000000003</v>
      </c>
      <c r="Y49" s="72">
        <v>36</v>
      </c>
    </row>
    <row r="50" spans="1:25">
      <c r="A50" s="360"/>
      <c r="B50" s="360"/>
      <c r="C50" s="74" t="s">
        <v>365</v>
      </c>
      <c r="D50" s="74" t="s">
        <v>364</v>
      </c>
      <c r="E50" s="74" t="s">
        <v>365</v>
      </c>
      <c r="F50" s="74" t="s">
        <v>383</v>
      </c>
      <c r="G50" s="72" t="s">
        <v>359</v>
      </c>
      <c r="H50" s="72">
        <v>0.91</v>
      </c>
      <c r="I50" s="181">
        <v>0.53129999999999999</v>
      </c>
      <c r="J50" s="181">
        <f t="shared" si="4"/>
        <v>0.483483</v>
      </c>
      <c r="K50" s="72">
        <v>96</v>
      </c>
      <c r="M50" s="360"/>
      <c r="N50" s="360"/>
      <c r="O50" s="72" t="s">
        <v>268</v>
      </c>
      <c r="P50" s="72" t="s">
        <v>298</v>
      </c>
      <c r="Q50" s="72" t="s">
        <v>268</v>
      </c>
      <c r="R50" s="72">
        <v>2</v>
      </c>
      <c r="S50" s="72">
        <v>2</v>
      </c>
      <c r="T50" s="72">
        <v>1</v>
      </c>
      <c r="V50" s="72">
        <v>0.87</v>
      </c>
      <c r="W50" s="181">
        <v>0.5726</v>
      </c>
      <c r="X50" s="181">
        <f t="shared" si="1"/>
        <v>0.49816199999999999</v>
      </c>
      <c r="Y50" s="72">
        <v>124</v>
      </c>
    </row>
    <row r="51" spans="1:25">
      <c r="A51" s="363"/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M51" s="360"/>
      <c r="N51" s="360"/>
      <c r="O51" s="72" t="s">
        <v>268</v>
      </c>
      <c r="P51" s="72" t="s">
        <v>298</v>
      </c>
      <c r="Q51" s="72" t="s">
        <v>268</v>
      </c>
      <c r="R51" s="72">
        <v>2</v>
      </c>
      <c r="S51" s="72">
        <v>1</v>
      </c>
      <c r="T51" s="72">
        <v>2</v>
      </c>
      <c r="V51" s="72">
        <v>1.0900000000000001</v>
      </c>
      <c r="W51" s="181">
        <v>0.57750000000000001</v>
      </c>
      <c r="X51" s="181">
        <f t="shared" si="1"/>
        <v>0.62947500000000001</v>
      </c>
      <c r="Y51" s="72">
        <v>71</v>
      </c>
    </row>
    <row r="52" spans="1:25">
      <c r="M52" s="360"/>
      <c r="N52" s="360"/>
      <c r="O52" s="72" t="s">
        <v>268</v>
      </c>
      <c r="P52" s="72" t="s">
        <v>298</v>
      </c>
      <c r="Q52" s="72" t="s">
        <v>268</v>
      </c>
      <c r="R52" s="72">
        <v>2</v>
      </c>
      <c r="S52" s="72">
        <v>2</v>
      </c>
      <c r="T52" s="72">
        <v>2</v>
      </c>
      <c r="V52" s="72">
        <v>2.6</v>
      </c>
      <c r="W52" s="181">
        <v>0.68669999999999998</v>
      </c>
      <c r="X52" s="181">
        <f t="shared" si="1"/>
        <v>1.78542</v>
      </c>
      <c r="Y52" s="72">
        <v>83</v>
      </c>
    </row>
    <row r="53" spans="1:25"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183"/>
      <c r="X53" s="183"/>
      <c r="Y53" s="76"/>
    </row>
    <row r="54" spans="1:25">
      <c r="M54" s="360">
        <v>11</v>
      </c>
      <c r="N54" s="360">
        <v>0.51</v>
      </c>
      <c r="O54" s="72" t="s">
        <v>268</v>
      </c>
      <c r="P54" s="72" t="s">
        <v>298</v>
      </c>
      <c r="Q54" s="72" t="s">
        <v>268</v>
      </c>
      <c r="R54" s="72">
        <v>3</v>
      </c>
      <c r="S54" s="72">
        <v>1</v>
      </c>
      <c r="T54" s="72">
        <v>1</v>
      </c>
      <c r="V54" s="72">
        <v>2.59</v>
      </c>
      <c r="W54" s="181">
        <v>0.66669999999999996</v>
      </c>
      <c r="X54" s="181">
        <f t="shared" si="1"/>
        <v>1.7267529999999998</v>
      </c>
      <c r="Y54" s="72">
        <v>33</v>
      </c>
    </row>
    <row r="55" spans="1:25">
      <c r="M55" s="360"/>
      <c r="N55" s="360"/>
      <c r="O55" s="72" t="s">
        <v>268</v>
      </c>
      <c r="P55" s="72" t="s">
        <v>298</v>
      </c>
      <c r="Q55" s="72" t="s">
        <v>268</v>
      </c>
      <c r="R55" s="72">
        <v>3</v>
      </c>
      <c r="S55" s="72">
        <v>2</v>
      </c>
      <c r="T55" s="72">
        <v>1</v>
      </c>
      <c r="V55" s="72">
        <v>1.81</v>
      </c>
      <c r="W55" s="181">
        <v>0.63639999999999997</v>
      </c>
      <c r="X55" s="181">
        <f t="shared" si="1"/>
        <v>1.1518839999999999</v>
      </c>
      <c r="Y55" s="72">
        <v>22</v>
      </c>
    </row>
    <row r="56" spans="1:25">
      <c r="M56" s="360"/>
      <c r="N56" s="360"/>
      <c r="O56" s="72" t="s">
        <v>268</v>
      </c>
      <c r="P56" s="72" t="s">
        <v>298</v>
      </c>
      <c r="Q56" s="72" t="s">
        <v>268</v>
      </c>
      <c r="R56" s="72">
        <v>3</v>
      </c>
      <c r="S56" s="72">
        <v>1</v>
      </c>
      <c r="T56" s="72">
        <v>2</v>
      </c>
      <c r="V56" s="72">
        <v>0.34</v>
      </c>
      <c r="W56" s="181">
        <v>0.30559999999999998</v>
      </c>
      <c r="X56" s="181">
        <f t="shared" si="1"/>
        <v>0.103904</v>
      </c>
      <c r="Y56" s="72">
        <v>36</v>
      </c>
    </row>
    <row r="57" spans="1:25">
      <c r="M57" s="360"/>
      <c r="N57" s="360"/>
      <c r="O57" s="72" t="s">
        <v>268</v>
      </c>
      <c r="P57" s="72" t="s">
        <v>298</v>
      </c>
      <c r="Q57" s="72" t="s">
        <v>268</v>
      </c>
      <c r="R57" s="72">
        <v>3</v>
      </c>
      <c r="S57" s="72">
        <v>2</v>
      </c>
      <c r="T57" s="72">
        <v>2</v>
      </c>
      <c r="V57" s="72">
        <v>10</v>
      </c>
      <c r="W57" s="181">
        <v>1</v>
      </c>
      <c r="X57" s="181">
        <f t="shared" si="1"/>
        <v>10</v>
      </c>
      <c r="Y57" s="72">
        <v>2</v>
      </c>
    </row>
    <row r="58" spans="1:25"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183"/>
      <c r="X58" s="183"/>
      <c r="Y58" s="76"/>
    </row>
    <row r="59" spans="1:25">
      <c r="M59" s="360">
        <v>12</v>
      </c>
      <c r="N59" s="360">
        <v>0.64</v>
      </c>
      <c r="O59" s="72" t="s">
        <v>268</v>
      </c>
      <c r="P59" s="72" t="s">
        <v>298</v>
      </c>
      <c r="Q59" s="72" t="s">
        <v>268</v>
      </c>
      <c r="R59" s="72">
        <v>4</v>
      </c>
      <c r="S59" s="72">
        <v>1</v>
      </c>
      <c r="T59" s="72">
        <v>1</v>
      </c>
      <c r="V59" s="72">
        <v>1.25</v>
      </c>
      <c r="W59" s="181">
        <v>0.47460000000000002</v>
      </c>
      <c r="X59" s="181">
        <f t="shared" si="1"/>
        <v>0.59325000000000006</v>
      </c>
      <c r="Y59" s="72">
        <v>59</v>
      </c>
    </row>
    <row r="60" spans="1:25">
      <c r="M60" s="360"/>
      <c r="N60" s="360"/>
      <c r="O60" s="72" t="s">
        <v>268</v>
      </c>
      <c r="P60" s="72" t="s">
        <v>298</v>
      </c>
      <c r="Q60" s="72" t="s">
        <v>268</v>
      </c>
      <c r="R60" s="72">
        <v>4</v>
      </c>
      <c r="S60" s="72">
        <v>2</v>
      </c>
      <c r="T60" s="72">
        <v>1</v>
      </c>
      <c r="V60" s="72">
        <v>1.6</v>
      </c>
      <c r="W60" s="181">
        <v>0.53849999999999998</v>
      </c>
      <c r="X60" s="181">
        <f t="shared" si="1"/>
        <v>0.86160000000000003</v>
      </c>
      <c r="Y60" s="72">
        <v>39</v>
      </c>
    </row>
    <row r="61" spans="1:25">
      <c r="M61" s="360"/>
      <c r="N61" s="360"/>
      <c r="O61" s="72" t="s">
        <v>268</v>
      </c>
      <c r="P61" s="72" t="s">
        <v>298</v>
      </c>
      <c r="Q61" s="72" t="s">
        <v>268</v>
      </c>
      <c r="R61" s="72">
        <v>4</v>
      </c>
      <c r="S61" s="72">
        <v>1</v>
      </c>
      <c r="T61" s="72">
        <v>2</v>
      </c>
      <c r="V61" s="72">
        <v>0.21</v>
      </c>
      <c r="W61" s="181">
        <v>0.66669999999999996</v>
      </c>
      <c r="X61" s="181">
        <f t="shared" si="1"/>
        <v>0.14000699999999999</v>
      </c>
      <c r="Y61" s="72">
        <v>3</v>
      </c>
    </row>
    <row r="62" spans="1:25">
      <c r="M62" s="360"/>
      <c r="N62" s="360"/>
      <c r="O62" s="72" t="s">
        <v>268</v>
      </c>
      <c r="P62" s="72" t="s">
        <v>298</v>
      </c>
      <c r="Q62" s="72" t="s">
        <v>268</v>
      </c>
      <c r="R62" s="72">
        <v>4</v>
      </c>
      <c r="S62" s="72">
        <v>2</v>
      </c>
      <c r="T62" s="72">
        <v>2</v>
      </c>
      <c r="V62" s="72">
        <v>0.79</v>
      </c>
      <c r="W62" s="181">
        <v>0.33329999999999999</v>
      </c>
      <c r="X62" s="181">
        <f t="shared" si="1"/>
        <v>0.26330700000000001</v>
      </c>
      <c r="Y62" s="72">
        <v>3</v>
      </c>
    </row>
    <row r="63" spans="1:25">
      <c r="M63" s="359"/>
      <c r="N63" s="359"/>
      <c r="O63" s="359"/>
      <c r="P63" s="359"/>
      <c r="Q63" s="359"/>
      <c r="R63" s="359"/>
      <c r="S63" s="359"/>
      <c r="T63" s="359"/>
      <c r="U63" s="359"/>
      <c r="V63" s="359"/>
      <c r="W63" s="359"/>
      <c r="X63" s="359"/>
      <c r="Y63" s="359"/>
    </row>
    <row r="64" spans="1:25">
      <c r="M64" s="360">
        <v>13</v>
      </c>
      <c r="N64" s="360">
        <v>0.67</v>
      </c>
      <c r="O64" s="72" t="s">
        <v>298</v>
      </c>
      <c r="P64" s="72" t="s">
        <v>298</v>
      </c>
      <c r="Q64" s="72" t="s">
        <v>298</v>
      </c>
      <c r="R64" s="72">
        <v>1</v>
      </c>
      <c r="S64" s="72">
        <v>1</v>
      </c>
      <c r="T64" s="72">
        <v>1</v>
      </c>
      <c r="V64" s="72" t="s">
        <v>331</v>
      </c>
      <c r="W64" s="181" t="s">
        <v>331</v>
      </c>
      <c r="X64" s="181" t="s">
        <v>331</v>
      </c>
      <c r="Y64" s="72">
        <v>0</v>
      </c>
    </row>
    <row r="65" spans="13:25">
      <c r="M65" s="360"/>
      <c r="N65" s="360"/>
      <c r="O65" s="72" t="s">
        <v>298</v>
      </c>
      <c r="P65" s="72" t="s">
        <v>298</v>
      </c>
      <c r="Q65" s="72" t="s">
        <v>298</v>
      </c>
      <c r="R65" s="72">
        <v>1</v>
      </c>
      <c r="S65" s="72">
        <v>2</v>
      </c>
      <c r="T65" s="72">
        <v>1</v>
      </c>
      <c r="V65" s="72" t="s">
        <v>331</v>
      </c>
      <c r="W65" s="181" t="s">
        <v>331</v>
      </c>
      <c r="X65" s="181" t="s">
        <v>331</v>
      </c>
      <c r="Y65" s="72">
        <v>0</v>
      </c>
    </row>
    <row r="66" spans="13:25">
      <c r="M66" s="360"/>
      <c r="N66" s="360"/>
      <c r="O66" s="72" t="s">
        <v>298</v>
      </c>
      <c r="P66" s="72" t="s">
        <v>298</v>
      </c>
      <c r="Q66" s="72" t="s">
        <v>298</v>
      </c>
      <c r="R66" s="72">
        <v>1</v>
      </c>
      <c r="S66" s="72">
        <v>1</v>
      </c>
      <c r="T66" s="72">
        <v>2</v>
      </c>
      <c r="V66" s="72">
        <v>1.36</v>
      </c>
      <c r="W66" s="181">
        <v>0.57140000000000002</v>
      </c>
      <c r="X66" s="181">
        <f t="shared" si="1"/>
        <v>0.77710400000000013</v>
      </c>
      <c r="Y66" s="72">
        <v>56</v>
      </c>
    </row>
    <row r="67" spans="13:25">
      <c r="M67" s="360"/>
      <c r="N67" s="360"/>
      <c r="O67" s="72" t="s">
        <v>298</v>
      </c>
      <c r="P67" s="72" t="s">
        <v>298</v>
      </c>
      <c r="Q67" s="72" t="s">
        <v>298</v>
      </c>
      <c r="R67" s="72">
        <v>1</v>
      </c>
      <c r="S67" s="72">
        <v>2</v>
      </c>
      <c r="T67" s="72">
        <v>2</v>
      </c>
      <c r="V67" s="72">
        <v>7.0000000000000007E-2</v>
      </c>
      <c r="W67" s="181">
        <v>0.25</v>
      </c>
      <c r="X67" s="181">
        <f t="shared" si="1"/>
        <v>1.7500000000000002E-2</v>
      </c>
      <c r="Y67" s="72">
        <v>4</v>
      </c>
    </row>
    <row r="68" spans="13:25"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183"/>
      <c r="X68" s="183"/>
      <c r="Y68" s="76"/>
    </row>
    <row r="69" spans="13:25">
      <c r="M69" s="360">
        <v>14</v>
      </c>
      <c r="N69" s="360">
        <v>0.73</v>
      </c>
      <c r="O69" s="72" t="s">
        <v>298</v>
      </c>
      <c r="P69" s="72" t="s">
        <v>298</v>
      </c>
      <c r="Q69" s="72" t="s">
        <v>298</v>
      </c>
      <c r="R69" s="72">
        <v>2</v>
      </c>
      <c r="S69" s="72">
        <v>1</v>
      </c>
      <c r="T69" s="72">
        <v>1</v>
      </c>
      <c r="V69" s="72" t="s">
        <v>331</v>
      </c>
      <c r="W69" s="181" t="s">
        <v>331</v>
      </c>
      <c r="X69" s="181" t="s">
        <v>331</v>
      </c>
      <c r="Y69" s="72">
        <v>0</v>
      </c>
    </row>
    <row r="70" spans="13:25">
      <c r="M70" s="360"/>
      <c r="N70" s="360"/>
      <c r="O70" s="72" t="s">
        <v>298</v>
      </c>
      <c r="P70" s="72" t="s">
        <v>298</v>
      </c>
      <c r="Q70" s="72" t="s">
        <v>298</v>
      </c>
      <c r="R70" s="72">
        <v>2</v>
      </c>
      <c r="S70" s="72">
        <v>2</v>
      </c>
      <c r="T70" s="72">
        <v>1</v>
      </c>
      <c r="V70" s="72" t="s">
        <v>331</v>
      </c>
      <c r="W70" s="181" t="s">
        <v>331</v>
      </c>
      <c r="X70" s="181" t="s">
        <v>331</v>
      </c>
      <c r="Y70" s="72">
        <v>0</v>
      </c>
    </row>
    <row r="71" spans="13:25">
      <c r="M71" s="360"/>
      <c r="N71" s="360"/>
      <c r="O71" s="72" t="s">
        <v>298</v>
      </c>
      <c r="P71" s="72" t="s">
        <v>298</v>
      </c>
      <c r="Q71" s="72" t="s">
        <v>298</v>
      </c>
      <c r="R71" s="72">
        <v>2</v>
      </c>
      <c r="S71" s="72">
        <v>1</v>
      </c>
      <c r="T71" s="72">
        <v>2</v>
      </c>
      <c r="V71" s="72">
        <v>1.22</v>
      </c>
      <c r="W71" s="181">
        <v>0.61939999999999995</v>
      </c>
      <c r="X71" s="181">
        <f t="shared" ref="X71:X72" si="5">V71*W71</f>
        <v>0.7556679999999999</v>
      </c>
      <c r="Y71" s="72">
        <v>247</v>
      </c>
    </row>
    <row r="72" spans="13:25">
      <c r="M72" s="360"/>
      <c r="N72" s="360"/>
      <c r="O72" s="72" t="s">
        <v>298</v>
      </c>
      <c r="P72" s="72" t="s">
        <v>298</v>
      </c>
      <c r="Q72" s="72" t="s">
        <v>298</v>
      </c>
      <c r="R72" s="72">
        <v>2</v>
      </c>
      <c r="S72" s="72">
        <v>2</v>
      </c>
      <c r="T72" s="72">
        <v>2</v>
      </c>
      <c r="V72" s="72">
        <v>1.1299999999999999</v>
      </c>
      <c r="W72" s="181">
        <v>0.59630000000000005</v>
      </c>
      <c r="X72" s="181">
        <f t="shared" si="5"/>
        <v>0.67381899999999995</v>
      </c>
      <c r="Y72" s="72">
        <v>270</v>
      </c>
    </row>
    <row r="73" spans="13:25"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183"/>
      <c r="X73" s="183"/>
      <c r="Y73" s="76"/>
    </row>
    <row r="74" spans="13:25">
      <c r="M74" s="360">
        <v>15</v>
      </c>
      <c r="N74" s="360">
        <v>0.75</v>
      </c>
      <c r="O74" s="72" t="s">
        <v>298</v>
      </c>
      <c r="P74" s="72" t="s">
        <v>298</v>
      </c>
      <c r="Q74" s="72" t="s">
        <v>298</v>
      </c>
      <c r="R74" s="72">
        <v>3</v>
      </c>
      <c r="S74" s="72">
        <v>1</v>
      </c>
      <c r="T74" s="72">
        <v>1</v>
      </c>
      <c r="V74" s="72" t="s">
        <v>331</v>
      </c>
      <c r="W74" s="181" t="s">
        <v>331</v>
      </c>
      <c r="X74" s="181" t="s">
        <v>331</v>
      </c>
      <c r="Y74" s="72">
        <v>0</v>
      </c>
    </row>
    <row r="75" spans="13:25">
      <c r="M75" s="360"/>
      <c r="N75" s="360"/>
      <c r="O75" s="72" t="s">
        <v>298</v>
      </c>
      <c r="P75" s="72" t="s">
        <v>298</v>
      </c>
      <c r="Q75" s="72" t="s">
        <v>298</v>
      </c>
      <c r="R75" s="72">
        <v>3</v>
      </c>
      <c r="S75" s="72">
        <v>2</v>
      </c>
      <c r="T75" s="72">
        <v>1</v>
      </c>
      <c r="V75" s="72" t="s">
        <v>331</v>
      </c>
      <c r="W75" s="181" t="s">
        <v>331</v>
      </c>
      <c r="X75" s="181" t="s">
        <v>331</v>
      </c>
      <c r="Y75" s="72">
        <v>0</v>
      </c>
    </row>
    <row r="76" spans="13:25">
      <c r="M76" s="360"/>
      <c r="N76" s="360"/>
      <c r="O76" s="72" t="s">
        <v>298</v>
      </c>
      <c r="P76" s="72" t="s">
        <v>298</v>
      </c>
      <c r="Q76" s="72" t="s">
        <v>298</v>
      </c>
      <c r="R76" s="72">
        <v>3</v>
      </c>
      <c r="S76" s="72">
        <v>1</v>
      </c>
      <c r="T76" s="72">
        <v>2</v>
      </c>
      <c r="V76" s="72">
        <v>1.08</v>
      </c>
      <c r="W76" s="181">
        <v>0.51559999999999995</v>
      </c>
      <c r="X76" s="181">
        <f t="shared" ref="X76:X77" si="6">V76*W76</f>
        <v>0.55684800000000001</v>
      </c>
      <c r="Y76" s="72">
        <v>64</v>
      </c>
    </row>
    <row r="77" spans="13:25">
      <c r="M77" s="360"/>
      <c r="N77" s="360"/>
      <c r="O77" s="72" t="s">
        <v>298</v>
      </c>
      <c r="P77" s="72" t="s">
        <v>298</v>
      </c>
      <c r="Q77" s="72" t="s">
        <v>298</v>
      </c>
      <c r="R77" s="72">
        <v>3</v>
      </c>
      <c r="S77" s="72">
        <v>2</v>
      </c>
      <c r="T77" s="72">
        <v>2</v>
      </c>
      <c r="V77" s="72">
        <v>5.5</v>
      </c>
      <c r="W77" s="181">
        <v>0.77780000000000005</v>
      </c>
      <c r="X77" s="181">
        <f t="shared" si="6"/>
        <v>4.2779000000000007</v>
      </c>
      <c r="Y77" s="72">
        <v>9</v>
      </c>
    </row>
    <row r="78" spans="13:25"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183"/>
      <c r="X78" s="183"/>
      <c r="Y78" s="76"/>
    </row>
    <row r="79" spans="13:25">
      <c r="M79" s="360">
        <v>16</v>
      </c>
      <c r="N79" s="360">
        <v>0.18</v>
      </c>
      <c r="O79" s="72" t="s">
        <v>298</v>
      </c>
      <c r="P79" s="72" t="s">
        <v>298</v>
      </c>
      <c r="Q79" s="72" t="s">
        <v>298</v>
      </c>
      <c r="R79" s="72">
        <v>4</v>
      </c>
      <c r="S79" s="72">
        <v>1</v>
      </c>
      <c r="T79" s="72">
        <v>1</v>
      </c>
      <c r="V79" s="72" t="s">
        <v>331</v>
      </c>
      <c r="W79" s="181" t="s">
        <v>331</v>
      </c>
      <c r="X79" s="181" t="s">
        <v>331</v>
      </c>
      <c r="Y79" s="72">
        <v>0</v>
      </c>
    </row>
    <row r="80" spans="13:25">
      <c r="M80" s="360"/>
      <c r="N80" s="360"/>
      <c r="O80" s="72" t="s">
        <v>298</v>
      </c>
      <c r="P80" s="72" t="s">
        <v>298</v>
      </c>
      <c r="Q80" s="72" t="s">
        <v>298</v>
      </c>
      <c r="R80" s="72">
        <v>4</v>
      </c>
      <c r="S80" s="72">
        <v>2</v>
      </c>
      <c r="T80" s="72">
        <v>1</v>
      </c>
      <c r="V80" s="72" t="s">
        <v>331</v>
      </c>
      <c r="W80" s="181" t="s">
        <v>331</v>
      </c>
      <c r="X80" s="181" t="s">
        <v>331</v>
      </c>
      <c r="Y80" s="72">
        <v>0</v>
      </c>
    </row>
    <row r="81" spans="13:25">
      <c r="M81" s="360"/>
      <c r="N81" s="360"/>
      <c r="O81" s="72" t="s">
        <v>298</v>
      </c>
      <c r="P81" s="72" t="s">
        <v>298</v>
      </c>
      <c r="Q81" s="72" t="s">
        <v>298</v>
      </c>
      <c r="R81" s="72">
        <v>4</v>
      </c>
      <c r="S81" s="72">
        <v>1</v>
      </c>
      <c r="T81" s="72">
        <v>2</v>
      </c>
      <c r="V81" s="72">
        <v>0.35</v>
      </c>
      <c r="W81" s="181">
        <v>0.45</v>
      </c>
      <c r="X81" s="181">
        <f t="shared" ref="X81:X82" si="7">V81*W81</f>
        <v>0.1575</v>
      </c>
      <c r="Y81" s="72">
        <v>20</v>
      </c>
    </row>
    <row r="82" spans="13:25">
      <c r="M82" s="360"/>
      <c r="N82" s="360"/>
      <c r="O82" s="72" t="s">
        <v>298</v>
      </c>
      <c r="P82" s="72" t="s">
        <v>298</v>
      </c>
      <c r="Q82" s="72" t="s">
        <v>298</v>
      </c>
      <c r="R82" s="72">
        <v>4</v>
      </c>
      <c r="S82" s="72">
        <v>2</v>
      </c>
      <c r="T82" s="72">
        <v>2</v>
      </c>
      <c r="V82" s="72">
        <v>0.72</v>
      </c>
      <c r="W82" s="181">
        <v>0.44440000000000002</v>
      </c>
      <c r="X82" s="181">
        <f t="shared" si="7"/>
        <v>0.31996799999999997</v>
      </c>
      <c r="Y82" s="72">
        <v>9</v>
      </c>
    </row>
    <row r="83" spans="13:25">
      <c r="M83" s="359"/>
      <c r="N83" s="359"/>
      <c r="O83" s="359"/>
      <c r="P83" s="359"/>
      <c r="Q83" s="359"/>
      <c r="R83" s="359"/>
      <c r="S83" s="359"/>
      <c r="T83" s="359"/>
      <c r="U83" s="359"/>
      <c r="V83" s="359"/>
      <c r="W83" s="359"/>
      <c r="X83" s="359"/>
      <c r="Y83" s="359"/>
    </row>
    <row r="84" spans="13:25">
      <c r="M84" s="360">
        <v>17</v>
      </c>
      <c r="N84" s="360">
        <v>3.33</v>
      </c>
      <c r="O84" s="72" t="s">
        <v>298</v>
      </c>
      <c r="P84" s="72" t="s">
        <v>298</v>
      </c>
      <c r="Q84" s="72" t="s">
        <v>268</v>
      </c>
      <c r="R84" s="72">
        <v>1</v>
      </c>
      <c r="S84" s="72">
        <v>1</v>
      </c>
      <c r="T84" s="72">
        <v>1</v>
      </c>
      <c r="V84" s="72" t="s">
        <v>331</v>
      </c>
      <c r="W84" s="181" t="s">
        <v>331</v>
      </c>
      <c r="X84" s="181" t="s">
        <v>331</v>
      </c>
      <c r="Y84" s="72">
        <v>0</v>
      </c>
    </row>
    <row r="85" spans="13:25">
      <c r="M85" s="360"/>
      <c r="N85" s="360"/>
      <c r="O85" s="72" t="s">
        <v>298</v>
      </c>
      <c r="P85" s="72" t="s">
        <v>298</v>
      </c>
      <c r="Q85" s="72" t="s">
        <v>268</v>
      </c>
      <c r="R85" s="72">
        <v>1</v>
      </c>
      <c r="S85" s="72">
        <v>2</v>
      </c>
      <c r="T85" s="72">
        <v>1</v>
      </c>
      <c r="V85" s="72" t="s">
        <v>331</v>
      </c>
      <c r="W85" s="181" t="s">
        <v>331</v>
      </c>
      <c r="X85" s="181" t="s">
        <v>331</v>
      </c>
      <c r="Y85" s="72">
        <v>0</v>
      </c>
    </row>
    <row r="86" spans="13:25">
      <c r="M86" s="360"/>
      <c r="N86" s="360"/>
      <c r="O86" s="72" t="s">
        <v>298</v>
      </c>
      <c r="P86" s="72" t="s">
        <v>298</v>
      </c>
      <c r="Q86" s="72" t="s">
        <v>268</v>
      </c>
      <c r="R86" s="72">
        <v>1</v>
      </c>
      <c r="S86" s="72">
        <v>1</v>
      </c>
      <c r="T86" s="72">
        <v>2</v>
      </c>
      <c r="V86" s="72">
        <v>4.4400000000000004</v>
      </c>
      <c r="W86" s="181">
        <v>0.75</v>
      </c>
      <c r="X86" s="181">
        <f t="shared" ref="X86" si="8">V86*W86</f>
        <v>3.33</v>
      </c>
      <c r="Y86" s="72">
        <v>4</v>
      </c>
    </row>
    <row r="87" spans="13:25">
      <c r="M87" s="360"/>
      <c r="N87" s="360"/>
      <c r="O87" s="72" t="s">
        <v>298</v>
      </c>
      <c r="P87" s="72" t="s">
        <v>298</v>
      </c>
      <c r="Q87" s="72" t="s">
        <v>268</v>
      </c>
      <c r="R87" s="72">
        <v>1</v>
      </c>
      <c r="S87" s="72">
        <v>2</v>
      </c>
      <c r="T87" s="72">
        <v>2</v>
      </c>
      <c r="V87" s="72" t="s">
        <v>331</v>
      </c>
      <c r="W87" s="181" t="s">
        <v>331</v>
      </c>
      <c r="X87" s="181" t="s">
        <v>331</v>
      </c>
      <c r="Y87" s="72">
        <v>0</v>
      </c>
    </row>
    <row r="88" spans="13:25"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183"/>
      <c r="X88" s="183"/>
      <c r="Y88" s="76"/>
    </row>
    <row r="89" spans="13:25">
      <c r="M89" s="360">
        <v>18</v>
      </c>
      <c r="N89" s="360">
        <v>0.65</v>
      </c>
      <c r="O89" s="72" t="s">
        <v>298</v>
      </c>
      <c r="P89" s="72" t="s">
        <v>298</v>
      </c>
      <c r="Q89" s="72" t="s">
        <v>268</v>
      </c>
      <c r="R89" s="72">
        <v>2</v>
      </c>
      <c r="S89" s="72">
        <v>1</v>
      </c>
      <c r="T89" s="72">
        <v>1</v>
      </c>
      <c r="V89" s="72" t="s">
        <v>331</v>
      </c>
      <c r="W89" s="181" t="s">
        <v>331</v>
      </c>
      <c r="X89" s="181" t="s">
        <v>331</v>
      </c>
      <c r="Y89" s="72">
        <v>0</v>
      </c>
    </row>
    <row r="90" spans="13:25">
      <c r="M90" s="360"/>
      <c r="N90" s="360"/>
      <c r="O90" s="72" t="s">
        <v>298</v>
      </c>
      <c r="P90" s="72" t="s">
        <v>298</v>
      </c>
      <c r="Q90" s="72" t="s">
        <v>268</v>
      </c>
      <c r="R90" s="72">
        <v>2</v>
      </c>
      <c r="S90" s="72">
        <v>2</v>
      </c>
      <c r="T90" s="72">
        <v>1</v>
      </c>
      <c r="V90" s="72" t="s">
        <v>331</v>
      </c>
      <c r="W90" s="181" t="s">
        <v>331</v>
      </c>
      <c r="X90" s="181" t="s">
        <v>331</v>
      </c>
      <c r="Y90" s="72">
        <v>0</v>
      </c>
    </row>
    <row r="91" spans="13:25">
      <c r="M91" s="360"/>
      <c r="N91" s="360"/>
      <c r="O91" s="72" t="s">
        <v>298</v>
      </c>
      <c r="P91" s="72" t="s">
        <v>298</v>
      </c>
      <c r="Q91" s="72" t="s">
        <v>268</v>
      </c>
      <c r="R91" s="72">
        <v>2</v>
      </c>
      <c r="S91" s="72">
        <v>1</v>
      </c>
      <c r="T91" s="72">
        <v>2</v>
      </c>
      <c r="V91" s="72">
        <v>0.63</v>
      </c>
      <c r="W91" s="181">
        <v>0.61899999999999999</v>
      </c>
      <c r="X91" s="181">
        <f t="shared" ref="X91:X92" si="9">V91*W91</f>
        <v>0.38996999999999998</v>
      </c>
      <c r="Y91" s="72">
        <v>42</v>
      </c>
    </row>
    <row r="92" spans="13:25">
      <c r="M92" s="360"/>
      <c r="N92" s="360"/>
      <c r="O92" s="72" t="s">
        <v>298</v>
      </c>
      <c r="P92" s="72" t="s">
        <v>298</v>
      </c>
      <c r="Q92" s="72" t="s">
        <v>268</v>
      </c>
      <c r="R92" s="72">
        <v>2</v>
      </c>
      <c r="S92" s="72">
        <v>2</v>
      </c>
      <c r="T92" s="72">
        <v>2</v>
      </c>
      <c r="V92" s="72">
        <v>2.0699999999999998</v>
      </c>
      <c r="W92" s="181">
        <v>0.65629999999999999</v>
      </c>
      <c r="X92" s="181">
        <f t="shared" si="9"/>
        <v>1.3585409999999998</v>
      </c>
      <c r="Y92" s="72">
        <v>32</v>
      </c>
    </row>
    <row r="93" spans="13:25"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183"/>
      <c r="X93" s="183"/>
      <c r="Y93" s="76"/>
    </row>
    <row r="94" spans="13:25">
      <c r="M94" s="360">
        <v>19</v>
      </c>
      <c r="N94" s="360">
        <v>0.23</v>
      </c>
      <c r="O94" s="72" t="s">
        <v>298</v>
      </c>
      <c r="P94" s="72" t="s">
        <v>298</v>
      </c>
      <c r="Q94" s="72" t="s">
        <v>268</v>
      </c>
      <c r="R94" s="72">
        <v>3</v>
      </c>
      <c r="S94" s="72">
        <v>1</v>
      </c>
      <c r="T94" s="72">
        <v>1</v>
      </c>
      <c r="V94" s="72" t="s">
        <v>331</v>
      </c>
      <c r="W94" s="181" t="s">
        <v>331</v>
      </c>
      <c r="X94" s="181" t="s">
        <v>331</v>
      </c>
      <c r="Y94" s="72">
        <v>0</v>
      </c>
    </row>
    <row r="95" spans="13:25">
      <c r="M95" s="360"/>
      <c r="N95" s="360"/>
      <c r="O95" s="72" t="s">
        <v>298</v>
      </c>
      <c r="P95" s="72" t="s">
        <v>298</v>
      </c>
      <c r="Q95" s="72" t="s">
        <v>268</v>
      </c>
      <c r="R95" s="72">
        <v>3</v>
      </c>
      <c r="S95" s="72">
        <v>2</v>
      </c>
      <c r="T95" s="72">
        <v>1</v>
      </c>
      <c r="V95" s="72" t="s">
        <v>331</v>
      </c>
      <c r="W95" s="181" t="s">
        <v>331</v>
      </c>
      <c r="X95" s="181" t="s">
        <v>331</v>
      </c>
      <c r="Y95" s="72">
        <v>0</v>
      </c>
    </row>
    <row r="96" spans="13:25">
      <c r="M96" s="360"/>
      <c r="N96" s="360"/>
      <c r="O96" s="72" t="s">
        <v>298</v>
      </c>
      <c r="P96" s="72" t="s">
        <v>298</v>
      </c>
      <c r="Q96" s="72" t="s">
        <v>268</v>
      </c>
      <c r="R96" s="72">
        <v>3</v>
      </c>
      <c r="S96" s="72">
        <v>1</v>
      </c>
      <c r="T96" s="72">
        <v>2</v>
      </c>
      <c r="V96" s="72">
        <v>0.81</v>
      </c>
      <c r="W96" s="181">
        <v>0.35709999999999997</v>
      </c>
      <c r="X96" s="181">
        <f t="shared" ref="X96:X97" si="10">V96*W96</f>
        <v>0.28925099999999998</v>
      </c>
      <c r="Y96" s="72">
        <v>14</v>
      </c>
    </row>
    <row r="97" spans="13:25">
      <c r="M97" s="360"/>
      <c r="N97" s="360"/>
      <c r="O97" s="72" t="s">
        <v>298</v>
      </c>
      <c r="P97" s="72" t="s">
        <v>298</v>
      </c>
      <c r="Q97" s="72" t="s">
        <v>268</v>
      </c>
      <c r="R97" s="72">
        <v>3</v>
      </c>
      <c r="S97" s="72">
        <v>2</v>
      </c>
      <c r="T97" s="72">
        <v>2</v>
      </c>
      <c r="V97" s="72">
        <v>0</v>
      </c>
      <c r="W97" s="181">
        <v>0</v>
      </c>
      <c r="X97" s="181">
        <f t="shared" si="10"/>
        <v>0</v>
      </c>
      <c r="Y97" s="72">
        <v>1</v>
      </c>
    </row>
    <row r="98" spans="13:25"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183"/>
      <c r="X98" s="183"/>
      <c r="Y98" s="76"/>
    </row>
    <row r="99" spans="13:25">
      <c r="M99" s="360">
        <v>20</v>
      </c>
      <c r="N99" s="360" t="s">
        <v>228</v>
      </c>
      <c r="O99" s="72" t="s">
        <v>298</v>
      </c>
      <c r="P99" s="72" t="s">
        <v>298</v>
      </c>
      <c r="Q99" s="72" t="s">
        <v>268</v>
      </c>
      <c r="R99" s="72">
        <v>4</v>
      </c>
      <c r="S99" s="72">
        <v>1</v>
      </c>
      <c r="T99" s="72">
        <v>1</v>
      </c>
      <c r="X99" s="181">
        <f t="shared" ref="X99:X102" si="11">V99*W99</f>
        <v>0</v>
      </c>
    </row>
    <row r="100" spans="13:25">
      <c r="M100" s="360"/>
      <c r="N100" s="360"/>
      <c r="O100" s="72" t="s">
        <v>298</v>
      </c>
      <c r="P100" s="72" t="s">
        <v>298</v>
      </c>
      <c r="Q100" s="72" t="s">
        <v>268</v>
      </c>
      <c r="R100" s="72">
        <v>4</v>
      </c>
      <c r="S100" s="72">
        <v>2</v>
      </c>
      <c r="T100" s="72">
        <v>1</v>
      </c>
      <c r="X100" s="181">
        <f t="shared" si="11"/>
        <v>0</v>
      </c>
    </row>
    <row r="101" spans="13:25">
      <c r="M101" s="360"/>
      <c r="N101" s="360"/>
      <c r="O101" s="72" t="s">
        <v>298</v>
      </c>
      <c r="P101" s="72" t="s">
        <v>298</v>
      </c>
      <c r="Q101" s="72" t="s">
        <v>268</v>
      </c>
      <c r="R101" s="72">
        <v>4</v>
      </c>
      <c r="S101" s="72">
        <v>1</v>
      </c>
      <c r="T101" s="72">
        <v>2</v>
      </c>
      <c r="X101" s="181">
        <f t="shared" si="11"/>
        <v>0</v>
      </c>
    </row>
    <row r="102" spans="13:25">
      <c r="M102" s="360"/>
      <c r="N102" s="360"/>
      <c r="O102" s="72" t="s">
        <v>298</v>
      </c>
      <c r="P102" s="72" t="s">
        <v>298</v>
      </c>
      <c r="Q102" s="72" t="s">
        <v>268</v>
      </c>
      <c r="R102" s="72">
        <v>4</v>
      </c>
      <c r="S102" s="72">
        <v>2</v>
      </c>
      <c r="T102" s="72">
        <v>2</v>
      </c>
      <c r="X102" s="181">
        <f t="shared" si="11"/>
        <v>0</v>
      </c>
    </row>
    <row r="103" spans="13:25">
      <c r="M103" s="359"/>
      <c r="N103" s="359"/>
      <c r="O103" s="359"/>
      <c r="P103" s="359"/>
      <c r="Q103" s="359"/>
      <c r="R103" s="359"/>
      <c r="S103" s="359"/>
      <c r="T103" s="359"/>
      <c r="U103" s="359"/>
      <c r="V103" s="359"/>
      <c r="W103" s="359"/>
      <c r="X103" s="359"/>
      <c r="Y103" s="359"/>
    </row>
    <row r="104" spans="13:25">
      <c r="M104" s="360">
        <v>21</v>
      </c>
      <c r="N104" s="360">
        <v>0.17</v>
      </c>
      <c r="O104" s="72" t="s">
        <v>298</v>
      </c>
      <c r="P104" s="72" t="s">
        <v>268</v>
      </c>
      <c r="Q104" s="72" t="s">
        <v>268</v>
      </c>
      <c r="R104" s="72">
        <v>1</v>
      </c>
      <c r="S104" s="72">
        <v>1</v>
      </c>
      <c r="T104" s="72">
        <v>1</v>
      </c>
      <c r="V104" s="72">
        <v>0.45</v>
      </c>
      <c r="W104" s="181">
        <v>0.38300000000000001</v>
      </c>
      <c r="X104" s="181">
        <f t="shared" ref="X104:X106" si="12">V104*W104</f>
        <v>0.17235</v>
      </c>
      <c r="Y104" s="72">
        <v>47</v>
      </c>
    </row>
    <row r="105" spans="13:25">
      <c r="M105" s="360"/>
      <c r="N105" s="360"/>
      <c r="O105" s="72" t="s">
        <v>298</v>
      </c>
      <c r="P105" s="72" t="s">
        <v>268</v>
      </c>
      <c r="Q105" s="72" t="s">
        <v>268</v>
      </c>
      <c r="R105" s="72">
        <v>1</v>
      </c>
      <c r="S105" s="72">
        <v>2</v>
      </c>
      <c r="T105" s="72">
        <v>1</v>
      </c>
      <c r="V105" s="72">
        <v>0.12</v>
      </c>
      <c r="W105" s="181">
        <v>0.21429999999999999</v>
      </c>
      <c r="X105" s="181">
        <f t="shared" si="12"/>
        <v>2.5715999999999999E-2</v>
      </c>
      <c r="Y105" s="72">
        <v>14</v>
      </c>
    </row>
    <row r="106" spans="13:25">
      <c r="M106" s="360"/>
      <c r="N106" s="360"/>
      <c r="O106" s="72" t="s">
        <v>298</v>
      </c>
      <c r="P106" s="72" t="s">
        <v>268</v>
      </c>
      <c r="Q106" s="72" t="s">
        <v>268</v>
      </c>
      <c r="R106" s="72">
        <v>1</v>
      </c>
      <c r="S106" s="72">
        <v>1</v>
      </c>
      <c r="T106" s="72">
        <v>2</v>
      </c>
      <c r="V106" s="72">
        <v>1.23</v>
      </c>
      <c r="W106" s="181">
        <v>0.5</v>
      </c>
      <c r="X106" s="181">
        <f t="shared" si="12"/>
        <v>0.61499999999999999</v>
      </c>
      <c r="Y106" s="72">
        <v>8</v>
      </c>
    </row>
    <row r="107" spans="13:25">
      <c r="M107" s="360"/>
      <c r="N107" s="360"/>
      <c r="O107" s="72" t="s">
        <v>298</v>
      </c>
      <c r="P107" s="72" t="s">
        <v>268</v>
      </c>
      <c r="Q107" s="72" t="s">
        <v>268</v>
      </c>
      <c r="R107" s="72">
        <v>1</v>
      </c>
      <c r="S107" s="72">
        <v>2</v>
      </c>
      <c r="T107" s="72">
        <v>2</v>
      </c>
      <c r="V107" s="72" t="s">
        <v>331</v>
      </c>
      <c r="W107" s="181" t="s">
        <v>331</v>
      </c>
      <c r="X107" s="181" t="s">
        <v>331</v>
      </c>
      <c r="Y107" s="72">
        <v>0</v>
      </c>
    </row>
    <row r="108" spans="13:25"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183"/>
      <c r="X108" s="183"/>
      <c r="Y108" s="76"/>
    </row>
    <row r="109" spans="13:25">
      <c r="M109" s="360">
        <v>22</v>
      </c>
      <c r="N109" s="360">
        <v>0.35</v>
      </c>
      <c r="O109" s="72" t="s">
        <v>298</v>
      </c>
      <c r="P109" s="72" t="s">
        <v>268</v>
      </c>
      <c r="Q109" s="72" t="s">
        <v>268</v>
      </c>
      <c r="R109" s="72">
        <v>2</v>
      </c>
      <c r="S109" s="72">
        <v>1</v>
      </c>
      <c r="T109" s="72">
        <v>1</v>
      </c>
      <c r="V109" s="72">
        <v>10</v>
      </c>
      <c r="W109" s="181">
        <v>1</v>
      </c>
      <c r="X109" s="181">
        <f t="shared" ref="X109:X112" si="13">V109*W109</f>
        <v>10</v>
      </c>
      <c r="Y109" s="72">
        <v>5</v>
      </c>
    </row>
    <row r="110" spans="13:25">
      <c r="M110" s="360"/>
      <c r="N110" s="360"/>
      <c r="O110" s="72" t="s">
        <v>298</v>
      </c>
      <c r="P110" s="72" t="s">
        <v>268</v>
      </c>
      <c r="Q110" s="72" t="s">
        <v>268</v>
      </c>
      <c r="R110" s="72">
        <v>2</v>
      </c>
      <c r="S110" s="72">
        <v>2</v>
      </c>
      <c r="T110" s="72">
        <v>1</v>
      </c>
      <c r="V110" s="72">
        <v>0.65</v>
      </c>
      <c r="W110" s="181">
        <v>0.51719999999999999</v>
      </c>
      <c r="X110" s="181">
        <f t="shared" si="13"/>
        <v>0.33618000000000003</v>
      </c>
      <c r="Y110" s="72">
        <v>29</v>
      </c>
    </row>
    <row r="111" spans="13:25">
      <c r="M111" s="360"/>
      <c r="N111" s="360"/>
      <c r="O111" s="72" t="s">
        <v>298</v>
      </c>
      <c r="P111" s="72" t="s">
        <v>268</v>
      </c>
      <c r="Q111" s="72" t="s">
        <v>268</v>
      </c>
      <c r="R111" s="72">
        <v>2</v>
      </c>
      <c r="S111" s="72">
        <v>1</v>
      </c>
      <c r="T111" s="72">
        <v>2</v>
      </c>
      <c r="V111" s="72">
        <v>0.75</v>
      </c>
      <c r="W111" s="181">
        <v>0.375</v>
      </c>
      <c r="X111" s="181">
        <f t="shared" si="13"/>
        <v>0.28125</v>
      </c>
      <c r="Y111" s="72">
        <v>8</v>
      </c>
    </row>
    <row r="112" spans="13:25">
      <c r="M112" s="360"/>
      <c r="N112" s="360"/>
      <c r="O112" s="72" t="s">
        <v>298</v>
      </c>
      <c r="P112" s="72" t="s">
        <v>268</v>
      </c>
      <c r="Q112" s="72" t="s">
        <v>268</v>
      </c>
      <c r="R112" s="72">
        <v>2</v>
      </c>
      <c r="S112" s="72">
        <v>2</v>
      </c>
      <c r="T112" s="72">
        <v>2</v>
      </c>
      <c r="V112" s="72">
        <v>0.64</v>
      </c>
      <c r="W112" s="181">
        <v>0.45450000000000002</v>
      </c>
      <c r="X112" s="181">
        <f t="shared" si="13"/>
        <v>0.29088000000000003</v>
      </c>
      <c r="Y112" s="72">
        <v>22</v>
      </c>
    </row>
    <row r="113" spans="13:25"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183"/>
      <c r="X113" s="183"/>
      <c r="Y113" s="76"/>
    </row>
    <row r="114" spans="13:25">
      <c r="M114" s="360">
        <v>23</v>
      </c>
      <c r="N114" s="360">
        <v>0.64</v>
      </c>
      <c r="O114" s="72" t="s">
        <v>298</v>
      </c>
      <c r="P114" s="72" t="s">
        <v>268</v>
      </c>
      <c r="Q114" s="72" t="s">
        <v>268</v>
      </c>
      <c r="R114" s="72">
        <v>3</v>
      </c>
      <c r="S114" s="72">
        <v>1</v>
      </c>
      <c r="T114" s="72">
        <v>1</v>
      </c>
      <c r="V114" s="72">
        <v>0.21</v>
      </c>
      <c r="W114" s="181">
        <v>0.28570000000000001</v>
      </c>
      <c r="X114" s="181">
        <f t="shared" ref="X114:X116" si="14">V114*W114</f>
        <v>5.9997000000000002E-2</v>
      </c>
      <c r="Y114" s="72">
        <v>7</v>
      </c>
    </row>
    <row r="115" spans="13:25">
      <c r="M115" s="360"/>
      <c r="N115" s="360"/>
      <c r="O115" s="72" t="s">
        <v>298</v>
      </c>
      <c r="P115" s="72" t="s">
        <v>268</v>
      </c>
      <c r="Q115" s="72" t="s">
        <v>268</v>
      </c>
      <c r="R115" s="72">
        <v>3</v>
      </c>
      <c r="S115" s="72">
        <v>2</v>
      </c>
      <c r="T115" s="72">
        <v>1</v>
      </c>
      <c r="V115" s="72">
        <v>6.38</v>
      </c>
      <c r="W115" s="181">
        <v>0.57140000000000002</v>
      </c>
      <c r="X115" s="181">
        <f t="shared" si="14"/>
        <v>3.6455320000000002</v>
      </c>
      <c r="Y115" s="72">
        <v>7</v>
      </c>
    </row>
    <row r="116" spans="13:25">
      <c r="M116" s="360"/>
      <c r="N116" s="360"/>
      <c r="O116" s="72" t="s">
        <v>298</v>
      </c>
      <c r="P116" s="72" t="s">
        <v>268</v>
      </c>
      <c r="Q116" s="72" t="s">
        <v>268</v>
      </c>
      <c r="R116" s="72">
        <v>3</v>
      </c>
      <c r="S116" s="72">
        <v>1</v>
      </c>
      <c r="T116" s="72">
        <v>2</v>
      </c>
      <c r="V116" s="72">
        <v>2</v>
      </c>
      <c r="W116" s="181">
        <v>0.33329999999999999</v>
      </c>
      <c r="X116" s="181">
        <f t="shared" si="14"/>
        <v>0.66659999999999997</v>
      </c>
      <c r="Y116" s="72">
        <v>3</v>
      </c>
    </row>
    <row r="117" spans="13:25">
      <c r="M117" s="360"/>
      <c r="N117" s="360"/>
      <c r="O117" s="72" t="s">
        <v>298</v>
      </c>
      <c r="P117" s="72" t="s">
        <v>268</v>
      </c>
      <c r="Q117" s="72" t="s">
        <v>268</v>
      </c>
      <c r="R117" s="72">
        <v>3</v>
      </c>
      <c r="S117" s="72">
        <v>2</v>
      </c>
      <c r="T117" s="72">
        <v>2</v>
      </c>
      <c r="V117" s="72" t="s">
        <v>331</v>
      </c>
      <c r="W117" s="181" t="s">
        <v>331</v>
      </c>
      <c r="X117" s="181" t="s">
        <v>331</v>
      </c>
      <c r="Y117" s="72">
        <v>0</v>
      </c>
    </row>
    <row r="118" spans="13:25"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183"/>
      <c r="X118" s="183"/>
      <c r="Y118" s="76"/>
    </row>
    <row r="119" spans="13:25">
      <c r="M119" s="360">
        <v>24</v>
      </c>
      <c r="N119" s="360">
        <v>1</v>
      </c>
      <c r="O119" s="72" t="s">
        <v>298</v>
      </c>
      <c r="P119" s="72" t="s">
        <v>268</v>
      </c>
      <c r="Q119" s="72" t="s">
        <v>268</v>
      </c>
      <c r="R119" s="72">
        <v>4</v>
      </c>
      <c r="S119" s="72">
        <v>1</v>
      </c>
      <c r="T119" s="72">
        <v>1</v>
      </c>
      <c r="V119" s="72">
        <v>0.26</v>
      </c>
      <c r="W119" s="181">
        <v>0.33329999999999999</v>
      </c>
      <c r="X119" s="181">
        <f t="shared" ref="X119:X122" si="15">V119*W119</f>
        <v>8.6657999999999999E-2</v>
      </c>
      <c r="Y119" s="72">
        <v>9</v>
      </c>
    </row>
    <row r="120" spans="13:25">
      <c r="M120" s="360"/>
      <c r="N120" s="360"/>
      <c r="O120" s="72" t="s">
        <v>298</v>
      </c>
      <c r="P120" s="72" t="s">
        <v>268</v>
      </c>
      <c r="Q120" s="72" t="s">
        <v>268</v>
      </c>
      <c r="R120" s="72">
        <v>4</v>
      </c>
      <c r="S120" s="72">
        <v>2</v>
      </c>
      <c r="T120" s="72">
        <v>1</v>
      </c>
      <c r="V120" s="72">
        <v>2.2599999999999998</v>
      </c>
      <c r="W120" s="181">
        <v>0.625</v>
      </c>
      <c r="X120" s="181">
        <f t="shared" si="15"/>
        <v>1.4124999999999999</v>
      </c>
      <c r="Y120" s="72">
        <v>8</v>
      </c>
    </row>
    <row r="121" spans="13:25">
      <c r="M121" s="360"/>
      <c r="N121" s="360"/>
      <c r="O121" s="72" t="s">
        <v>298</v>
      </c>
      <c r="P121" s="72" t="s">
        <v>268</v>
      </c>
      <c r="Q121" s="72" t="s">
        <v>268</v>
      </c>
      <c r="R121" s="72">
        <v>4</v>
      </c>
      <c r="S121" s="72">
        <v>1</v>
      </c>
      <c r="T121" s="72">
        <v>2</v>
      </c>
      <c r="V121" s="72">
        <v>35</v>
      </c>
      <c r="W121" s="181">
        <v>0.85709999999999997</v>
      </c>
      <c r="X121" s="181">
        <f t="shared" si="15"/>
        <v>29.9985</v>
      </c>
      <c r="Y121" s="72">
        <v>7</v>
      </c>
    </row>
    <row r="122" spans="13:25">
      <c r="M122" s="360"/>
      <c r="N122" s="360"/>
      <c r="O122" s="72" t="s">
        <v>298</v>
      </c>
      <c r="P122" s="72" t="s">
        <v>268</v>
      </c>
      <c r="Q122" s="72" t="s">
        <v>268</v>
      </c>
      <c r="R122" s="72">
        <v>4</v>
      </c>
      <c r="S122" s="72">
        <v>2</v>
      </c>
      <c r="T122" s="72">
        <v>2</v>
      </c>
      <c r="V122" s="72">
        <v>0</v>
      </c>
      <c r="W122" s="181">
        <v>0</v>
      </c>
      <c r="X122" s="181">
        <f t="shared" si="15"/>
        <v>0</v>
      </c>
      <c r="Y122" s="72">
        <v>1</v>
      </c>
    </row>
    <row r="123" spans="13:25">
      <c r="M123" s="359"/>
      <c r="N123" s="359"/>
      <c r="O123" s="359"/>
      <c r="P123" s="359"/>
      <c r="Q123" s="359"/>
      <c r="R123" s="359"/>
      <c r="S123" s="359"/>
      <c r="T123" s="359"/>
      <c r="U123" s="359"/>
      <c r="V123" s="359"/>
      <c r="W123" s="359"/>
      <c r="X123" s="359"/>
      <c r="Y123" s="359"/>
    </row>
  </sheetData>
  <mergeCells count="87">
    <mergeCell ref="A46:A50"/>
    <mergeCell ref="A51:K51"/>
    <mergeCell ref="A22:A26"/>
    <mergeCell ref="B22:B26"/>
    <mergeCell ref="B28:B32"/>
    <mergeCell ref="A28:A32"/>
    <mergeCell ref="A33:K33"/>
    <mergeCell ref="B46:B50"/>
    <mergeCell ref="A27:K27"/>
    <mergeCell ref="B34:B38"/>
    <mergeCell ref="B40:B44"/>
    <mergeCell ref="A1:K1"/>
    <mergeCell ref="A34:A38"/>
    <mergeCell ref="A39:K39"/>
    <mergeCell ref="A40:A44"/>
    <mergeCell ref="A45:K45"/>
    <mergeCell ref="B10:B14"/>
    <mergeCell ref="A9:K9"/>
    <mergeCell ref="A15:K15"/>
    <mergeCell ref="A3:K3"/>
    <mergeCell ref="A21:K21"/>
    <mergeCell ref="A4:A8"/>
    <mergeCell ref="A10:A14"/>
    <mergeCell ref="A16:A20"/>
    <mergeCell ref="B4:B8"/>
    <mergeCell ref="B16:B20"/>
    <mergeCell ref="M3:Y3"/>
    <mergeCell ref="M23:Y23"/>
    <mergeCell ref="M28:Y28"/>
    <mergeCell ref="M33:Y33"/>
    <mergeCell ref="M38:Y38"/>
    <mergeCell ref="N4:N7"/>
    <mergeCell ref="N9:N12"/>
    <mergeCell ref="N14:N17"/>
    <mergeCell ref="N19:N22"/>
    <mergeCell ref="M4:M7"/>
    <mergeCell ref="M9:M12"/>
    <mergeCell ref="M14:M17"/>
    <mergeCell ref="M19:M22"/>
    <mergeCell ref="M8:Y8"/>
    <mergeCell ref="M13:Y13"/>
    <mergeCell ref="M18:Y18"/>
    <mergeCell ref="M43:Y43"/>
    <mergeCell ref="N24:N27"/>
    <mergeCell ref="M24:M27"/>
    <mergeCell ref="M29:M32"/>
    <mergeCell ref="M34:M37"/>
    <mergeCell ref="M39:M42"/>
    <mergeCell ref="N29:N32"/>
    <mergeCell ref="N34:N37"/>
    <mergeCell ref="N39:N42"/>
    <mergeCell ref="N44:N47"/>
    <mergeCell ref="M44:M47"/>
    <mergeCell ref="M49:M52"/>
    <mergeCell ref="N49:N52"/>
    <mergeCell ref="M54:M57"/>
    <mergeCell ref="N54:N57"/>
    <mergeCell ref="M59:M62"/>
    <mergeCell ref="N59:N62"/>
    <mergeCell ref="M64:M67"/>
    <mergeCell ref="N64:N67"/>
    <mergeCell ref="M69:M72"/>
    <mergeCell ref="N69:N72"/>
    <mergeCell ref="M99:M102"/>
    <mergeCell ref="N99:N102"/>
    <mergeCell ref="M74:M77"/>
    <mergeCell ref="N74:N77"/>
    <mergeCell ref="M79:M82"/>
    <mergeCell ref="N79:N82"/>
    <mergeCell ref="M84:M87"/>
    <mergeCell ref="N84:N87"/>
    <mergeCell ref="M123:Y123"/>
    <mergeCell ref="M119:M122"/>
    <mergeCell ref="N119:N122"/>
    <mergeCell ref="M63:Y63"/>
    <mergeCell ref="M83:Y83"/>
    <mergeCell ref="M103:Y103"/>
    <mergeCell ref="M104:M107"/>
    <mergeCell ref="N104:N107"/>
    <mergeCell ref="M109:M112"/>
    <mergeCell ref="N109:N112"/>
    <mergeCell ref="M114:M117"/>
    <mergeCell ref="N114:N117"/>
    <mergeCell ref="M89:M92"/>
    <mergeCell ref="N89:N92"/>
    <mergeCell ref="M94:M97"/>
    <mergeCell ref="N94:N97"/>
  </mergeCells>
  <conditionalFormatting sqref="J34:J35 J44 J40:J41 J4:J5 J16:J17 B4:B8 J7:J8 J11:J14 B10:B14 J2 B16:B20 J19:J20 B22:B26 J24:J26 B34:B38 J38 B40:B44 B46:B50 B28:B32 J29:J32 J47:J50 J52:J1048576">
    <cfRule type="cellIs" dxfId="540" priority="12" operator="greaterThan">
      <formula>0.7</formula>
    </cfRule>
    <cfRule type="cellIs" dxfId="539" priority="13" operator="between">
      <formula>0.01</formula>
      <formula>0.3</formula>
    </cfRule>
  </conditionalFormatting>
  <conditionalFormatting sqref="X1 X19:X20 X4:X5 X9:X10 X14:X15 X124:X1048576 X24:X25 X30 X39:X42 X34:X35 X96:X102 X48:X62 X81:X82 X44:X46 X66:X68 X71:X73 X76:X78 X86 X88 X91:X93 X104:X106 X108:X116 X118:X122">
    <cfRule type="cellIs" dxfId="538" priority="7" operator="between">
      <formula>0.01</formula>
      <formula>0.3</formula>
    </cfRule>
    <cfRule type="cellIs" dxfId="537" priority="6" operator="greaterThan">
      <formula>0.7</formula>
    </cfRule>
  </conditionalFormatting>
  <conditionalFormatting sqref="N1 N3:N38 N43:N62 N64:N82 N124:N1048576 N104:N122 N84:N98">
    <cfRule type="cellIs" dxfId="536" priority="5" operator="between">
      <formula>0.01</formula>
      <formula>0.3</formula>
    </cfRule>
    <cfRule type="cellIs" dxfId="535" priority="4" operator="greaterThan">
      <formula>0.7</formula>
    </cfRule>
  </conditionalFormatting>
  <conditionalFormatting sqref="X122">
    <cfRule type="cellIs" dxfId="534" priority="3" operator="lessThan">
      <formula>0.3</formula>
    </cfRule>
  </conditionalFormatting>
  <conditionalFormatting sqref="X97">
    <cfRule type="cellIs" dxfId="533" priority="2" operator="lessThan">
      <formula>0.3</formula>
    </cfRule>
  </conditionalFormatting>
  <conditionalFormatting sqref="X30">
    <cfRule type="cellIs" dxfId="532" priority="1" operator="lessThan">
      <formula>0.3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9"/>
  <dimension ref="A1:CV172"/>
  <sheetViews>
    <sheetView topLeftCell="CC1" zoomScale="75" zoomScaleNormal="75" workbookViewId="0">
      <selection activeCell="O9" sqref="O9"/>
    </sheetView>
  </sheetViews>
  <sheetFormatPr defaultRowHeight="15.75"/>
  <cols>
    <col min="1" max="1" width="13.125" style="91" customWidth="1"/>
    <col min="2" max="2" width="10.625" style="77" customWidth="1"/>
    <col min="3" max="3" width="10.125" style="92" customWidth="1"/>
    <col min="4" max="4" width="10.625" style="92" customWidth="1"/>
    <col min="5" max="5" width="10.125" style="93" customWidth="1"/>
    <col min="6" max="6" width="10.875" style="91" customWidth="1"/>
    <col min="7" max="9" width="10.125" style="91" customWidth="1"/>
    <col min="10" max="10" width="9.625" style="93" customWidth="1"/>
    <col min="11" max="11" width="13.125" style="91" customWidth="1"/>
    <col min="12" max="12" width="10.625" style="77" customWidth="1"/>
    <col min="13" max="13" width="10.125" style="92" customWidth="1"/>
    <col min="14" max="14" width="10.625" style="92" customWidth="1"/>
    <col min="15" max="15" width="10.125" style="93" customWidth="1"/>
    <col min="16" max="16" width="10.25" style="91" customWidth="1"/>
    <col min="17" max="19" width="10.125" style="91" customWidth="1"/>
    <col min="20" max="20" width="9.625" style="93" customWidth="1"/>
    <col min="21" max="21" width="13.125" style="91" customWidth="1"/>
    <col min="22" max="22" width="10.625" style="77" customWidth="1"/>
    <col min="23" max="23" width="10.125" style="92" customWidth="1"/>
    <col min="24" max="24" width="10.625" style="92" customWidth="1"/>
    <col min="25" max="25" width="10.125" style="93" customWidth="1"/>
    <col min="26" max="26" width="10.25" style="91" customWidth="1"/>
    <col min="27" max="29" width="10.125" style="91" customWidth="1"/>
    <col min="30" max="30" width="9.625" style="93" customWidth="1"/>
    <col min="31" max="31" width="13.125" style="91" customWidth="1"/>
    <col min="32" max="32" width="10.625" style="77" customWidth="1"/>
    <col min="33" max="33" width="10.125" style="92" customWidth="1"/>
    <col min="34" max="34" width="10.625" style="92" customWidth="1"/>
    <col min="35" max="35" width="10.125" style="93" customWidth="1"/>
    <col min="36" max="36" width="10.25" style="91" customWidth="1"/>
    <col min="37" max="39" width="10.125" style="91" customWidth="1"/>
    <col min="40" max="40" width="9.625" style="93" customWidth="1"/>
    <col min="41" max="41" width="13.125" style="91" customWidth="1"/>
    <col min="42" max="42" width="10.625" style="77" customWidth="1"/>
    <col min="43" max="43" width="10.125" style="92" customWidth="1"/>
    <col min="44" max="44" width="10.625" style="92" customWidth="1"/>
    <col min="45" max="45" width="10.125" style="93" customWidth="1"/>
    <col min="46" max="46" width="10.25" style="91" customWidth="1"/>
    <col min="47" max="49" width="10.125" style="91" customWidth="1"/>
    <col min="50" max="50" width="9.625" style="93" customWidth="1"/>
    <col min="51" max="51" width="13.125" style="91" customWidth="1"/>
    <col min="52" max="52" width="10.625" style="77" customWidth="1"/>
    <col min="53" max="53" width="10.125" style="92" customWidth="1"/>
    <col min="54" max="54" width="10.625" style="92" customWidth="1"/>
    <col min="55" max="55" width="10.125" style="93" customWidth="1"/>
    <col min="56" max="56" width="10.25" style="91" customWidth="1"/>
    <col min="57" max="59" width="10.125" style="91" customWidth="1"/>
    <col min="60" max="60" width="9.625" style="93" customWidth="1"/>
    <col min="61" max="61" width="13.125" style="91" customWidth="1"/>
    <col min="62" max="62" width="10.625" style="77" customWidth="1"/>
    <col min="63" max="63" width="10.125" style="92" customWidth="1"/>
    <col min="64" max="64" width="10.625" style="92" customWidth="1"/>
    <col min="65" max="65" width="10.125" style="93" customWidth="1"/>
    <col min="66" max="66" width="10.25" style="91" customWidth="1"/>
    <col min="67" max="69" width="10.125" style="91" customWidth="1"/>
    <col min="70" max="70" width="9.625" style="93" customWidth="1"/>
    <col min="71" max="71" width="13.125" style="91" customWidth="1"/>
    <col min="72" max="72" width="10.625" style="77" customWidth="1"/>
    <col min="73" max="73" width="10.125" style="92" customWidth="1"/>
    <col min="74" max="74" width="10.625" style="92" customWidth="1"/>
    <col min="75" max="75" width="10.125" style="93" customWidth="1"/>
    <col min="76" max="76" width="10.25" style="91" customWidth="1"/>
    <col min="77" max="79" width="10.125" style="91" customWidth="1"/>
    <col min="80" max="80" width="9.625" style="93" customWidth="1"/>
    <col min="81" max="81" width="13.125" style="91" customWidth="1"/>
    <col min="82" max="82" width="10.625" style="77" customWidth="1"/>
    <col min="83" max="83" width="10.125" style="92" customWidth="1"/>
    <col min="84" max="84" width="10.625" style="92" customWidth="1"/>
    <col min="85" max="85" width="10.125" style="93" customWidth="1"/>
    <col min="86" max="86" width="10.25" style="91" customWidth="1"/>
    <col min="87" max="87" width="11.75" style="91" customWidth="1"/>
    <col min="88" max="89" width="10.125" style="91" customWidth="1"/>
    <col min="90" max="90" width="9.625" style="93" customWidth="1"/>
    <col min="91" max="91" width="13.125" style="91" customWidth="1"/>
    <col min="92" max="92" width="10.625" style="77" customWidth="1"/>
    <col min="93" max="93" width="10.125" style="92" customWidth="1"/>
    <col min="94" max="94" width="10.625" style="92" customWidth="1"/>
    <col min="95" max="95" width="10.125" style="93" customWidth="1"/>
    <col min="96" max="96" width="10.25" style="91" customWidth="1"/>
    <col min="97" max="99" width="10.125" style="91" customWidth="1"/>
    <col min="100" max="100" width="9.625" style="93" customWidth="1"/>
    <col min="101" max="16384" width="9" style="72"/>
  </cols>
  <sheetData>
    <row r="1" spans="1:100" ht="19.5" customHeight="1">
      <c r="A1" s="72"/>
      <c r="C1" s="77"/>
      <c r="D1" s="77"/>
      <c r="E1" s="72"/>
      <c r="F1" s="72"/>
      <c r="G1" s="72"/>
      <c r="H1" s="72"/>
      <c r="I1" s="72"/>
      <c r="J1" s="72"/>
      <c r="K1" s="72"/>
      <c r="M1" s="77"/>
      <c r="N1" s="77"/>
      <c r="O1" s="72"/>
      <c r="P1" s="72"/>
      <c r="Q1" s="72"/>
      <c r="R1" s="72"/>
      <c r="S1" s="72"/>
      <c r="T1" s="72"/>
      <c r="U1" s="72"/>
      <c r="W1" s="77"/>
      <c r="X1" s="77"/>
      <c r="Y1" s="72"/>
      <c r="Z1" s="72"/>
      <c r="AA1" s="72"/>
      <c r="AB1" s="72"/>
      <c r="AC1" s="72"/>
      <c r="AD1" s="72"/>
      <c r="AE1" s="72"/>
      <c r="AG1" s="77"/>
      <c r="AH1" s="77"/>
      <c r="AI1" s="72"/>
      <c r="AJ1" s="72"/>
      <c r="AK1" s="72"/>
      <c r="AL1" s="72"/>
      <c r="AM1" s="72"/>
      <c r="AN1" s="72"/>
      <c r="AO1" s="72"/>
      <c r="AQ1" s="77"/>
      <c r="AR1" s="77"/>
      <c r="AS1" s="72"/>
      <c r="AT1" s="72"/>
      <c r="AU1" s="72"/>
      <c r="AV1" s="72"/>
      <c r="AW1" s="72"/>
      <c r="AX1" s="72"/>
      <c r="AY1" s="72"/>
      <c r="BA1" s="77"/>
      <c r="BB1" s="77"/>
      <c r="BC1" s="72"/>
      <c r="BD1" s="72"/>
      <c r="BE1" s="72"/>
      <c r="BF1" s="72"/>
      <c r="BG1" s="72"/>
      <c r="BH1" s="72"/>
      <c r="BI1" s="72"/>
      <c r="BK1" s="77"/>
      <c r="BL1" s="77"/>
      <c r="BM1" s="72"/>
      <c r="BN1" s="72"/>
      <c r="BO1" s="72"/>
      <c r="BP1" s="72"/>
      <c r="BQ1" s="72"/>
      <c r="BR1" s="72"/>
      <c r="BS1" s="72"/>
      <c r="BU1" s="77"/>
      <c r="BV1" s="77"/>
      <c r="BW1" s="72"/>
      <c r="BX1" s="72"/>
      <c r="BY1" s="72"/>
      <c r="BZ1" s="72"/>
      <c r="CA1" s="72"/>
      <c r="CB1" s="72"/>
      <c r="CC1" s="72"/>
      <c r="CE1" s="77"/>
      <c r="CF1" s="77"/>
      <c r="CG1" s="72"/>
      <c r="CH1" s="72"/>
      <c r="CI1" s="72"/>
      <c r="CJ1" s="72"/>
      <c r="CK1" s="72"/>
      <c r="CL1" s="72"/>
      <c r="CM1" s="72"/>
      <c r="CO1" s="77"/>
      <c r="CP1" s="77"/>
      <c r="CQ1" s="72"/>
      <c r="CR1" s="72"/>
      <c r="CS1" s="72"/>
      <c r="CT1" s="72"/>
      <c r="CU1" s="72"/>
      <c r="CV1" s="72"/>
    </row>
    <row r="2" spans="1:100" ht="18.75" customHeight="1">
      <c r="A2" s="385" t="s">
        <v>254</v>
      </c>
      <c r="B2" s="386"/>
      <c r="C2" s="386"/>
      <c r="D2" s="386"/>
      <c r="E2" s="386"/>
      <c r="F2" s="386"/>
      <c r="G2" s="386"/>
      <c r="H2" s="386"/>
      <c r="I2" s="386"/>
      <c r="J2" s="387"/>
      <c r="K2" s="385" t="s">
        <v>254</v>
      </c>
      <c r="L2" s="386"/>
      <c r="M2" s="386"/>
      <c r="N2" s="386"/>
      <c r="O2" s="386"/>
      <c r="P2" s="386"/>
      <c r="Q2" s="386"/>
      <c r="R2" s="386"/>
      <c r="S2" s="386"/>
      <c r="T2" s="387"/>
      <c r="U2" s="385" t="s">
        <v>254</v>
      </c>
      <c r="V2" s="386"/>
      <c r="W2" s="386"/>
      <c r="X2" s="386"/>
      <c r="Y2" s="386"/>
      <c r="Z2" s="386"/>
      <c r="AA2" s="386"/>
      <c r="AB2" s="386"/>
      <c r="AC2" s="386"/>
      <c r="AD2" s="387"/>
      <c r="AE2" s="385" t="s">
        <v>254</v>
      </c>
      <c r="AF2" s="386"/>
      <c r="AG2" s="386"/>
      <c r="AH2" s="386"/>
      <c r="AI2" s="386"/>
      <c r="AJ2" s="386"/>
      <c r="AK2" s="386"/>
      <c r="AL2" s="386"/>
      <c r="AM2" s="386"/>
      <c r="AN2" s="387"/>
      <c r="AO2" s="385" t="s">
        <v>254</v>
      </c>
      <c r="AP2" s="386"/>
      <c r="AQ2" s="386"/>
      <c r="AR2" s="386"/>
      <c r="AS2" s="386"/>
      <c r="AT2" s="386"/>
      <c r="AU2" s="386"/>
      <c r="AV2" s="386"/>
      <c r="AW2" s="386"/>
      <c r="AX2" s="387"/>
      <c r="AY2" s="385" t="s">
        <v>254</v>
      </c>
      <c r="AZ2" s="386"/>
      <c r="BA2" s="386"/>
      <c r="BB2" s="386"/>
      <c r="BC2" s="386"/>
      <c r="BD2" s="386"/>
      <c r="BE2" s="386"/>
      <c r="BF2" s="386"/>
      <c r="BG2" s="386"/>
      <c r="BH2" s="387"/>
      <c r="BI2" s="385" t="s">
        <v>254</v>
      </c>
      <c r="BJ2" s="386"/>
      <c r="BK2" s="386"/>
      <c r="BL2" s="386"/>
      <c r="BM2" s="386"/>
      <c r="BN2" s="386"/>
      <c r="BO2" s="386"/>
      <c r="BP2" s="386"/>
      <c r="BQ2" s="386"/>
      <c r="BR2" s="387"/>
      <c r="BS2" s="385" t="s">
        <v>254</v>
      </c>
      <c r="BT2" s="386"/>
      <c r="BU2" s="386"/>
      <c r="BV2" s="386"/>
      <c r="BW2" s="386"/>
      <c r="BX2" s="386"/>
      <c r="BY2" s="386"/>
      <c r="BZ2" s="386"/>
      <c r="CA2" s="386"/>
      <c r="CB2" s="387"/>
      <c r="CC2" s="385" t="s">
        <v>254</v>
      </c>
      <c r="CD2" s="386"/>
      <c r="CE2" s="386"/>
      <c r="CF2" s="386"/>
      <c r="CG2" s="386"/>
      <c r="CH2" s="386"/>
      <c r="CI2" s="386"/>
      <c r="CJ2" s="386"/>
      <c r="CK2" s="386"/>
      <c r="CL2" s="387"/>
      <c r="CM2" s="385" t="s">
        <v>254</v>
      </c>
      <c r="CN2" s="386"/>
      <c r="CO2" s="386"/>
      <c r="CP2" s="386"/>
      <c r="CQ2" s="386"/>
      <c r="CR2" s="386"/>
      <c r="CS2" s="386"/>
      <c r="CT2" s="386"/>
      <c r="CU2" s="386"/>
      <c r="CV2" s="387"/>
    </row>
    <row r="3" spans="1:100" ht="29.25" customHeight="1">
      <c r="A3" s="78" t="s">
        <v>255</v>
      </c>
      <c r="B3" s="301">
        <v>43</v>
      </c>
      <c r="C3" s="302"/>
      <c r="D3" s="302"/>
      <c r="E3" s="303"/>
      <c r="F3" s="78" t="s">
        <v>265</v>
      </c>
      <c r="G3" s="25">
        <v>42303</v>
      </c>
      <c r="H3" s="25" t="s">
        <v>266</v>
      </c>
      <c r="I3" s="30">
        <v>42307</v>
      </c>
      <c r="J3" s="80"/>
      <c r="K3" s="78" t="s">
        <v>255</v>
      </c>
      <c r="L3" s="301">
        <v>44</v>
      </c>
      <c r="M3" s="302"/>
      <c r="N3" s="302"/>
      <c r="O3" s="303"/>
      <c r="P3" s="78" t="s">
        <v>265</v>
      </c>
      <c r="Q3" s="25">
        <v>42310</v>
      </c>
      <c r="R3" s="25" t="s">
        <v>266</v>
      </c>
      <c r="S3" s="30">
        <v>42314</v>
      </c>
      <c r="T3" s="80"/>
      <c r="U3" s="78" t="s">
        <v>255</v>
      </c>
      <c r="V3" s="301">
        <v>45</v>
      </c>
      <c r="W3" s="302"/>
      <c r="X3" s="302"/>
      <c r="Y3" s="303"/>
      <c r="Z3" s="78" t="s">
        <v>265</v>
      </c>
      <c r="AA3" s="25">
        <v>42317</v>
      </c>
      <c r="AB3" s="25" t="s">
        <v>266</v>
      </c>
      <c r="AC3" s="30">
        <v>42321</v>
      </c>
      <c r="AD3" s="80"/>
      <c r="AE3" s="78" t="s">
        <v>255</v>
      </c>
      <c r="AF3" s="301">
        <v>46</v>
      </c>
      <c r="AG3" s="302"/>
      <c r="AH3" s="302"/>
      <c r="AI3" s="303"/>
      <c r="AJ3" s="78" t="s">
        <v>265</v>
      </c>
      <c r="AK3" s="25">
        <v>42324</v>
      </c>
      <c r="AL3" s="25" t="s">
        <v>266</v>
      </c>
      <c r="AM3" s="30">
        <v>42328</v>
      </c>
      <c r="AN3" s="80"/>
      <c r="AO3" s="78" t="s">
        <v>255</v>
      </c>
      <c r="AP3" s="301">
        <v>47</v>
      </c>
      <c r="AQ3" s="302"/>
      <c r="AR3" s="302"/>
      <c r="AS3" s="303"/>
      <c r="AT3" s="78" t="s">
        <v>265</v>
      </c>
      <c r="AU3" s="25">
        <v>42331</v>
      </c>
      <c r="AV3" s="25" t="s">
        <v>266</v>
      </c>
      <c r="AW3" s="30">
        <v>42335</v>
      </c>
      <c r="AX3" s="80"/>
      <c r="AY3" s="78" t="s">
        <v>255</v>
      </c>
      <c r="AZ3" s="301">
        <v>47</v>
      </c>
      <c r="BA3" s="302"/>
      <c r="BB3" s="302"/>
      <c r="BC3" s="303"/>
      <c r="BD3" s="78" t="s">
        <v>265</v>
      </c>
      <c r="BE3" s="25">
        <v>42338</v>
      </c>
      <c r="BF3" s="25" t="s">
        <v>266</v>
      </c>
      <c r="BG3" s="30">
        <v>42342</v>
      </c>
      <c r="BH3" s="80"/>
      <c r="BI3" s="78" t="s">
        <v>255</v>
      </c>
      <c r="BJ3" s="301">
        <v>47</v>
      </c>
      <c r="BK3" s="302"/>
      <c r="BL3" s="302"/>
      <c r="BM3" s="303"/>
      <c r="BN3" s="78" t="s">
        <v>265</v>
      </c>
      <c r="BO3" s="78">
        <v>42345</v>
      </c>
      <c r="BP3" s="78" t="s">
        <v>266</v>
      </c>
      <c r="BQ3" s="79">
        <v>42349</v>
      </c>
      <c r="BR3" s="80"/>
      <c r="BS3" s="78" t="s">
        <v>255</v>
      </c>
      <c r="BT3" s="301">
        <v>47</v>
      </c>
      <c r="BU3" s="302"/>
      <c r="BV3" s="302"/>
      <c r="BW3" s="303"/>
      <c r="BX3" s="78" t="s">
        <v>265</v>
      </c>
      <c r="BY3" s="25">
        <v>42352</v>
      </c>
      <c r="BZ3" s="25" t="s">
        <v>266</v>
      </c>
      <c r="CA3" s="30">
        <v>42356</v>
      </c>
      <c r="CB3" s="80"/>
      <c r="CC3" s="78" t="s">
        <v>255</v>
      </c>
      <c r="CD3" s="301">
        <v>47</v>
      </c>
      <c r="CE3" s="302"/>
      <c r="CF3" s="302"/>
      <c r="CG3" s="303"/>
      <c r="CH3" s="78" t="s">
        <v>265</v>
      </c>
      <c r="CI3" s="25">
        <v>42359</v>
      </c>
      <c r="CJ3" s="25" t="s">
        <v>266</v>
      </c>
      <c r="CK3" s="30">
        <v>42363</v>
      </c>
      <c r="CL3" s="80"/>
      <c r="CM3" s="78" t="s">
        <v>255</v>
      </c>
      <c r="CN3" s="301">
        <v>47</v>
      </c>
      <c r="CO3" s="302"/>
      <c r="CP3" s="302"/>
      <c r="CQ3" s="303"/>
      <c r="CR3" s="78" t="s">
        <v>265</v>
      </c>
      <c r="CS3" s="25">
        <v>42367</v>
      </c>
      <c r="CT3" s="25" t="s">
        <v>266</v>
      </c>
      <c r="CU3" s="30">
        <v>42369</v>
      </c>
      <c r="CV3" s="31"/>
    </row>
    <row r="4" spans="1:100" ht="45">
      <c r="A4" s="81" t="s">
        <v>256</v>
      </c>
      <c r="B4" s="81" t="s">
        <v>261</v>
      </c>
      <c r="C4" s="81" t="s">
        <v>263</v>
      </c>
      <c r="D4" s="81" t="s">
        <v>279</v>
      </c>
      <c r="E4" s="81" t="s">
        <v>257</v>
      </c>
      <c r="F4" s="81" t="s">
        <v>258</v>
      </c>
      <c r="G4" s="81" t="s">
        <v>4</v>
      </c>
      <c r="H4" s="81" t="s">
        <v>247</v>
      </c>
      <c r="I4" s="81" t="s">
        <v>259</v>
      </c>
      <c r="J4" s="81" t="s">
        <v>260</v>
      </c>
      <c r="K4" s="81" t="s">
        <v>256</v>
      </c>
      <c r="L4" s="81" t="s">
        <v>261</v>
      </c>
      <c r="M4" s="81" t="s">
        <v>263</v>
      </c>
      <c r="N4" s="81" t="s">
        <v>279</v>
      </c>
      <c r="O4" s="81" t="s">
        <v>257</v>
      </c>
      <c r="P4" s="81" t="s">
        <v>258</v>
      </c>
      <c r="Q4" s="81" t="s">
        <v>304</v>
      </c>
      <c r="R4" s="81" t="s">
        <v>247</v>
      </c>
      <c r="S4" s="81" t="s">
        <v>259</v>
      </c>
      <c r="T4" s="81" t="s">
        <v>260</v>
      </c>
      <c r="U4" s="81" t="s">
        <v>256</v>
      </c>
      <c r="V4" s="81" t="s">
        <v>261</v>
      </c>
      <c r="W4" s="81" t="s">
        <v>263</v>
      </c>
      <c r="X4" s="81" t="s">
        <v>279</v>
      </c>
      <c r="Y4" s="81" t="s">
        <v>257</v>
      </c>
      <c r="Z4" s="81" t="s">
        <v>258</v>
      </c>
      <c r="AA4" s="81" t="s">
        <v>304</v>
      </c>
      <c r="AB4" s="81" t="s">
        <v>247</v>
      </c>
      <c r="AC4" s="81" t="s">
        <v>259</v>
      </c>
      <c r="AD4" s="81" t="s">
        <v>260</v>
      </c>
      <c r="AE4" s="81" t="s">
        <v>256</v>
      </c>
      <c r="AF4" s="81" t="s">
        <v>261</v>
      </c>
      <c r="AG4" s="81" t="s">
        <v>263</v>
      </c>
      <c r="AH4" s="81" t="s">
        <v>279</v>
      </c>
      <c r="AI4" s="81" t="s">
        <v>257</v>
      </c>
      <c r="AJ4" s="81" t="s">
        <v>258</v>
      </c>
      <c r="AK4" s="81" t="s">
        <v>304</v>
      </c>
      <c r="AL4" s="81" t="s">
        <v>247</v>
      </c>
      <c r="AM4" s="81" t="s">
        <v>259</v>
      </c>
      <c r="AN4" s="81" t="s">
        <v>260</v>
      </c>
      <c r="AO4" s="81" t="s">
        <v>256</v>
      </c>
      <c r="AP4" s="81" t="s">
        <v>261</v>
      </c>
      <c r="AQ4" s="81" t="s">
        <v>263</v>
      </c>
      <c r="AR4" s="81" t="s">
        <v>279</v>
      </c>
      <c r="AS4" s="81" t="s">
        <v>257</v>
      </c>
      <c r="AT4" s="81" t="s">
        <v>258</v>
      </c>
      <c r="AU4" s="81" t="s">
        <v>304</v>
      </c>
      <c r="AV4" s="81" t="s">
        <v>247</v>
      </c>
      <c r="AW4" s="81" t="s">
        <v>259</v>
      </c>
      <c r="AX4" s="81" t="s">
        <v>260</v>
      </c>
      <c r="AY4" s="81" t="s">
        <v>256</v>
      </c>
      <c r="AZ4" s="81" t="s">
        <v>261</v>
      </c>
      <c r="BA4" s="81" t="s">
        <v>263</v>
      </c>
      <c r="BB4" s="81" t="s">
        <v>279</v>
      </c>
      <c r="BC4" s="81" t="s">
        <v>257</v>
      </c>
      <c r="BD4" s="81" t="s">
        <v>258</v>
      </c>
      <c r="BE4" s="81" t="s">
        <v>304</v>
      </c>
      <c r="BF4" s="81" t="s">
        <v>247</v>
      </c>
      <c r="BG4" s="81" t="s">
        <v>259</v>
      </c>
      <c r="BH4" s="81" t="s">
        <v>260</v>
      </c>
      <c r="BI4" s="81" t="s">
        <v>256</v>
      </c>
      <c r="BJ4" s="81" t="s">
        <v>261</v>
      </c>
      <c r="BK4" s="81" t="s">
        <v>263</v>
      </c>
      <c r="BL4" s="81" t="s">
        <v>279</v>
      </c>
      <c r="BM4" s="81" t="s">
        <v>257</v>
      </c>
      <c r="BN4" s="81" t="s">
        <v>258</v>
      </c>
      <c r="BO4" s="81" t="s">
        <v>304</v>
      </c>
      <c r="BP4" s="81" t="s">
        <v>247</v>
      </c>
      <c r="BQ4" s="81" t="s">
        <v>259</v>
      </c>
      <c r="BR4" s="81" t="s">
        <v>260</v>
      </c>
      <c r="BS4" s="81" t="s">
        <v>256</v>
      </c>
      <c r="BT4" s="81" t="s">
        <v>261</v>
      </c>
      <c r="BU4" s="81" t="s">
        <v>263</v>
      </c>
      <c r="BV4" s="81" t="s">
        <v>279</v>
      </c>
      <c r="BW4" s="81" t="s">
        <v>257</v>
      </c>
      <c r="BX4" s="81" t="s">
        <v>258</v>
      </c>
      <c r="BY4" s="81" t="s">
        <v>304</v>
      </c>
      <c r="BZ4" s="81" t="s">
        <v>247</v>
      </c>
      <c r="CA4" s="81" t="s">
        <v>259</v>
      </c>
      <c r="CB4" s="81" t="s">
        <v>260</v>
      </c>
      <c r="CC4" s="81" t="s">
        <v>256</v>
      </c>
      <c r="CD4" s="81" t="s">
        <v>261</v>
      </c>
      <c r="CE4" s="81" t="s">
        <v>263</v>
      </c>
      <c r="CF4" s="81" t="s">
        <v>279</v>
      </c>
      <c r="CG4" s="81" t="s">
        <v>257</v>
      </c>
      <c r="CH4" s="81" t="s">
        <v>258</v>
      </c>
      <c r="CI4" s="81" t="s">
        <v>304</v>
      </c>
      <c r="CJ4" s="81" t="s">
        <v>247</v>
      </c>
      <c r="CK4" s="81" t="s">
        <v>259</v>
      </c>
      <c r="CL4" s="81" t="s">
        <v>260</v>
      </c>
      <c r="CM4" s="81" t="s">
        <v>256</v>
      </c>
      <c r="CN4" s="81" t="s">
        <v>261</v>
      </c>
      <c r="CO4" s="81" t="s">
        <v>263</v>
      </c>
      <c r="CP4" s="81" t="s">
        <v>279</v>
      </c>
      <c r="CQ4" s="81" t="s">
        <v>257</v>
      </c>
      <c r="CR4" s="81" t="s">
        <v>258</v>
      </c>
      <c r="CS4" s="81" t="s">
        <v>304</v>
      </c>
      <c r="CT4" s="81" t="s">
        <v>247</v>
      </c>
      <c r="CU4" s="81" t="s">
        <v>259</v>
      </c>
      <c r="CV4" s="81" t="s">
        <v>260</v>
      </c>
    </row>
    <row r="5" spans="1:100" ht="29.25" customHeight="1">
      <c r="A5" s="388" t="s">
        <v>226</v>
      </c>
      <c r="B5" s="389"/>
      <c r="C5" s="389"/>
      <c r="D5" s="389"/>
      <c r="E5" s="389"/>
      <c r="F5" s="389"/>
      <c r="G5" s="389"/>
      <c r="H5" s="389"/>
      <c r="I5" s="389"/>
      <c r="J5" s="390"/>
      <c r="K5" s="373" t="s">
        <v>226</v>
      </c>
      <c r="L5" s="374"/>
      <c r="M5" s="374"/>
      <c r="N5" s="374"/>
      <c r="O5" s="374"/>
      <c r="P5" s="374"/>
      <c r="Q5" s="374"/>
      <c r="R5" s="374"/>
      <c r="S5" s="374"/>
      <c r="T5" s="375"/>
      <c r="U5" s="373" t="s">
        <v>226</v>
      </c>
      <c r="V5" s="374"/>
      <c r="W5" s="374"/>
      <c r="X5" s="374"/>
      <c r="Y5" s="374"/>
      <c r="Z5" s="374"/>
      <c r="AA5" s="374"/>
      <c r="AB5" s="374"/>
      <c r="AC5" s="374"/>
      <c r="AD5" s="375"/>
      <c r="AE5" s="373" t="s">
        <v>226</v>
      </c>
      <c r="AF5" s="374"/>
      <c r="AG5" s="374"/>
      <c r="AH5" s="374"/>
      <c r="AI5" s="374"/>
      <c r="AJ5" s="374"/>
      <c r="AK5" s="374"/>
      <c r="AL5" s="374"/>
      <c r="AM5" s="374"/>
      <c r="AN5" s="375"/>
      <c r="AO5" s="373" t="s">
        <v>226</v>
      </c>
      <c r="AP5" s="374"/>
      <c r="AQ5" s="374"/>
      <c r="AR5" s="374"/>
      <c r="AS5" s="374"/>
      <c r="AT5" s="374"/>
      <c r="AU5" s="374"/>
      <c r="AV5" s="374"/>
      <c r="AW5" s="374"/>
      <c r="AX5" s="375"/>
      <c r="AY5" s="373" t="s">
        <v>226</v>
      </c>
      <c r="AZ5" s="374"/>
      <c r="BA5" s="374"/>
      <c r="BB5" s="374"/>
      <c r="BC5" s="374"/>
      <c r="BD5" s="374"/>
      <c r="BE5" s="374"/>
      <c r="BF5" s="374"/>
      <c r="BG5" s="374"/>
      <c r="BH5" s="375"/>
      <c r="BI5" s="373" t="s">
        <v>226</v>
      </c>
      <c r="BJ5" s="374"/>
      <c r="BK5" s="374"/>
      <c r="BL5" s="374"/>
      <c r="BM5" s="374"/>
      <c r="BN5" s="374"/>
      <c r="BO5" s="374"/>
      <c r="BP5" s="374"/>
      <c r="BQ5" s="374"/>
      <c r="BR5" s="375"/>
      <c r="BS5" s="373" t="s">
        <v>226</v>
      </c>
      <c r="BT5" s="374"/>
      <c r="BU5" s="374"/>
      <c r="BV5" s="374"/>
      <c r="BW5" s="374"/>
      <c r="BX5" s="374"/>
      <c r="BY5" s="374"/>
      <c r="BZ5" s="374"/>
      <c r="CA5" s="374"/>
      <c r="CB5" s="375"/>
      <c r="CC5" s="373" t="s">
        <v>226</v>
      </c>
      <c r="CD5" s="374"/>
      <c r="CE5" s="374"/>
      <c r="CF5" s="374"/>
      <c r="CG5" s="374"/>
      <c r="CH5" s="374"/>
      <c r="CI5" s="374"/>
      <c r="CJ5" s="374"/>
      <c r="CK5" s="374"/>
      <c r="CL5" s="375"/>
      <c r="CM5" s="373" t="s">
        <v>226</v>
      </c>
      <c r="CN5" s="374"/>
      <c r="CO5" s="374"/>
      <c r="CP5" s="374"/>
      <c r="CQ5" s="374"/>
      <c r="CR5" s="374"/>
      <c r="CS5" s="374"/>
      <c r="CT5" s="374"/>
      <c r="CU5" s="374"/>
      <c r="CV5" s="375"/>
    </row>
    <row r="6" spans="1:100" ht="15">
      <c r="A6" s="373" t="s">
        <v>227</v>
      </c>
      <c r="B6" s="374"/>
      <c r="C6" s="375"/>
      <c r="D6" s="71" t="s">
        <v>237</v>
      </c>
      <c r="E6" s="82">
        <v>0.51</v>
      </c>
      <c r="F6" s="82">
        <v>0.03</v>
      </c>
      <c r="G6" s="83"/>
      <c r="H6" s="376" t="s">
        <v>228</v>
      </c>
      <c r="I6" s="84" t="s">
        <v>264</v>
      </c>
      <c r="J6" s="84">
        <v>9</v>
      </c>
      <c r="K6" s="373" t="s">
        <v>227</v>
      </c>
      <c r="L6" s="374"/>
      <c r="M6" s="375"/>
      <c r="N6" s="71" t="s">
        <v>230</v>
      </c>
      <c r="O6" s="82">
        <v>0.38</v>
      </c>
      <c r="P6" s="82">
        <v>0.49</v>
      </c>
      <c r="Q6" s="83">
        <v>8.25</v>
      </c>
      <c r="R6" s="376" t="s">
        <v>228</v>
      </c>
      <c r="S6" s="84" t="s">
        <v>286</v>
      </c>
      <c r="T6" s="84">
        <v>9</v>
      </c>
      <c r="U6" s="373" t="s">
        <v>227</v>
      </c>
      <c r="V6" s="374"/>
      <c r="W6" s="375"/>
      <c r="X6" s="71" t="s">
        <v>40</v>
      </c>
      <c r="Y6" s="82">
        <v>1.47</v>
      </c>
      <c r="Z6" s="82">
        <v>1</v>
      </c>
      <c r="AA6" s="83">
        <v>0.34</v>
      </c>
      <c r="AB6" s="376" t="s">
        <v>228</v>
      </c>
      <c r="AC6" s="84" t="s">
        <v>314</v>
      </c>
      <c r="AD6" s="84">
        <v>-11</v>
      </c>
      <c r="AE6" s="373" t="s">
        <v>227</v>
      </c>
      <c r="AF6" s="374"/>
      <c r="AG6" s="375"/>
      <c r="AH6" s="71" t="s">
        <v>40</v>
      </c>
      <c r="AI6" s="82">
        <v>1.1299999999999999</v>
      </c>
      <c r="AJ6" s="82">
        <v>0.64</v>
      </c>
      <c r="AK6" s="83"/>
      <c r="AL6" s="376" t="s">
        <v>228</v>
      </c>
      <c r="AM6" s="84" t="s">
        <v>314</v>
      </c>
      <c r="AN6" s="84">
        <v>-27</v>
      </c>
      <c r="AO6" s="373" t="s">
        <v>227</v>
      </c>
      <c r="AP6" s="374"/>
      <c r="AQ6" s="375"/>
      <c r="AR6" s="71"/>
      <c r="AS6" s="82">
        <v>0.62</v>
      </c>
      <c r="AT6" s="82">
        <v>0.72</v>
      </c>
      <c r="AU6" s="83">
        <v>0.46</v>
      </c>
      <c r="AV6" s="376" t="s">
        <v>228</v>
      </c>
      <c r="AW6" s="84"/>
      <c r="AX6" s="84"/>
      <c r="AY6" s="373" t="s">
        <v>227</v>
      </c>
      <c r="AZ6" s="374"/>
      <c r="BA6" s="375"/>
      <c r="BB6" s="71"/>
      <c r="BC6" s="82">
        <v>0.67</v>
      </c>
      <c r="BD6" s="82">
        <v>0.57999999999999996</v>
      </c>
      <c r="BE6" s="83"/>
      <c r="BF6" s="376" t="s">
        <v>228</v>
      </c>
      <c r="BG6" s="84"/>
      <c r="BH6" s="84"/>
      <c r="BI6" s="373" t="s">
        <v>227</v>
      </c>
      <c r="BJ6" s="374"/>
      <c r="BK6" s="375"/>
      <c r="BL6" s="71"/>
      <c r="BM6" s="82">
        <v>0.47</v>
      </c>
      <c r="BN6" s="82">
        <v>0.53</v>
      </c>
      <c r="BO6" s="83"/>
      <c r="BP6" s="376" t="s">
        <v>228</v>
      </c>
      <c r="BQ6" s="84"/>
      <c r="BR6" s="84"/>
      <c r="BS6" s="373" t="s">
        <v>227</v>
      </c>
      <c r="BT6" s="374"/>
      <c r="BU6" s="375"/>
      <c r="BV6" s="71" t="s">
        <v>40</v>
      </c>
      <c r="BW6" s="82">
        <v>0.94</v>
      </c>
      <c r="BX6" s="82">
        <v>1.68</v>
      </c>
      <c r="BY6" s="83"/>
      <c r="BZ6" s="376" t="s">
        <v>228</v>
      </c>
      <c r="CA6" s="84" t="s">
        <v>314</v>
      </c>
      <c r="CB6" s="84">
        <v>15</v>
      </c>
      <c r="CC6" s="373" t="s">
        <v>227</v>
      </c>
      <c r="CD6" s="374"/>
      <c r="CE6" s="375"/>
      <c r="CF6" s="71"/>
      <c r="CG6" s="82">
        <v>0.81</v>
      </c>
      <c r="CH6" s="82">
        <v>0.3</v>
      </c>
      <c r="CI6" s="83">
        <v>0.27</v>
      </c>
      <c r="CJ6" s="376" t="s">
        <v>228</v>
      </c>
      <c r="CK6" s="84"/>
      <c r="CL6" s="84"/>
      <c r="CM6" s="373" t="s">
        <v>227</v>
      </c>
      <c r="CN6" s="374"/>
      <c r="CO6" s="375"/>
      <c r="CP6" s="71" t="s">
        <v>314</v>
      </c>
      <c r="CQ6" s="82">
        <v>1.41</v>
      </c>
      <c r="CR6" s="82">
        <v>1.79</v>
      </c>
      <c r="CS6" s="83"/>
      <c r="CT6" s="376" t="s">
        <v>228</v>
      </c>
      <c r="CU6" s="84" t="s">
        <v>314</v>
      </c>
      <c r="CV6" s="84">
        <v>-20</v>
      </c>
    </row>
    <row r="7" spans="1:100" ht="28.5" customHeight="1">
      <c r="A7" s="379" t="s">
        <v>282</v>
      </c>
      <c r="B7" s="380"/>
      <c r="C7" s="380"/>
      <c r="D7" s="85"/>
      <c r="E7" s="381">
        <v>1430</v>
      </c>
      <c r="F7" s="381"/>
      <c r="G7" s="382"/>
      <c r="H7" s="377"/>
      <c r="I7" s="383"/>
      <c r="J7" s="384"/>
      <c r="K7" s="379" t="s">
        <v>282</v>
      </c>
      <c r="L7" s="380"/>
      <c r="M7" s="380"/>
      <c r="N7" s="85"/>
      <c r="O7" s="381">
        <v>1530</v>
      </c>
      <c r="P7" s="381"/>
      <c r="Q7" s="382"/>
      <c r="R7" s="377"/>
      <c r="S7" s="383"/>
      <c r="T7" s="384"/>
      <c r="U7" s="379" t="s">
        <v>282</v>
      </c>
      <c r="V7" s="380"/>
      <c r="W7" s="380"/>
      <c r="X7" s="85"/>
      <c r="Y7" s="381">
        <v>1530</v>
      </c>
      <c r="Z7" s="381"/>
      <c r="AA7" s="382"/>
      <c r="AB7" s="377"/>
      <c r="AC7" s="383"/>
      <c r="AD7" s="384"/>
      <c r="AE7" s="379" t="s">
        <v>282</v>
      </c>
      <c r="AF7" s="380"/>
      <c r="AG7" s="380"/>
      <c r="AH7" s="85"/>
      <c r="AI7" s="381">
        <v>1530</v>
      </c>
      <c r="AJ7" s="381"/>
      <c r="AK7" s="382"/>
      <c r="AL7" s="377"/>
      <c r="AM7" s="383"/>
      <c r="AN7" s="384"/>
      <c r="AO7" s="379" t="s">
        <v>282</v>
      </c>
      <c r="AP7" s="380"/>
      <c r="AQ7" s="380"/>
      <c r="AR7" s="85"/>
      <c r="AS7" s="381">
        <v>1530</v>
      </c>
      <c r="AT7" s="381"/>
      <c r="AU7" s="382"/>
      <c r="AV7" s="377"/>
      <c r="AW7" s="383"/>
      <c r="AX7" s="384"/>
      <c r="AY7" s="379" t="s">
        <v>282</v>
      </c>
      <c r="AZ7" s="380"/>
      <c r="BA7" s="380"/>
      <c r="BB7" s="85"/>
      <c r="BC7" s="381">
        <v>1530</v>
      </c>
      <c r="BD7" s="381"/>
      <c r="BE7" s="382"/>
      <c r="BF7" s="377"/>
      <c r="BG7" s="383"/>
      <c r="BH7" s="384"/>
      <c r="BI7" s="379" t="s">
        <v>282</v>
      </c>
      <c r="BJ7" s="380"/>
      <c r="BK7" s="380"/>
      <c r="BL7" s="85"/>
      <c r="BM7" s="381">
        <v>1530</v>
      </c>
      <c r="BN7" s="381"/>
      <c r="BO7" s="382"/>
      <c r="BP7" s="377"/>
      <c r="BQ7" s="383"/>
      <c r="BR7" s="384"/>
      <c r="BS7" s="379" t="s">
        <v>282</v>
      </c>
      <c r="BT7" s="380"/>
      <c r="BU7" s="380"/>
      <c r="BV7" s="85"/>
      <c r="BW7" s="381">
        <v>1530</v>
      </c>
      <c r="BX7" s="381"/>
      <c r="BY7" s="382"/>
      <c r="BZ7" s="377"/>
      <c r="CA7" s="383"/>
      <c r="CB7" s="384"/>
      <c r="CC7" s="379" t="s">
        <v>282</v>
      </c>
      <c r="CD7" s="380"/>
      <c r="CE7" s="380"/>
      <c r="CF7" s="85"/>
      <c r="CG7" s="381">
        <v>1530</v>
      </c>
      <c r="CH7" s="381"/>
      <c r="CI7" s="382"/>
      <c r="CJ7" s="377"/>
      <c r="CK7" s="383"/>
      <c r="CL7" s="384"/>
      <c r="CM7" s="379" t="s">
        <v>282</v>
      </c>
      <c r="CN7" s="380"/>
      <c r="CO7" s="380"/>
      <c r="CP7" s="85"/>
      <c r="CQ7" s="381">
        <v>1530</v>
      </c>
      <c r="CR7" s="381"/>
      <c r="CS7" s="382"/>
      <c r="CT7" s="377"/>
      <c r="CU7" s="383"/>
      <c r="CV7" s="384"/>
    </row>
    <row r="8" spans="1:100" ht="15">
      <c r="A8" s="70" t="s">
        <v>267</v>
      </c>
      <c r="B8" s="69">
        <v>2</v>
      </c>
      <c r="C8" s="70" t="s">
        <v>262</v>
      </c>
      <c r="D8" s="71" t="s">
        <v>237</v>
      </c>
      <c r="E8" s="82">
        <v>0.82</v>
      </c>
      <c r="F8" s="82"/>
      <c r="G8" s="83"/>
      <c r="H8" s="377"/>
      <c r="I8" s="84"/>
      <c r="J8" s="84"/>
      <c r="K8" s="70" t="s">
        <v>267</v>
      </c>
      <c r="L8" s="69">
        <v>2</v>
      </c>
      <c r="M8" s="70" t="s">
        <v>296</v>
      </c>
      <c r="N8" s="71" t="s">
        <v>237</v>
      </c>
      <c r="O8" s="82">
        <v>0.65</v>
      </c>
      <c r="P8" s="82"/>
      <c r="Q8" s="83"/>
      <c r="R8" s="377"/>
      <c r="S8" s="84"/>
      <c r="T8" s="84"/>
      <c r="U8" s="70" t="s">
        <v>267</v>
      </c>
      <c r="V8" s="69">
        <v>3</v>
      </c>
      <c r="W8" s="70" t="s">
        <v>296</v>
      </c>
      <c r="X8" s="71" t="s">
        <v>40</v>
      </c>
      <c r="Y8" s="82">
        <v>0.8</v>
      </c>
      <c r="Z8" s="82"/>
      <c r="AA8" s="83"/>
      <c r="AB8" s="377"/>
      <c r="AC8" s="84"/>
      <c r="AD8" s="84"/>
      <c r="AE8" s="70" t="s">
        <v>267</v>
      </c>
      <c r="AF8" s="69">
        <v>4</v>
      </c>
      <c r="AG8" s="70" t="s">
        <v>296</v>
      </c>
      <c r="AH8" s="71" t="s">
        <v>40</v>
      </c>
      <c r="AI8" s="82">
        <v>0.42</v>
      </c>
      <c r="AJ8" s="82"/>
      <c r="AK8" s="83"/>
      <c r="AL8" s="377"/>
      <c r="AM8" s="84"/>
      <c r="AN8" s="84"/>
      <c r="AO8" s="70" t="s">
        <v>267</v>
      </c>
      <c r="AP8" s="69">
        <v>3</v>
      </c>
      <c r="AQ8" s="70" t="s">
        <v>296</v>
      </c>
      <c r="AR8" s="71" t="s">
        <v>40</v>
      </c>
      <c r="AS8" s="82">
        <v>0.73</v>
      </c>
      <c r="AT8" s="82"/>
      <c r="AU8" s="83"/>
      <c r="AV8" s="377"/>
      <c r="AW8" s="84"/>
      <c r="AX8" s="84"/>
      <c r="AY8" s="70" t="s">
        <v>267</v>
      </c>
      <c r="AZ8" s="69">
        <v>3</v>
      </c>
      <c r="BA8" s="70" t="s">
        <v>296</v>
      </c>
      <c r="BB8" s="71" t="s">
        <v>40</v>
      </c>
      <c r="BC8" s="82">
        <v>0.81</v>
      </c>
      <c r="BD8" s="82"/>
      <c r="BE8" s="83">
        <v>0.92</v>
      </c>
      <c r="BF8" s="377"/>
      <c r="BG8" s="84"/>
      <c r="BH8" s="84"/>
      <c r="BI8" s="70" t="s">
        <v>267</v>
      </c>
      <c r="BJ8" s="69">
        <v>3</v>
      </c>
      <c r="BK8" s="70" t="s">
        <v>296</v>
      </c>
      <c r="BL8" s="71" t="s">
        <v>40</v>
      </c>
      <c r="BM8" s="82">
        <v>0.73</v>
      </c>
      <c r="BN8" s="82"/>
      <c r="BO8" s="83"/>
      <c r="BP8" s="377"/>
      <c r="BQ8" s="84" t="s">
        <v>314</v>
      </c>
      <c r="BR8" s="84">
        <v>-10</v>
      </c>
      <c r="BS8" s="70" t="s">
        <v>267</v>
      </c>
      <c r="BT8" s="69"/>
      <c r="BU8" s="70" t="s">
        <v>296</v>
      </c>
      <c r="BV8" s="71"/>
      <c r="BW8" s="82"/>
      <c r="BX8" s="82"/>
      <c r="BY8" s="83"/>
      <c r="BZ8" s="377"/>
      <c r="CA8" s="84"/>
      <c r="CB8" s="84"/>
      <c r="CC8" s="70" t="s">
        <v>267</v>
      </c>
      <c r="CD8" s="69">
        <v>2</v>
      </c>
      <c r="CE8" s="70" t="s">
        <v>296</v>
      </c>
      <c r="CF8" s="71" t="s">
        <v>41</v>
      </c>
      <c r="CG8" s="82">
        <v>0.46</v>
      </c>
      <c r="CH8" s="82"/>
      <c r="CI8" s="83"/>
      <c r="CJ8" s="377"/>
      <c r="CK8" s="84"/>
      <c r="CL8" s="84"/>
      <c r="CM8" s="70" t="s">
        <v>267</v>
      </c>
      <c r="CN8" s="69">
        <v>4</v>
      </c>
      <c r="CO8" s="70" t="s">
        <v>296</v>
      </c>
      <c r="CP8" s="71" t="s">
        <v>230</v>
      </c>
      <c r="CQ8" s="82">
        <v>0.42</v>
      </c>
      <c r="CR8" s="82"/>
      <c r="CS8" s="83"/>
      <c r="CT8" s="377"/>
      <c r="CU8" s="84"/>
      <c r="CV8" s="84"/>
    </row>
    <row r="9" spans="1:100" ht="29.25" customHeight="1">
      <c r="A9" s="70" t="s">
        <v>280</v>
      </c>
      <c r="B9" s="69" t="s">
        <v>275</v>
      </c>
      <c r="C9" s="71" t="s">
        <v>216</v>
      </c>
      <c r="D9" s="71" t="s">
        <v>237</v>
      </c>
      <c r="E9" s="82">
        <f>IF(B9="Dwn",ESDailyEdge!$E$14,ESDailyEdge!$E$15)</f>
        <v>0.54071639809720839</v>
      </c>
      <c r="F9" s="82"/>
      <c r="G9" s="83"/>
      <c r="H9" s="378"/>
      <c r="I9" s="84"/>
      <c r="J9" s="84"/>
      <c r="K9" s="70" t="s">
        <v>280</v>
      </c>
      <c r="L9" s="69" t="s">
        <v>306</v>
      </c>
      <c r="M9" s="71" t="s">
        <v>295</v>
      </c>
      <c r="N9" s="71" t="s">
        <v>237</v>
      </c>
      <c r="O9" s="82">
        <v>0.66</v>
      </c>
      <c r="P9" s="82"/>
      <c r="Q9" s="83"/>
      <c r="R9" s="378"/>
      <c r="S9" s="84"/>
      <c r="T9" s="84"/>
      <c r="U9" s="70" t="s">
        <v>280</v>
      </c>
      <c r="V9" s="69" t="s">
        <v>309</v>
      </c>
      <c r="W9" s="71" t="s">
        <v>295</v>
      </c>
      <c r="X9" s="71" t="s">
        <v>40</v>
      </c>
      <c r="Y9" s="82">
        <v>0.59</v>
      </c>
      <c r="Z9" s="82"/>
      <c r="AA9" s="83"/>
      <c r="AB9" s="378"/>
      <c r="AC9" s="84"/>
      <c r="AD9" s="84"/>
      <c r="AE9" s="70" t="s">
        <v>280</v>
      </c>
      <c r="AF9" s="69" t="s">
        <v>309</v>
      </c>
      <c r="AG9" s="71" t="s">
        <v>295</v>
      </c>
      <c r="AH9" s="71" t="s">
        <v>41</v>
      </c>
      <c r="AI9" s="82">
        <v>33.799999999999997</v>
      </c>
      <c r="AJ9" s="82"/>
      <c r="AK9" s="83"/>
      <c r="AL9" s="378"/>
      <c r="AM9" s="84"/>
      <c r="AN9" s="84"/>
      <c r="AO9" s="70" t="s">
        <v>280</v>
      </c>
      <c r="AP9" s="69" t="s">
        <v>309</v>
      </c>
      <c r="AQ9" s="71" t="s">
        <v>295</v>
      </c>
      <c r="AR9" s="71" t="s">
        <v>40</v>
      </c>
      <c r="AS9" s="82">
        <v>0.54</v>
      </c>
      <c r="AT9" s="82"/>
      <c r="AU9" s="83"/>
      <c r="AV9" s="378"/>
      <c r="AW9" s="84"/>
      <c r="AX9" s="84"/>
      <c r="AY9" s="70" t="s">
        <v>280</v>
      </c>
      <c r="AZ9" s="69" t="s">
        <v>309</v>
      </c>
      <c r="BA9" s="71" t="s">
        <v>295</v>
      </c>
      <c r="BB9" s="71" t="s">
        <v>40</v>
      </c>
      <c r="BC9" s="82">
        <v>0.83</v>
      </c>
      <c r="BD9" s="82"/>
      <c r="BE9" s="83"/>
      <c r="BF9" s="378"/>
      <c r="BG9" s="84" t="s">
        <v>314</v>
      </c>
      <c r="BH9" s="84">
        <v>0</v>
      </c>
      <c r="BI9" s="70" t="s">
        <v>280</v>
      </c>
      <c r="BJ9" s="69" t="s">
        <v>309</v>
      </c>
      <c r="BK9" s="71" t="s">
        <v>295</v>
      </c>
      <c r="BL9" s="71" t="s">
        <v>40</v>
      </c>
      <c r="BM9" s="82">
        <v>0.53</v>
      </c>
      <c r="BN9" s="82"/>
      <c r="BO9" s="83"/>
      <c r="BP9" s="378"/>
      <c r="BQ9" s="84"/>
      <c r="BR9" s="84"/>
      <c r="BS9" s="70" t="s">
        <v>280</v>
      </c>
      <c r="BT9" s="69"/>
      <c r="BU9" s="71" t="s">
        <v>295</v>
      </c>
      <c r="BV9" s="71"/>
      <c r="BW9" s="82"/>
      <c r="BX9" s="82"/>
      <c r="BY9" s="83"/>
      <c r="BZ9" s="378"/>
      <c r="CA9" s="84"/>
      <c r="CB9" s="84"/>
      <c r="CC9" s="70" t="s">
        <v>280</v>
      </c>
      <c r="CD9" s="69" t="s">
        <v>306</v>
      </c>
      <c r="CE9" s="71" t="s">
        <v>295</v>
      </c>
      <c r="CF9" s="71" t="s">
        <v>40</v>
      </c>
      <c r="CG9" s="82">
        <v>0.82</v>
      </c>
      <c r="CH9" s="82"/>
      <c r="CI9" s="83"/>
      <c r="CJ9" s="378"/>
      <c r="CK9" s="84" t="s">
        <v>314</v>
      </c>
      <c r="CL9" s="84">
        <v>-10</v>
      </c>
      <c r="CM9" s="70" t="s">
        <v>280</v>
      </c>
      <c r="CN9" s="69" t="s">
        <v>309</v>
      </c>
      <c r="CO9" s="71" t="s">
        <v>295</v>
      </c>
      <c r="CP9" s="71" t="s">
        <v>230</v>
      </c>
      <c r="CQ9" s="82">
        <v>0.49</v>
      </c>
      <c r="CR9" s="82"/>
      <c r="CS9" s="83"/>
      <c r="CT9" s="378"/>
      <c r="CU9" s="84"/>
      <c r="CV9" s="84"/>
    </row>
    <row r="10" spans="1:100" ht="15">
      <c r="A10" s="388" t="s">
        <v>281</v>
      </c>
      <c r="B10" s="389"/>
      <c r="C10" s="389"/>
      <c r="D10" s="389"/>
      <c r="E10" s="389"/>
      <c r="F10" s="389"/>
      <c r="G10" s="389"/>
      <c r="H10" s="389"/>
      <c r="I10" s="389"/>
      <c r="J10" s="390"/>
      <c r="K10" s="373" t="s">
        <v>281</v>
      </c>
      <c r="L10" s="374"/>
      <c r="M10" s="374"/>
      <c r="N10" s="374"/>
      <c r="O10" s="374"/>
      <c r="P10" s="374"/>
      <c r="Q10" s="374"/>
      <c r="R10" s="374"/>
      <c r="S10" s="374"/>
      <c r="T10" s="375"/>
      <c r="U10" s="373" t="s">
        <v>281</v>
      </c>
      <c r="V10" s="374"/>
      <c r="W10" s="374"/>
      <c r="X10" s="374"/>
      <c r="Y10" s="374"/>
      <c r="Z10" s="374"/>
      <c r="AA10" s="374"/>
      <c r="AB10" s="374"/>
      <c r="AC10" s="374"/>
      <c r="AD10" s="375"/>
      <c r="AE10" s="373" t="s">
        <v>281</v>
      </c>
      <c r="AF10" s="374"/>
      <c r="AG10" s="374"/>
      <c r="AH10" s="374"/>
      <c r="AI10" s="374"/>
      <c r="AJ10" s="374"/>
      <c r="AK10" s="374"/>
      <c r="AL10" s="374"/>
      <c r="AM10" s="374"/>
      <c r="AN10" s="375"/>
      <c r="AO10" s="373" t="s">
        <v>281</v>
      </c>
      <c r="AP10" s="374"/>
      <c r="AQ10" s="374"/>
      <c r="AR10" s="374"/>
      <c r="AS10" s="374"/>
      <c r="AT10" s="374"/>
      <c r="AU10" s="374"/>
      <c r="AV10" s="374"/>
      <c r="AW10" s="374"/>
      <c r="AX10" s="375"/>
      <c r="AY10" s="373" t="s">
        <v>281</v>
      </c>
      <c r="AZ10" s="374"/>
      <c r="BA10" s="374"/>
      <c r="BB10" s="374"/>
      <c r="BC10" s="374"/>
      <c r="BD10" s="374"/>
      <c r="BE10" s="374"/>
      <c r="BF10" s="374"/>
      <c r="BG10" s="374"/>
      <c r="BH10" s="375"/>
      <c r="BI10" s="373" t="s">
        <v>281</v>
      </c>
      <c r="BJ10" s="374"/>
      <c r="BK10" s="374"/>
      <c r="BL10" s="374"/>
      <c r="BM10" s="374"/>
      <c r="BN10" s="374"/>
      <c r="BO10" s="374"/>
      <c r="BP10" s="374"/>
      <c r="BQ10" s="374"/>
      <c r="BR10" s="375"/>
      <c r="BS10" s="373" t="s">
        <v>281</v>
      </c>
      <c r="BT10" s="374"/>
      <c r="BU10" s="374"/>
      <c r="BV10" s="374"/>
      <c r="BW10" s="374"/>
      <c r="BX10" s="374"/>
      <c r="BY10" s="374"/>
      <c r="BZ10" s="374"/>
      <c r="CA10" s="374"/>
      <c r="CB10" s="375"/>
      <c r="CC10" s="373" t="s">
        <v>281</v>
      </c>
      <c r="CD10" s="374"/>
      <c r="CE10" s="374"/>
      <c r="CF10" s="374"/>
      <c r="CG10" s="374"/>
      <c r="CH10" s="374"/>
      <c r="CI10" s="374"/>
      <c r="CJ10" s="374"/>
      <c r="CK10" s="374"/>
      <c r="CL10" s="375"/>
      <c r="CM10" s="373" t="s">
        <v>281</v>
      </c>
      <c r="CN10" s="374"/>
      <c r="CO10" s="374"/>
      <c r="CP10" s="374"/>
      <c r="CQ10" s="374"/>
      <c r="CR10" s="374"/>
      <c r="CS10" s="374"/>
      <c r="CT10" s="374"/>
      <c r="CU10" s="374"/>
      <c r="CV10" s="375"/>
    </row>
    <row r="11" spans="1:100" ht="28.5" customHeight="1">
      <c r="A11" s="373" t="s">
        <v>227</v>
      </c>
      <c r="B11" s="374"/>
      <c r="C11" s="375"/>
      <c r="D11" s="71" t="s">
        <v>237</v>
      </c>
      <c r="E11" s="82">
        <v>0.3</v>
      </c>
      <c r="F11" s="82">
        <v>0.28000000000000003</v>
      </c>
      <c r="G11" s="83"/>
      <c r="H11" s="376">
        <v>1.08</v>
      </c>
      <c r="I11" s="84"/>
      <c r="J11" s="84"/>
      <c r="K11" s="373" t="s">
        <v>227</v>
      </c>
      <c r="L11" s="374"/>
      <c r="M11" s="375"/>
      <c r="N11" s="71"/>
      <c r="O11" s="82">
        <v>0.51</v>
      </c>
      <c r="P11" s="82">
        <v>0.49</v>
      </c>
      <c r="Q11" s="83">
        <v>0.3</v>
      </c>
      <c r="R11" s="376">
        <v>0.46</v>
      </c>
      <c r="S11" s="84"/>
      <c r="T11" s="84"/>
      <c r="U11" s="373" t="s">
        <v>227</v>
      </c>
      <c r="V11" s="374"/>
      <c r="W11" s="375"/>
      <c r="X11" s="71" t="s">
        <v>40</v>
      </c>
      <c r="Y11" s="82">
        <v>0.71</v>
      </c>
      <c r="Z11" s="82">
        <v>1.52</v>
      </c>
      <c r="AA11" s="83"/>
      <c r="AB11" s="376">
        <v>0.81</v>
      </c>
      <c r="AC11" s="84" t="s">
        <v>314</v>
      </c>
      <c r="AD11" s="84">
        <v>7</v>
      </c>
      <c r="AE11" s="373" t="s">
        <v>227</v>
      </c>
      <c r="AF11" s="374"/>
      <c r="AG11" s="375"/>
      <c r="AH11" s="71" t="s">
        <v>41</v>
      </c>
      <c r="AI11" s="82">
        <v>0.55000000000000004</v>
      </c>
      <c r="AJ11" s="82">
        <v>0.15</v>
      </c>
      <c r="AK11" s="83"/>
      <c r="AL11" s="376"/>
      <c r="AM11" s="84" t="s">
        <v>328</v>
      </c>
      <c r="AN11" s="84">
        <v>-10</v>
      </c>
      <c r="AO11" s="373" t="s">
        <v>227</v>
      </c>
      <c r="AP11" s="374"/>
      <c r="AQ11" s="375"/>
      <c r="AR11" s="71"/>
      <c r="AS11" s="82">
        <v>0.65</v>
      </c>
      <c r="AT11" s="82">
        <v>0.89</v>
      </c>
      <c r="AU11" s="83"/>
      <c r="AV11" s="376">
        <v>1.0900000000000001</v>
      </c>
      <c r="AW11" s="84"/>
      <c r="AX11" s="84"/>
      <c r="AY11" s="373" t="s">
        <v>227</v>
      </c>
      <c r="AZ11" s="374"/>
      <c r="BA11" s="375"/>
      <c r="BB11" s="71" t="s">
        <v>40</v>
      </c>
      <c r="BC11" s="82">
        <v>0.48</v>
      </c>
      <c r="BD11" s="82">
        <v>0.75</v>
      </c>
      <c r="BE11" s="83">
        <v>7.23</v>
      </c>
      <c r="BF11" s="376">
        <v>0.63</v>
      </c>
      <c r="BG11" s="84" t="s">
        <v>314</v>
      </c>
      <c r="BH11" s="84">
        <v>5</v>
      </c>
      <c r="BI11" s="373" t="s">
        <v>227</v>
      </c>
      <c r="BJ11" s="374"/>
      <c r="BK11" s="375"/>
      <c r="BL11" s="71"/>
      <c r="BM11" s="82">
        <v>0.73</v>
      </c>
      <c r="BN11" s="82">
        <v>0.06</v>
      </c>
      <c r="BO11" s="83"/>
      <c r="BP11" s="376">
        <v>5.61</v>
      </c>
      <c r="BQ11" s="84" t="s">
        <v>314</v>
      </c>
      <c r="BR11" s="84">
        <f>8+1</f>
        <v>9</v>
      </c>
      <c r="BS11" s="373" t="s">
        <v>227</v>
      </c>
      <c r="BT11" s="374"/>
      <c r="BU11" s="375"/>
      <c r="BV11" s="71"/>
      <c r="BW11" s="82">
        <v>0.41</v>
      </c>
      <c r="BX11" s="82">
        <v>0.47</v>
      </c>
      <c r="BY11" s="83"/>
      <c r="BZ11" s="376">
        <v>0.02</v>
      </c>
      <c r="CA11" s="84"/>
      <c r="CB11" s="84"/>
      <c r="CC11" s="373" t="s">
        <v>227</v>
      </c>
      <c r="CD11" s="374"/>
      <c r="CE11" s="375"/>
      <c r="CF11" s="71"/>
      <c r="CG11" s="82">
        <v>0.66</v>
      </c>
      <c r="CH11" s="82">
        <v>2.89</v>
      </c>
      <c r="CI11" s="83"/>
      <c r="CJ11" s="376">
        <v>0.72</v>
      </c>
      <c r="CK11" s="84" t="s">
        <v>314</v>
      </c>
      <c r="CL11" s="84">
        <v>3</v>
      </c>
      <c r="CM11" s="373" t="s">
        <v>227</v>
      </c>
      <c r="CN11" s="374"/>
      <c r="CO11" s="375"/>
      <c r="CP11" s="71"/>
      <c r="CQ11" s="82">
        <v>1.6</v>
      </c>
      <c r="CR11" s="82">
        <v>0.38</v>
      </c>
      <c r="CS11" s="83"/>
      <c r="CT11" s="376">
        <v>0.28999999999999998</v>
      </c>
      <c r="CU11" s="84"/>
      <c r="CV11" s="84"/>
    </row>
    <row r="12" spans="1:100" ht="15">
      <c r="A12" s="379" t="s">
        <v>299</v>
      </c>
      <c r="B12" s="380"/>
      <c r="C12" s="380"/>
      <c r="D12" s="85"/>
      <c r="E12" s="381">
        <v>1430</v>
      </c>
      <c r="F12" s="381"/>
      <c r="G12" s="382"/>
      <c r="H12" s="377"/>
      <c r="I12" s="383"/>
      <c r="J12" s="384"/>
      <c r="K12" s="379" t="s">
        <v>299</v>
      </c>
      <c r="L12" s="380"/>
      <c r="M12" s="380"/>
      <c r="N12" s="85"/>
      <c r="O12" s="381">
        <v>1530</v>
      </c>
      <c r="P12" s="381"/>
      <c r="Q12" s="382"/>
      <c r="R12" s="377"/>
      <c r="S12" s="383"/>
      <c r="T12" s="384"/>
      <c r="U12" s="379" t="s">
        <v>299</v>
      </c>
      <c r="V12" s="380"/>
      <c r="W12" s="380"/>
      <c r="X12" s="85"/>
      <c r="Y12" s="381">
        <v>1530</v>
      </c>
      <c r="Z12" s="381"/>
      <c r="AA12" s="382"/>
      <c r="AB12" s="377"/>
      <c r="AC12" s="383"/>
      <c r="AD12" s="384"/>
      <c r="AE12" s="379" t="s">
        <v>299</v>
      </c>
      <c r="AF12" s="380"/>
      <c r="AG12" s="380"/>
      <c r="AH12" s="85"/>
      <c r="AI12" s="381">
        <v>1530</v>
      </c>
      <c r="AJ12" s="381"/>
      <c r="AK12" s="382"/>
      <c r="AL12" s="377"/>
      <c r="AM12" s="383"/>
      <c r="AN12" s="384"/>
      <c r="AO12" s="379" t="s">
        <v>299</v>
      </c>
      <c r="AP12" s="380"/>
      <c r="AQ12" s="380"/>
      <c r="AR12" s="85"/>
      <c r="AS12" s="381">
        <v>1530</v>
      </c>
      <c r="AT12" s="381"/>
      <c r="AU12" s="382"/>
      <c r="AV12" s="377"/>
      <c r="AW12" s="383"/>
      <c r="AX12" s="384"/>
      <c r="AY12" s="379" t="s">
        <v>299</v>
      </c>
      <c r="AZ12" s="380"/>
      <c r="BA12" s="380"/>
      <c r="BB12" s="85"/>
      <c r="BC12" s="381">
        <v>1530</v>
      </c>
      <c r="BD12" s="381"/>
      <c r="BE12" s="382"/>
      <c r="BF12" s="377"/>
      <c r="BG12" s="383"/>
      <c r="BH12" s="384"/>
      <c r="BI12" s="379" t="s">
        <v>299</v>
      </c>
      <c r="BJ12" s="380"/>
      <c r="BK12" s="380"/>
      <c r="BL12" s="85"/>
      <c r="BM12" s="381">
        <v>1530</v>
      </c>
      <c r="BN12" s="381"/>
      <c r="BO12" s="382"/>
      <c r="BP12" s="377"/>
      <c r="BQ12" s="383"/>
      <c r="BR12" s="384"/>
      <c r="BS12" s="379" t="s">
        <v>299</v>
      </c>
      <c r="BT12" s="380"/>
      <c r="BU12" s="380"/>
      <c r="BV12" s="85"/>
      <c r="BW12" s="381">
        <v>1530</v>
      </c>
      <c r="BX12" s="381"/>
      <c r="BY12" s="382"/>
      <c r="BZ12" s="377"/>
      <c r="CA12" s="383"/>
      <c r="CB12" s="384"/>
      <c r="CC12" s="379" t="s">
        <v>299</v>
      </c>
      <c r="CD12" s="380"/>
      <c r="CE12" s="380"/>
      <c r="CF12" s="85"/>
      <c r="CG12" s="381">
        <v>1530</v>
      </c>
      <c r="CH12" s="381"/>
      <c r="CI12" s="382"/>
      <c r="CJ12" s="377"/>
      <c r="CK12" s="383"/>
      <c r="CL12" s="384"/>
      <c r="CM12" s="379" t="s">
        <v>299</v>
      </c>
      <c r="CN12" s="380"/>
      <c r="CO12" s="380"/>
      <c r="CP12" s="85"/>
      <c r="CQ12" s="381">
        <v>1530</v>
      </c>
      <c r="CR12" s="381"/>
      <c r="CS12" s="382"/>
      <c r="CT12" s="377"/>
      <c r="CU12" s="383"/>
      <c r="CV12" s="384"/>
    </row>
    <row r="13" spans="1:100" ht="29.25" customHeight="1">
      <c r="A13" s="70" t="s">
        <v>267</v>
      </c>
      <c r="B13" s="69">
        <v>4</v>
      </c>
      <c r="C13" s="70" t="s">
        <v>262</v>
      </c>
      <c r="D13" s="71" t="s">
        <v>230</v>
      </c>
      <c r="E13" s="82">
        <v>0.2</v>
      </c>
      <c r="F13" s="82"/>
      <c r="G13" s="83"/>
      <c r="H13" s="377"/>
      <c r="I13" s="84"/>
      <c r="J13" s="84"/>
      <c r="K13" s="70" t="s">
        <v>267</v>
      </c>
      <c r="L13" s="69">
        <v>3</v>
      </c>
      <c r="M13" s="70" t="s">
        <v>296</v>
      </c>
      <c r="N13" s="71" t="s">
        <v>40</v>
      </c>
      <c r="O13" s="82">
        <v>1.03</v>
      </c>
      <c r="P13" s="82"/>
      <c r="Q13" s="83"/>
      <c r="R13" s="377"/>
      <c r="S13" s="84"/>
      <c r="T13" s="84"/>
      <c r="U13" s="70" t="s">
        <v>267</v>
      </c>
      <c r="V13" s="69">
        <v>3</v>
      </c>
      <c r="W13" s="70" t="s">
        <v>296</v>
      </c>
      <c r="X13" s="71" t="s">
        <v>40</v>
      </c>
      <c r="Y13" s="82">
        <v>0.75</v>
      </c>
      <c r="Z13" s="82"/>
      <c r="AA13" s="83"/>
      <c r="AB13" s="377"/>
      <c r="AC13" s="84"/>
      <c r="AD13" s="84"/>
      <c r="AE13" s="70" t="s">
        <v>267</v>
      </c>
      <c r="AF13" s="69">
        <v>1</v>
      </c>
      <c r="AG13" s="70" t="s">
        <v>296</v>
      </c>
      <c r="AH13" s="71" t="s">
        <v>41</v>
      </c>
      <c r="AI13" s="82">
        <v>1.21</v>
      </c>
      <c r="AJ13" s="82"/>
      <c r="AK13" s="83"/>
      <c r="AL13" s="377"/>
      <c r="AM13" s="84"/>
      <c r="AN13" s="84"/>
      <c r="AO13" s="70" t="s">
        <v>267</v>
      </c>
      <c r="AP13" s="69">
        <v>4</v>
      </c>
      <c r="AQ13" s="70" t="s">
        <v>296</v>
      </c>
      <c r="AR13" s="71" t="s">
        <v>40</v>
      </c>
      <c r="AS13" s="82">
        <v>0.64</v>
      </c>
      <c r="AT13" s="82"/>
      <c r="AU13" s="83"/>
      <c r="AV13" s="377"/>
      <c r="AW13" s="84"/>
      <c r="AX13" s="84"/>
      <c r="AY13" s="70" t="s">
        <v>267</v>
      </c>
      <c r="AZ13" s="69">
        <v>2</v>
      </c>
      <c r="BA13" s="70" t="s">
        <v>296</v>
      </c>
      <c r="BB13" s="71" t="s">
        <v>41</v>
      </c>
      <c r="BC13" s="82">
        <v>0.62</v>
      </c>
      <c r="BD13" s="82"/>
      <c r="BE13" s="83">
        <v>0.3</v>
      </c>
      <c r="BF13" s="377"/>
      <c r="BG13" s="84"/>
      <c r="BH13" s="84"/>
      <c r="BI13" s="70" t="s">
        <v>267</v>
      </c>
      <c r="BJ13" s="69">
        <v>4</v>
      </c>
      <c r="BK13" s="70" t="s">
        <v>296</v>
      </c>
      <c r="BL13" s="71" t="s">
        <v>40</v>
      </c>
      <c r="BM13" s="82">
        <v>0.23</v>
      </c>
      <c r="BN13" s="82"/>
      <c r="BO13" s="83"/>
      <c r="BP13" s="377"/>
      <c r="BQ13" s="84"/>
      <c r="BR13" s="84"/>
      <c r="BS13" s="70" t="s">
        <v>267</v>
      </c>
      <c r="BT13" s="69">
        <v>1</v>
      </c>
      <c r="BU13" s="70" t="s">
        <v>296</v>
      </c>
      <c r="BV13" s="71" t="s">
        <v>41</v>
      </c>
      <c r="BW13" s="82">
        <v>0.62</v>
      </c>
      <c r="BX13" s="82"/>
      <c r="BY13" s="83"/>
      <c r="BZ13" s="377"/>
      <c r="CA13" s="84"/>
      <c r="CB13" s="84"/>
      <c r="CC13" s="70" t="s">
        <v>267</v>
      </c>
      <c r="CD13" s="69">
        <v>1</v>
      </c>
      <c r="CE13" s="70" t="s">
        <v>296</v>
      </c>
      <c r="CF13" s="71" t="s">
        <v>41</v>
      </c>
      <c r="CG13" s="82">
        <v>0.4</v>
      </c>
      <c r="CH13" s="82"/>
      <c r="CI13" s="83"/>
      <c r="CJ13" s="377"/>
      <c r="CK13" s="84"/>
      <c r="CL13" s="84"/>
      <c r="CM13" s="70" t="s">
        <v>267</v>
      </c>
      <c r="CN13" s="69">
        <v>1</v>
      </c>
      <c r="CO13" s="70" t="s">
        <v>296</v>
      </c>
      <c r="CP13" s="71" t="s">
        <v>237</v>
      </c>
      <c r="CQ13" s="82">
        <v>0.92</v>
      </c>
      <c r="CR13" s="82"/>
      <c r="CS13" s="83"/>
      <c r="CT13" s="377"/>
      <c r="CU13" s="84"/>
      <c r="CV13" s="84"/>
    </row>
    <row r="14" spans="1:100" ht="15">
      <c r="A14" s="70" t="s">
        <v>280</v>
      </c>
      <c r="B14" s="69" t="s">
        <v>278</v>
      </c>
      <c r="C14" s="71" t="s">
        <v>216</v>
      </c>
      <c r="D14" s="71" t="s">
        <v>237</v>
      </c>
      <c r="E14" s="82">
        <v>0.93</v>
      </c>
      <c r="F14" s="82"/>
      <c r="G14" s="83"/>
      <c r="H14" s="378"/>
      <c r="I14" s="84"/>
      <c r="J14" s="84"/>
      <c r="K14" s="70" t="s">
        <v>280</v>
      </c>
      <c r="L14" s="69" t="s">
        <v>309</v>
      </c>
      <c r="M14" s="71" t="s">
        <v>295</v>
      </c>
      <c r="N14" s="71" t="s">
        <v>40</v>
      </c>
      <c r="O14" s="82">
        <v>0.78</v>
      </c>
      <c r="P14" s="82"/>
      <c r="Q14" s="83"/>
      <c r="R14" s="378"/>
      <c r="S14" s="84"/>
      <c r="T14" s="84"/>
      <c r="U14" s="70" t="s">
        <v>280</v>
      </c>
      <c r="V14" s="69" t="s">
        <v>309</v>
      </c>
      <c r="W14" s="71" t="s">
        <v>295</v>
      </c>
      <c r="X14" s="71" t="s">
        <v>237</v>
      </c>
      <c r="Y14" s="82">
        <v>0.65</v>
      </c>
      <c r="Z14" s="82"/>
      <c r="AA14" s="83"/>
      <c r="AB14" s="378"/>
      <c r="AC14" s="84"/>
      <c r="AD14" s="84"/>
      <c r="AE14" s="70" t="s">
        <v>280</v>
      </c>
      <c r="AF14" s="69" t="s">
        <v>306</v>
      </c>
      <c r="AG14" s="71" t="s">
        <v>295</v>
      </c>
      <c r="AH14" s="71" t="s">
        <v>40</v>
      </c>
      <c r="AI14" s="82">
        <v>1.0900000000000001</v>
      </c>
      <c r="AJ14" s="82"/>
      <c r="AK14" s="83"/>
      <c r="AL14" s="378"/>
      <c r="AM14" s="84"/>
      <c r="AN14" s="84"/>
      <c r="AO14" s="70" t="s">
        <v>280</v>
      </c>
      <c r="AP14" s="69" t="s">
        <v>309</v>
      </c>
      <c r="AQ14" s="71" t="s">
        <v>295</v>
      </c>
      <c r="AR14" s="71" t="s">
        <v>40</v>
      </c>
      <c r="AS14" s="82">
        <v>0.7</v>
      </c>
      <c r="AT14" s="82"/>
      <c r="AU14" s="83"/>
      <c r="AV14" s="378"/>
      <c r="AW14" s="84"/>
      <c r="AX14" s="84"/>
      <c r="AY14" s="70" t="s">
        <v>280</v>
      </c>
      <c r="AZ14" s="69" t="s">
        <v>306</v>
      </c>
      <c r="BA14" s="71" t="s">
        <v>295</v>
      </c>
      <c r="BB14" s="71" t="s">
        <v>230</v>
      </c>
      <c r="BC14" s="82">
        <v>0.81</v>
      </c>
      <c r="BD14" s="82"/>
      <c r="BE14" s="83">
        <v>1.08</v>
      </c>
      <c r="BF14" s="378"/>
      <c r="BG14" s="84"/>
      <c r="BH14" s="84"/>
      <c r="BI14" s="70" t="s">
        <v>280</v>
      </c>
      <c r="BJ14" s="69" t="s">
        <v>309</v>
      </c>
      <c r="BK14" s="71" t="s">
        <v>295</v>
      </c>
      <c r="BL14" s="71" t="s">
        <v>40</v>
      </c>
      <c r="BM14" s="82">
        <v>0.36</v>
      </c>
      <c r="BN14" s="82"/>
      <c r="BO14" s="83"/>
      <c r="BP14" s="378"/>
      <c r="BQ14" s="84"/>
      <c r="BR14" s="84"/>
      <c r="BS14" s="70" t="s">
        <v>280</v>
      </c>
      <c r="BT14" s="69" t="s">
        <v>306</v>
      </c>
      <c r="BU14" s="71" t="s">
        <v>295</v>
      </c>
      <c r="BV14" s="71" t="s">
        <v>40</v>
      </c>
      <c r="BW14" s="82">
        <v>0.76</v>
      </c>
      <c r="BX14" s="82"/>
      <c r="BY14" s="83"/>
      <c r="BZ14" s="378"/>
      <c r="CA14" s="84"/>
      <c r="CB14" s="84"/>
      <c r="CC14" s="70" t="s">
        <v>280</v>
      </c>
      <c r="CD14" s="69" t="s">
        <v>306</v>
      </c>
      <c r="CE14" s="71" t="s">
        <v>295</v>
      </c>
      <c r="CF14" s="71" t="s">
        <v>40</v>
      </c>
      <c r="CG14" s="82">
        <v>0.9</v>
      </c>
      <c r="CH14" s="82"/>
      <c r="CI14" s="83"/>
      <c r="CJ14" s="378"/>
      <c r="CK14" s="84"/>
      <c r="CL14" s="84"/>
      <c r="CM14" s="70" t="s">
        <v>280</v>
      </c>
      <c r="CN14" s="69" t="s">
        <v>306</v>
      </c>
      <c r="CO14" s="71" t="s">
        <v>295</v>
      </c>
      <c r="CP14" s="71" t="s">
        <v>230</v>
      </c>
      <c r="CQ14" s="82">
        <v>1.19</v>
      </c>
      <c r="CR14" s="82"/>
      <c r="CS14" s="83"/>
      <c r="CT14" s="378"/>
      <c r="CU14" s="84"/>
      <c r="CV14" s="84"/>
    </row>
    <row r="15" spans="1:100" ht="28.5" customHeight="1">
      <c r="A15" s="388" t="s">
        <v>229</v>
      </c>
      <c r="B15" s="389"/>
      <c r="C15" s="389"/>
      <c r="D15" s="389"/>
      <c r="E15" s="389"/>
      <c r="F15" s="389"/>
      <c r="G15" s="389"/>
      <c r="H15" s="389"/>
      <c r="I15" s="389"/>
      <c r="J15" s="390"/>
      <c r="K15" s="373" t="s">
        <v>229</v>
      </c>
      <c r="L15" s="374"/>
      <c r="M15" s="374"/>
      <c r="N15" s="374"/>
      <c r="O15" s="374"/>
      <c r="P15" s="374"/>
      <c r="Q15" s="374"/>
      <c r="R15" s="374"/>
      <c r="S15" s="374"/>
      <c r="T15" s="375"/>
      <c r="U15" s="373" t="s">
        <v>229</v>
      </c>
      <c r="V15" s="374"/>
      <c r="W15" s="374"/>
      <c r="X15" s="374"/>
      <c r="Y15" s="374"/>
      <c r="Z15" s="374"/>
      <c r="AA15" s="374"/>
      <c r="AB15" s="374"/>
      <c r="AC15" s="374"/>
      <c r="AD15" s="375"/>
      <c r="AE15" s="373" t="s">
        <v>229</v>
      </c>
      <c r="AF15" s="374"/>
      <c r="AG15" s="374"/>
      <c r="AH15" s="374"/>
      <c r="AI15" s="374"/>
      <c r="AJ15" s="374"/>
      <c r="AK15" s="374"/>
      <c r="AL15" s="374"/>
      <c r="AM15" s="374"/>
      <c r="AN15" s="375"/>
      <c r="AO15" s="373" t="s">
        <v>229</v>
      </c>
      <c r="AP15" s="374"/>
      <c r="AQ15" s="374"/>
      <c r="AR15" s="374"/>
      <c r="AS15" s="374"/>
      <c r="AT15" s="374"/>
      <c r="AU15" s="374"/>
      <c r="AV15" s="374"/>
      <c r="AW15" s="374"/>
      <c r="AX15" s="375"/>
      <c r="AY15" s="373" t="s">
        <v>229</v>
      </c>
      <c r="AZ15" s="374"/>
      <c r="BA15" s="374"/>
      <c r="BB15" s="374"/>
      <c r="BC15" s="374"/>
      <c r="BD15" s="374"/>
      <c r="BE15" s="374"/>
      <c r="BF15" s="374"/>
      <c r="BG15" s="374"/>
      <c r="BH15" s="375"/>
      <c r="BI15" s="373" t="s">
        <v>229</v>
      </c>
      <c r="BJ15" s="374"/>
      <c r="BK15" s="374"/>
      <c r="BL15" s="374"/>
      <c r="BM15" s="374"/>
      <c r="BN15" s="374"/>
      <c r="BO15" s="374"/>
      <c r="BP15" s="374"/>
      <c r="BQ15" s="374"/>
      <c r="BR15" s="375"/>
      <c r="BS15" s="373" t="s">
        <v>229</v>
      </c>
      <c r="BT15" s="374"/>
      <c r="BU15" s="374"/>
      <c r="BV15" s="374"/>
      <c r="BW15" s="374"/>
      <c r="BX15" s="374"/>
      <c r="BY15" s="374"/>
      <c r="BZ15" s="374"/>
      <c r="CA15" s="374"/>
      <c r="CB15" s="375"/>
      <c r="CC15" s="373" t="s">
        <v>229</v>
      </c>
      <c r="CD15" s="374"/>
      <c r="CE15" s="374"/>
      <c r="CF15" s="374"/>
      <c r="CG15" s="374"/>
      <c r="CH15" s="374"/>
      <c r="CI15" s="374"/>
      <c r="CJ15" s="374"/>
      <c r="CK15" s="374"/>
      <c r="CL15" s="375"/>
      <c r="CM15" s="373" t="s">
        <v>229</v>
      </c>
      <c r="CN15" s="374"/>
      <c r="CO15" s="374"/>
      <c r="CP15" s="374"/>
      <c r="CQ15" s="374"/>
      <c r="CR15" s="374"/>
      <c r="CS15" s="374"/>
      <c r="CT15" s="374"/>
      <c r="CU15" s="374"/>
      <c r="CV15" s="375"/>
    </row>
    <row r="16" spans="1:100" ht="15">
      <c r="A16" s="373" t="s">
        <v>227</v>
      </c>
      <c r="B16" s="374"/>
      <c r="C16" s="375"/>
      <c r="D16" s="71" t="s">
        <v>230</v>
      </c>
      <c r="E16" s="82">
        <v>1.0900000000000001</v>
      </c>
      <c r="F16" s="82">
        <v>0.95</v>
      </c>
      <c r="G16" s="83"/>
      <c r="H16" s="376">
        <v>0.82</v>
      </c>
      <c r="I16" s="84" t="s">
        <v>286</v>
      </c>
      <c r="J16" s="84">
        <v>3.5</v>
      </c>
      <c r="K16" s="373" t="s">
        <v>227</v>
      </c>
      <c r="L16" s="374"/>
      <c r="M16" s="375"/>
      <c r="N16" s="71"/>
      <c r="O16" s="82">
        <v>0.43</v>
      </c>
      <c r="P16" s="82">
        <v>0.27</v>
      </c>
      <c r="Q16" s="83"/>
      <c r="R16" s="376">
        <v>0.32</v>
      </c>
      <c r="S16" s="84"/>
      <c r="T16" s="84"/>
      <c r="U16" s="373" t="s">
        <v>227</v>
      </c>
      <c r="V16" s="374"/>
      <c r="W16" s="375"/>
      <c r="X16" s="71"/>
      <c r="Y16" s="82">
        <v>0.47</v>
      </c>
      <c r="Z16" s="82">
        <v>0.51</v>
      </c>
      <c r="AA16" s="83"/>
      <c r="AB16" s="376">
        <v>0.42</v>
      </c>
      <c r="AC16" s="84"/>
      <c r="AD16" s="84"/>
      <c r="AE16" s="373" t="s">
        <v>227</v>
      </c>
      <c r="AF16" s="374"/>
      <c r="AG16" s="375"/>
      <c r="AH16" s="71" t="s">
        <v>40</v>
      </c>
      <c r="AI16" s="82">
        <v>0.56999999999999995</v>
      </c>
      <c r="AJ16" s="82">
        <v>8.5</v>
      </c>
      <c r="AK16" s="83"/>
      <c r="AL16" s="376"/>
      <c r="AM16" s="84" t="s">
        <v>314</v>
      </c>
      <c r="AN16" s="84">
        <v>20</v>
      </c>
      <c r="AO16" s="373" t="s">
        <v>227</v>
      </c>
      <c r="AP16" s="374"/>
      <c r="AQ16" s="375"/>
      <c r="AR16" s="71"/>
      <c r="AS16" s="82">
        <v>0.99</v>
      </c>
      <c r="AT16" s="82">
        <v>0.4</v>
      </c>
      <c r="AU16" s="83"/>
      <c r="AV16" s="376">
        <v>1.48</v>
      </c>
      <c r="AW16" s="84"/>
      <c r="AX16" s="84"/>
      <c r="AY16" s="373" t="s">
        <v>227</v>
      </c>
      <c r="AZ16" s="374"/>
      <c r="BA16" s="375"/>
      <c r="BB16" s="71"/>
      <c r="BC16" s="82">
        <v>0.36</v>
      </c>
      <c r="BD16" s="82">
        <v>0.33</v>
      </c>
      <c r="BE16" s="83">
        <v>0.28000000000000003</v>
      </c>
      <c r="BF16" s="376">
        <v>3.91</v>
      </c>
      <c r="BG16" s="84" t="s">
        <v>328</v>
      </c>
      <c r="BH16" s="84">
        <v>0.25</v>
      </c>
      <c r="BI16" s="373" t="s">
        <v>227</v>
      </c>
      <c r="BJ16" s="374"/>
      <c r="BK16" s="375"/>
      <c r="BL16" s="71"/>
      <c r="BM16" s="82">
        <v>2.85</v>
      </c>
      <c r="BN16" s="82">
        <v>1.4</v>
      </c>
      <c r="BO16" s="83"/>
      <c r="BP16" s="376">
        <v>0.05</v>
      </c>
      <c r="BQ16" s="84" t="s">
        <v>314</v>
      </c>
      <c r="BR16" s="84">
        <f>4+6</f>
        <v>10</v>
      </c>
      <c r="BS16" s="373" t="s">
        <v>227</v>
      </c>
      <c r="BT16" s="374"/>
      <c r="BU16" s="375"/>
      <c r="BV16" s="71"/>
      <c r="BW16" s="82">
        <v>0.38</v>
      </c>
      <c r="BX16" s="82">
        <v>0.82</v>
      </c>
      <c r="BY16" s="83"/>
      <c r="BZ16" s="376">
        <v>2.04</v>
      </c>
      <c r="CA16" s="84" t="s">
        <v>314</v>
      </c>
      <c r="CB16" s="84">
        <v>7</v>
      </c>
      <c r="CC16" s="373" t="s">
        <v>227</v>
      </c>
      <c r="CD16" s="374"/>
      <c r="CE16" s="375"/>
      <c r="CF16" s="71"/>
      <c r="CG16" s="82">
        <v>0.5</v>
      </c>
      <c r="CH16" s="82">
        <v>0.35</v>
      </c>
      <c r="CI16" s="83"/>
      <c r="CJ16" s="376">
        <v>0.54</v>
      </c>
      <c r="CK16" s="84"/>
      <c r="CL16" s="84"/>
      <c r="CM16" s="373" t="s">
        <v>227</v>
      </c>
      <c r="CN16" s="374"/>
      <c r="CO16" s="375"/>
      <c r="CP16" s="71"/>
      <c r="CQ16" s="82">
        <v>1.23</v>
      </c>
      <c r="CR16" s="82">
        <v>0.53</v>
      </c>
      <c r="CS16" s="83"/>
      <c r="CT16" s="376">
        <v>1</v>
      </c>
      <c r="CU16" s="84"/>
      <c r="CV16" s="84"/>
    </row>
    <row r="17" spans="1:100" ht="29.25" customHeight="1">
      <c r="A17" s="379" t="s">
        <v>283</v>
      </c>
      <c r="B17" s="380"/>
      <c r="C17" s="380"/>
      <c r="D17" s="85"/>
      <c r="E17" s="381">
        <v>1430</v>
      </c>
      <c r="F17" s="381"/>
      <c r="G17" s="382"/>
      <c r="H17" s="377"/>
      <c r="I17" s="383"/>
      <c r="J17" s="384"/>
      <c r="K17" s="379" t="s">
        <v>283</v>
      </c>
      <c r="L17" s="380"/>
      <c r="M17" s="380"/>
      <c r="N17" s="85"/>
      <c r="O17" s="381">
        <v>1530</v>
      </c>
      <c r="P17" s="381"/>
      <c r="Q17" s="382"/>
      <c r="R17" s="377"/>
      <c r="S17" s="383"/>
      <c r="T17" s="384"/>
      <c r="U17" s="379" t="s">
        <v>283</v>
      </c>
      <c r="V17" s="380"/>
      <c r="W17" s="380"/>
      <c r="X17" s="85"/>
      <c r="Y17" s="381">
        <v>1530</v>
      </c>
      <c r="Z17" s="381"/>
      <c r="AA17" s="382"/>
      <c r="AB17" s="377"/>
      <c r="AC17" s="383"/>
      <c r="AD17" s="384"/>
      <c r="AE17" s="379" t="s">
        <v>283</v>
      </c>
      <c r="AF17" s="380"/>
      <c r="AG17" s="380"/>
      <c r="AH17" s="85"/>
      <c r="AI17" s="381">
        <v>1530</v>
      </c>
      <c r="AJ17" s="381"/>
      <c r="AK17" s="382"/>
      <c r="AL17" s="377"/>
      <c r="AM17" s="383"/>
      <c r="AN17" s="384"/>
      <c r="AO17" s="379" t="s">
        <v>283</v>
      </c>
      <c r="AP17" s="380"/>
      <c r="AQ17" s="380"/>
      <c r="AR17" s="85"/>
      <c r="AS17" s="381">
        <v>1530</v>
      </c>
      <c r="AT17" s="381"/>
      <c r="AU17" s="382"/>
      <c r="AV17" s="377"/>
      <c r="AW17" s="383"/>
      <c r="AX17" s="384"/>
      <c r="AY17" s="379" t="s">
        <v>283</v>
      </c>
      <c r="AZ17" s="380"/>
      <c r="BA17" s="380"/>
      <c r="BB17" s="85"/>
      <c r="BC17" s="381">
        <v>1530</v>
      </c>
      <c r="BD17" s="381"/>
      <c r="BE17" s="382"/>
      <c r="BF17" s="377"/>
      <c r="BG17" s="383"/>
      <c r="BH17" s="384"/>
      <c r="BI17" s="379" t="s">
        <v>283</v>
      </c>
      <c r="BJ17" s="380"/>
      <c r="BK17" s="380"/>
      <c r="BL17" s="85"/>
      <c r="BM17" s="381">
        <v>1530</v>
      </c>
      <c r="BN17" s="381"/>
      <c r="BO17" s="382"/>
      <c r="BP17" s="377"/>
      <c r="BQ17" s="383"/>
      <c r="BR17" s="384"/>
      <c r="BS17" s="379" t="s">
        <v>283</v>
      </c>
      <c r="BT17" s="380"/>
      <c r="BU17" s="380"/>
      <c r="BV17" s="85"/>
      <c r="BW17" s="381">
        <v>1530</v>
      </c>
      <c r="BX17" s="381"/>
      <c r="BY17" s="382"/>
      <c r="BZ17" s="377"/>
      <c r="CA17" s="383"/>
      <c r="CB17" s="384"/>
      <c r="CC17" s="379" t="s">
        <v>283</v>
      </c>
      <c r="CD17" s="380"/>
      <c r="CE17" s="380"/>
      <c r="CF17" s="85"/>
      <c r="CG17" s="381">
        <v>1530</v>
      </c>
      <c r="CH17" s="381"/>
      <c r="CI17" s="382"/>
      <c r="CJ17" s="377"/>
      <c r="CK17" s="383"/>
      <c r="CL17" s="384"/>
      <c r="CM17" s="379" t="s">
        <v>283</v>
      </c>
      <c r="CN17" s="380"/>
      <c r="CO17" s="380"/>
      <c r="CP17" s="85"/>
      <c r="CQ17" s="381">
        <v>1530</v>
      </c>
      <c r="CR17" s="381"/>
      <c r="CS17" s="382"/>
      <c r="CT17" s="377"/>
      <c r="CU17" s="383"/>
      <c r="CV17" s="384"/>
    </row>
    <row r="18" spans="1:100" ht="15">
      <c r="A18" s="70" t="s">
        <v>267</v>
      </c>
      <c r="B18" s="69">
        <v>2</v>
      </c>
      <c r="C18" s="70" t="s">
        <v>262</v>
      </c>
      <c r="D18" s="71" t="s">
        <v>237</v>
      </c>
      <c r="E18" s="82">
        <v>1.08</v>
      </c>
      <c r="F18" s="82"/>
      <c r="G18" s="83"/>
      <c r="H18" s="377"/>
      <c r="I18" s="84"/>
      <c r="J18" s="84"/>
      <c r="K18" s="70" t="s">
        <v>267</v>
      </c>
      <c r="L18" s="69">
        <v>2</v>
      </c>
      <c r="M18" s="70" t="s">
        <v>296</v>
      </c>
      <c r="N18" s="71" t="s">
        <v>237</v>
      </c>
      <c r="O18" s="82">
        <v>1.27</v>
      </c>
      <c r="P18" s="82"/>
      <c r="Q18" s="83"/>
      <c r="R18" s="377"/>
      <c r="S18" s="84" t="s">
        <v>264</v>
      </c>
      <c r="T18" s="84">
        <v>4.5</v>
      </c>
      <c r="U18" s="70" t="s">
        <v>267</v>
      </c>
      <c r="V18" s="69">
        <v>1</v>
      </c>
      <c r="W18" s="70" t="s">
        <v>296</v>
      </c>
      <c r="X18" s="71" t="s">
        <v>237</v>
      </c>
      <c r="Y18" s="82">
        <v>0.25</v>
      </c>
      <c r="Z18" s="82"/>
      <c r="AA18" s="83"/>
      <c r="AB18" s="377"/>
      <c r="AC18" s="84"/>
      <c r="AD18" s="84"/>
      <c r="AE18" s="70" t="s">
        <v>267</v>
      </c>
      <c r="AF18" s="69">
        <v>2</v>
      </c>
      <c r="AG18" s="70" t="s">
        <v>296</v>
      </c>
      <c r="AH18" s="71" t="s">
        <v>41</v>
      </c>
      <c r="AI18" s="82">
        <v>1.44</v>
      </c>
      <c r="AJ18" s="82"/>
      <c r="AK18" s="83"/>
      <c r="AL18" s="377"/>
      <c r="AM18" s="84"/>
      <c r="AN18" s="84"/>
      <c r="AO18" s="70" t="s">
        <v>267</v>
      </c>
      <c r="AP18" s="69">
        <v>2</v>
      </c>
      <c r="AQ18" s="70" t="s">
        <v>296</v>
      </c>
      <c r="AR18" s="71" t="s">
        <v>41</v>
      </c>
      <c r="AS18" s="82">
        <v>0.99</v>
      </c>
      <c r="AT18" s="82"/>
      <c r="AU18" s="83"/>
      <c r="AV18" s="377"/>
      <c r="AW18" s="84" t="s">
        <v>328</v>
      </c>
      <c r="AX18" s="84">
        <v>3.5</v>
      </c>
      <c r="AY18" s="70" t="s">
        <v>267</v>
      </c>
      <c r="AZ18" s="69">
        <v>3</v>
      </c>
      <c r="BA18" s="70" t="s">
        <v>296</v>
      </c>
      <c r="BB18" s="71"/>
      <c r="BC18" s="82">
        <v>0.78</v>
      </c>
      <c r="BD18" s="82"/>
      <c r="BE18" s="83"/>
      <c r="BF18" s="377"/>
      <c r="BG18" s="84"/>
      <c r="BH18" s="84"/>
      <c r="BI18" s="70" t="s">
        <v>267</v>
      </c>
      <c r="BJ18" s="69">
        <v>3</v>
      </c>
      <c r="BK18" s="70" t="s">
        <v>296</v>
      </c>
      <c r="BL18" s="71" t="s">
        <v>40</v>
      </c>
      <c r="BM18" s="82">
        <v>0.44</v>
      </c>
      <c r="BN18" s="82"/>
      <c r="BO18" s="83"/>
      <c r="BP18" s="377"/>
      <c r="BQ18" s="84"/>
      <c r="BR18" s="84"/>
      <c r="BS18" s="70" t="s">
        <v>267</v>
      </c>
      <c r="BT18" s="69">
        <v>1</v>
      </c>
      <c r="BU18" s="70" t="s">
        <v>296</v>
      </c>
      <c r="BV18" s="71" t="s">
        <v>41</v>
      </c>
      <c r="BW18" s="82">
        <v>0.41</v>
      </c>
      <c r="BX18" s="82"/>
      <c r="BY18" s="83"/>
      <c r="BZ18" s="377"/>
      <c r="CA18" s="84"/>
      <c r="CB18" s="84"/>
      <c r="CC18" s="70" t="s">
        <v>267</v>
      </c>
      <c r="CD18" s="69">
        <v>1</v>
      </c>
      <c r="CE18" s="70" t="s">
        <v>296</v>
      </c>
      <c r="CF18" s="71" t="s">
        <v>41</v>
      </c>
      <c r="CG18" s="82">
        <v>0.47</v>
      </c>
      <c r="CH18" s="82"/>
      <c r="CI18" s="83"/>
      <c r="CJ18" s="377"/>
      <c r="CK18" s="84"/>
      <c r="CL18" s="84"/>
      <c r="CM18" s="70" t="s">
        <v>267</v>
      </c>
      <c r="CN18" s="69">
        <v>3</v>
      </c>
      <c r="CO18" s="70" t="s">
        <v>296</v>
      </c>
      <c r="CP18" s="71" t="s">
        <v>40</v>
      </c>
      <c r="CQ18" s="82">
        <v>2.4700000000000002</v>
      </c>
      <c r="CR18" s="82"/>
      <c r="CS18" s="83"/>
      <c r="CT18" s="377"/>
      <c r="CU18" s="84"/>
      <c r="CV18" s="84"/>
    </row>
    <row r="19" spans="1:100" ht="28.5" customHeight="1">
      <c r="A19" s="70" t="s">
        <v>280</v>
      </c>
      <c r="B19" s="69" t="s">
        <v>275</v>
      </c>
      <c r="C19" s="71" t="s">
        <v>216</v>
      </c>
      <c r="D19" s="71" t="s">
        <v>237</v>
      </c>
      <c r="E19" s="82">
        <v>0.56000000000000005</v>
      </c>
      <c r="F19" s="82"/>
      <c r="G19" s="83"/>
      <c r="H19" s="378"/>
      <c r="I19" s="84"/>
      <c r="J19" s="84"/>
      <c r="K19" s="70" t="s">
        <v>280</v>
      </c>
      <c r="L19" s="69" t="s">
        <v>306</v>
      </c>
      <c r="M19" s="71" t="s">
        <v>295</v>
      </c>
      <c r="N19" s="71"/>
      <c r="O19" s="82"/>
      <c r="P19" s="82"/>
      <c r="Q19" s="83"/>
      <c r="R19" s="378"/>
      <c r="S19" s="84"/>
      <c r="T19" s="84"/>
      <c r="U19" s="70" t="s">
        <v>280</v>
      </c>
      <c r="V19" s="69" t="s">
        <v>306</v>
      </c>
      <c r="W19" s="71" t="s">
        <v>295</v>
      </c>
      <c r="X19" s="71" t="s">
        <v>40</v>
      </c>
      <c r="Y19" s="82">
        <v>0.96</v>
      </c>
      <c r="Z19" s="82"/>
      <c r="AA19" s="83"/>
      <c r="AB19" s="378"/>
      <c r="AC19" s="84"/>
      <c r="AD19" s="84"/>
      <c r="AE19" s="70" t="s">
        <v>280</v>
      </c>
      <c r="AF19" s="69" t="s">
        <v>306</v>
      </c>
      <c r="AG19" s="71" t="s">
        <v>295</v>
      </c>
      <c r="AH19" s="71" t="s">
        <v>40</v>
      </c>
      <c r="AI19" s="82">
        <v>0.56999999999999995</v>
      </c>
      <c r="AJ19" s="82"/>
      <c r="AK19" s="83"/>
      <c r="AL19" s="378"/>
      <c r="AM19" s="84"/>
      <c r="AN19" s="84"/>
      <c r="AO19" s="70" t="s">
        <v>280</v>
      </c>
      <c r="AP19" s="69" t="s">
        <v>306</v>
      </c>
      <c r="AQ19" s="71" t="s">
        <v>295</v>
      </c>
      <c r="AR19" s="71" t="s">
        <v>41</v>
      </c>
      <c r="AS19" s="82">
        <v>0.56000000000000005</v>
      </c>
      <c r="AT19" s="82"/>
      <c r="AU19" s="83"/>
      <c r="AV19" s="378"/>
      <c r="AW19" s="84"/>
      <c r="AX19" s="84"/>
      <c r="AY19" s="70" t="s">
        <v>280</v>
      </c>
      <c r="AZ19" s="69" t="s">
        <v>309</v>
      </c>
      <c r="BA19" s="71" t="s">
        <v>295</v>
      </c>
      <c r="BB19" s="71" t="s">
        <v>230</v>
      </c>
      <c r="BC19" s="82">
        <v>0.68</v>
      </c>
      <c r="BD19" s="82"/>
      <c r="BE19" s="83"/>
      <c r="BF19" s="378"/>
      <c r="BG19" s="84"/>
      <c r="BH19" s="84"/>
      <c r="BI19" s="70" t="s">
        <v>280</v>
      </c>
      <c r="BJ19" s="69" t="s">
        <v>309</v>
      </c>
      <c r="BK19" s="71" t="s">
        <v>295</v>
      </c>
      <c r="BL19" s="71" t="s">
        <v>40</v>
      </c>
      <c r="BM19" s="82">
        <v>0.51</v>
      </c>
      <c r="BN19" s="82"/>
      <c r="BO19" s="83"/>
      <c r="BP19" s="378"/>
      <c r="BQ19" s="84"/>
      <c r="BR19" s="84"/>
      <c r="BS19" s="70" t="s">
        <v>280</v>
      </c>
      <c r="BT19" s="69" t="s">
        <v>306</v>
      </c>
      <c r="BU19" s="71" t="s">
        <v>295</v>
      </c>
      <c r="BV19" s="71" t="s">
        <v>40</v>
      </c>
      <c r="BW19" s="82">
        <v>0.73</v>
      </c>
      <c r="BX19" s="82"/>
      <c r="BY19" s="83"/>
      <c r="BZ19" s="378"/>
      <c r="CA19" s="84"/>
      <c r="CB19" s="84"/>
      <c r="CC19" s="70" t="s">
        <v>280</v>
      </c>
      <c r="CD19" s="69" t="s">
        <v>306</v>
      </c>
      <c r="CE19" s="71" t="s">
        <v>295</v>
      </c>
      <c r="CF19" s="71" t="s">
        <v>40</v>
      </c>
      <c r="CG19" s="82">
        <v>0.63</v>
      </c>
      <c r="CH19" s="82"/>
      <c r="CI19" s="83"/>
      <c r="CJ19" s="378"/>
      <c r="CK19" s="84"/>
      <c r="CL19" s="84"/>
      <c r="CM19" s="70" t="s">
        <v>280</v>
      </c>
      <c r="CN19" s="69" t="s">
        <v>309</v>
      </c>
      <c r="CO19" s="71" t="s">
        <v>295</v>
      </c>
      <c r="CP19" s="71" t="s">
        <v>40</v>
      </c>
      <c r="CQ19" s="82">
        <v>0.73</v>
      </c>
      <c r="CR19" s="82"/>
      <c r="CS19" s="83"/>
      <c r="CT19" s="378"/>
      <c r="CU19" s="84"/>
      <c r="CV19" s="84"/>
    </row>
    <row r="20" spans="1:100" ht="15">
      <c r="A20" s="388" t="s">
        <v>231</v>
      </c>
      <c r="B20" s="389"/>
      <c r="C20" s="389"/>
      <c r="D20" s="389"/>
      <c r="E20" s="389"/>
      <c r="F20" s="389"/>
      <c r="G20" s="389"/>
      <c r="H20" s="389"/>
      <c r="I20" s="389"/>
      <c r="J20" s="390"/>
      <c r="K20" s="373" t="s">
        <v>231</v>
      </c>
      <c r="L20" s="374"/>
      <c r="M20" s="374"/>
      <c r="N20" s="374"/>
      <c r="O20" s="374"/>
      <c r="P20" s="374"/>
      <c r="Q20" s="374"/>
      <c r="R20" s="374"/>
      <c r="S20" s="374"/>
      <c r="T20" s="375"/>
      <c r="U20" s="373" t="s">
        <v>231</v>
      </c>
      <c r="V20" s="374"/>
      <c r="W20" s="374"/>
      <c r="X20" s="374"/>
      <c r="Y20" s="374"/>
      <c r="Z20" s="374"/>
      <c r="AA20" s="374"/>
      <c r="AB20" s="374"/>
      <c r="AC20" s="374"/>
      <c r="AD20" s="375"/>
      <c r="AE20" s="373" t="s">
        <v>231</v>
      </c>
      <c r="AF20" s="374"/>
      <c r="AG20" s="374"/>
      <c r="AH20" s="374"/>
      <c r="AI20" s="374"/>
      <c r="AJ20" s="374"/>
      <c r="AK20" s="374"/>
      <c r="AL20" s="374"/>
      <c r="AM20" s="374"/>
      <c r="AN20" s="375"/>
      <c r="AO20" s="373" t="s">
        <v>231</v>
      </c>
      <c r="AP20" s="374"/>
      <c r="AQ20" s="374"/>
      <c r="AR20" s="374"/>
      <c r="AS20" s="374"/>
      <c r="AT20" s="374"/>
      <c r="AU20" s="374"/>
      <c r="AV20" s="374"/>
      <c r="AW20" s="374"/>
      <c r="AX20" s="375"/>
      <c r="AY20" s="373" t="s">
        <v>231</v>
      </c>
      <c r="AZ20" s="374"/>
      <c r="BA20" s="374"/>
      <c r="BB20" s="374"/>
      <c r="BC20" s="374"/>
      <c r="BD20" s="374"/>
      <c r="BE20" s="374"/>
      <c r="BF20" s="374"/>
      <c r="BG20" s="374"/>
      <c r="BH20" s="375"/>
      <c r="BI20" s="373" t="s">
        <v>231</v>
      </c>
      <c r="BJ20" s="374"/>
      <c r="BK20" s="374"/>
      <c r="BL20" s="374"/>
      <c r="BM20" s="374"/>
      <c r="BN20" s="374"/>
      <c r="BO20" s="374"/>
      <c r="BP20" s="374"/>
      <c r="BQ20" s="374"/>
      <c r="BR20" s="375"/>
      <c r="BS20" s="373" t="s">
        <v>231</v>
      </c>
      <c r="BT20" s="374"/>
      <c r="BU20" s="374"/>
      <c r="BV20" s="374"/>
      <c r="BW20" s="374"/>
      <c r="BX20" s="374"/>
      <c r="BY20" s="374"/>
      <c r="BZ20" s="374"/>
      <c r="CA20" s="374"/>
      <c r="CB20" s="375"/>
      <c r="CC20" s="373" t="s">
        <v>231</v>
      </c>
      <c r="CD20" s="374"/>
      <c r="CE20" s="374"/>
      <c r="CF20" s="374"/>
      <c r="CG20" s="374"/>
      <c r="CH20" s="374"/>
      <c r="CI20" s="374"/>
      <c r="CJ20" s="374"/>
      <c r="CK20" s="374"/>
      <c r="CL20" s="375"/>
      <c r="CM20" s="373" t="s">
        <v>231</v>
      </c>
      <c r="CN20" s="374"/>
      <c r="CO20" s="374"/>
      <c r="CP20" s="374"/>
      <c r="CQ20" s="374"/>
      <c r="CR20" s="374"/>
      <c r="CS20" s="374"/>
      <c r="CT20" s="374"/>
      <c r="CU20" s="374"/>
      <c r="CV20" s="375"/>
    </row>
    <row r="21" spans="1:100" ht="29.25" customHeight="1">
      <c r="A21" s="373" t="s">
        <v>227</v>
      </c>
      <c r="B21" s="374"/>
      <c r="C21" s="375"/>
      <c r="D21" s="71" t="s">
        <v>230</v>
      </c>
      <c r="E21" s="82">
        <v>1.57</v>
      </c>
      <c r="F21" s="82">
        <v>0.71</v>
      </c>
      <c r="G21" s="83"/>
      <c r="H21" s="376">
        <v>1.21</v>
      </c>
      <c r="I21" s="84"/>
      <c r="J21" s="84"/>
      <c r="K21" s="373" t="s">
        <v>227</v>
      </c>
      <c r="L21" s="374"/>
      <c r="M21" s="375"/>
      <c r="N21" s="71" t="s">
        <v>230</v>
      </c>
      <c r="O21" s="82">
        <v>0.63</v>
      </c>
      <c r="P21" s="82">
        <v>1</v>
      </c>
      <c r="Q21" s="83"/>
      <c r="R21" s="376">
        <v>0.6</v>
      </c>
      <c r="S21" s="84" t="s">
        <v>315</v>
      </c>
      <c r="T21" s="86">
        <v>15</v>
      </c>
      <c r="U21" s="373" t="s">
        <v>227</v>
      </c>
      <c r="V21" s="374"/>
      <c r="W21" s="375"/>
      <c r="X21" s="71"/>
      <c r="Y21" s="82">
        <v>0.67</v>
      </c>
      <c r="Z21" s="82">
        <v>0.61</v>
      </c>
      <c r="AA21" s="83"/>
      <c r="AB21" s="376">
        <v>0.64</v>
      </c>
      <c r="AC21" s="84"/>
      <c r="AD21" s="86"/>
      <c r="AE21" s="373" t="s">
        <v>227</v>
      </c>
      <c r="AF21" s="374"/>
      <c r="AG21" s="375"/>
      <c r="AH21" s="71"/>
      <c r="AI21" s="82">
        <v>0.42</v>
      </c>
      <c r="AJ21" s="82">
        <v>0.47</v>
      </c>
      <c r="AK21" s="83"/>
      <c r="AL21" s="376"/>
      <c r="AM21" s="84"/>
      <c r="AN21" s="86"/>
      <c r="AO21" s="373" t="s">
        <v>227</v>
      </c>
      <c r="AP21" s="374"/>
      <c r="AQ21" s="375"/>
      <c r="AR21" s="71" t="s">
        <v>40</v>
      </c>
      <c r="AS21" s="82">
        <v>0.87</v>
      </c>
      <c r="AT21" s="82">
        <v>2.78</v>
      </c>
      <c r="AU21" s="83"/>
      <c r="AV21" s="376">
        <v>0.23</v>
      </c>
      <c r="AW21" s="84" t="s">
        <v>314</v>
      </c>
      <c r="AX21" s="86">
        <v>6</v>
      </c>
      <c r="AY21" s="373" t="s">
        <v>227</v>
      </c>
      <c r="AZ21" s="374"/>
      <c r="BA21" s="375"/>
      <c r="BB21" s="71"/>
      <c r="BC21" s="82">
        <v>0.52</v>
      </c>
      <c r="BD21" s="82">
        <v>0.18</v>
      </c>
      <c r="BE21" s="83"/>
      <c r="BF21" s="376">
        <v>2.2000000000000002</v>
      </c>
      <c r="BG21" s="84"/>
      <c r="BH21" s="86"/>
      <c r="BI21" s="373" t="s">
        <v>227</v>
      </c>
      <c r="BJ21" s="374"/>
      <c r="BK21" s="375"/>
      <c r="BL21" s="71"/>
      <c r="BM21" s="82">
        <v>0.42</v>
      </c>
      <c r="BN21" s="82">
        <v>0.1</v>
      </c>
      <c r="BO21" s="83"/>
      <c r="BP21" s="376">
        <v>0.15</v>
      </c>
      <c r="BQ21" s="84"/>
      <c r="BR21" s="86"/>
      <c r="BS21" s="373" t="s">
        <v>227</v>
      </c>
      <c r="BT21" s="374"/>
      <c r="BU21" s="375"/>
      <c r="BV21" s="71" t="s">
        <v>328</v>
      </c>
      <c r="BW21" s="82">
        <v>0.42</v>
      </c>
      <c r="BX21" s="82">
        <v>0.05</v>
      </c>
      <c r="BY21" s="83"/>
      <c r="BZ21" s="376">
        <v>1.79</v>
      </c>
      <c r="CA21" s="84"/>
      <c r="CB21" s="86"/>
      <c r="CC21" s="373" t="s">
        <v>227</v>
      </c>
      <c r="CD21" s="374"/>
      <c r="CE21" s="375"/>
      <c r="CF21" s="71"/>
      <c r="CG21" s="82">
        <v>0.53</v>
      </c>
      <c r="CH21" s="82">
        <v>0.38</v>
      </c>
      <c r="CI21" s="83"/>
      <c r="CJ21" s="376">
        <v>0.47</v>
      </c>
      <c r="CK21" s="84"/>
      <c r="CL21" s="86"/>
      <c r="CM21" s="373" t="s">
        <v>227</v>
      </c>
      <c r="CN21" s="374"/>
      <c r="CO21" s="375"/>
      <c r="CP21" s="71"/>
      <c r="CQ21" s="82">
        <v>1.1599999999999999</v>
      </c>
      <c r="CR21" s="82">
        <v>0.84</v>
      </c>
      <c r="CS21" s="83">
        <v>7.26</v>
      </c>
      <c r="CT21" s="376">
        <v>0.44</v>
      </c>
      <c r="CU21" s="84"/>
      <c r="CV21" s="86"/>
    </row>
    <row r="22" spans="1:100" ht="15">
      <c r="A22" s="379" t="s">
        <v>284</v>
      </c>
      <c r="B22" s="380"/>
      <c r="C22" s="380"/>
      <c r="D22" s="85"/>
      <c r="E22" s="381">
        <v>1430</v>
      </c>
      <c r="F22" s="381"/>
      <c r="G22" s="382"/>
      <c r="H22" s="377"/>
      <c r="I22" s="383"/>
      <c r="J22" s="384"/>
      <c r="K22" s="379" t="s">
        <v>284</v>
      </c>
      <c r="L22" s="380"/>
      <c r="M22" s="380"/>
      <c r="N22" s="85"/>
      <c r="O22" s="381">
        <v>1530</v>
      </c>
      <c r="P22" s="381"/>
      <c r="Q22" s="382"/>
      <c r="R22" s="377"/>
      <c r="S22" s="383"/>
      <c r="T22" s="384"/>
      <c r="U22" s="379" t="s">
        <v>284</v>
      </c>
      <c r="V22" s="380"/>
      <c r="W22" s="380"/>
      <c r="X22" s="85"/>
      <c r="Y22" s="381">
        <v>1530</v>
      </c>
      <c r="Z22" s="381"/>
      <c r="AA22" s="382"/>
      <c r="AB22" s="377"/>
      <c r="AC22" s="383"/>
      <c r="AD22" s="384"/>
      <c r="AE22" s="379" t="s">
        <v>284</v>
      </c>
      <c r="AF22" s="380"/>
      <c r="AG22" s="380"/>
      <c r="AH22" s="85"/>
      <c r="AI22" s="381">
        <v>1530</v>
      </c>
      <c r="AJ22" s="381"/>
      <c r="AK22" s="382"/>
      <c r="AL22" s="377"/>
      <c r="AM22" s="383"/>
      <c r="AN22" s="384"/>
      <c r="AO22" s="379" t="s">
        <v>284</v>
      </c>
      <c r="AP22" s="380"/>
      <c r="AQ22" s="380"/>
      <c r="AR22" s="85"/>
      <c r="AS22" s="381">
        <v>1530</v>
      </c>
      <c r="AT22" s="381"/>
      <c r="AU22" s="382"/>
      <c r="AV22" s="377"/>
      <c r="AW22" s="383"/>
      <c r="AX22" s="384"/>
      <c r="AY22" s="379" t="s">
        <v>284</v>
      </c>
      <c r="AZ22" s="380"/>
      <c r="BA22" s="380"/>
      <c r="BB22" s="85"/>
      <c r="BC22" s="381">
        <v>1530</v>
      </c>
      <c r="BD22" s="381"/>
      <c r="BE22" s="382"/>
      <c r="BF22" s="377"/>
      <c r="BG22" s="383"/>
      <c r="BH22" s="384"/>
      <c r="BI22" s="379" t="s">
        <v>284</v>
      </c>
      <c r="BJ22" s="380"/>
      <c r="BK22" s="380"/>
      <c r="BL22" s="85"/>
      <c r="BM22" s="381">
        <v>1530</v>
      </c>
      <c r="BN22" s="381"/>
      <c r="BO22" s="382"/>
      <c r="BP22" s="377"/>
      <c r="BQ22" s="383"/>
      <c r="BR22" s="384"/>
      <c r="BS22" s="379" t="s">
        <v>284</v>
      </c>
      <c r="BT22" s="380"/>
      <c r="BU22" s="380"/>
      <c r="BV22" s="85"/>
      <c r="BW22" s="381">
        <v>1530</v>
      </c>
      <c r="BX22" s="381"/>
      <c r="BY22" s="382"/>
      <c r="BZ22" s="377"/>
      <c r="CA22" s="383"/>
      <c r="CB22" s="384"/>
      <c r="CC22" s="379" t="s">
        <v>284</v>
      </c>
      <c r="CD22" s="380"/>
      <c r="CE22" s="380"/>
      <c r="CF22" s="85"/>
      <c r="CG22" s="381">
        <v>1530</v>
      </c>
      <c r="CH22" s="381"/>
      <c r="CI22" s="382"/>
      <c r="CJ22" s="377"/>
      <c r="CK22" s="383"/>
      <c r="CL22" s="384"/>
      <c r="CM22" s="379" t="s">
        <v>284</v>
      </c>
      <c r="CN22" s="380"/>
      <c r="CO22" s="380"/>
      <c r="CP22" s="85"/>
      <c r="CQ22" s="381">
        <v>1530</v>
      </c>
      <c r="CR22" s="381"/>
      <c r="CS22" s="382"/>
      <c r="CT22" s="377"/>
      <c r="CU22" s="383"/>
      <c r="CV22" s="384"/>
    </row>
    <row r="23" spans="1:100" ht="28.5" customHeight="1">
      <c r="A23" s="70" t="s">
        <v>267</v>
      </c>
      <c r="B23" s="69">
        <v>3</v>
      </c>
      <c r="C23" s="70" t="s">
        <v>262</v>
      </c>
      <c r="D23" s="71" t="s">
        <v>230</v>
      </c>
      <c r="E23" s="82">
        <v>0.91</v>
      </c>
      <c r="F23" s="82"/>
      <c r="G23" s="83"/>
      <c r="H23" s="377"/>
      <c r="I23" s="84" t="s">
        <v>286</v>
      </c>
      <c r="J23" s="84">
        <v>4</v>
      </c>
      <c r="K23" s="70" t="s">
        <v>267</v>
      </c>
      <c r="L23" s="69">
        <v>2</v>
      </c>
      <c r="M23" s="70" t="s">
        <v>296</v>
      </c>
      <c r="N23" s="71" t="s">
        <v>237</v>
      </c>
      <c r="O23" s="82">
        <v>0.71</v>
      </c>
      <c r="P23" s="82"/>
      <c r="Q23" s="83"/>
      <c r="R23" s="377"/>
      <c r="S23" s="84"/>
      <c r="T23" s="84"/>
      <c r="U23" s="70" t="s">
        <v>267</v>
      </c>
      <c r="V23" s="69">
        <v>4</v>
      </c>
      <c r="W23" s="70" t="s">
        <v>296</v>
      </c>
      <c r="X23" s="71" t="s">
        <v>40</v>
      </c>
      <c r="Y23" s="82">
        <v>0.28999999999999998</v>
      </c>
      <c r="Z23" s="82"/>
      <c r="AA23" s="83"/>
      <c r="AB23" s="377"/>
      <c r="AC23" s="84"/>
      <c r="AD23" s="84"/>
      <c r="AE23" s="70" t="s">
        <v>267</v>
      </c>
      <c r="AF23" s="69">
        <v>3</v>
      </c>
      <c r="AG23" s="70" t="s">
        <v>296</v>
      </c>
      <c r="AH23" s="71" t="s">
        <v>40</v>
      </c>
      <c r="AI23" s="82">
        <v>0.54</v>
      </c>
      <c r="AJ23" s="82"/>
      <c r="AK23" s="83"/>
      <c r="AL23" s="377"/>
      <c r="AM23" s="84"/>
      <c r="AN23" s="84"/>
      <c r="AO23" s="70" t="s">
        <v>267</v>
      </c>
      <c r="AP23" s="69"/>
      <c r="AQ23" s="70" t="s">
        <v>296</v>
      </c>
      <c r="AR23" s="71"/>
      <c r="AS23" s="82" t="s">
        <v>331</v>
      </c>
      <c r="AT23" s="82"/>
      <c r="AU23" s="83"/>
      <c r="AV23" s="377"/>
      <c r="AW23" s="84"/>
      <c r="AX23" s="84"/>
      <c r="AY23" s="70" t="s">
        <v>267</v>
      </c>
      <c r="AZ23" s="69">
        <v>3</v>
      </c>
      <c r="BA23" s="70" t="s">
        <v>296</v>
      </c>
      <c r="BB23" s="71" t="s">
        <v>40</v>
      </c>
      <c r="BC23" s="82">
        <v>0.51</v>
      </c>
      <c r="BD23" s="82"/>
      <c r="BE23" s="83">
        <v>0.86</v>
      </c>
      <c r="BF23" s="377"/>
      <c r="BG23" s="84"/>
      <c r="BH23" s="84"/>
      <c r="BI23" s="70" t="s">
        <v>267</v>
      </c>
      <c r="BJ23" s="69"/>
      <c r="BK23" s="70" t="s">
        <v>296</v>
      </c>
      <c r="BL23" s="71"/>
      <c r="BM23" s="82"/>
      <c r="BN23" s="82"/>
      <c r="BO23" s="83"/>
      <c r="BP23" s="377"/>
      <c r="BQ23" s="84"/>
      <c r="BR23" s="84"/>
      <c r="BS23" s="70" t="s">
        <v>267</v>
      </c>
      <c r="BT23" s="69">
        <v>2</v>
      </c>
      <c r="BU23" s="70" t="s">
        <v>296</v>
      </c>
      <c r="BV23" s="71" t="s">
        <v>41</v>
      </c>
      <c r="BW23" s="82">
        <v>0.8</v>
      </c>
      <c r="BX23" s="82"/>
      <c r="BY23" s="83"/>
      <c r="BZ23" s="377"/>
      <c r="CA23" s="84"/>
      <c r="CB23" s="84"/>
      <c r="CC23" s="70" t="s">
        <v>267</v>
      </c>
      <c r="CD23" s="69">
        <v>2</v>
      </c>
      <c r="CE23" s="70" t="s">
        <v>296</v>
      </c>
      <c r="CF23" s="71" t="s">
        <v>41</v>
      </c>
      <c r="CG23" s="82">
        <v>0.83</v>
      </c>
      <c r="CH23" s="82"/>
      <c r="CI23" s="83"/>
      <c r="CJ23" s="377"/>
      <c r="CK23" s="84"/>
      <c r="CL23" s="84"/>
      <c r="CM23" s="70" t="s">
        <v>267</v>
      </c>
      <c r="CN23" s="69">
        <v>4</v>
      </c>
      <c r="CO23" s="70" t="s">
        <v>296</v>
      </c>
      <c r="CP23" s="71" t="s">
        <v>230</v>
      </c>
      <c r="CQ23" s="82">
        <v>33.72</v>
      </c>
      <c r="CR23" s="82"/>
      <c r="CS23" s="83"/>
      <c r="CT23" s="377"/>
      <c r="CU23" s="84"/>
      <c r="CV23" s="84"/>
    </row>
    <row r="24" spans="1:100" ht="19.5" customHeight="1">
      <c r="A24" s="70" t="s">
        <v>280</v>
      </c>
      <c r="B24" s="69" t="s">
        <v>278</v>
      </c>
      <c r="C24" s="71" t="s">
        <v>216</v>
      </c>
      <c r="D24" s="71" t="s">
        <v>230</v>
      </c>
      <c r="E24" s="82">
        <v>0.7</v>
      </c>
      <c r="F24" s="82"/>
      <c r="G24" s="83"/>
      <c r="H24" s="378"/>
      <c r="I24" s="84"/>
      <c r="J24" s="84"/>
      <c r="K24" s="70" t="s">
        <v>280</v>
      </c>
      <c r="L24" s="69" t="s">
        <v>306</v>
      </c>
      <c r="M24" s="71" t="s">
        <v>295</v>
      </c>
      <c r="N24" s="71" t="s">
        <v>40</v>
      </c>
      <c r="O24" s="82">
        <v>0.8</v>
      </c>
      <c r="P24" s="82"/>
      <c r="Q24" s="83"/>
      <c r="R24" s="378"/>
      <c r="S24" s="84" t="s">
        <v>314</v>
      </c>
      <c r="T24" s="84">
        <v>-2.25</v>
      </c>
      <c r="U24" s="70" t="s">
        <v>280</v>
      </c>
      <c r="V24" s="69" t="s">
        <v>309</v>
      </c>
      <c r="W24" s="71" t="s">
        <v>295</v>
      </c>
      <c r="X24" s="71" t="s">
        <v>237</v>
      </c>
      <c r="Y24" s="82">
        <v>0.69</v>
      </c>
      <c r="Z24" s="82"/>
      <c r="AA24" s="83"/>
      <c r="AB24" s="378"/>
      <c r="AC24" s="84"/>
      <c r="AD24" s="84"/>
      <c r="AE24" s="70" t="s">
        <v>280</v>
      </c>
      <c r="AF24" s="69" t="s">
        <v>309</v>
      </c>
      <c r="AG24" s="71" t="s">
        <v>295</v>
      </c>
      <c r="AH24" s="71" t="s">
        <v>40</v>
      </c>
      <c r="AI24" s="82">
        <v>0.52</v>
      </c>
      <c r="AJ24" s="82"/>
      <c r="AK24" s="83"/>
      <c r="AL24" s="378"/>
      <c r="AM24" s="84"/>
      <c r="AN24" s="84"/>
      <c r="AO24" s="70" t="s">
        <v>280</v>
      </c>
      <c r="AP24" s="69"/>
      <c r="AQ24" s="71" t="s">
        <v>295</v>
      </c>
      <c r="AR24" s="71"/>
      <c r="AS24" s="82" t="s">
        <v>331</v>
      </c>
      <c r="AT24" s="82"/>
      <c r="AU24" s="83"/>
      <c r="AV24" s="378"/>
      <c r="AW24" s="84"/>
      <c r="AX24" s="84"/>
      <c r="AY24" s="70" t="s">
        <v>280</v>
      </c>
      <c r="AZ24" s="69" t="s">
        <v>309</v>
      </c>
      <c r="BA24" s="71" t="s">
        <v>295</v>
      </c>
      <c r="BB24" s="71" t="s">
        <v>40</v>
      </c>
      <c r="BC24" s="82">
        <v>1.01</v>
      </c>
      <c r="BD24" s="82"/>
      <c r="BE24" s="83">
        <v>0.49</v>
      </c>
      <c r="BF24" s="378"/>
      <c r="BG24" s="84" t="s">
        <v>314</v>
      </c>
      <c r="BH24" s="84">
        <v>5</v>
      </c>
      <c r="BI24" s="70" t="s">
        <v>280</v>
      </c>
      <c r="BJ24" s="69"/>
      <c r="BK24" s="71" t="s">
        <v>295</v>
      </c>
      <c r="BL24" s="71"/>
      <c r="BM24" s="82"/>
      <c r="BN24" s="82"/>
      <c r="BO24" s="83"/>
      <c r="BP24" s="378"/>
      <c r="BQ24" s="84"/>
      <c r="BR24" s="84"/>
      <c r="BS24" s="70" t="s">
        <v>280</v>
      </c>
      <c r="BT24" s="69" t="s">
        <v>306</v>
      </c>
      <c r="BU24" s="71" t="s">
        <v>295</v>
      </c>
      <c r="BV24" s="71" t="s">
        <v>40</v>
      </c>
      <c r="BW24" s="82">
        <v>0.57999999999999996</v>
      </c>
      <c r="BX24" s="82"/>
      <c r="BY24" s="83"/>
      <c r="BZ24" s="378"/>
      <c r="CA24" s="84"/>
      <c r="CB24" s="84"/>
      <c r="CC24" s="70" t="s">
        <v>280</v>
      </c>
      <c r="CD24" s="69" t="s">
        <v>306</v>
      </c>
      <c r="CE24" s="71" t="s">
        <v>295</v>
      </c>
      <c r="CF24" s="71" t="s">
        <v>40</v>
      </c>
      <c r="CG24" s="82">
        <v>0.51</v>
      </c>
      <c r="CH24" s="82"/>
      <c r="CI24" s="83"/>
      <c r="CJ24" s="378"/>
      <c r="CK24" s="84"/>
      <c r="CL24" s="84"/>
      <c r="CM24" s="70" t="s">
        <v>280</v>
      </c>
      <c r="CN24" s="69" t="s">
        <v>309</v>
      </c>
      <c r="CO24" s="71" t="s">
        <v>295</v>
      </c>
      <c r="CP24" s="71" t="s">
        <v>230</v>
      </c>
      <c r="CQ24" s="82">
        <v>1.08</v>
      </c>
      <c r="CR24" s="82"/>
      <c r="CS24" s="83"/>
      <c r="CT24" s="378"/>
      <c r="CU24" s="84"/>
      <c r="CV24" s="84"/>
    </row>
    <row r="25" spans="1:100" ht="18.75" customHeight="1">
      <c r="A25" s="388" t="s">
        <v>232</v>
      </c>
      <c r="B25" s="389"/>
      <c r="C25" s="389"/>
      <c r="D25" s="389"/>
      <c r="E25" s="389"/>
      <c r="F25" s="389"/>
      <c r="G25" s="389"/>
      <c r="H25" s="389"/>
      <c r="I25" s="389"/>
      <c r="J25" s="390"/>
      <c r="K25" s="373" t="s">
        <v>232</v>
      </c>
      <c r="L25" s="374"/>
      <c r="M25" s="374"/>
      <c r="N25" s="374"/>
      <c r="O25" s="374"/>
      <c r="P25" s="374"/>
      <c r="Q25" s="374"/>
      <c r="R25" s="374"/>
      <c r="S25" s="374"/>
      <c r="T25" s="375"/>
      <c r="U25" s="373" t="s">
        <v>232</v>
      </c>
      <c r="V25" s="374"/>
      <c r="W25" s="374"/>
      <c r="X25" s="374"/>
      <c r="Y25" s="374"/>
      <c r="Z25" s="374"/>
      <c r="AA25" s="374"/>
      <c r="AB25" s="374"/>
      <c r="AC25" s="374"/>
      <c r="AD25" s="375"/>
      <c r="AE25" s="373" t="s">
        <v>232</v>
      </c>
      <c r="AF25" s="374"/>
      <c r="AG25" s="374"/>
      <c r="AH25" s="374"/>
      <c r="AI25" s="374"/>
      <c r="AJ25" s="374"/>
      <c r="AK25" s="374"/>
      <c r="AL25" s="374"/>
      <c r="AM25" s="374"/>
      <c r="AN25" s="375"/>
      <c r="AO25" s="373" t="s">
        <v>232</v>
      </c>
      <c r="AP25" s="374"/>
      <c r="AQ25" s="374"/>
      <c r="AR25" s="374"/>
      <c r="AS25" s="374"/>
      <c r="AT25" s="374"/>
      <c r="AU25" s="374"/>
      <c r="AV25" s="374"/>
      <c r="AW25" s="374"/>
      <c r="AX25" s="375"/>
      <c r="AY25" s="373" t="s">
        <v>232</v>
      </c>
      <c r="AZ25" s="374"/>
      <c r="BA25" s="374"/>
      <c r="BB25" s="374"/>
      <c r="BC25" s="374"/>
      <c r="BD25" s="374"/>
      <c r="BE25" s="374"/>
      <c r="BF25" s="374"/>
      <c r="BG25" s="374"/>
      <c r="BH25" s="375"/>
      <c r="BI25" s="373" t="s">
        <v>232</v>
      </c>
      <c r="BJ25" s="374"/>
      <c r="BK25" s="374"/>
      <c r="BL25" s="374"/>
      <c r="BM25" s="374"/>
      <c r="BN25" s="374"/>
      <c r="BO25" s="374"/>
      <c r="BP25" s="374"/>
      <c r="BQ25" s="374"/>
      <c r="BR25" s="375"/>
      <c r="BS25" s="373" t="s">
        <v>232</v>
      </c>
      <c r="BT25" s="374"/>
      <c r="BU25" s="374"/>
      <c r="BV25" s="374"/>
      <c r="BW25" s="374"/>
      <c r="BX25" s="374"/>
      <c r="BY25" s="374"/>
      <c r="BZ25" s="374"/>
      <c r="CA25" s="374"/>
      <c r="CB25" s="375"/>
      <c r="CC25" s="373" t="s">
        <v>232</v>
      </c>
      <c r="CD25" s="374"/>
      <c r="CE25" s="374"/>
      <c r="CF25" s="374"/>
      <c r="CG25" s="374"/>
      <c r="CH25" s="374"/>
      <c r="CI25" s="374"/>
      <c r="CJ25" s="374"/>
      <c r="CK25" s="374"/>
      <c r="CL25" s="375"/>
      <c r="CM25" s="373" t="s">
        <v>232</v>
      </c>
      <c r="CN25" s="374"/>
      <c r="CO25" s="374"/>
      <c r="CP25" s="374"/>
      <c r="CQ25" s="374"/>
      <c r="CR25" s="374"/>
      <c r="CS25" s="374"/>
      <c r="CT25" s="374"/>
      <c r="CU25" s="374"/>
      <c r="CV25" s="375"/>
    </row>
    <row r="26" spans="1:100" ht="29.25" customHeight="1">
      <c r="A26" s="373" t="s">
        <v>227</v>
      </c>
      <c r="B26" s="374"/>
      <c r="C26" s="375"/>
      <c r="D26" s="71" t="s">
        <v>230</v>
      </c>
      <c r="E26" s="82">
        <v>1.63</v>
      </c>
      <c r="F26" s="82">
        <v>0.74</v>
      </c>
      <c r="G26" s="83"/>
      <c r="H26" s="376">
        <v>0.36</v>
      </c>
      <c r="I26" s="84"/>
      <c r="J26" s="84"/>
      <c r="K26" s="373" t="s">
        <v>227</v>
      </c>
      <c r="L26" s="374"/>
      <c r="M26" s="375"/>
      <c r="N26" s="71" t="s">
        <v>40</v>
      </c>
      <c r="O26" s="82">
        <v>0.69</v>
      </c>
      <c r="P26" s="82">
        <v>1.46</v>
      </c>
      <c r="Q26" s="83">
        <v>0.82</v>
      </c>
      <c r="R26" s="376">
        <v>0.7</v>
      </c>
      <c r="S26" s="84" t="s">
        <v>317</v>
      </c>
      <c r="T26" s="84">
        <v>3</v>
      </c>
      <c r="U26" s="373" t="s">
        <v>227</v>
      </c>
      <c r="V26" s="374"/>
      <c r="W26" s="375"/>
      <c r="X26" s="71" t="s">
        <v>40</v>
      </c>
      <c r="Y26" s="82">
        <v>5.36</v>
      </c>
      <c r="Z26" s="82">
        <v>0.62</v>
      </c>
      <c r="AA26" s="83"/>
      <c r="AB26" s="376">
        <v>0.28000000000000003</v>
      </c>
      <c r="AC26" s="84" t="s">
        <v>314</v>
      </c>
      <c r="AD26" s="84">
        <v>-20</v>
      </c>
      <c r="AE26" s="373" t="s">
        <v>227</v>
      </c>
      <c r="AF26" s="374"/>
      <c r="AG26" s="375"/>
      <c r="AH26" s="71" t="s">
        <v>40</v>
      </c>
      <c r="AI26" s="82">
        <v>0.88</v>
      </c>
      <c r="AJ26" s="82">
        <v>1.92</v>
      </c>
      <c r="AK26" s="83">
        <v>1.66</v>
      </c>
      <c r="AL26" s="376"/>
      <c r="AM26" s="84" t="s">
        <v>314</v>
      </c>
      <c r="AN26" s="84">
        <v>0</v>
      </c>
      <c r="AO26" s="373" t="s">
        <v>227</v>
      </c>
      <c r="AP26" s="374"/>
      <c r="AQ26" s="375"/>
      <c r="AR26" s="71"/>
      <c r="AS26" s="82"/>
      <c r="AT26" s="82"/>
      <c r="AU26" s="83"/>
      <c r="AV26" s="376">
        <v>0.8</v>
      </c>
      <c r="AW26" s="84"/>
      <c r="AX26" s="84"/>
      <c r="AY26" s="373" t="s">
        <v>227</v>
      </c>
      <c r="AZ26" s="374"/>
      <c r="BA26" s="375"/>
      <c r="BB26" s="71"/>
      <c r="BC26" s="82">
        <v>0.83</v>
      </c>
      <c r="BD26" s="82">
        <v>2.17</v>
      </c>
      <c r="BE26" s="83">
        <v>0.67</v>
      </c>
      <c r="BF26" s="376">
        <v>4.7699999999999996</v>
      </c>
      <c r="BG26" s="84"/>
      <c r="BH26" s="84"/>
      <c r="BI26" s="373" t="s">
        <v>227</v>
      </c>
      <c r="BJ26" s="374"/>
      <c r="BK26" s="375"/>
      <c r="BL26" s="71"/>
      <c r="BM26" s="82"/>
      <c r="BN26" s="82"/>
      <c r="BO26" s="83"/>
      <c r="BP26" s="376">
        <v>0.34</v>
      </c>
      <c r="BQ26" s="84"/>
      <c r="BR26" s="84"/>
      <c r="BS26" s="373" t="s">
        <v>227</v>
      </c>
      <c r="BT26" s="374"/>
      <c r="BU26" s="375"/>
      <c r="BV26" s="71"/>
      <c r="BW26" s="82">
        <v>0.63</v>
      </c>
      <c r="BX26" s="82">
        <v>0.25</v>
      </c>
      <c r="BY26" s="83">
        <v>0.21</v>
      </c>
      <c r="BZ26" s="376">
        <v>0.89</v>
      </c>
      <c r="CA26" s="84" t="s">
        <v>314</v>
      </c>
      <c r="CB26" s="84">
        <v>-30</v>
      </c>
      <c r="CC26" s="373" t="s">
        <v>227</v>
      </c>
      <c r="CD26" s="374"/>
      <c r="CE26" s="375"/>
      <c r="CF26" s="71"/>
      <c r="CG26" s="82"/>
      <c r="CH26" s="82"/>
      <c r="CI26" s="83"/>
      <c r="CJ26" s="376">
        <v>0.51</v>
      </c>
      <c r="CK26" s="84"/>
      <c r="CL26" s="84"/>
      <c r="CM26" s="373" t="s">
        <v>227</v>
      </c>
      <c r="CN26" s="374"/>
      <c r="CO26" s="375"/>
      <c r="CP26" s="71"/>
      <c r="CQ26" s="82"/>
      <c r="CR26" s="82"/>
      <c r="CS26" s="83"/>
      <c r="CT26" s="376"/>
      <c r="CU26" s="84"/>
      <c r="CV26" s="84"/>
    </row>
    <row r="27" spans="1:100" ht="15">
      <c r="A27" s="379" t="s">
        <v>285</v>
      </c>
      <c r="B27" s="380"/>
      <c r="C27" s="380"/>
      <c r="D27" s="85"/>
      <c r="E27" s="381">
        <v>1430</v>
      </c>
      <c r="F27" s="381"/>
      <c r="G27" s="382"/>
      <c r="H27" s="377"/>
      <c r="I27" s="383"/>
      <c r="J27" s="384"/>
      <c r="K27" s="379" t="s">
        <v>285</v>
      </c>
      <c r="L27" s="380"/>
      <c r="M27" s="380"/>
      <c r="N27" s="85"/>
      <c r="O27" s="381">
        <v>1530</v>
      </c>
      <c r="P27" s="381"/>
      <c r="Q27" s="382"/>
      <c r="R27" s="377"/>
      <c r="S27" s="383"/>
      <c r="T27" s="384"/>
      <c r="U27" s="379" t="s">
        <v>285</v>
      </c>
      <c r="V27" s="380"/>
      <c r="W27" s="380"/>
      <c r="X27" s="85"/>
      <c r="Y27" s="381">
        <v>1530</v>
      </c>
      <c r="Z27" s="381"/>
      <c r="AA27" s="382"/>
      <c r="AB27" s="377"/>
      <c r="AC27" s="383"/>
      <c r="AD27" s="384"/>
      <c r="AE27" s="379" t="s">
        <v>285</v>
      </c>
      <c r="AF27" s="380"/>
      <c r="AG27" s="380"/>
      <c r="AH27" s="85"/>
      <c r="AI27" s="381">
        <v>1530</v>
      </c>
      <c r="AJ27" s="381"/>
      <c r="AK27" s="382"/>
      <c r="AL27" s="377"/>
      <c r="AM27" s="383"/>
      <c r="AN27" s="384"/>
      <c r="AO27" s="379" t="s">
        <v>285</v>
      </c>
      <c r="AP27" s="380"/>
      <c r="AQ27" s="380"/>
      <c r="AR27" s="85"/>
      <c r="AS27" s="381">
        <v>1530</v>
      </c>
      <c r="AT27" s="381"/>
      <c r="AU27" s="382"/>
      <c r="AV27" s="377"/>
      <c r="AW27" s="383"/>
      <c r="AX27" s="384"/>
      <c r="AY27" s="379" t="s">
        <v>285</v>
      </c>
      <c r="AZ27" s="380"/>
      <c r="BA27" s="380"/>
      <c r="BB27" s="85"/>
      <c r="BC27" s="381">
        <v>1530</v>
      </c>
      <c r="BD27" s="381"/>
      <c r="BE27" s="382"/>
      <c r="BF27" s="377"/>
      <c r="BG27" s="383"/>
      <c r="BH27" s="384"/>
      <c r="BI27" s="379" t="s">
        <v>285</v>
      </c>
      <c r="BJ27" s="380"/>
      <c r="BK27" s="380"/>
      <c r="BL27" s="85"/>
      <c r="BM27" s="381">
        <v>1530</v>
      </c>
      <c r="BN27" s="381"/>
      <c r="BO27" s="382"/>
      <c r="BP27" s="377"/>
      <c r="BQ27" s="383"/>
      <c r="BR27" s="384"/>
      <c r="BS27" s="379" t="s">
        <v>285</v>
      </c>
      <c r="BT27" s="380"/>
      <c r="BU27" s="380"/>
      <c r="BV27" s="85"/>
      <c r="BW27" s="381">
        <v>1530</v>
      </c>
      <c r="BX27" s="381"/>
      <c r="BY27" s="382"/>
      <c r="BZ27" s="377"/>
      <c r="CA27" s="383"/>
      <c r="CB27" s="384"/>
      <c r="CC27" s="379" t="s">
        <v>285</v>
      </c>
      <c r="CD27" s="380"/>
      <c r="CE27" s="380"/>
      <c r="CF27" s="85"/>
      <c r="CG27" s="381">
        <v>1530</v>
      </c>
      <c r="CH27" s="381"/>
      <c r="CI27" s="382"/>
      <c r="CJ27" s="377"/>
      <c r="CK27" s="383"/>
      <c r="CL27" s="384"/>
      <c r="CM27" s="379" t="s">
        <v>285</v>
      </c>
      <c r="CN27" s="380"/>
      <c r="CO27" s="380"/>
      <c r="CP27" s="85"/>
      <c r="CQ27" s="381">
        <v>1530</v>
      </c>
      <c r="CR27" s="381"/>
      <c r="CS27" s="382"/>
      <c r="CT27" s="377"/>
      <c r="CU27" s="383"/>
      <c r="CV27" s="384"/>
    </row>
    <row r="28" spans="1:100" ht="29.25" customHeight="1">
      <c r="A28" s="70" t="s">
        <v>267</v>
      </c>
      <c r="B28" s="69">
        <v>2</v>
      </c>
      <c r="C28" s="70" t="s">
        <v>262</v>
      </c>
      <c r="D28" s="71" t="s">
        <v>237</v>
      </c>
      <c r="E28" s="82">
        <v>0.69</v>
      </c>
      <c r="F28" s="82"/>
      <c r="G28" s="83"/>
      <c r="H28" s="377"/>
      <c r="I28" s="84"/>
      <c r="J28" s="84"/>
      <c r="K28" s="70" t="s">
        <v>267</v>
      </c>
      <c r="L28" s="69">
        <v>3</v>
      </c>
      <c r="M28" s="70" t="s">
        <v>296</v>
      </c>
      <c r="N28" s="71" t="s">
        <v>40</v>
      </c>
      <c r="O28" s="82">
        <v>0.76</v>
      </c>
      <c r="P28" s="82"/>
      <c r="Q28" s="83"/>
      <c r="R28" s="377"/>
      <c r="S28" s="84"/>
      <c r="T28" s="84"/>
      <c r="U28" s="70" t="s">
        <v>267</v>
      </c>
      <c r="V28" s="69"/>
      <c r="W28" s="70" t="s">
        <v>296</v>
      </c>
      <c r="X28" s="71"/>
      <c r="Y28" s="82"/>
      <c r="Z28" s="82"/>
      <c r="AA28" s="83"/>
      <c r="AB28" s="377"/>
      <c r="AC28" s="84"/>
      <c r="AD28" s="84"/>
      <c r="AE28" s="70" t="s">
        <v>267</v>
      </c>
      <c r="AF28" s="69">
        <v>1</v>
      </c>
      <c r="AG28" s="70" t="s">
        <v>296</v>
      </c>
      <c r="AH28" s="71" t="s">
        <v>41</v>
      </c>
      <c r="AI28" s="82">
        <v>0.52</v>
      </c>
      <c r="AJ28" s="82">
        <v>1.68</v>
      </c>
      <c r="AK28" s="83"/>
      <c r="AL28" s="377"/>
      <c r="AM28" s="84"/>
      <c r="AN28" s="84"/>
      <c r="AO28" s="70" t="s">
        <v>267</v>
      </c>
      <c r="AP28" s="69">
        <v>3</v>
      </c>
      <c r="AQ28" s="70" t="s">
        <v>296</v>
      </c>
      <c r="AR28" s="71" t="s">
        <v>230</v>
      </c>
      <c r="AS28" s="82">
        <v>0.62</v>
      </c>
      <c r="AT28" s="82">
        <v>0.6</v>
      </c>
      <c r="AU28" s="83"/>
      <c r="AV28" s="377"/>
      <c r="AW28" s="84"/>
      <c r="AX28" s="84"/>
      <c r="AY28" s="70" t="s">
        <v>267</v>
      </c>
      <c r="AZ28" s="69"/>
      <c r="BA28" s="70" t="s">
        <v>296</v>
      </c>
      <c r="BB28" s="71"/>
      <c r="BC28" s="82"/>
      <c r="BD28" s="82"/>
      <c r="BE28" s="83"/>
      <c r="BF28" s="377"/>
      <c r="BG28" s="84"/>
      <c r="BH28" s="84"/>
      <c r="BI28" s="70" t="s">
        <v>267</v>
      </c>
      <c r="BJ28" s="69"/>
      <c r="BK28" s="70" t="s">
        <v>296</v>
      </c>
      <c r="BL28" s="71"/>
      <c r="BM28" s="82"/>
      <c r="BN28" s="82"/>
      <c r="BO28" s="83"/>
      <c r="BP28" s="377"/>
      <c r="BQ28" s="84"/>
      <c r="BR28" s="84"/>
      <c r="BS28" s="70" t="s">
        <v>267</v>
      </c>
      <c r="BT28" s="69">
        <v>4</v>
      </c>
      <c r="BU28" s="70" t="s">
        <v>296</v>
      </c>
      <c r="BV28" s="71" t="s">
        <v>40</v>
      </c>
      <c r="BW28" s="82">
        <v>1.41</v>
      </c>
      <c r="BX28" s="82"/>
      <c r="BY28" s="83"/>
      <c r="BZ28" s="377"/>
      <c r="CA28" s="84"/>
      <c r="CB28" s="84"/>
      <c r="CC28" s="70" t="s">
        <v>267</v>
      </c>
      <c r="CD28" s="69"/>
      <c r="CE28" s="70" t="s">
        <v>296</v>
      </c>
      <c r="CF28" s="71"/>
      <c r="CG28" s="82"/>
      <c r="CH28" s="82"/>
      <c r="CI28" s="83"/>
      <c r="CJ28" s="377"/>
      <c r="CK28" s="84"/>
      <c r="CL28" s="84"/>
      <c r="CM28" s="70" t="s">
        <v>267</v>
      </c>
      <c r="CN28" s="69"/>
      <c r="CO28" s="70" t="s">
        <v>296</v>
      </c>
      <c r="CP28" s="71"/>
      <c r="CQ28" s="82"/>
      <c r="CR28" s="82"/>
      <c r="CS28" s="83"/>
      <c r="CT28" s="377"/>
      <c r="CU28" s="84"/>
      <c r="CV28" s="84"/>
    </row>
    <row r="29" spans="1:100" ht="15">
      <c r="A29" s="70" t="s">
        <v>280</v>
      </c>
      <c r="B29" s="69" t="s">
        <v>275</v>
      </c>
      <c r="C29" s="71" t="s">
        <v>216</v>
      </c>
      <c r="D29" s="71" t="s">
        <v>230</v>
      </c>
      <c r="E29" s="82">
        <v>0.6</v>
      </c>
      <c r="F29" s="82"/>
      <c r="G29" s="83"/>
      <c r="H29" s="378"/>
      <c r="I29" s="84"/>
      <c r="J29" s="84"/>
      <c r="K29" s="70" t="s">
        <v>280</v>
      </c>
      <c r="L29" s="69" t="s">
        <v>309</v>
      </c>
      <c r="M29" s="71" t="s">
        <v>295</v>
      </c>
      <c r="N29" s="71" t="s">
        <v>40</v>
      </c>
      <c r="O29" s="82">
        <v>0.65</v>
      </c>
      <c r="P29" s="82"/>
      <c r="Q29" s="83"/>
      <c r="R29" s="378"/>
      <c r="S29" s="84"/>
      <c r="T29" s="84"/>
      <c r="U29" s="70" t="s">
        <v>280</v>
      </c>
      <c r="V29" s="69"/>
      <c r="W29" s="71" t="s">
        <v>295</v>
      </c>
      <c r="X29" s="71"/>
      <c r="Y29" s="82"/>
      <c r="Z29" s="82"/>
      <c r="AA29" s="83"/>
      <c r="AB29" s="378"/>
      <c r="AC29" s="84"/>
      <c r="AD29" s="84"/>
      <c r="AE29" s="70" t="s">
        <v>280</v>
      </c>
      <c r="AF29" s="69" t="s">
        <v>306</v>
      </c>
      <c r="AG29" s="71" t="s">
        <v>295</v>
      </c>
      <c r="AH29" s="71" t="s">
        <v>41</v>
      </c>
      <c r="AI29" s="82">
        <v>0.54</v>
      </c>
      <c r="AJ29" s="82">
        <v>1.04</v>
      </c>
      <c r="AK29" s="83"/>
      <c r="AL29" s="378"/>
      <c r="AM29" s="84"/>
      <c r="AN29" s="84"/>
      <c r="AO29" s="70" t="s">
        <v>280</v>
      </c>
      <c r="AP29" s="69" t="s">
        <v>309</v>
      </c>
      <c r="AQ29" s="71" t="s">
        <v>295</v>
      </c>
      <c r="AR29" s="71" t="s">
        <v>40</v>
      </c>
      <c r="AS29" s="82">
        <v>0.57999999999999996</v>
      </c>
      <c r="AT29" s="82">
        <v>2.78</v>
      </c>
      <c r="AU29" s="83"/>
      <c r="AV29" s="378"/>
      <c r="AW29" s="84" t="s">
        <v>314</v>
      </c>
      <c r="AX29" s="84">
        <v>5</v>
      </c>
      <c r="AY29" s="70" t="s">
        <v>280</v>
      </c>
      <c r="AZ29" s="69"/>
      <c r="BA29" s="71" t="s">
        <v>295</v>
      </c>
      <c r="BB29" s="71" t="s">
        <v>40</v>
      </c>
      <c r="BC29" s="82"/>
      <c r="BD29" s="82"/>
      <c r="BE29" s="83"/>
      <c r="BF29" s="378"/>
      <c r="BG29" s="84"/>
      <c r="BH29" s="84"/>
      <c r="BI29" s="70" t="s">
        <v>280</v>
      </c>
      <c r="BJ29" s="69"/>
      <c r="BK29" s="71" t="s">
        <v>295</v>
      </c>
      <c r="BL29" s="71"/>
      <c r="BM29" s="82"/>
      <c r="BN29" s="82"/>
      <c r="BO29" s="83"/>
      <c r="BP29" s="378"/>
      <c r="BQ29" s="84"/>
      <c r="BR29" s="84"/>
      <c r="BS29" s="70" t="s">
        <v>280</v>
      </c>
      <c r="BT29" s="69" t="s">
        <v>309</v>
      </c>
      <c r="BU29" s="71" t="s">
        <v>295</v>
      </c>
      <c r="BV29" s="71" t="s">
        <v>40</v>
      </c>
      <c r="BW29" s="82">
        <v>0.69</v>
      </c>
      <c r="BX29" s="82"/>
      <c r="BY29" s="83">
        <v>0.21</v>
      </c>
      <c r="BZ29" s="378"/>
      <c r="CA29" s="84"/>
      <c r="CB29" s="84"/>
      <c r="CC29" s="70" t="s">
        <v>280</v>
      </c>
      <c r="CD29" s="69"/>
      <c r="CE29" s="71" t="s">
        <v>295</v>
      </c>
      <c r="CF29" s="71"/>
      <c r="CG29" s="82"/>
      <c r="CH29" s="82"/>
      <c r="CI29" s="83"/>
      <c r="CJ29" s="378"/>
      <c r="CK29" s="84"/>
      <c r="CL29" s="84"/>
      <c r="CM29" s="70" t="s">
        <v>280</v>
      </c>
      <c r="CN29" s="69"/>
      <c r="CO29" s="71" t="s">
        <v>295</v>
      </c>
      <c r="CP29" s="71"/>
      <c r="CQ29" s="82"/>
      <c r="CR29" s="82"/>
      <c r="CS29" s="83"/>
      <c r="CT29" s="378"/>
      <c r="CU29" s="84"/>
      <c r="CV29" s="84"/>
    </row>
    <row r="30" spans="1:100" ht="28.5" customHeight="1">
      <c r="A30" s="370" t="s">
        <v>233</v>
      </c>
      <c r="B30" s="371"/>
      <c r="C30" s="371"/>
      <c r="D30" s="371"/>
      <c r="E30" s="371"/>
      <c r="F30" s="371"/>
      <c r="G30" s="371"/>
      <c r="H30" s="371"/>
      <c r="I30" s="372"/>
      <c r="J30" s="87">
        <f>J6+J8+J9+J11+J13+J14+J16+J18+J19+J21+J23+J24+J26+J28+J29</f>
        <v>16.5</v>
      </c>
      <c r="K30" s="370" t="s">
        <v>233</v>
      </c>
      <c r="L30" s="371"/>
      <c r="M30" s="371"/>
      <c r="N30" s="371"/>
      <c r="O30" s="371"/>
      <c r="P30" s="371"/>
      <c r="Q30" s="371"/>
      <c r="R30" s="371"/>
      <c r="S30" s="372"/>
      <c r="T30" s="87">
        <f>T6+T8+T9+T11+T13+T14+T16+T18+T19+T21+T23+T24+T26+T28+T29</f>
        <v>29.25</v>
      </c>
      <c r="U30" s="370"/>
      <c r="V30" s="371"/>
      <c r="W30" s="371"/>
      <c r="X30" s="371"/>
      <c r="Y30" s="371"/>
      <c r="Z30" s="371"/>
      <c r="AA30" s="371"/>
      <c r="AB30" s="371"/>
      <c r="AC30" s="372"/>
      <c r="AD30" s="87">
        <f>AD6+AD8+AD9+AD11+AD13+AD14+AD16+AD18+AD19+AD21+AD23+AD24+AD26+AD28+AD29</f>
        <v>-24</v>
      </c>
      <c r="AE30" s="370"/>
      <c r="AF30" s="371"/>
      <c r="AG30" s="371"/>
      <c r="AH30" s="371"/>
      <c r="AI30" s="371"/>
      <c r="AJ30" s="371"/>
      <c r="AK30" s="371"/>
      <c r="AL30" s="371"/>
      <c r="AM30" s="372"/>
      <c r="AN30" s="87">
        <f>AN6+AN8+AN9+AN11+AN13+AN14+AN16+AN18+AN19+AN21+AN23+AN24+AN26+AN28+AN29</f>
        <v>-17</v>
      </c>
      <c r="AO30" s="370"/>
      <c r="AP30" s="371"/>
      <c r="AQ30" s="371"/>
      <c r="AR30" s="371"/>
      <c r="AS30" s="371"/>
      <c r="AT30" s="371"/>
      <c r="AU30" s="371"/>
      <c r="AV30" s="371"/>
      <c r="AW30" s="372"/>
      <c r="AX30" s="87">
        <f>AX6+AX8+AX9+AX11+AX13+AX14+AX16+AX18+AX19+AX21+AX23+AX24+AX26+AX28+AX29</f>
        <v>14.5</v>
      </c>
      <c r="AY30" s="370"/>
      <c r="AZ30" s="371"/>
      <c r="BA30" s="371"/>
      <c r="BB30" s="371"/>
      <c r="BC30" s="371"/>
      <c r="BD30" s="371"/>
      <c r="BE30" s="371"/>
      <c r="BF30" s="371"/>
      <c r="BG30" s="372"/>
      <c r="BH30" s="87">
        <f>BH6+BH8+BH9+BH11+BH13+BH14+BH16+BH18+BH19+BH21+BH23+BH24+BH26+BH28+BH29</f>
        <v>10.25</v>
      </c>
      <c r="BI30" s="370"/>
      <c r="BJ30" s="371"/>
      <c r="BK30" s="371"/>
      <c r="BL30" s="371"/>
      <c r="BM30" s="371"/>
      <c r="BN30" s="371"/>
      <c r="BO30" s="371"/>
      <c r="BP30" s="371"/>
      <c r="BQ30" s="372"/>
      <c r="BR30" s="87">
        <f>BR6+BR8+BR9+BR11+BR13+BR14+BR16+BR18+BR19+BR21+BR23+BR24+BR26+BR28+BR29</f>
        <v>9</v>
      </c>
      <c r="BS30" s="370"/>
      <c r="BT30" s="371"/>
      <c r="BU30" s="371"/>
      <c r="BV30" s="371"/>
      <c r="BW30" s="371"/>
      <c r="BX30" s="371"/>
      <c r="BY30" s="371"/>
      <c r="BZ30" s="371"/>
      <c r="CA30" s="372"/>
      <c r="CB30" s="87">
        <f>CB6+CB8+CB9+CB11+CB13+CB14+CB16+CB18+CB19+CB21+CB23+CB24+CB26+CB28+CB29</f>
        <v>-8</v>
      </c>
      <c r="CC30" s="370"/>
      <c r="CD30" s="371"/>
      <c r="CE30" s="371"/>
      <c r="CF30" s="371"/>
      <c r="CG30" s="371"/>
      <c r="CH30" s="371"/>
      <c r="CI30" s="371"/>
      <c r="CJ30" s="371"/>
      <c r="CK30" s="372"/>
      <c r="CL30" s="87">
        <f>CL6+CL8+CL9+CL11+CL13+CL14+CL16+CL18+CL19+CL21+CL23+CL24+CL26+CL28+CL29</f>
        <v>-7</v>
      </c>
      <c r="CM30" s="370"/>
      <c r="CN30" s="371"/>
      <c r="CO30" s="371"/>
      <c r="CP30" s="371"/>
      <c r="CQ30" s="371"/>
      <c r="CR30" s="371"/>
      <c r="CS30" s="371"/>
      <c r="CT30" s="371"/>
      <c r="CU30" s="372"/>
      <c r="CV30" s="87">
        <f>CV6+CV8+CV9+CV11+CV13+CV14+CV16+CV18+CV19+CV21+CV23+CV24+CV26+CV28+CV29</f>
        <v>-20</v>
      </c>
    </row>
    <row r="31" spans="1:100" ht="15">
      <c r="A31" s="88"/>
      <c r="B31" s="88"/>
      <c r="C31" s="88"/>
      <c r="D31" s="89"/>
      <c r="E31" s="90"/>
      <c r="F31" s="89"/>
      <c r="G31" s="89"/>
      <c r="H31" s="90"/>
      <c r="I31" s="90"/>
      <c r="J31" s="90"/>
      <c r="K31" s="88"/>
      <c r="L31" s="88"/>
      <c r="M31" s="88"/>
      <c r="N31" s="89"/>
      <c r="O31" s="90"/>
      <c r="P31" s="89"/>
      <c r="Q31" s="89"/>
      <c r="R31" s="90"/>
      <c r="S31" s="90"/>
      <c r="T31" s="90"/>
      <c r="U31" s="88"/>
      <c r="V31" s="88"/>
      <c r="W31" s="88"/>
      <c r="X31" s="89"/>
      <c r="Y31" s="90"/>
      <c r="Z31" s="89"/>
      <c r="AA31" s="89"/>
      <c r="AB31" s="90"/>
      <c r="AC31" s="90"/>
      <c r="AD31" s="90"/>
      <c r="AE31" s="88"/>
      <c r="AF31" s="88"/>
      <c r="AG31" s="88"/>
      <c r="AH31" s="89"/>
      <c r="AI31" s="90"/>
      <c r="AJ31" s="89"/>
      <c r="AK31" s="89"/>
      <c r="AL31" s="90"/>
      <c r="AM31" s="90"/>
      <c r="AN31" s="90"/>
      <c r="AO31" s="88"/>
      <c r="AP31" s="88"/>
      <c r="AQ31" s="88"/>
      <c r="AR31" s="89"/>
      <c r="AS31" s="90"/>
      <c r="AT31" s="89"/>
      <c r="AU31" s="89"/>
      <c r="AV31" s="90"/>
      <c r="AW31" s="90"/>
      <c r="AX31" s="90"/>
      <c r="AY31" s="88"/>
      <c r="AZ31" s="88"/>
      <c r="BA31" s="88"/>
      <c r="BB31" s="89"/>
      <c r="BC31" s="90"/>
      <c r="BD31" s="89"/>
      <c r="BE31" s="89"/>
      <c r="BF31" s="90"/>
      <c r="BG31" s="90"/>
      <c r="BH31" s="90"/>
      <c r="BI31" s="88"/>
      <c r="BJ31" s="88"/>
      <c r="BK31" s="88"/>
      <c r="BL31" s="89"/>
      <c r="BM31" s="90"/>
      <c r="BN31" s="89"/>
      <c r="BO31" s="89"/>
      <c r="BP31" s="90"/>
      <c r="BQ31" s="90"/>
      <c r="BR31" s="90"/>
      <c r="BS31" s="88"/>
      <c r="BT31" s="88"/>
      <c r="BU31" s="88"/>
      <c r="BV31" s="89"/>
      <c r="BW31" s="90"/>
      <c r="BX31" s="89"/>
      <c r="BY31" s="89"/>
      <c r="BZ31" s="90"/>
      <c r="CA31" s="90"/>
      <c r="CB31" s="90"/>
      <c r="CC31" s="88"/>
      <c r="CD31" s="88"/>
      <c r="CE31" s="88"/>
      <c r="CF31" s="89"/>
      <c r="CG31" s="90"/>
      <c r="CH31" s="89"/>
      <c r="CI31" s="89"/>
      <c r="CJ31" s="90"/>
      <c r="CK31" s="90"/>
      <c r="CL31" s="90"/>
      <c r="CM31" s="88"/>
      <c r="CN31" s="88"/>
      <c r="CO31" s="88"/>
      <c r="CP31" s="89"/>
      <c r="CQ31" s="90"/>
      <c r="CR31" s="89"/>
      <c r="CS31" s="89"/>
      <c r="CT31" s="90"/>
      <c r="CU31" s="90"/>
      <c r="CV31" s="90"/>
    </row>
    <row r="32" spans="1:100" ht="29.25" customHeight="1">
      <c r="A32" s="364" t="s">
        <v>234</v>
      </c>
      <c r="B32" s="365"/>
      <c r="C32" s="365"/>
      <c r="D32" s="365"/>
      <c r="E32" s="366"/>
      <c r="F32" s="365" t="s">
        <v>235</v>
      </c>
      <c r="G32" s="365"/>
      <c r="H32" s="365"/>
      <c r="I32" s="365"/>
      <c r="J32" s="366"/>
      <c r="K32" s="364" t="s">
        <v>234</v>
      </c>
      <c r="L32" s="365"/>
      <c r="M32" s="365"/>
      <c r="N32" s="365"/>
      <c r="O32" s="366"/>
      <c r="P32" s="365" t="s">
        <v>235</v>
      </c>
      <c r="Q32" s="365"/>
      <c r="R32" s="365"/>
      <c r="S32" s="365"/>
      <c r="T32" s="366"/>
      <c r="U32" s="364" t="s">
        <v>234</v>
      </c>
      <c r="V32" s="365"/>
      <c r="W32" s="365"/>
      <c r="X32" s="365"/>
      <c r="Y32" s="366"/>
      <c r="Z32" s="365" t="s">
        <v>235</v>
      </c>
      <c r="AA32" s="365"/>
      <c r="AB32" s="365"/>
      <c r="AC32" s="365"/>
      <c r="AD32" s="366"/>
      <c r="AE32" s="364" t="s">
        <v>234</v>
      </c>
      <c r="AF32" s="365"/>
      <c r="AG32" s="365"/>
      <c r="AH32" s="365"/>
      <c r="AI32" s="366"/>
      <c r="AJ32" s="365" t="s">
        <v>235</v>
      </c>
      <c r="AK32" s="365"/>
      <c r="AL32" s="365"/>
      <c r="AM32" s="365"/>
      <c r="AN32" s="366"/>
      <c r="AO32" s="364" t="s">
        <v>234</v>
      </c>
      <c r="AP32" s="365"/>
      <c r="AQ32" s="365"/>
      <c r="AR32" s="365"/>
      <c r="AS32" s="366"/>
      <c r="AT32" s="365" t="s">
        <v>235</v>
      </c>
      <c r="AU32" s="365"/>
      <c r="AV32" s="365"/>
      <c r="AW32" s="365"/>
      <c r="AX32" s="366"/>
      <c r="AY32" s="364" t="s">
        <v>234</v>
      </c>
      <c r="AZ32" s="365"/>
      <c r="BA32" s="365"/>
      <c r="BB32" s="365"/>
      <c r="BC32" s="366"/>
      <c r="BD32" s="365" t="s">
        <v>235</v>
      </c>
      <c r="BE32" s="365"/>
      <c r="BF32" s="365"/>
      <c r="BG32" s="365"/>
      <c r="BH32" s="366"/>
      <c r="BI32" s="364" t="s">
        <v>234</v>
      </c>
      <c r="BJ32" s="365"/>
      <c r="BK32" s="365"/>
      <c r="BL32" s="365"/>
      <c r="BM32" s="366"/>
      <c r="BN32" s="365" t="s">
        <v>235</v>
      </c>
      <c r="BO32" s="365"/>
      <c r="BP32" s="365"/>
      <c r="BQ32" s="365"/>
      <c r="BR32" s="366"/>
      <c r="BS32" s="364" t="s">
        <v>234</v>
      </c>
      <c r="BT32" s="365"/>
      <c r="BU32" s="365"/>
      <c r="BV32" s="365"/>
      <c r="BW32" s="366"/>
      <c r="BX32" s="365" t="s">
        <v>235</v>
      </c>
      <c r="BY32" s="365"/>
      <c r="BZ32" s="365"/>
      <c r="CA32" s="365"/>
      <c r="CB32" s="366"/>
      <c r="CC32" s="364" t="s">
        <v>234</v>
      </c>
      <c r="CD32" s="365"/>
      <c r="CE32" s="365"/>
      <c r="CF32" s="365"/>
      <c r="CG32" s="366"/>
      <c r="CH32" s="365" t="s">
        <v>235</v>
      </c>
      <c r="CI32" s="365"/>
      <c r="CJ32" s="365"/>
      <c r="CK32" s="365"/>
      <c r="CL32" s="366"/>
      <c r="CM32" s="364" t="s">
        <v>234</v>
      </c>
      <c r="CN32" s="365"/>
      <c r="CO32" s="365"/>
      <c r="CP32" s="365"/>
      <c r="CQ32" s="366"/>
      <c r="CR32" s="365" t="s">
        <v>235</v>
      </c>
      <c r="CS32" s="365"/>
      <c r="CT32" s="365"/>
      <c r="CU32" s="365"/>
      <c r="CV32" s="366"/>
    </row>
    <row r="33" spans="1:100" ht="15">
      <c r="A33" s="364" t="s">
        <v>230</v>
      </c>
      <c r="B33" s="365"/>
      <c r="C33" s="365"/>
      <c r="D33" s="365"/>
      <c r="E33" s="366"/>
      <c r="F33" s="364" t="s">
        <v>236</v>
      </c>
      <c r="G33" s="365"/>
      <c r="H33" s="365"/>
      <c r="I33" s="365"/>
      <c r="J33" s="366"/>
      <c r="K33" s="364" t="s">
        <v>230</v>
      </c>
      <c r="L33" s="365"/>
      <c r="M33" s="365"/>
      <c r="N33" s="365"/>
      <c r="O33" s="366"/>
      <c r="P33" s="364" t="s">
        <v>236</v>
      </c>
      <c r="Q33" s="365"/>
      <c r="R33" s="365"/>
      <c r="S33" s="365"/>
      <c r="T33" s="366"/>
      <c r="U33" s="364" t="s">
        <v>230</v>
      </c>
      <c r="V33" s="365"/>
      <c r="W33" s="365"/>
      <c r="X33" s="365"/>
      <c r="Y33" s="366"/>
      <c r="Z33" s="364" t="s">
        <v>236</v>
      </c>
      <c r="AA33" s="365"/>
      <c r="AB33" s="365"/>
      <c r="AC33" s="365"/>
      <c r="AD33" s="366"/>
      <c r="AE33" s="364" t="s">
        <v>230</v>
      </c>
      <c r="AF33" s="365"/>
      <c r="AG33" s="365"/>
      <c r="AH33" s="365"/>
      <c r="AI33" s="366"/>
      <c r="AJ33" s="364" t="s">
        <v>236</v>
      </c>
      <c r="AK33" s="365"/>
      <c r="AL33" s="365"/>
      <c r="AM33" s="365"/>
      <c r="AN33" s="366"/>
      <c r="AO33" s="364" t="s">
        <v>230</v>
      </c>
      <c r="AP33" s="365"/>
      <c r="AQ33" s="365"/>
      <c r="AR33" s="365"/>
      <c r="AS33" s="366"/>
      <c r="AT33" s="364" t="s">
        <v>236</v>
      </c>
      <c r="AU33" s="365"/>
      <c r="AV33" s="365"/>
      <c r="AW33" s="365"/>
      <c r="AX33" s="366"/>
      <c r="AY33" s="364" t="s">
        <v>230</v>
      </c>
      <c r="AZ33" s="365"/>
      <c r="BA33" s="365"/>
      <c r="BB33" s="365"/>
      <c r="BC33" s="366"/>
      <c r="BD33" s="364" t="s">
        <v>236</v>
      </c>
      <c r="BE33" s="365"/>
      <c r="BF33" s="365"/>
      <c r="BG33" s="365"/>
      <c r="BH33" s="366"/>
      <c r="BI33" s="364" t="s">
        <v>230</v>
      </c>
      <c r="BJ33" s="365"/>
      <c r="BK33" s="365"/>
      <c r="BL33" s="365"/>
      <c r="BM33" s="366"/>
      <c r="BN33" s="364" t="s">
        <v>236</v>
      </c>
      <c r="BO33" s="365"/>
      <c r="BP33" s="365"/>
      <c r="BQ33" s="365"/>
      <c r="BR33" s="366"/>
      <c r="BS33" s="364" t="s">
        <v>230</v>
      </c>
      <c r="BT33" s="365"/>
      <c r="BU33" s="365"/>
      <c r="BV33" s="365"/>
      <c r="BW33" s="366"/>
      <c r="BX33" s="364" t="s">
        <v>236</v>
      </c>
      <c r="BY33" s="365"/>
      <c r="BZ33" s="365"/>
      <c r="CA33" s="365"/>
      <c r="CB33" s="366"/>
      <c r="CC33" s="364" t="s">
        <v>230</v>
      </c>
      <c r="CD33" s="365"/>
      <c r="CE33" s="365"/>
      <c r="CF33" s="365"/>
      <c r="CG33" s="366"/>
      <c r="CH33" s="364" t="s">
        <v>236</v>
      </c>
      <c r="CI33" s="365"/>
      <c r="CJ33" s="365"/>
      <c r="CK33" s="365"/>
      <c r="CL33" s="366"/>
      <c r="CM33" s="364" t="s">
        <v>230</v>
      </c>
      <c r="CN33" s="365"/>
      <c r="CO33" s="365"/>
      <c r="CP33" s="365"/>
      <c r="CQ33" s="366"/>
      <c r="CR33" s="364" t="s">
        <v>236</v>
      </c>
      <c r="CS33" s="365"/>
      <c r="CT33" s="365"/>
      <c r="CU33" s="365"/>
      <c r="CV33" s="366"/>
    </row>
    <row r="34" spans="1:100" ht="28.5" customHeight="1">
      <c r="A34" s="364" t="s">
        <v>237</v>
      </c>
      <c r="B34" s="365"/>
      <c r="C34" s="365"/>
      <c r="D34" s="365"/>
      <c r="E34" s="366"/>
      <c r="F34" s="364" t="s">
        <v>238</v>
      </c>
      <c r="G34" s="365"/>
      <c r="H34" s="365"/>
      <c r="I34" s="365"/>
      <c r="J34" s="366"/>
      <c r="K34" s="364" t="s">
        <v>237</v>
      </c>
      <c r="L34" s="365"/>
      <c r="M34" s="365"/>
      <c r="N34" s="365"/>
      <c r="O34" s="366"/>
      <c r="P34" s="364" t="s">
        <v>238</v>
      </c>
      <c r="Q34" s="365"/>
      <c r="R34" s="365"/>
      <c r="S34" s="365"/>
      <c r="T34" s="366"/>
      <c r="U34" s="364" t="s">
        <v>237</v>
      </c>
      <c r="V34" s="365"/>
      <c r="W34" s="365"/>
      <c r="X34" s="365"/>
      <c r="Y34" s="366"/>
      <c r="Z34" s="364" t="s">
        <v>238</v>
      </c>
      <c r="AA34" s="365"/>
      <c r="AB34" s="365"/>
      <c r="AC34" s="365"/>
      <c r="AD34" s="366"/>
      <c r="AE34" s="364" t="s">
        <v>237</v>
      </c>
      <c r="AF34" s="365"/>
      <c r="AG34" s="365"/>
      <c r="AH34" s="365"/>
      <c r="AI34" s="366"/>
      <c r="AJ34" s="364" t="s">
        <v>238</v>
      </c>
      <c r="AK34" s="365"/>
      <c r="AL34" s="365"/>
      <c r="AM34" s="365"/>
      <c r="AN34" s="366"/>
      <c r="AO34" s="364" t="s">
        <v>237</v>
      </c>
      <c r="AP34" s="365"/>
      <c r="AQ34" s="365"/>
      <c r="AR34" s="365"/>
      <c r="AS34" s="366"/>
      <c r="AT34" s="364" t="s">
        <v>238</v>
      </c>
      <c r="AU34" s="365"/>
      <c r="AV34" s="365"/>
      <c r="AW34" s="365"/>
      <c r="AX34" s="366"/>
      <c r="AY34" s="364" t="s">
        <v>237</v>
      </c>
      <c r="AZ34" s="365"/>
      <c r="BA34" s="365"/>
      <c r="BB34" s="365"/>
      <c r="BC34" s="366"/>
      <c r="BD34" s="364" t="s">
        <v>238</v>
      </c>
      <c r="BE34" s="365"/>
      <c r="BF34" s="365"/>
      <c r="BG34" s="365"/>
      <c r="BH34" s="366"/>
      <c r="BI34" s="364" t="s">
        <v>237</v>
      </c>
      <c r="BJ34" s="365"/>
      <c r="BK34" s="365"/>
      <c r="BL34" s="365"/>
      <c r="BM34" s="366"/>
      <c r="BN34" s="364" t="s">
        <v>238</v>
      </c>
      <c r="BO34" s="365"/>
      <c r="BP34" s="365"/>
      <c r="BQ34" s="365"/>
      <c r="BR34" s="366"/>
      <c r="BS34" s="364" t="s">
        <v>237</v>
      </c>
      <c r="BT34" s="365"/>
      <c r="BU34" s="365"/>
      <c r="BV34" s="365"/>
      <c r="BW34" s="366"/>
      <c r="BX34" s="364" t="s">
        <v>238</v>
      </c>
      <c r="BY34" s="365"/>
      <c r="BZ34" s="365"/>
      <c r="CA34" s="365"/>
      <c r="CB34" s="366"/>
      <c r="CC34" s="364" t="s">
        <v>237</v>
      </c>
      <c r="CD34" s="365"/>
      <c r="CE34" s="365"/>
      <c r="CF34" s="365"/>
      <c r="CG34" s="366"/>
      <c r="CH34" s="364" t="s">
        <v>238</v>
      </c>
      <c r="CI34" s="365"/>
      <c r="CJ34" s="365"/>
      <c r="CK34" s="365"/>
      <c r="CL34" s="366"/>
      <c r="CM34" s="364" t="s">
        <v>237</v>
      </c>
      <c r="CN34" s="365"/>
      <c r="CO34" s="365"/>
      <c r="CP34" s="365"/>
      <c r="CQ34" s="366"/>
      <c r="CR34" s="364" t="s">
        <v>238</v>
      </c>
      <c r="CS34" s="365"/>
      <c r="CT34" s="365"/>
      <c r="CU34" s="365"/>
      <c r="CV34" s="366"/>
    </row>
    <row r="35" spans="1:100" ht="15">
      <c r="A35" s="364" t="s">
        <v>239</v>
      </c>
      <c r="B35" s="365"/>
      <c r="C35" s="365"/>
      <c r="D35" s="365"/>
      <c r="E35" s="366"/>
      <c r="F35" s="364" t="s">
        <v>240</v>
      </c>
      <c r="G35" s="365"/>
      <c r="H35" s="365"/>
      <c r="I35" s="365"/>
      <c r="J35" s="366"/>
      <c r="K35" s="364" t="s">
        <v>239</v>
      </c>
      <c r="L35" s="365"/>
      <c r="M35" s="365"/>
      <c r="N35" s="365"/>
      <c r="O35" s="366"/>
      <c r="P35" s="364" t="s">
        <v>240</v>
      </c>
      <c r="Q35" s="365"/>
      <c r="R35" s="365"/>
      <c r="S35" s="365"/>
      <c r="T35" s="366"/>
      <c r="U35" s="364" t="s">
        <v>239</v>
      </c>
      <c r="V35" s="365"/>
      <c r="W35" s="365"/>
      <c r="X35" s="365"/>
      <c r="Y35" s="366"/>
      <c r="Z35" s="364" t="s">
        <v>240</v>
      </c>
      <c r="AA35" s="365"/>
      <c r="AB35" s="365"/>
      <c r="AC35" s="365"/>
      <c r="AD35" s="366"/>
      <c r="AE35" s="364" t="s">
        <v>239</v>
      </c>
      <c r="AF35" s="365"/>
      <c r="AG35" s="365"/>
      <c r="AH35" s="365"/>
      <c r="AI35" s="366"/>
      <c r="AJ35" s="364" t="s">
        <v>240</v>
      </c>
      <c r="AK35" s="365"/>
      <c r="AL35" s="365"/>
      <c r="AM35" s="365"/>
      <c r="AN35" s="366"/>
      <c r="AO35" s="364" t="s">
        <v>239</v>
      </c>
      <c r="AP35" s="365"/>
      <c r="AQ35" s="365"/>
      <c r="AR35" s="365"/>
      <c r="AS35" s="366"/>
      <c r="AT35" s="364" t="s">
        <v>240</v>
      </c>
      <c r="AU35" s="365"/>
      <c r="AV35" s="365"/>
      <c r="AW35" s="365"/>
      <c r="AX35" s="366"/>
      <c r="AY35" s="364" t="s">
        <v>239</v>
      </c>
      <c r="AZ35" s="365"/>
      <c r="BA35" s="365"/>
      <c r="BB35" s="365"/>
      <c r="BC35" s="366"/>
      <c r="BD35" s="364" t="s">
        <v>240</v>
      </c>
      <c r="BE35" s="365"/>
      <c r="BF35" s="365"/>
      <c r="BG35" s="365"/>
      <c r="BH35" s="366"/>
      <c r="BI35" s="364" t="s">
        <v>239</v>
      </c>
      <c r="BJ35" s="365"/>
      <c r="BK35" s="365"/>
      <c r="BL35" s="365"/>
      <c r="BM35" s="366"/>
      <c r="BN35" s="364" t="s">
        <v>240</v>
      </c>
      <c r="BO35" s="365"/>
      <c r="BP35" s="365"/>
      <c r="BQ35" s="365"/>
      <c r="BR35" s="366"/>
      <c r="BS35" s="364" t="s">
        <v>239</v>
      </c>
      <c r="BT35" s="365"/>
      <c r="BU35" s="365"/>
      <c r="BV35" s="365"/>
      <c r="BW35" s="366"/>
      <c r="BX35" s="364" t="s">
        <v>240</v>
      </c>
      <c r="BY35" s="365"/>
      <c r="BZ35" s="365"/>
      <c r="CA35" s="365"/>
      <c r="CB35" s="366"/>
      <c r="CC35" s="364" t="s">
        <v>239</v>
      </c>
      <c r="CD35" s="365"/>
      <c r="CE35" s="365"/>
      <c r="CF35" s="365"/>
      <c r="CG35" s="366"/>
      <c r="CH35" s="364" t="s">
        <v>240</v>
      </c>
      <c r="CI35" s="365"/>
      <c r="CJ35" s="365"/>
      <c r="CK35" s="365"/>
      <c r="CL35" s="366"/>
      <c r="CM35" s="364" t="s">
        <v>239</v>
      </c>
      <c r="CN35" s="365"/>
      <c r="CO35" s="365"/>
      <c r="CP35" s="365"/>
      <c r="CQ35" s="366"/>
      <c r="CR35" s="364" t="s">
        <v>240</v>
      </c>
      <c r="CS35" s="365"/>
      <c r="CT35" s="365"/>
      <c r="CU35" s="365"/>
      <c r="CV35" s="366"/>
    </row>
    <row r="36" spans="1:100" ht="29.25" customHeight="1">
      <c r="A36" s="364" t="s">
        <v>241</v>
      </c>
      <c r="B36" s="365"/>
      <c r="C36" s="365"/>
      <c r="D36" s="365"/>
      <c r="E36" s="366"/>
      <c r="F36" s="364" t="s">
        <v>242</v>
      </c>
      <c r="G36" s="365"/>
      <c r="H36" s="365"/>
      <c r="I36" s="365"/>
      <c r="J36" s="366"/>
      <c r="K36" s="364" t="s">
        <v>241</v>
      </c>
      <c r="L36" s="365"/>
      <c r="M36" s="365"/>
      <c r="N36" s="365"/>
      <c r="O36" s="366"/>
      <c r="P36" s="364" t="s">
        <v>242</v>
      </c>
      <c r="Q36" s="365"/>
      <c r="R36" s="365"/>
      <c r="S36" s="365"/>
      <c r="T36" s="366"/>
      <c r="U36" s="364" t="s">
        <v>241</v>
      </c>
      <c r="V36" s="365"/>
      <c r="W36" s="365"/>
      <c r="X36" s="365"/>
      <c r="Y36" s="366"/>
      <c r="Z36" s="364" t="s">
        <v>242</v>
      </c>
      <c r="AA36" s="365"/>
      <c r="AB36" s="365"/>
      <c r="AC36" s="365"/>
      <c r="AD36" s="366"/>
      <c r="AE36" s="364" t="s">
        <v>241</v>
      </c>
      <c r="AF36" s="365"/>
      <c r="AG36" s="365"/>
      <c r="AH36" s="365"/>
      <c r="AI36" s="366"/>
      <c r="AJ36" s="364" t="s">
        <v>242</v>
      </c>
      <c r="AK36" s="365"/>
      <c r="AL36" s="365"/>
      <c r="AM36" s="365"/>
      <c r="AN36" s="366"/>
      <c r="AO36" s="364" t="s">
        <v>241</v>
      </c>
      <c r="AP36" s="365"/>
      <c r="AQ36" s="365"/>
      <c r="AR36" s="365"/>
      <c r="AS36" s="366"/>
      <c r="AT36" s="364" t="s">
        <v>242</v>
      </c>
      <c r="AU36" s="365"/>
      <c r="AV36" s="365"/>
      <c r="AW36" s="365"/>
      <c r="AX36" s="366"/>
      <c r="AY36" s="364" t="s">
        <v>241</v>
      </c>
      <c r="AZ36" s="365"/>
      <c r="BA36" s="365"/>
      <c r="BB36" s="365"/>
      <c r="BC36" s="366"/>
      <c r="BD36" s="364" t="s">
        <v>242</v>
      </c>
      <c r="BE36" s="365"/>
      <c r="BF36" s="365"/>
      <c r="BG36" s="365"/>
      <c r="BH36" s="366"/>
      <c r="BI36" s="364" t="s">
        <v>241</v>
      </c>
      <c r="BJ36" s="365"/>
      <c r="BK36" s="365"/>
      <c r="BL36" s="365"/>
      <c r="BM36" s="366"/>
      <c r="BN36" s="364" t="s">
        <v>242</v>
      </c>
      <c r="BO36" s="365"/>
      <c r="BP36" s="365"/>
      <c r="BQ36" s="365"/>
      <c r="BR36" s="366"/>
      <c r="BS36" s="364" t="s">
        <v>241</v>
      </c>
      <c r="BT36" s="365"/>
      <c r="BU36" s="365"/>
      <c r="BV36" s="365"/>
      <c r="BW36" s="366"/>
      <c r="BX36" s="364" t="s">
        <v>242</v>
      </c>
      <c r="BY36" s="365"/>
      <c r="BZ36" s="365"/>
      <c r="CA36" s="365"/>
      <c r="CB36" s="366"/>
      <c r="CC36" s="364" t="s">
        <v>241</v>
      </c>
      <c r="CD36" s="365"/>
      <c r="CE36" s="365"/>
      <c r="CF36" s="365"/>
      <c r="CG36" s="366"/>
      <c r="CH36" s="364" t="s">
        <v>242</v>
      </c>
      <c r="CI36" s="365"/>
      <c r="CJ36" s="365"/>
      <c r="CK36" s="365"/>
      <c r="CL36" s="366"/>
      <c r="CM36" s="364" t="s">
        <v>241</v>
      </c>
      <c r="CN36" s="365"/>
      <c r="CO36" s="365"/>
      <c r="CP36" s="365"/>
      <c r="CQ36" s="366"/>
      <c r="CR36" s="364" t="s">
        <v>242</v>
      </c>
      <c r="CS36" s="365"/>
      <c r="CT36" s="365"/>
      <c r="CU36" s="365"/>
      <c r="CV36" s="366"/>
    </row>
    <row r="37" spans="1:100" ht="15">
      <c r="A37" s="364" t="s">
        <v>243</v>
      </c>
      <c r="B37" s="365"/>
      <c r="C37" s="365"/>
      <c r="D37" s="365"/>
      <c r="E37" s="366"/>
      <c r="F37" s="364" t="s">
        <v>244</v>
      </c>
      <c r="G37" s="365"/>
      <c r="H37" s="365"/>
      <c r="I37" s="365"/>
      <c r="J37" s="366"/>
      <c r="K37" s="364" t="s">
        <v>243</v>
      </c>
      <c r="L37" s="365"/>
      <c r="M37" s="365"/>
      <c r="N37" s="365"/>
      <c r="O37" s="366"/>
      <c r="P37" s="364" t="s">
        <v>244</v>
      </c>
      <c r="Q37" s="365"/>
      <c r="R37" s="365"/>
      <c r="S37" s="365"/>
      <c r="T37" s="366"/>
      <c r="U37" s="364" t="s">
        <v>243</v>
      </c>
      <c r="V37" s="365"/>
      <c r="W37" s="365"/>
      <c r="X37" s="365"/>
      <c r="Y37" s="366"/>
      <c r="Z37" s="364" t="s">
        <v>244</v>
      </c>
      <c r="AA37" s="365"/>
      <c r="AB37" s="365"/>
      <c r="AC37" s="365"/>
      <c r="AD37" s="366"/>
      <c r="AE37" s="364" t="s">
        <v>243</v>
      </c>
      <c r="AF37" s="365"/>
      <c r="AG37" s="365"/>
      <c r="AH37" s="365"/>
      <c r="AI37" s="366"/>
      <c r="AJ37" s="364" t="s">
        <v>244</v>
      </c>
      <c r="AK37" s="365"/>
      <c r="AL37" s="365"/>
      <c r="AM37" s="365"/>
      <c r="AN37" s="366"/>
      <c r="AO37" s="364" t="s">
        <v>243</v>
      </c>
      <c r="AP37" s="365"/>
      <c r="AQ37" s="365"/>
      <c r="AR37" s="365"/>
      <c r="AS37" s="366"/>
      <c r="AT37" s="364" t="s">
        <v>244</v>
      </c>
      <c r="AU37" s="365"/>
      <c r="AV37" s="365"/>
      <c r="AW37" s="365"/>
      <c r="AX37" s="366"/>
      <c r="AY37" s="364" t="s">
        <v>243</v>
      </c>
      <c r="AZ37" s="365"/>
      <c r="BA37" s="365"/>
      <c r="BB37" s="365"/>
      <c r="BC37" s="366"/>
      <c r="BD37" s="364" t="s">
        <v>244</v>
      </c>
      <c r="BE37" s="365"/>
      <c r="BF37" s="365"/>
      <c r="BG37" s="365"/>
      <c r="BH37" s="366"/>
      <c r="BI37" s="364" t="s">
        <v>243</v>
      </c>
      <c r="BJ37" s="365"/>
      <c r="BK37" s="365"/>
      <c r="BL37" s="365"/>
      <c r="BM37" s="366"/>
      <c r="BN37" s="364" t="s">
        <v>244</v>
      </c>
      <c r="BO37" s="365"/>
      <c r="BP37" s="365"/>
      <c r="BQ37" s="365"/>
      <c r="BR37" s="366"/>
      <c r="BS37" s="364" t="s">
        <v>243</v>
      </c>
      <c r="BT37" s="365"/>
      <c r="BU37" s="365"/>
      <c r="BV37" s="365"/>
      <c r="BW37" s="366"/>
      <c r="BX37" s="364" t="s">
        <v>244</v>
      </c>
      <c r="BY37" s="365"/>
      <c r="BZ37" s="365"/>
      <c r="CA37" s="365"/>
      <c r="CB37" s="366"/>
      <c r="CC37" s="364" t="s">
        <v>243</v>
      </c>
      <c r="CD37" s="365"/>
      <c r="CE37" s="365"/>
      <c r="CF37" s="365"/>
      <c r="CG37" s="366"/>
      <c r="CH37" s="364" t="s">
        <v>244</v>
      </c>
      <c r="CI37" s="365"/>
      <c r="CJ37" s="365"/>
      <c r="CK37" s="365"/>
      <c r="CL37" s="366"/>
      <c r="CM37" s="364" t="s">
        <v>243</v>
      </c>
      <c r="CN37" s="365"/>
      <c r="CO37" s="365"/>
      <c r="CP37" s="365"/>
      <c r="CQ37" s="366"/>
      <c r="CR37" s="364" t="s">
        <v>244</v>
      </c>
      <c r="CS37" s="365"/>
      <c r="CT37" s="365"/>
      <c r="CU37" s="365"/>
      <c r="CV37" s="366"/>
    </row>
    <row r="38" spans="1:100" ht="28.5" customHeight="1">
      <c r="A38" s="364" t="s">
        <v>245</v>
      </c>
      <c r="B38" s="365"/>
      <c r="C38" s="365"/>
      <c r="D38" s="365"/>
      <c r="E38" s="366"/>
      <c r="F38" s="364" t="s">
        <v>246</v>
      </c>
      <c r="G38" s="365"/>
      <c r="H38" s="365"/>
      <c r="I38" s="365"/>
      <c r="J38" s="366"/>
      <c r="K38" s="364" t="s">
        <v>245</v>
      </c>
      <c r="L38" s="365"/>
      <c r="M38" s="365"/>
      <c r="N38" s="365"/>
      <c r="O38" s="366"/>
      <c r="P38" s="364" t="s">
        <v>246</v>
      </c>
      <c r="Q38" s="365"/>
      <c r="R38" s="365"/>
      <c r="S38" s="365"/>
      <c r="T38" s="366"/>
      <c r="U38" s="364" t="s">
        <v>245</v>
      </c>
      <c r="V38" s="365"/>
      <c r="W38" s="365"/>
      <c r="X38" s="365"/>
      <c r="Y38" s="366"/>
      <c r="Z38" s="364" t="s">
        <v>246</v>
      </c>
      <c r="AA38" s="365"/>
      <c r="AB38" s="365"/>
      <c r="AC38" s="365"/>
      <c r="AD38" s="366"/>
      <c r="AE38" s="364" t="s">
        <v>245</v>
      </c>
      <c r="AF38" s="365"/>
      <c r="AG38" s="365"/>
      <c r="AH38" s="365"/>
      <c r="AI38" s="366"/>
      <c r="AJ38" s="364" t="s">
        <v>246</v>
      </c>
      <c r="AK38" s="365"/>
      <c r="AL38" s="365"/>
      <c r="AM38" s="365"/>
      <c r="AN38" s="366"/>
      <c r="AO38" s="364" t="s">
        <v>245</v>
      </c>
      <c r="AP38" s="365"/>
      <c r="AQ38" s="365"/>
      <c r="AR38" s="365"/>
      <c r="AS38" s="366"/>
      <c r="AT38" s="364" t="s">
        <v>246</v>
      </c>
      <c r="AU38" s="365"/>
      <c r="AV38" s="365"/>
      <c r="AW38" s="365"/>
      <c r="AX38" s="366"/>
      <c r="AY38" s="364" t="s">
        <v>245</v>
      </c>
      <c r="AZ38" s="365"/>
      <c r="BA38" s="365"/>
      <c r="BB38" s="365"/>
      <c r="BC38" s="366"/>
      <c r="BD38" s="364" t="s">
        <v>246</v>
      </c>
      <c r="BE38" s="365"/>
      <c r="BF38" s="365"/>
      <c r="BG38" s="365"/>
      <c r="BH38" s="366"/>
      <c r="BI38" s="364" t="s">
        <v>245</v>
      </c>
      <c r="BJ38" s="365"/>
      <c r="BK38" s="365"/>
      <c r="BL38" s="365"/>
      <c r="BM38" s="366"/>
      <c r="BN38" s="364" t="s">
        <v>246</v>
      </c>
      <c r="BO38" s="365"/>
      <c r="BP38" s="365"/>
      <c r="BQ38" s="365"/>
      <c r="BR38" s="366"/>
      <c r="BS38" s="364" t="s">
        <v>245</v>
      </c>
      <c r="BT38" s="365"/>
      <c r="BU38" s="365"/>
      <c r="BV38" s="365"/>
      <c r="BW38" s="366"/>
      <c r="BX38" s="364" t="s">
        <v>246</v>
      </c>
      <c r="BY38" s="365"/>
      <c r="BZ38" s="365"/>
      <c r="CA38" s="365"/>
      <c r="CB38" s="366"/>
      <c r="CC38" s="364" t="s">
        <v>245</v>
      </c>
      <c r="CD38" s="365"/>
      <c r="CE38" s="365"/>
      <c r="CF38" s="365"/>
      <c r="CG38" s="366"/>
      <c r="CH38" s="364" t="s">
        <v>246</v>
      </c>
      <c r="CI38" s="365"/>
      <c r="CJ38" s="365"/>
      <c r="CK38" s="365"/>
      <c r="CL38" s="366"/>
      <c r="CM38" s="364" t="s">
        <v>245</v>
      </c>
      <c r="CN38" s="365"/>
      <c r="CO38" s="365"/>
      <c r="CP38" s="365"/>
      <c r="CQ38" s="366"/>
      <c r="CR38" s="364" t="s">
        <v>246</v>
      </c>
      <c r="CS38" s="365"/>
      <c r="CT38" s="365"/>
      <c r="CU38" s="365"/>
      <c r="CV38" s="366"/>
    </row>
    <row r="39" spans="1:100" ht="15">
      <c r="A39" s="364" t="s">
        <v>247</v>
      </c>
      <c r="B39" s="365"/>
      <c r="C39" s="365"/>
      <c r="D39" s="365"/>
      <c r="E39" s="366"/>
      <c r="F39" s="364" t="s">
        <v>248</v>
      </c>
      <c r="G39" s="365"/>
      <c r="H39" s="365"/>
      <c r="I39" s="365"/>
      <c r="J39" s="366"/>
      <c r="K39" s="364" t="s">
        <v>247</v>
      </c>
      <c r="L39" s="365"/>
      <c r="M39" s="365"/>
      <c r="N39" s="365"/>
      <c r="O39" s="366"/>
      <c r="P39" s="364" t="s">
        <v>248</v>
      </c>
      <c r="Q39" s="365"/>
      <c r="R39" s="365"/>
      <c r="S39" s="365"/>
      <c r="T39" s="366"/>
      <c r="U39" s="364" t="s">
        <v>247</v>
      </c>
      <c r="V39" s="365"/>
      <c r="W39" s="365"/>
      <c r="X39" s="365"/>
      <c r="Y39" s="366"/>
      <c r="Z39" s="364" t="s">
        <v>248</v>
      </c>
      <c r="AA39" s="365"/>
      <c r="AB39" s="365"/>
      <c r="AC39" s="365"/>
      <c r="AD39" s="366"/>
      <c r="AE39" s="364" t="s">
        <v>247</v>
      </c>
      <c r="AF39" s="365"/>
      <c r="AG39" s="365"/>
      <c r="AH39" s="365"/>
      <c r="AI39" s="366"/>
      <c r="AJ39" s="364" t="s">
        <v>248</v>
      </c>
      <c r="AK39" s="365"/>
      <c r="AL39" s="365"/>
      <c r="AM39" s="365"/>
      <c r="AN39" s="366"/>
      <c r="AO39" s="364" t="s">
        <v>247</v>
      </c>
      <c r="AP39" s="365"/>
      <c r="AQ39" s="365"/>
      <c r="AR39" s="365"/>
      <c r="AS39" s="366"/>
      <c r="AT39" s="364" t="s">
        <v>248</v>
      </c>
      <c r="AU39" s="365"/>
      <c r="AV39" s="365"/>
      <c r="AW39" s="365"/>
      <c r="AX39" s="366"/>
      <c r="AY39" s="364" t="s">
        <v>247</v>
      </c>
      <c r="AZ39" s="365"/>
      <c r="BA39" s="365"/>
      <c r="BB39" s="365"/>
      <c r="BC39" s="366"/>
      <c r="BD39" s="364" t="s">
        <v>248</v>
      </c>
      <c r="BE39" s="365"/>
      <c r="BF39" s="365"/>
      <c r="BG39" s="365"/>
      <c r="BH39" s="366"/>
      <c r="BI39" s="364" t="s">
        <v>247</v>
      </c>
      <c r="BJ39" s="365"/>
      <c r="BK39" s="365"/>
      <c r="BL39" s="365"/>
      <c r="BM39" s="366"/>
      <c r="BN39" s="364" t="s">
        <v>248</v>
      </c>
      <c r="BO39" s="365"/>
      <c r="BP39" s="365"/>
      <c r="BQ39" s="365"/>
      <c r="BR39" s="366"/>
      <c r="BS39" s="364" t="s">
        <v>247</v>
      </c>
      <c r="BT39" s="365"/>
      <c r="BU39" s="365"/>
      <c r="BV39" s="365"/>
      <c r="BW39" s="366"/>
      <c r="BX39" s="364" t="s">
        <v>248</v>
      </c>
      <c r="BY39" s="365"/>
      <c r="BZ39" s="365"/>
      <c r="CA39" s="365"/>
      <c r="CB39" s="366"/>
      <c r="CC39" s="364" t="s">
        <v>247</v>
      </c>
      <c r="CD39" s="365"/>
      <c r="CE39" s="365"/>
      <c r="CF39" s="365"/>
      <c r="CG39" s="366"/>
      <c r="CH39" s="364" t="s">
        <v>248</v>
      </c>
      <c r="CI39" s="365"/>
      <c r="CJ39" s="365"/>
      <c r="CK39" s="365"/>
      <c r="CL39" s="366"/>
      <c r="CM39" s="364" t="s">
        <v>247</v>
      </c>
      <c r="CN39" s="365"/>
      <c r="CO39" s="365"/>
      <c r="CP39" s="365"/>
      <c r="CQ39" s="366"/>
      <c r="CR39" s="364" t="s">
        <v>248</v>
      </c>
      <c r="CS39" s="365"/>
      <c r="CT39" s="365"/>
      <c r="CU39" s="365"/>
      <c r="CV39" s="366"/>
    </row>
    <row r="40" spans="1:100" ht="29.25" customHeight="1">
      <c r="A40" s="364" t="s">
        <v>249</v>
      </c>
      <c r="B40" s="365"/>
      <c r="C40" s="365"/>
      <c r="D40" s="365"/>
      <c r="E40" s="366"/>
      <c r="F40" s="365" t="s">
        <v>250</v>
      </c>
      <c r="G40" s="365"/>
      <c r="H40" s="365"/>
      <c r="I40" s="365"/>
      <c r="J40" s="366"/>
      <c r="K40" s="364" t="s">
        <v>249</v>
      </c>
      <c r="L40" s="365"/>
      <c r="M40" s="365"/>
      <c r="N40" s="365"/>
      <c r="O40" s="366"/>
      <c r="P40" s="365" t="s">
        <v>250</v>
      </c>
      <c r="Q40" s="365"/>
      <c r="R40" s="365"/>
      <c r="S40" s="365"/>
      <c r="T40" s="366"/>
      <c r="U40" s="364" t="s">
        <v>249</v>
      </c>
      <c r="V40" s="365"/>
      <c r="W40" s="365"/>
      <c r="X40" s="365"/>
      <c r="Y40" s="366"/>
      <c r="Z40" s="365" t="s">
        <v>250</v>
      </c>
      <c r="AA40" s="365"/>
      <c r="AB40" s="365"/>
      <c r="AC40" s="365"/>
      <c r="AD40" s="366"/>
      <c r="AE40" s="364" t="s">
        <v>249</v>
      </c>
      <c r="AF40" s="365"/>
      <c r="AG40" s="365"/>
      <c r="AH40" s="365"/>
      <c r="AI40" s="366"/>
      <c r="AJ40" s="365" t="s">
        <v>250</v>
      </c>
      <c r="AK40" s="365"/>
      <c r="AL40" s="365"/>
      <c r="AM40" s="365"/>
      <c r="AN40" s="366"/>
      <c r="AO40" s="364" t="s">
        <v>249</v>
      </c>
      <c r="AP40" s="365"/>
      <c r="AQ40" s="365"/>
      <c r="AR40" s="365"/>
      <c r="AS40" s="366"/>
      <c r="AT40" s="365" t="s">
        <v>250</v>
      </c>
      <c r="AU40" s="365"/>
      <c r="AV40" s="365"/>
      <c r="AW40" s="365"/>
      <c r="AX40" s="366"/>
      <c r="AY40" s="364" t="s">
        <v>249</v>
      </c>
      <c r="AZ40" s="365"/>
      <c r="BA40" s="365"/>
      <c r="BB40" s="365"/>
      <c r="BC40" s="366"/>
      <c r="BD40" s="365" t="s">
        <v>250</v>
      </c>
      <c r="BE40" s="365"/>
      <c r="BF40" s="365"/>
      <c r="BG40" s="365"/>
      <c r="BH40" s="366"/>
      <c r="BI40" s="364" t="s">
        <v>249</v>
      </c>
      <c r="BJ40" s="365"/>
      <c r="BK40" s="365"/>
      <c r="BL40" s="365"/>
      <c r="BM40" s="366"/>
      <c r="BN40" s="365" t="s">
        <v>250</v>
      </c>
      <c r="BO40" s="365"/>
      <c r="BP40" s="365"/>
      <c r="BQ40" s="365"/>
      <c r="BR40" s="366"/>
      <c r="BS40" s="364" t="s">
        <v>249</v>
      </c>
      <c r="BT40" s="365"/>
      <c r="BU40" s="365"/>
      <c r="BV40" s="365"/>
      <c r="BW40" s="366"/>
      <c r="BX40" s="365" t="s">
        <v>250</v>
      </c>
      <c r="BY40" s="365"/>
      <c r="BZ40" s="365"/>
      <c r="CA40" s="365"/>
      <c r="CB40" s="366"/>
      <c r="CC40" s="364" t="s">
        <v>249</v>
      </c>
      <c r="CD40" s="365"/>
      <c r="CE40" s="365"/>
      <c r="CF40" s="365"/>
      <c r="CG40" s="366"/>
      <c r="CH40" s="365" t="s">
        <v>250</v>
      </c>
      <c r="CI40" s="365"/>
      <c r="CJ40" s="365"/>
      <c r="CK40" s="365"/>
      <c r="CL40" s="366"/>
      <c r="CM40" s="364" t="s">
        <v>249</v>
      </c>
      <c r="CN40" s="365"/>
      <c r="CO40" s="365"/>
      <c r="CP40" s="365"/>
      <c r="CQ40" s="366"/>
      <c r="CR40" s="365" t="s">
        <v>250</v>
      </c>
      <c r="CS40" s="365"/>
      <c r="CT40" s="365"/>
      <c r="CU40" s="365"/>
      <c r="CV40" s="366"/>
    </row>
    <row r="41" spans="1:100" ht="15">
      <c r="A41" s="364" t="s">
        <v>251</v>
      </c>
      <c r="B41" s="365"/>
      <c r="C41" s="365"/>
      <c r="D41" s="365"/>
      <c r="E41" s="366"/>
      <c r="F41" s="365" t="s">
        <v>252</v>
      </c>
      <c r="G41" s="365"/>
      <c r="H41" s="365"/>
      <c r="I41" s="365"/>
      <c r="J41" s="366"/>
      <c r="K41" s="364" t="s">
        <v>251</v>
      </c>
      <c r="L41" s="365"/>
      <c r="M41" s="365"/>
      <c r="N41" s="365"/>
      <c r="O41" s="366"/>
      <c r="P41" s="365" t="s">
        <v>252</v>
      </c>
      <c r="Q41" s="365"/>
      <c r="R41" s="365"/>
      <c r="S41" s="365"/>
      <c r="T41" s="366"/>
      <c r="U41" s="364" t="s">
        <v>251</v>
      </c>
      <c r="V41" s="365"/>
      <c r="W41" s="365"/>
      <c r="X41" s="365"/>
      <c r="Y41" s="366"/>
      <c r="Z41" s="365" t="s">
        <v>252</v>
      </c>
      <c r="AA41" s="365"/>
      <c r="AB41" s="365"/>
      <c r="AC41" s="365"/>
      <c r="AD41" s="366"/>
      <c r="AE41" s="364" t="s">
        <v>251</v>
      </c>
      <c r="AF41" s="365"/>
      <c r="AG41" s="365"/>
      <c r="AH41" s="365"/>
      <c r="AI41" s="366"/>
      <c r="AJ41" s="365" t="s">
        <v>252</v>
      </c>
      <c r="AK41" s="365"/>
      <c r="AL41" s="365"/>
      <c r="AM41" s="365"/>
      <c r="AN41" s="366"/>
      <c r="AO41" s="364" t="s">
        <v>251</v>
      </c>
      <c r="AP41" s="365"/>
      <c r="AQ41" s="365"/>
      <c r="AR41" s="365"/>
      <c r="AS41" s="366"/>
      <c r="AT41" s="365" t="s">
        <v>252</v>
      </c>
      <c r="AU41" s="365"/>
      <c r="AV41" s="365"/>
      <c r="AW41" s="365"/>
      <c r="AX41" s="366"/>
      <c r="AY41" s="364" t="s">
        <v>251</v>
      </c>
      <c r="AZ41" s="365"/>
      <c r="BA41" s="365"/>
      <c r="BB41" s="365"/>
      <c r="BC41" s="366"/>
      <c r="BD41" s="365" t="s">
        <v>252</v>
      </c>
      <c r="BE41" s="365"/>
      <c r="BF41" s="365"/>
      <c r="BG41" s="365"/>
      <c r="BH41" s="366"/>
      <c r="BI41" s="364" t="s">
        <v>251</v>
      </c>
      <c r="BJ41" s="365"/>
      <c r="BK41" s="365"/>
      <c r="BL41" s="365"/>
      <c r="BM41" s="366"/>
      <c r="BN41" s="365" t="s">
        <v>252</v>
      </c>
      <c r="BO41" s="365"/>
      <c r="BP41" s="365"/>
      <c r="BQ41" s="365"/>
      <c r="BR41" s="366"/>
      <c r="BS41" s="364" t="s">
        <v>251</v>
      </c>
      <c r="BT41" s="365"/>
      <c r="BU41" s="365"/>
      <c r="BV41" s="365"/>
      <c r="BW41" s="366"/>
      <c r="BX41" s="365" t="s">
        <v>252</v>
      </c>
      <c r="BY41" s="365"/>
      <c r="BZ41" s="365"/>
      <c r="CA41" s="365"/>
      <c r="CB41" s="366"/>
      <c r="CC41" s="364" t="s">
        <v>251</v>
      </c>
      <c r="CD41" s="365"/>
      <c r="CE41" s="365"/>
      <c r="CF41" s="365"/>
      <c r="CG41" s="366"/>
      <c r="CH41" s="365" t="s">
        <v>252</v>
      </c>
      <c r="CI41" s="365"/>
      <c r="CJ41" s="365"/>
      <c r="CK41" s="365"/>
      <c r="CL41" s="366"/>
      <c r="CM41" s="364" t="s">
        <v>251</v>
      </c>
      <c r="CN41" s="365"/>
      <c r="CO41" s="365"/>
      <c r="CP41" s="365"/>
      <c r="CQ41" s="366"/>
      <c r="CR41" s="365" t="s">
        <v>252</v>
      </c>
      <c r="CS41" s="365"/>
      <c r="CT41" s="365"/>
      <c r="CU41" s="365"/>
      <c r="CV41" s="366"/>
    </row>
    <row r="42" spans="1:100" ht="28.5" customHeight="1">
      <c r="A42" s="367" t="s">
        <v>253</v>
      </c>
      <c r="B42" s="368"/>
      <c r="C42" s="368"/>
      <c r="D42" s="368"/>
      <c r="E42" s="369"/>
      <c r="F42" s="368" t="s">
        <v>250</v>
      </c>
      <c r="G42" s="368"/>
      <c r="H42" s="368"/>
      <c r="I42" s="368"/>
      <c r="J42" s="369"/>
      <c r="K42" s="367" t="s">
        <v>253</v>
      </c>
      <c r="L42" s="368"/>
      <c r="M42" s="368"/>
      <c r="N42" s="368"/>
      <c r="O42" s="369"/>
      <c r="P42" s="368" t="s">
        <v>250</v>
      </c>
      <c r="Q42" s="368"/>
      <c r="R42" s="368"/>
      <c r="S42" s="368"/>
      <c r="T42" s="369"/>
      <c r="U42" s="367" t="s">
        <v>253</v>
      </c>
      <c r="V42" s="368"/>
      <c r="W42" s="368"/>
      <c r="X42" s="368"/>
      <c r="Y42" s="369"/>
      <c r="Z42" s="368" t="s">
        <v>250</v>
      </c>
      <c r="AA42" s="368"/>
      <c r="AB42" s="368"/>
      <c r="AC42" s="368"/>
      <c r="AD42" s="369"/>
      <c r="AE42" s="367" t="s">
        <v>253</v>
      </c>
      <c r="AF42" s="368"/>
      <c r="AG42" s="368"/>
      <c r="AH42" s="368"/>
      <c r="AI42" s="369"/>
      <c r="AJ42" s="368" t="s">
        <v>250</v>
      </c>
      <c r="AK42" s="368"/>
      <c r="AL42" s="368"/>
      <c r="AM42" s="368"/>
      <c r="AN42" s="369"/>
      <c r="AO42" s="367" t="s">
        <v>253</v>
      </c>
      <c r="AP42" s="368"/>
      <c r="AQ42" s="368"/>
      <c r="AR42" s="368"/>
      <c r="AS42" s="369"/>
      <c r="AT42" s="368" t="s">
        <v>250</v>
      </c>
      <c r="AU42" s="368"/>
      <c r="AV42" s="368"/>
      <c r="AW42" s="368"/>
      <c r="AX42" s="369"/>
      <c r="AY42" s="367" t="s">
        <v>253</v>
      </c>
      <c r="AZ42" s="368"/>
      <c r="BA42" s="368"/>
      <c r="BB42" s="368"/>
      <c r="BC42" s="369"/>
      <c r="BD42" s="368" t="s">
        <v>250</v>
      </c>
      <c r="BE42" s="368"/>
      <c r="BF42" s="368"/>
      <c r="BG42" s="368"/>
      <c r="BH42" s="369"/>
      <c r="BI42" s="367" t="s">
        <v>253</v>
      </c>
      <c r="BJ42" s="368"/>
      <c r="BK42" s="368"/>
      <c r="BL42" s="368"/>
      <c r="BM42" s="369"/>
      <c r="BN42" s="368" t="s">
        <v>250</v>
      </c>
      <c r="BO42" s="368"/>
      <c r="BP42" s="368"/>
      <c r="BQ42" s="368"/>
      <c r="BR42" s="369"/>
      <c r="BS42" s="367" t="s">
        <v>253</v>
      </c>
      <c r="BT42" s="368"/>
      <c r="BU42" s="368"/>
      <c r="BV42" s="368"/>
      <c r="BW42" s="369"/>
      <c r="BX42" s="368" t="s">
        <v>250</v>
      </c>
      <c r="BY42" s="368"/>
      <c r="BZ42" s="368"/>
      <c r="CA42" s="368"/>
      <c r="CB42" s="369"/>
      <c r="CC42" s="367" t="s">
        <v>253</v>
      </c>
      <c r="CD42" s="368"/>
      <c r="CE42" s="368"/>
      <c r="CF42" s="368"/>
      <c r="CG42" s="369"/>
      <c r="CH42" s="368" t="s">
        <v>250</v>
      </c>
      <c r="CI42" s="368"/>
      <c r="CJ42" s="368"/>
      <c r="CK42" s="368"/>
      <c r="CL42" s="369"/>
      <c r="CM42" s="367" t="s">
        <v>253</v>
      </c>
      <c r="CN42" s="368"/>
      <c r="CO42" s="368"/>
      <c r="CP42" s="368"/>
      <c r="CQ42" s="369"/>
      <c r="CR42" s="368" t="s">
        <v>250</v>
      </c>
      <c r="CS42" s="368"/>
      <c r="CT42" s="368"/>
      <c r="CU42" s="368"/>
      <c r="CV42" s="369"/>
    </row>
    <row r="44" spans="1:100" ht="29.25" customHeight="1"/>
    <row r="46" spans="1:100" ht="28.5" customHeight="1"/>
    <row r="47" spans="1:100" ht="19.5" customHeight="1"/>
    <row r="48" spans="1:100" ht="18.75" customHeight="1"/>
    <row r="49" ht="29.25" customHeight="1"/>
    <row r="51" ht="29.25" customHeight="1"/>
    <row r="53" ht="28.5" customHeight="1"/>
    <row r="55" ht="29.25" customHeight="1"/>
    <row r="57" ht="28.5" customHeight="1"/>
    <row r="59" ht="29.25" customHeight="1"/>
    <row r="61" ht="28.5" customHeight="1"/>
    <row r="63" ht="29.25" customHeight="1"/>
    <row r="65" ht="28.5" customHeight="1"/>
    <row r="67" ht="29.25" customHeight="1"/>
    <row r="69" ht="28.5" customHeight="1"/>
    <row r="172" spans="1:100">
      <c r="A172" s="94"/>
      <c r="B172" s="95"/>
      <c r="C172" s="96"/>
      <c r="D172" s="96"/>
      <c r="E172" s="97"/>
      <c r="F172" s="94"/>
      <c r="G172" s="94"/>
      <c r="H172" s="94"/>
      <c r="I172" s="94"/>
      <c r="J172" s="97"/>
      <c r="K172" s="94"/>
      <c r="L172" s="95"/>
      <c r="M172" s="96"/>
      <c r="N172" s="96"/>
      <c r="O172" s="97"/>
      <c r="P172" s="94"/>
      <c r="Q172" s="94"/>
      <c r="R172" s="94"/>
      <c r="S172" s="94"/>
      <c r="T172" s="97"/>
      <c r="U172" s="94"/>
      <c r="V172" s="95"/>
      <c r="W172" s="96"/>
      <c r="X172" s="96"/>
      <c r="Y172" s="97"/>
      <c r="Z172" s="94"/>
      <c r="AA172" s="94"/>
      <c r="AB172" s="94"/>
      <c r="AC172" s="94"/>
      <c r="AD172" s="97"/>
      <c r="AE172" s="94"/>
      <c r="AF172" s="95"/>
      <c r="AG172" s="96"/>
      <c r="AH172" s="96"/>
      <c r="AI172" s="97"/>
      <c r="AJ172" s="94"/>
      <c r="AK172" s="94"/>
      <c r="AL172" s="94"/>
      <c r="AM172" s="94"/>
      <c r="AN172" s="97"/>
      <c r="AO172" s="94"/>
      <c r="AP172" s="95"/>
      <c r="AQ172" s="96"/>
      <c r="AR172" s="96"/>
      <c r="AS172" s="97"/>
      <c r="AT172" s="94"/>
      <c r="AU172" s="94"/>
      <c r="AV172" s="94"/>
      <c r="AW172" s="94"/>
      <c r="AX172" s="97"/>
      <c r="AY172" s="94"/>
      <c r="AZ172" s="95"/>
      <c r="BA172" s="96"/>
      <c r="BB172" s="96"/>
      <c r="BC172" s="97"/>
      <c r="BD172" s="94"/>
      <c r="BE172" s="94"/>
      <c r="BF172" s="94"/>
      <c r="BG172" s="94"/>
      <c r="BH172" s="97"/>
      <c r="BI172" s="94"/>
      <c r="BJ172" s="95"/>
      <c r="BK172" s="96"/>
      <c r="BL172" s="96"/>
      <c r="BM172" s="97"/>
      <c r="BN172" s="94"/>
      <c r="BO172" s="94"/>
      <c r="BP172" s="94"/>
      <c r="BQ172" s="94"/>
      <c r="BR172" s="97"/>
      <c r="BS172" s="94"/>
      <c r="BT172" s="95"/>
      <c r="BU172" s="96"/>
      <c r="BV172" s="96"/>
      <c r="BW172" s="97"/>
      <c r="BX172" s="94"/>
      <c r="BY172" s="94"/>
      <c r="BZ172" s="94"/>
      <c r="CA172" s="94"/>
      <c r="CB172" s="97"/>
      <c r="CC172" s="94"/>
      <c r="CD172" s="95"/>
      <c r="CE172" s="96"/>
      <c r="CF172" s="96"/>
      <c r="CG172" s="97"/>
      <c r="CH172" s="94"/>
      <c r="CI172" s="94"/>
      <c r="CJ172" s="94"/>
      <c r="CK172" s="94"/>
      <c r="CL172" s="97"/>
      <c r="CM172" s="94"/>
      <c r="CN172" s="95"/>
      <c r="CO172" s="96"/>
      <c r="CP172" s="96"/>
      <c r="CQ172" s="97"/>
      <c r="CR172" s="94"/>
      <c r="CS172" s="94"/>
      <c r="CT172" s="94"/>
      <c r="CU172" s="94"/>
      <c r="CV172" s="97"/>
    </row>
  </sheetData>
  <mergeCells count="550">
    <mergeCell ref="BS41:BW41"/>
    <mergeCell ref="BX41:CB41"/>
    <mergeCell ref="BS42:BW42"/>
    <mergeCell ref="BX42:CB42"/>
    <mergeCell ref="BS36:BW36"/>
    <mergeCell ref="BX36:CB36"/>
    <mergeCell ref="BS37:BW37"/>
    <mergeCell ref="BX37:CB37"/>
    <mergeCell ref="BS38:BW38"/>
    <mergeCell ref="BX38:CB38"/>
    <mergeCell ref="BS39:BW39"/>
    <mergeCell ref="BX39:CB39"/>
    <mergeCell ref="BS40:BW40"/>
    <mergeCell ref="BX40:CB40"/>
    <mergeCell ref="BS30:CA30"/>
    <mergeCell ref="BS32:BW32"/>
    <mergeCell ref="BX32:CB32"/>
    <mergeCell ref="BS33:BW33"/>
    <mergeCell ref="BX33:CB33"/>
    <mergeCell ref="BS34:BW34"/>
    <mergeCell ref="BX34:CB34"/>
    <mergeCell ref="BS35:BW35"/>
    <mergeCell ref="BX35:CB35"/>
    <mergeCell ref="BS20:CB20"/>
    <mergeCell ref="BS21:BU21"/>
    <mergeCell ref="BZ21:BZ24"/>
    <mergeCell ref="BS22:BU22"/>
    <mergeCell ref="BW22:BY22"/>
    <mergeCell ref="CA22:CB22"/>
    <mergeCell ref="BS25:CB25"/>
    <mergeCell ref="BS26:BU26"/>
    <mergeCell ref="BZ26:BZ29"/>
    <mergeCell ref="BS27:BU27"/>
    <mergeCell ref="BW27:BY27"/>
    <mergeCell ref="CA27:CB27"/>
    <mergeCell ref="BS11:BU11"/>
    <mergeCell ref="BZ11:BZ14"/>
    <mergeCell ref="BS12:BU12"/>
    <mergeCell ref="BW12:BY12"/>
    <mergeCell ref="CA12:CB12"/>
    <mergeCell ref="BS15:CB15"/>
    <mergeCell ref="BS16:BU16"/>
    <mergeCell ref="BZ16:BZ19"/>
    <mergeCell ref="BS17:BU17"/>
    <mergeCell ref="BW17:BY17"/>
    <mergeCell ref="CA17:CB17"/>
    <mergeCell ref="BS2:CB2"/>
    <mergeCell ref="BT3:BW3"/>
    <mergeCell ref="BS5:CB5"/>
    <mergeCell ref="BS6:BU6"/>
    <mergeCell ref="BZ6:BZ9"/>
    <mergeCell ref="BS7:BU7"/>
    <mergeCell ref="BW7:BY7"/>
    <mergeCell ref="CA7:CB7"/>
    <mergeCell ref="BS10:CB10"/>
    <mergeCell ref="BI41:BM41"/>
    <mergeCell ref="BN41:BR41"/>
    <mergeCell ref="BI42:BM42"/>
    <mergeCell ref="BN42:BR42"/>
    <mergeCell ref="BI36:BM36"/>
    <mergeCell ref="BN36:BR36"/>
    <mergeCell ref="BI37:BM37"/>
    <mergeCell ref="BN37:BR37"/>
    <mergeCell ref="BI38:BM38"/>
    <mergeCell ref="BN38:BR38"/>
    <mergeCell ref="BI39:BM39"/>
    <mergeCell ref="BN39:BR39"/>
    <mergeCell ref="BI40:BM40"/>
    <mergeCell ref="BN40:BR40"/>
    <mergeCell ref="BI30:BQ30"/>
    <mergeCell ref="BI32:BM32"/>
    <mergeCell ref="BN32:BR32"/>
    <mergeCell ref="BI33:BM33"/>
    <mergeCell ref="BN33:BR33"/>
    <mergeCell ref="BI34:BM34"/>
    <mergeCell ref="BN34:BR34"/>
    <mergeCell ref="BI35:BM35"/>
    <mergeCell ref="BN35:BR35"/>
    <mergeCell ref="BI20:BR20"/>
    <mergeCell ref="BI21:BK21"/>
    <mergeCell ref="BP21:BP24"/>
    <mergeCell ref="BI22:BK22"/>
    <mergeCell ref="BM22:BO22"/>
    <mergeCell ref="BQ22:BR22"/>
    <mergeCell ref="BI25:BR25"/>
    <mergeCell ref="BI26:BK26"/>
    <mergeCell ref="BP26:BP29"/>
    <mergeCell ref="BI27:BK27"/>
    <mergeCell ref="BM27:BO27"/>
    <mergeCell ref="BQ27:BR27"/>
    <mergeCell ref="BI11:BK11"/>
    <mergeCell ref="BP11:BP14"/>
    <mergeCell ref="BI12:BK12"/>
    <mergeCell ref="BM12:BO12"/>
    <mergeCell ref="BQ12:BR12"/>
    <mergeCell ref="BI15:BR15"/>
    <mergeCell ref="BI16:BK16"/>
    <mergeCell ref="BP16:BP19"/>
    <mergeCell ref="BI17:BK17"/>
    <mergeCell ref="BM17:BO17"/>
    <mergeCell ref="BQ17:BR17"/>
    <mergeCell ref="BI2:BR2"/>
    <mergeCell ref="BJ3:BM3"/>
    <mergeCell ref="BI5:BR5"/>
    <mergeCell ref="BI6:BK6"/>
    <mergeCell ref="BP6:BP9"/>
    <mergeCell ref="BI7:BK7"/>
    <mergeCell ref="BM7:BO7"/>
    <mergeCell ref="BQ7:BR7"/>
    <mergeCell ref="BI10:BR10"/>
    <mergeCell ref="AY41:BC41"/>
    <mergeCell ref="BD41:BH41"/>
    <mergeCell ref="AY42:BC42"/>
    <mergeCell ref="BD42:BH42"/>
    <mergeCell ref="AY36:BC36"/>
    <mergeCell ref="BD36:BH36"/>
    <mergeCell ref="AY37:BC37"/>
    <mergeCell ref="BD37:BH37"/>
    <mergeCell ref="AY38:BC38"/>
    <mergeCell ref="BD38:BH38"/>
    <mergeCell ref="AY39:BC39"/>
    <mergeCell ref="BD39:BH39"/>
    <mergeCell ref="AY40:BC40"/>
    <mergeCell ref="BD40:BH40"/>
    <mergeCell ref="AY30:BG30"/>
    <mergeCell ref="AY32:BC32"/>
    <mergeCell ref="BD32:BH32"/>
    <mergeCell ref="AY33:BC33"/>
    <mergeCell ref="BD33:BH33"/>
    <mergeCell ref="AY34:BC34"/>
    <mergeCell ref="BD34:BH34"/>
    <mergeCell ref="AY35:BC35"/>
    <mergeCell ref="BD35:BH35"/>
    <mergeCell ref="AY20:BH20"/>
    <mergeCell ref="AY21:BA21"/>
    <mergeCell ref="BF21:BF24"/>
    <mergeCell ref="AY22:BA22"/>
    <mergeCell ref="BC22:BE22"/>
    <mergeCell ref="BG22:BH22"/>
    <mergeCell ref="AY25:BH25"/>
    <mergeCell ref="AY26:BA26"/>
    <mergeCell ref="BF26:BF29"/>
    <mergeCell ref="AY27:BA27"/>
    <mergeCell ref="BC27:BE27"/>
    <mergeCell ref="BG27:BH27"/>
    <mergeCell ref="AY11:BA11"/>
    <mergeCell ref="BF11:BF14"/>
    <mergeCell ref="AY12:BA12"/>
    <mergeCell ref="BC12:BE12"/>
    <mergeCell ref="BG12:BH12"/>
    <mergeCell ref="AY15:BH15"/>
    <mergeCell ref="AY16:BA16"/>
    <mergeCell ref="BF16:BF19"/>
    <mergeCell ref="AY17:BA17"/>
    <mergeCell ref="BC17:BE17"/>
    <mergeCell ref="BG17:BH17"/>
    <mergeCell ref="AY2:BH2"/>
    <mergeCell ref="AZ3:BC3"/>
    <mergeCell ref="AY5:BH5"/>
    <mergeCell ref="AY6:BA6"/>
    <mergeCell ref="BF6:BF9"/>
    <mergeCell ref="AY7:BA7"/>
    <mergeCell ref="BC7:BE7"/>
    <mergeCell ref="BG7:BH7"/>
    <mergeCell ref="AY10:BH10"/>
    <mergeCell ref="U41:Y41"/>
    <mergeCell ref="Z41:AD41"/>
    <mergeCell ref="U42:Y42"/>
    <mergeCell ref="Z42:AD42"/>
    <mergeCell ref="U36:Y36"/>
    <mergeCell ref="Z36:AD36"/>
    <mergeCell ref="U37:Y37"/>
    <mergeCell ref="Z37:AD37"/>
    <mergeCell ref="U38:Y38"/>
    <mergeCell ref="Z38:AD38"/>
    <mergeCell ref="U39:Y39"/>
    <mergeCell ref="Z39:AD39"/>
    <mergeCell ref="U40:Y40"/>
    <mergeCell ref="Z40:AD40"/>
    <mergeCell ref="U30:AC30"/>
    <mergeCell ref="U32:Y32"/>
    <mergeCell ref="Z32:AD32"/>
    <mergeCell ref="U33:Y33"/>
    <mergeCell ref="Z33:AD33"/>
    <mergeCell ref="U34:Y34"/>
    <mergeCell ref="Z34:AD34"/>
    <mergeCell ref="U35:Y35"/>
    <mergeCell ref="Z35:AD35"/>
    <mergeCell ref="U20:AD20"/>
    <mergeCell ref="U21:W21"/>
    <mergeCell ref="AB21:AB24"/>
    <mergeCell ref="U22:W22"/>
    <mergeCell ref="Y22:AA22"/>
    <mergeCell ref="AC22:AD22"/>
    <mergeCell ref="U25:AD25"/>
    <mergeCell ref="U26:W26"/>
    <mergeCell ref="AB26:AB29"/>
    <mergeCell ref="U27:W27"/>
    <mergeCell ref="Y27:AA27"/>
    <mergeCell ref="AC27:AD27"/>
    <mergeCell ref="U11:W11"/>
    <mergeCell ref="AB11:AB14"/>
    <mergeCell ref="U12:W12"/>
    <mergeCell ref="Y12:AA12"/>
    <mergeCell ref="AC12:AD12"/>
    <mergeCell ref="U15:AD15"/>
    <mergeCell ref="U16:W16"/>
    <mergeCell ref="AB16:AB19"/>
    <mergeCell ref="U17:W17"/>
    <mergeCell ref="Y17:AA17"/>
    <mergeCell ref="AC17:AD17"/>
    <mergeCell ref="U2:AD2"/>
    <mergeCell ref="V3:Y3"/>
    <mergeCell ref="U5:AD5"/>
    <mergeCell ref="U6:W6"/>
    <mergeCell ref="AB6:AB9"/>
    <mergeCell ref="U7:W7"/>
    <mergeCell ref="Y7:AA7"/>
    <mergeCell ref="AC7:AD7"/>
    <mergeCell ref="U10:AD10"/>
    <mergeCell ref="A5:J5"/>
    <mergeCell ref="A6:C6"/>
    <mergeCell ref="A7:C7"/>
    <mergeCell ref="H6:H9"/>
    <mergeCell ref="E7:G7"/>
    <mergeCell ref="I7:J7"/>
    <mergeCell ref="A20:J20"/>
    <mergeCell ref="A15:J15"/>
    <mergeCell ref="A16:C16"/>
    <mergeCell ref="H16:H19"/>
    <mergeCell ref="A17:C17"/>
    <mergeCell ref="E17:G17"/>
    <mergeCell ref="I17:J17"/>
    <mergeCell ref="A21:C21"/>
    <mergeCell ref="H21:H24"/>
    <mergeCell ref="A22:C22"/>
    <mergeCell ref="E22:G22"/>
    <mergeCell ref="I22:J22"/>
    <mergeCell ref="A25:J25"/>
    <mergeCell ref="A26:C26"/>
    <mergeCell ref="H26:H29"/>
    <mergeCell ref="A27:C27"/>
    <mergeCell ref="E27:G27"/>
    <mergeCell ref="I27:J27"/>
    <mergeCell ref="A41:E41"/>
    <mergeCell ref="F41:J41"/>
    <mergeCell ref="A42:E42"/>
    <mergeCell ref="F42:J42"/>
    <mergeCell ref="A40:E40"/>
    <mergeCell ref="F35:J35"/>
    <mergeCell ref="A36:E36"/>
    <mergeCell ref="F36:J36"/>
    <mergeCell ref="A37:E37"/>
    <mergeCell ref="F37:J37"/>
    <mergeCell ref="A35:E35"/>
    <mergeCell ref="A38:E38"/>
    <mergeCell ref="F38:J38"/>
    <mergeCell ref="A39:E39"/>
    <mergeCell ref="F39:J39"/>
    <mergeCell ref="K2:T2"/>
    <mergeCell ref="L3:O3"/>
    <mergeCell ref="K5:T5"/>
    <mergeCell ref="K6:M6"/>
    <mergeCell ref="R6:R9"/>
    <mergeCell ref="K7:M7"/>
    <mergeCell ref="O7:Q7"/>
    <mergeCell ref="S7:T7"/>
    <mergeCell ref="F40:J40"/>
    <mergeCell ref="A30:I30"/>
    <mergeCell ref="A32:E32"/>
    <mergeCell ref="F32:J32"/>
    <mergeCell ref="A33:E33"/>
    <mergeCell ref="F33:J33"/>
    <mergeCell ref="A34:E34"/>
    <mergeCell ref="F34:J34"/>
    <mergeCell ref="A10:J10"/>
    <mergeCell ref="A11:C11"/>
    <mergeCell ref="H11:H14"/>
    <mergeCell ref="A12:C12"/>
    <mergeCell ref="E12:G12"/>
    <mergeCell ref="I12:J12"/>
    <mergeCell ref="A2:J2"/>
    <mergeCell ref="B3:E3"/>
    <mergeCell ref="K15:T15"/>
    <mergeCell ref="K16:M16"/>
    <mergeCell ref="R16:R19"/>
    <mergeCell ref="K17:M17"/>
    <mergeCell ref="O17:Q17"/>
    <mergeCell ref="S17:T17"/>
    <mergeCell ref="K10:T10"/>
    <mergeCell ref="K11:M11"/>
    <mergeCell ref="R11:R14"/>
    <mergeCell ref="K12:M12"/>
    <mergeCell ref="O12:Q12"/>
    <mergeCell ref="S12:T12"/>
    <mergeCell ref="K25:T25"/>
    <mergeCell ref="K26:M26"/>
    <mergeCell ref="R26:R29"/>
    <mergeCell ref="K27:M27"/>
    <mergeCell ref="O27:Q27"/>
    <mergeCell ref="S27:T27"/>
    <mergeCell ref="K20:T20"/>
    <mergeCell ref="K21:M21"/>
    <mergeCell ref="R21:R24"/>
    <mergeCell ref="K22:M22"/>
    <mergeCell ref="O22:Q22"/>
    <mergeCell ref="S22:T22"/>
    <mergeCell ref="K34:O34"/>
    <mergeCell ref="P34:T34"/>
    <mergeCell ref="K35:O35"/>
    <mergeCell ref="P35:T35"/>
    <mergeCell ref="K36:O36"/>
    <mergeCell ref="P36:T36"/>
    <mergeCell ref="K30:S30"/>
    <mergeCell ref="K32:O32"/>
    <mergeCell ref="P32:T32"/>
    <mergeCell ref="K33:O33"/>
    <mergeCell ref="P33:T33"/>
    <mergeCell ref="K40:O40"/>
    <mergeCell ref="P40:T40"/>
    <mergeCell ref="K41:O41"/>
    <mergeCell ref="P41:T41"/>
    <mergeCell ref="K42:O42"/>
    <mergeCell ref="P42:T42"/>
    <mergeCell ref="K37:O37"/>
    <mergeCell ref="P37:T37"/>
    <mergeCell ref="K38:O38"/>
    <mergeCell ref="P38:T38"/>
    <mergeCell ref="K39:O39"/>
    <mergeCell ref="P39:T39"/>
    <mergeCell ref="AE2:AN2"/>
    <mergeCell ref="AF3:AI3"/>
    <mergeCell ref="AE5:AN5"/>
    <mergeCell ref="AE6:AG6"/>
    <mergeCell ref="AL6:AL9"/>
    <mergeCell ref="AE7:AG7"/>
    <mergeCell ref="AI7:AK7"/>
    <mergeCell ref="AM7:AN7"/>
    <mergeCell ref="AE10:AN10"/>
    <mergeCell ref="AE11:AG11"/>
    <mergeCell ref="AL11:AL14"/>
    <mergeCell ref="AE12:AG12"/>
    <mergeCell ref="AI12:AK12"/>
    <mergeCell ref="AM12:AN12"/>
    <mergeCell ref="AE15:AN15"/>
    <mergeCell ref="AE16:AG16"/>
    <mergeCell ref="AL16:AL19"/>
    <mergeCell ref="AE17:AG17"/>
    <mergeCell ref="AI17:AK17"/>
    <mergeCell ref="AM17:AN17"/>
    <mergeCell ref="AE20:AN20"/>
    <mergeCell ref="AE21:AG21"/>
    <mergeCell ref="AL21:AL24"/>
    <mergeCell ref="AE22:AG22"/>
    <mergeCell ref="AI22:AK22"/>
    <mergeCell ref="AM22:AN22"/>
    <mergeCell ref="AE25:AN25"/>
    <mergeCell ref="AE26:AG26"/>
    <mergeCell ref="AL26:AL29"/>
    <mergeCell ref="AE27:AG27"/>
    <mergeCell ref="AI27:AK27"/>
    <mergeCell ref="AM27:AN27"/>
    <mergeCell ref="AE30:AM30"/>
    <mergeCell ref="AE32:AI32"/>
    <mergeCell ref="AJ32:AN32"/>
    <mergeCell ref="AE33:AI33"/>
    <mergeCell ref="AJ33:AN33"/>
    <mergeCell ref="AE34:AI34"/>
    <mergeCell ref="AJ34:AN34"/>
    <mergeCell ref="AE35:AI35"/>
    <mergeCell ref="AJ35:AN35"/>
    <mergeCell ref="AE41:AI41"/>
    <mergeCell ref="AJ41:AN41"/>
    <mergeCell ref="AE42:AI42"/>
    <mergeCell ref="AJ42:AN42"/>
    <mergeCell ref="AE36:AI36"/>
    <mergeCell ref="AJ36:AN36"/>
    <mergeCell ref="AE37:AI37"/>
    <mergeCell ref="AJ37:AN37"/>
    <mergeCell ref="AE38:AI38"/>
    <mergeCell ref="AJ38:AN38"/>
    <mergeCell ref="AE39:AI39"/>
    <mergeCell ref="AJ39:AN39"/>
    <mergeCell ref="AE40:AI40"/>
    <mergeCell ref="AJ40:AN40"/>
    <mergeCell ref="AO2:AX2"/>
    <mergeCell ref="AP3:AS3"/>
    <mergeCell ref="AO5:AX5"/>
    <mergeCell ref="AO6:AQ6"/>
    <mergeCell ref="AV6:AV9"/>
    <mergeCell ref="AO7:AQ7"/>
    <mergeCell ref="AS7:AU7"/>
    <mergeCell ref="AW7:AX7"/>
    <mergeCell ref="AO10:AX10"/>
    <mergeCell ref="AO11:AQ11"/>
    <mergeCell ref="AV11:AV14"/>
    <mergeCell ref="AO12:AQ12"/>
    <mergeCell ref="AS12:AU12"/>
    <mergeCell ref="AW12:AX12"/>
    <mergeCell ref="AO15:AX15"/>
    <mergeCell ref="AO16:AQ16"/>
    <mergeCell ref="AV16:AV19"/>
    <mergeCell ref="AO17:AQ17"/>
    <mergeCell ref="AS17:AU17"/>
    <mergeCell ref="AW17:AX17"/>
    <mergeCell ref="AO20:AX20"/>
    <mergeCell ref="AO21:AQ21"/>
    <mergeCell ref="AV21:AV24"/>
    <mergeCell ref="AO22:AQ22"/>
    <mergeCell ref="AS22:AU22"/>
    <mergeCell ref="AW22:AX22"/>
    <mergeCell ref="AO25:AX25"/>
    <mergeCell ref="AO26:AQ26"/>
    <mergeCell ref="AV26:AV29"/>
    <mergeCell ref="AO27:AQ27"/>
    <mergeCell ref="AS27:AU27"/>
    <mergeCell ref="AW27:AX27"/>
    <mergeCell ref="AO30:AW30"/>
    <mergeCell ref="AO32:AS32"/>
    <mergeCell ref="AT32:AX32"/>
    <mergeCell ref="AO33:AS33"/>
    <mergeCell ref="AT33:AX33"/>
    <mergeCell ref="AO34:AS34"/>
    <mergeCell ref="AT34:AX34"/>
    <mergeCell ref="AO35:AS35"/>
    <mergeCell ref="AT35:AX35"/>
    <mergeCell ref="AO41:AS41"/>
    <mergeCell ref="AT41:AX41"/>
    <mergeCell ref="AO42:AS42"/>
    <mergeCell ref="AT42:AX42"/>
    <mergeCell ref="AO36:AS36"/>
    <mergeCell ref="AT36:AX36"/>
    <mergeCell ref="AO37:AS37"/>
    <mergeCell ref="AT37:AX37"/>
    <mergeCell ref="AO38:AS38"/>
    <mergeCell ref="AT38:AX38"/>
    <mergeCell ref="AO39:AS39"/>
    <mergeCell ref="AT39:AX39"/>
    <mergeCell ref="AO40:AS40"/>
    <mergeCell ref="AT40:AX40"/>
    <mergeCell ref="CC2:CL2"/>
    <mergeCell ref="CD3:CG3"/>
    <mergeCell ref="CC5:CL5"/>
    <mergeCell ref="CC6:CE6"/>
    <mergeCell ref="CJ6:CJ9"/>
    <mergeCell ref="CC7:CE7"/>
    <mergeCell ref="CG7:CI7"/>
    <mergeCell ref="CK7:CL7"/>
    <mergeCell ref="CC10:CL10"/>
    <mergeCell ref="CC11:CE11"/>
    <mergeCell ref="CJ11:CJ14"/>
    <mergeCell ref="CC12:CE12"/>
    <mergeCell ref="CG12:CI12"/>
    <mergeCell ref="CK12:CL12"/>
    <mergeCell ref="CC15:CL15"/>
    <mergeCell ref="CC16:CE16"/>
    <mergeCell ref="CJ16:CJ19"/>
    <mergeCell ref="CC17:CE17"/>
    <mergeCell ref="CG17:CI17"/>
    <mergeCell ref="CK17:CL17"/>
    <mergeCell ref="CC20:CL20"/>
    <mergeCell ref="CC21:CE21"/>
    <mergeCell ref="CJ21:CJ24"/>
    <mergeCell ref="CC22:CE22"/>
    <mergeCell ref="CG22:CI22"/>
    <mergeCell ref="CK22:CL22"/>
    <mergeCell ref="CC25:CL25"/>
    <mergeCell ref="CC26:CE26"/>
    <mergeCell ref="CJ26:CJ29"/>
    <mergeCell ref="CC27:CE27"/>
    <mergeCell ref="CG27:CI27"/>
    <mergeCell ref="CK27:CL27"/>
    <mergeCell ref="CC30:CK30"/>
    <mergeCell ref="CC32:CG32"/>
    <mergeCell ref="CH32:CL32"/>
    <mergeCell ref="CC33:CG33"/>
    <mergeCell ref="CH33:CL33"/>
    <mergeCell ref="CC34:CG34"/>
    <mergeCell ref="CH34:CL34"/>
    <mergeCell ref="CC35:CG35"/>
    <mergeCell ref="CH35:CL35"/>
    <mergeCell ref="CC41:CG41"/>
    <mergeCell ref="CH41:CL41"/>
    <mergeCell ref="CC42:CG42"/>
    <mergeCell ref="CH42:CL42"/>
    <mergeCell ref="CC36:CG36"/>
    <mergeCell ref="CH36:CL36"/>
    <mergeCell ref="CC37:CG37"/>
    <mergeCell ref="CH37:CL37"/>
    <mergeCell ref="CC38:CG38"/>
    <mergeCell ref="CH38:CL38"/>
    <mergeCell ref="CC39:CG39"/>
    <mergeCell ref="CH39:CL39"/>
    <mergeCell ref="CC40:CG40"/>
    <mergeCell ref="CH40:CL40"/>
    <mergeCell ref="CM2:CV2"/>
    <mergeCell ref="CN3:CQ3"/>
    <mergeCell ref="CM5:CV5"/>
    <mergeCell ref="CM6:CO6"/>
    <mergeCell ref="CT6:CT9"/>
    <mergeCell ref="CM7:CO7"/>
    <mergeCell ref="CQ7:CS7"/>
    <mergeCell ref="CU7:CV7"/>
    <mergeCell ref="CM10:CV10"/>
    <mergeCell ref="CM11:CO11"/>
    <mergeCell ref="CT11:CT14"/>
    <mergeCell ref="CM12:CO12"/>
    <mergeCell ref="CQ12:CS12"/>
    <mergeCell ref="CU12:CV12"/>
    <mergeCell ref="CM15:CV15"/>
    <mergeCell ref="CM16:CO16"/>
    <mergeCell ref="CT16:CT19"/>
    <mergeCell ref="CM17:CO17"/>
    <mergeCell ref="CQ17:CS17"/>
    <mergeCell ref="CU17:CV17"/>
    <mergeCell ref="CM20:CV20"/>
    <mergeCell ref="CM21:CO21"/>
    <mergeCell ref="CT21:CT24"/>
    <mergeCell ref="CM22:CO22"/>
    <mergeCell ref="CQ22:CS22"/>
    <mergeCell ref="CU22:CV22"/>
    <mergeCell ref="CM25:CV25"/>
    <mergeCell ref="CM26:CO26"/>
    <mergeCell ref="CT26:CT29"/>
    <mergeCell ref="CM27:CO27"/>
    <mergeCell ref="CQ27:CS27"/>
    <mergeCell ref="CU27:CV27"/>
    <mergeCell ref="CM30:CU30"/>
    <mergeCell ref="CM32:CQ32"/>
    <mergeCell ref="CR32:CV32"/>
    <mergeCell ref="CM33:CQ33"/>
    <mergeCell ref="CR33:CV33"/>
    <mergeCell ref="CM34:CQ34"/>
    <mergeCell ref="CR34:CV34"/>
    <mergeCell ref="CM35:CQ35"/>
    <mergeCell ref="CR35:CV35"/>
    <mergeCell ref="CM41:CQ41"/>
    <mergeCell ref="CR41:CV41"/>
    <mergeCell ref="CM42:CQ42"/>
    <mergeCell ref="CR42:CV42"/>
    <mergeCell ref="CM36:CQ36"/>
    <mergeCell ref="CR36:CV36"/>
    <mergeCell ref="CM37:CQ37"/>
    <mergeCell ref="CR37:CV37"/>
    <mergeCell ref="CM38:CQ38"/>
    <mergeCell ref="CR38:CV38"/>
    <mergeCell ref="CM39:CQ39"/>
    <mergeCell ref="CR39:CV39"/>
    <mergeCell ref="CM40:CQ40"/>
    <mergeCell ref="CR40:CV40"/>
  </mergeCells>
  <conditionalFormatting sqref="E21:H21 E15:H16 E25:G25 E26:H26 E6:G6 E11:H11 H10">
    <cfRule type="cellIs" dxfId="531" priority="177" operator="greaterThan">
      <formula>0.7</formula>
    </cfRule>
    <cfRule type="cellIs" dxfId="530" priority="178" operator="between">
      <formula>0.01</formula>
      <formula>0.3</formula>
    </cfRule>
  </conditionalFormatting>
  <conditionalFormatting sqref="E11:G11">
    <cfRule type="cellIs" dxfId="529" priority="175" operator="greaterThan">
      <formula>0.7</formula>
    </cfRule>
    <cfRule type="cellIs" dxfId="528" priority="176" operator="between">
      <formula>0.01</formula>
      <formula>0.7</formula>
    </cfRule>
  </conditionalFormatting>
  <conditionalFormatting sqref="F8:G9 E9 F13:G14 E14 F18:G19 E19 F23:G24 E24 F28:G29 E29">
    <cfRule type="cellIs" dxfId="527" priority="173" operator="between">
      <formula>0.01</formula>
      <formula>0.3</formula>
    </cfRule>
    <cfRule type="cellIs" dxfId="526" priority="174" operator="greaterThan">
      <formula>0.7</formula>
    </cfRule>
  </conditionalFormatting>
  <conditionalFormatting sqref="O21:R21 O15:R16 O25:Q25 O26:R26 O6:Q6 R10:R11 Q11">
    <cfRule type="cellIs" dxfId="525" priority="171" operator="greaterThan">
      <formula>0.7</formula>
    </cfRule>
    <cfRule type="cellIs" dxfId="524" priority="172" operator="between">
      <formula>0.01</formula>
      <formula>0.3</formula>
    </cfRule>
  </conditionalFormatting>
  <conditionalFormatting sqref="Q11">
    <cfRule type="cellIs" dxfId="523" priority="169" operator="greaterThan">
      <formula>0.7</formula>
    </cfRule>
    <cfRule type="cellIs" dxfId="522" priority="170" operator="between">
      <formula>0.01</formula>
      <formula>0.7</formula>
    </cfRule>
  </conditionalFormatting>
  <conditionalFormatting sqref="P8:Q9 O9 P13:Q14 O29 P18:Q19 O19 P23:Q24 O24 P28:Q29">
    <cfRule type="cellIs" dxfId="521" priority="167" operator="between">
      <formula>0.01</formula>
      <formula>0.3</formula>
    </cfRule>
    <cfRule type="cellIs" dxfId="520" priority="168" operator="greaterThan">
      <formula>0.7</formula>
    </cfRule>
  </conditionalFormatting>
  <conditionalFormatting sqref="P11">
    <cfRule type="cellIs" dxfId="519" priority="165" operator="greaterThan">
      <formula>0.7</formula>
    </cfRule>
    <cfRule type="cellIs" dxfId="518" priority="166" operator="between">
      <formula>0.01</formula>
      <formula>0.3</formula>
    </cfRule>
  </conditionalFormatting>
  <conditionalFormatting sqref="O11">
    <cfRule type="cellIs" dxfId="517" priority="163" operator="greaterThan">
      <formula>0.7</formula>
    </cfRule>
    <cfRule type="cellIs" dxfId="516" priority="164" operator="between">
      <formula>0.01</formula>
      <formula>0.3</formula>
    </cfRule>
  </conditionalFormatting>
  <conditionalFormatting sqref="Y21:AB21 Y15:AB16 Y25:AA25 Y26:AB26 Y6:AA6 AB10:AB11 AA11">
    <cfRule type="cellIs" dxfId="515" priority="161" operator="greaterThan">
      <formula>0.7</formula>
    </cfRule>
    <cfRule type="cellIs" dxfId="514" priority="162" operator="between">
      <formula>0.01</formula>
      <formula>0.3</formula>
    </cfRule>
  </conditionalFormatting>
  <conditionalFormatting sqref="AA11">
    <cfRule type="cellIs" dxfId="513" priority="159" operator="greaterThan">
      <formula>0.7</formula>
    </cfRule>
    <cfRule type="cellIs" dxfId="512" priority="160" operator="between">
      <formula>0.01</formula>
      <formula>0.7</formula>
    </cfRule>
  </conditionalFormatting>
  <conditionalFormatting sqref="Z8:AA9 Y9 Z13:AA14 Y29 Z18:AA19 Y19 Z23:AA24 Y24 Z28:AA29">
    <cfRule type="cellIs" dxfId="511" priority="157" operator="between">
      <formula>0.01</formula>
      <formula>0.3</formula>
    </cfRule>
    <cfRule type="cellIs" dxfId="510" priority="158" operator="greaterThan">
      <formula>0.7</formula>
    </cfRule>
  </conditionalFormatting>
  <conditionalFormatting sqref="Z11">
    <cfRule type="cellIs" dxfId="509" priority="155" operator="greaterThan">
      <formula>0.7</formula>
    </cfRule>
    <cfRule type="cellIs" dxfId="508" priority="156" operator="between">
      <formula>0.01</formula>
      <formula>0.3</formula>
    </cfRule>
  </conditionalFormatting>
  <conditionalFormatting sqref="Y11">
    <cfRule type="cellIs" dxfId="507" priority="153" operator="greaterThan">
      <formula>0.7</formula>
    </cfRule>
    <cfRule type="cellIs" dxfId="506" priority="154" operator="between">
      <formula>0.01</formula>
      <formula>0.3</formula>
    </cfRule>
  </conditionalFormatting>
  <conditionalFormatting sqref="AI21:AL21 AI15:AL16 AI25:AK25 AI26:AL26 AI6:AK6 AL10:AL11 AI11:AK11">
    <cfRule type="cellIs" dxfId="505" priority="151" operator="greaterThan">
      <formula>0.7</formula>
    </cfRule>
    <cfRule type="cellIs" dxfId="504" priority="152" operator="between">
      <formula>0.01</formula>
      <formula>0.3</formula>
    </cfRule>
  </conditionalFormatting>
  <conditionalFormatting sqref="AK11">
    <cfRule type="cellIs" dxfId="503" priority="149" operator="greaterThan">
      <formula>0.7</formula>
    </cfRule>
    <cfRule type="cellIs" dxfId="502" priority="150" operator="between">
      <formula>0.01</formula>
      <formula>0.7</formula>
    </cfRule>
  </conditionalFormatting>
  <conditionalFormatting sqref="AI19 AI29 AI24">
    <cfRule type="cellIs" dxfId="501" priority="147" operator="between">
      <formula>0.01</formula>
      <formula>0.3</formula>
    </cfRule>
    <cfRule type="cellIs" dxfId="500" priority="148" operator="greaterThan">
      <formula>0.7</formula>
    </cfRule>
  </conditionalFormatting>
  <conditionalFormatting sqref="AS21:AV21 AS15:AV16 AS25:AU25 AS26:AV26 AS6:AU6 AV10:AV11 AS11:AU11">
    <cfRule type="cellIs" dxfId="499" priority="145" operator="greaterThan">
      <formula>0.7</formula>
    </cfRule>
    <cfRule type="cellIs" dxfId="498" priority="146" operator="between">
      <formula>0.01</formula>
      <formula>0.3</formula>
    </cfRule>
  </conditionalFormatting>
  <conditionalFormatting sqref="AU11">
    <cfRule type="cellIs" dxfId="497" priority="143" operator="greaterThan">
      <formula>0.7</formula>
    </cfRule>
    <cfRule type="cellIs" dxfId="496" priority="144" operator="between">
      <formula>0.01</formula>
      <formula>0.7</formula>
    </cfRule>
  </conditionalFormatting>
  <conditionalFormatting sqref="AS19 AS29">
    <cfRule type="cellIs" dxfId="495" priority="141" operator="between">
      <formula>0.01</formula>
      <formula>0.3</formula>
    </cfRule>
    <cfRule type="cellIs" dxfId="494" priority="142" operator="greaterThan">
      <formula>0.7</formula>
    </cfRule>
  </conditionalFormatting>
  <conditionalFormatting sqref="BC29:BE29">
    <cfRule type="cellIs" dxfId="493" priority="139" operator="between">
      <formula>0.001</formula>
      <formula>0.3</formula>
    </cfRule>
    <cfRule type="cellIs" dxfId="492" priority="140" operator="greaterThan">
      <formula>0.7</formula>
    </cfRule>
  </conditionalFormatting>
  <conditionalFormatting sqref="BC24:BE24">
    <cfRule type="cellIs" dxfId="491" priority="137" operator="between">
      <formula>0.001</formula>
      <formula>0.3</formula>
    </cfRule>
    <cfRule type="cellIs" dxfId="490" priority="138" operator="greaterThan">
      <formula>0.7</formula>
    </cfRule>
  </conditionalFormatting>
  <conditionalFormatting sqref="BC19:BE19">
    <cfRule type="cellIs" dxfId="489" priority="135" operator="between">
      <formula>0.001</formula>
      <formula>0.3</formula>
    </cfRule>
    <cfRule type="cellIs" dxfId="488" priority="136" operator="greaterThan">
      <formula>0.7</formula>
    </cfRule>
  </conditionalFormatting>
  <conditionalFormatting sqref="BC14:BE14">
    <cfRule type="cellIs" dxfId="487" priority="133" operator="between">
      <formula>0.001</formula>
      <formula>0.3</formula>
    </cfRule>
    <cfRule type="cellIs" dxfId="486" priority="134" operator="greaterThan">
      <formula>0.7</formula>
    </cfRule>
  </conditionalFormatting>
  <conditionalFormatting sqref="BC9:BE9">
    <cfRule type="cellIs" dxfId="485" priority="131" operator="between">
      <formula>0.001</formula>
      <formula>0.3</formula>
    </cfRule>
    <cfRule type="cellIs" dxfId="484" priority="132" operator="greaterThan">
      <formula>0.7</formula>
    </cfRule>
  </conditionalFormatting>
  <conditionalFormatting sqref="BC26:BE26">
    <cfRule type="cellIs" dxfId="483" priority="129" operator="between">
      <formula>0.001</formula>
      <formula>0.3</formula>
    </cfRule>
    <cfRule type="cellIs" dxfId="482" priority="130" operator="greaterThan">
      <formula>0.7</formula>
    </cfRule>
  </conditionalFormatting>
  <conditionalFormatting sqref="BC21:BE21">
    <cfRule type="cellIs" dxfId="481" priority="127" operator="between">
      <formula>0.001</formula>
      <formula>0.3</formula>
    </cfRule>
    <cfRule type="cellIs" dxfId="480" priority="128" operator="greaterThan">
      <formula>0.7</formula>
    </cfRule>
  </conditionalFormatting>
  <conditionalFormatting sqref="BC16:BE16">
    <cfRule type="cellIs" dxfId="479" priority="125" operator="between">
      <formula>0.001</formula>
      <formula>0.3</formula>
    </cfRule>
    <cfRule type="cellIs" dxfId="478" priority="126" operator="greaterThan">
      <formula>0.7</formula>
    </cfRule>
  </conditionalFormatting>
  <conditionalFormatting sqref="BC11:BE11">
    <cfRule type="cellIs" dxfId="477" priority="123" operator="between">
      <formula>0.001</formula>
      <formula>0.3</formula>
    </cfRule>
    <cfRule type="cellIs" dxfId="476" priority="124" operator="greaterThan">
      <formula>0.7</formula>
    </cfRule>
  </conditionalFormatting>
  <conditionalFormatting sqref="BC6:BE6">
    <cfRule type="cellIs" dxfId="475" priority="121" operator="between">
      <formula>0.001</formula>
      <formula>0.3</formula>
    </cfRule>
    <cfRule type="cellIs" dxfId="474" priority="122" operator="greaterThan">
      <formula>0.7</formula>
    </cfRule>
  </conditionalFormatting>
  <conditionalFormatting sqref="BF26:BF29">
    <cfRule type="cellIs" dxfId="473" priority="119" operator="between">
      <formula>0.001</formula>
      <formula>0.3</formula>
    </cfRule>
    <cfRule type="cellIs" dxfId="472" priority="120" operator="greaterThan">
      <formula>0.7</formula>
    </cfRule>
  </conditionalFormatting>
  <conditionalFormatting sqref="BF21:BF24">
    <cfRule type="cellIs" dxfId="471" priority="117" operator="between">
      <formula>0.001</formula>
      <formula>0.3</formula>
    </cfRule>
    <cfRule type="cellIs" dxfId="470" priority="118" operator="greaterThan">
      <formula>0.7</formula>
    </cfRule>
  </conditionalFormatting>
  <conditionalFormatting sqref="BF16:BF19">
    <cfRule type="cellIs" dxfId="469" priority="115" operator="between">
      <formula>0.001</formula>
      <formula>0.3</formula>
    </cfRule>
    <cfRule type="cellIs" dxfId="468" priority="116" operator="greaterThan">
      <formula>0.7</formula>
    </cfRule>
  </conditionalFormatting>
  <conditionalFormatting sqref="BF11:BF14">
    <cfRule type="cellIs" dxfId="467" priority="113" operator="between">
      <formula>0.001</formula>
      <formula>0.3</formula>
    </cfRule>
    <cfRule type="cellIs" dxfId="466" priority="114" operator="greaterThan">
      <formula>0.7</formula>
    </cfRule>
  </conditionalFormatting>
  <conditionalFormatting sqref="BM29:BO29">
    <cfRule type="cellIs" dxfId="465" priority="111" operator="between">
      <formula>0.001</formula>
      <formula>0.3</formula>
    </cfRule>
    <cfRule type="cellIs" dxfId="464" priority="112" operator="greaterThan">
      <formula>0.7</formula>
    </cfRule>
  </conditionalFormatting>
  <conditionalFormatting sqref="BM24:BO24">
    <cfRule type="cellIs" dxfId="463" priority="109" operator="between">
      <formula>0.001</formula>
      <formula>0.3</formula>
    </cfRule>
    <cfRule type="cellIs" dxfId="462" priority="110" operator="greaterThan">
      <formula>0.7</formula>
    </cfRule>
  </conditionalFormatting>
  <conditionalFormatting sqref="BM19:BO19">
    <cfRule type="cellIs" dxfId="461" priority="107" operator="between">
      <formula>0.001</formula>
      <formula>0.3</formula>
    </cfRule>
    <cfRule type="cellIs" dxfId="460" priority="108" operator="greaterThan">
      <formula>0.7</formula>
    </cfRule>
  </conditionalFormatting>
  <conditionalFormatting sqref="BM14:BO14">
    <cfRule type="cellIs" dxfId="459" priority="105" operator="between">
      <formula>0.001</formula>
      <formula>0.3</formula>
    </cfRule>
    <cfRule type="cellIs" dxfId="458" priority="106" operator="greaterThan">
      <formula>0.7</formula>
    </cfRule>
  </conditionalFormatting>
  <conditionalFormatting sqref="BM9:BO9">
    <cfRule type="cellIs" dxfId="457" priority="103" operator="between">
      <formula>0.001</formula>
      <formula>0.3</formula>
    </cfRule>
    <cfRule type="cellIs" dxfId="456" priority="104" operator="greaterThan">
      <formula>0.7</formula>
    </cfRule>
  </conditionalFormatting>
  <conditionalFormatting sqref="BM26:BO26">
    <cfRule type="cellIs" dxfId="455" priority="101" operator="between">
      <formula>0.001</formula>
      <formula>0.3</formula>
    </cfRule>
    <cfRule type="cellIs" dxfId="454" priority="102" operator="greaterThan">
      <formula>0.7</formula>
    </cfRule>
  </conditionalFormatting>
  <conditionalFormatting sqref="BM21:BO21">
    <cfRule type="cellIs" dxfId="453" priority="99" operator="between">
      <formula>0.001</formula>
      <formula>0.3</formula>
    </cfRule>
    <cfRule type="cellIs" dxfId="452" priority="100" operator="greaterThan">
      <formula>0.7</formula>
    </cfRule>
  </conditionalFormatting>
  <conditionalFormatting sqref="BM16:BO16">
    <cfRule type="cellIs" dxfId="451" priority="97" operator="between">
      <formula>0.001</formula>
      <formula>0.3</formula>
    </cfRule>
    <cfRule type="cellIs" dxfId="450" priority="98" operator="greaterThan">
      <formula>0.7</formula>
    </cfRule>
  </conditionalFormatting>
  <conditionalFormatting sqref="BM11:BO11">
    <cfRule type="cellIs" dxfId="449" priority="95" operator="between">
      <formula>0.001</formula>
      <formula>0.3</formula>
    </cfRule>
    <cfRule type="cellIs" dxfId="448" priority="96" operator="greaterThan">
      <formula>0.7</formula>
    </cfRule>
  </conditionalFormatting>
  <conditionalFormatting sqref="BM6:BO6">
    <cfRule type="cellIs" dxfId="447" priority="93" operator="between">
      <formula>0.001</formula>
      <formula>0.3</formula>
    </cfRule>
    <cfRule type="cellIs" dxfId="446" priority="94" operator="greaterThan">
      <formula>0.7</formula>
    </cfRule>
  </conditionalFormatting>
  <conditionalFormatting sqref="BP26:BP29">
    <cfRule type="cellIs" dxfId="445" priority="91" operator="between">
      <formula>0.001</formula>
      <formula>0.3</formula>
    </cfRule>
    <cfRule type="cellIs" dxfId="444" priority="92" operator="greaterThan">
      <formula>0.7</formula>
    </cfRule>
  </conditionalFormatting>
  <conditionalFormatting sqref="BP21:BP24">
    <cfRule type="cellIs" dxfId="443" priority="89" operator="between">
      <formula>0.001</formula>
      <formula>0.3</formula>
    </cfRule>
    <cfRule type="cellIs" dxfId="442" priority="90" operator="greaterThan">
      <formula>0.7</formula>
    </cfRule>
  </conditionalFormatting>
  <conditionalFormatting sqref="BP16:BP19">
    <cfRule type="cellIs" dxfId="441" priority="87" operator="between">
      <formula>0.001</formula>
      <formula>0.3</formula>
    </cfRule>
    <cfRule type="cellIs" dxfId="440" priority="88" operator="greaterThan">
      <formula>0.7</formula>
    </cfRule>
  </conditionalFormatting>
  <conditionalFormatting sqref="BP11:BP14">
    <cfRule type="cellIs" dxfId="439" priority="85" operator="between">
      <formula>0.001</formula>
      <formula>0.3</formula>
    </cfRule>
    <cfRule type="cellIs" dxfId="438" priority="86" operator="greaterThan">
      <formula>0.7</formula>
    </cfRule>
  </conditionalFormatting>
  <conditionalFormatting sqref="BW29:BY29">
    <cfRule type="cellIs" dxfId="437" priority="83" operator="between">
      <formula>0.001</formula>
      <formula>0.3</formula>
    </cfRule>
    <cfRule type="cellIs" dxfId="436" priority="84" operator="greaterThan">
      <formula>0.7</formula>
    </cfRule>
  </conditionalFormatting>
  <conditionalFormatting sqref="BW24:BY24">
    <cfRule type="cellIs" dxfId="435" priority="81" operator="between">
      <formula>0.001</formula>
      <formula>0.3</formula>
    </cfRule>
    <cfRule type="cellIs" dxfId="434" priority="82" operator="greaterThan">
      <formula>0.7</formula>
    </cfRule>
  </conditionalFormatting>
  <conditionalFormatting sqref="BW19:BY19">
    <cfRule type="cellIs" dxfId="433" priority="79" operator="between">
      <formula>0.001</formula>
      <formula>0.3</formula>
    </cfRule>
    <cfRule type="cellIs" dxfId="432" priority="80" operator="greaterThan">
      <formula>0.7</formula>
    </cfRule>
  </conditionalFormatting>
  <conditionalFormatting sqref="BW14:BY14">
    <cfRule type="cellIs" dxfId="431" priority="77" operator="between">
      <formula>0.001</formula>
      <formula>0.3</formula>
    </cfRule>
    <cfRule type="cellIs" dxfId="430" priority="78" operator="greaterThan">
      <formula>0.7</formula>
    </cfRule>
  </conditionalFormatting>
  <conditionalFormatting sqref="BW9:BY9">
    <cfRule type="cellIs" dxfId="429" priority="75" operator="between">
      <formula>0.001</formula>
      <formula>0.3</formula>
    </cfRule>
    <cfRule type="cellIs" dxfId="428" priority="76" operator="greaterThan">
      <formula>0.7</formula>
    </cfRule>
  </conditionalFormatting>
  <conditionalFormatting sqref="BW26:BY26">
    <cfRule type="cellIs" dxfId="427" priority="73" operator="between">
      <formula>0.001</formula>
      <formula>0.3</formula>
    </cfRule>
    <cfRule type="cellIs" dxfId="426" priority="74" operator="greaterThan">
      <formula>0.7</formula>
    </cfRule>
  </conditionalFormatting>
  <conditionalFormatting sqref="BW21:BY21">
    <cfRule type="cellIs" dxfId="425" priority="71" operator="between">
      <formula>0.001</formula>
      <formula>0.3</formula>
    </cfRule>
    <cfRule type="cellIs" dxfId="424" priority="72" operator="greaterThan">
      <formula>0.7</formula>
    </cfRule>
  </conditionalFormatting>
  <conditionalFormatting sqref="BW16:BY16">
    <cfRule type="cellIs" dxfId="423" priority="69" operator="between">
      <formula>0.001</formula>
      <formula>0.3</formula>
    </cfRule>
    <cfRule type="cellIs" dxfId="422" priority="70" operator="greaterThan">
      <formula>0.7</formula>
    </cfRule>
  </conditionalFormatting>
  <conditionalFormatting sqref="BW11:BY11">
    <cfRule type="cellIs" dxfId="421" priority="67" operator="between">
      <formula>0.001</formula>
      <formula>0.3</formula>
    </cfRule>
    <cfRule type="cellIs" dxfId="420" priority="68" operator="greaterThan">
      <formula>0.7</formula>
    </cfRule>
  </conditionalFormatting>
  <conditionalFormatting sqref="BW6:BY6">
    <cfRule type="cellIs" dxfId="419" priority="65" operator="between">
      <formula>0.001</formula>
      <formula>0.3</formula>
    </cfRule>
    <cfRule type="cellIs" dxfId="418" priority="66" operator="greaterThan">
      <formula>0.7</formula>
    </cfRule>
  </conditionalFormatting>
  <conditionalFormatting sqref="BZ26:BZ29">
    <cfRule type="cellIs" dxfId="417" priority="63" operator="between">
      <formula>0.001</formula>
      <formula>0.3</formula>
    </cfRule>
    <cfRule type="cellIs" dxfId="416" priority="64" operator="greaterThan">
      <formula>0.7</formula>
    </cfRule>
  </conditionalFormatting>
  <conditionalFormatting sqref="BZ21:BZ24">
    <cfRule type="cellIs" dxfId="415" priority="61" operator="between">
      <formula>0.001</formula>
      <formula>0.3</formula>
    </cfRule>
    <cfRule type="cellIs" dxfId="414" priority="62" operator="greaterThan">
      <formula>0.7</formula>
    </cfRule>
  </conditionalFormatting>
  <conditionalFormatting sqref="BZ16:BZ19">
    <cfRule type="cellIs" dxfId="413" priority="59" operator="between">
      <formula>0.001</formula>
      <formula>0.3</formula>
    </cfRule>
    <cfRule type="cellIs" dxfId="412" priority="60" operator="greaterThan">
      <formula>0.7</formula>
    </cfRule>
  </conditionalFormatting>
  <conditionalFormatting sqref="BZ11:BZ14">
    <cfRule type="cellIs" dxfId="411" priority="57" operator="between">
      <formula>0.001</formula>
      <formula>0.3</formula>
    </cfRule>
    <cfRule type="cellIs" dxfId="410" priority="58" operator="greaterThan">
      <formula>0.7</formula>
    </cfRule>
  </conditionalFormatting>
  <conditionalFormatting sqref="CG29:CI29">
    <cfRule type="cellIs" dxfId="409" priority="55" operator="between">
      <formula>0.001</formula>
      <formula>0.3</formula>
    </cfRule>
    <cfRule type="cellIs" dxfId="408" priority="56" operator="greaterThan">
      <formula>0.7</formula>
    </cfRule>
  </conditionalFormatting>
  <conditionalFormatting sqref="CG24:CI24">
    <cfRule type="cellIs" dxfId="407" priority="53" operator="between">
      <formula>0.001</formula>
      <formula>0.3</formula>
    </cfRule>
    <cfRule type="cellIs" dxfId="406" priority="54" operator="greaterThan">
      <formula>0.7</formula>
    </cfRule>
  </conditionalFormatting>
  <conditionalFormatting sqref="CG19:CI19">
    <cfRule type="cellIs" dxfId="405" priority="51" operator="between">
      <formula>0.001</formula>
      <formula>0.3</formula>
    </cfRule>
    <cfRule type="cellIs" dxfId="404" priority="52" operator="greaterThan">
      <formula>0.7</formula>
    </cfRule>
  </conditionalFormatting>
  <conditionalFormatting sqref="CG14:CI14">
    <cfRule type="cellIs" dxfId="403" priority="49" operator="between">
      <formula>0.001</formula>
      <formula>0.3</formula>
    </cfRule>
    <cfRule type="cellIs" dxfId="402" priority="50" operator="greaterThan">
      <formula>0.7</formula>
    </cfRule>
  </conditionalFormatting>
  <conditionalFormatting sqref="CG9:CI9">
    <cfRule type="cellIs" dxfId="401" priority="47" operator="between">
      <formula>0.001</formula>
      <formula>0.3</formula>
    </cfRule>
    <cfRule type="cellIs" dxfId="400" priority="48" operator="greaterThan">
      <formula>0.7</formula>
    </cfRule>
  </conditionalFormatting>
  <conditionalFormatting sqref="CG26:CI26">
    <cfRule type="cellIs" dxfId="399" priority="45" operator="between">
      <formula>0.001</formula>
      <formula>0.3</formula>
    </cfRule>
    <cfRule type="cellIs" dxfId="398" priority="46" operator="greaterThan">
      <formula>0.7</formula>
    </cfRule>
  </conditionalFormatting>
  <conditionalFormatting sqref="CG21:CI21">
    <cfRule type="cellIs" dxfId="397" priority="43" operator="between">
      <formula>0.001</formula>
      <formula>0.3</formula>
    </cfRule>
    <cfRule type="cellIs" dxfId="396" priority="44" operator="greaterThan">
      <formula>0.7</formula>
    </cfRule>
  </conditionalFormatting>
  <conditionalFormatting sqref="CG16:CI16">
    <cfRule type="cellIs" dxfId="395" priority="41" operator="between">
      <formula>0.001</formula>
      <formula>0.3</formula>
    </cfRule>
    <cfRule type="cellIs" dxfId="394" priority="42" operator="greaterThan">
      <formula>0.7</formula>
    </cfRule>
  </conditionalFormatting>
  <conditionalFormatting sqref="CG11:CI11">
    <cfRule type="cellIs" dxfId="393" priority="39" operator="between">
      <formula>0.001</formula>
      <formula>0.3</formula>
    </cfRule>
    <cfRule type="cellIs" dxfId="392" priority="40" operator="greaterThan">
      <formula>0.7</formula>
    </cfRule>
  </conditionalFormatting>
  <conditionalFormatting sqref="CG6:CI6">
    <cfRule type="cellIs" dxfId="391" priority="37" operator="between">
      <formula>0.001</formula>
      <formula>0.3</formula>
    </cfRule>
    <cfRule type="cellIs" dxfId="390" priority="38" operator="greaterThan">
      <formula>0.7</formula>
    </cfRule>
  </conditionalFormatting>
  <conditionalFormatting sqref="CJ26:CJ29">
    <cfRule type="cellIs" dxfId="389" priority="35" operator="between">
      <formula>0.001</formula>
      <formula>0.3</formula>
    </cfRule>
    <cfRule type="cellIs" dxfId="388" priority="36" operator="greaterThan">
      <formula>0.7</formula>
    </cfRule>
  </conditionalFormatting>
  <conditionalFormatting sqref="CJ21:CJ24">
    <cfRule type="cellIs" dxfId="387" priority="33" operator="between">
      <formula>0.001</formula>
      <formula>0.3</formula>
    </cfRule>
    <cfRule type="cellIs" dxfId="386" priority="34" operator="greaterThan">
      <formula>0.7</formula>
    </cfRule>
  </conditionalFormatting>
  <conditionalFormatting sqref="CJ16:CJ19">
    <cfRule type="cellIs" dxfId="385" priority="31" operator="between">
      <formula>0.001</formula>
      <formula>0.3</formula>
    </cfRule>
    <cfRule type="cellIs" dxfId="384" priority="32" operator="greaterThan">
      <formula>0.7</formula>
    </cfRule>
  </conditionalFormatting>
  <conditionalFormatting sqref="CJ11:CJ14">
    <cfRule type="cellIs" dxfId="383" priority="29" operator="between">
      <formula>0.001</formula>
      <formula>0.3</formula>
    </cfRule>
    <cfRule type="cellIs" dxfId="382" priority="30" operator="greaterThan">
      <formula>0.7</formula>
    </cfRule>
  </conditionalFormatting>
  <conditionalFormatting sqref="CQ29:CS29">
    <cfRule type="cellIs" dxfId="381" priority="27" operator="between">
      <formula>0.001</formula>
      <formula>0.3</formula>
    </cfRule>
    <cfRule type="cellIs" dxfId="380" priority="28" operator="greaterThan">
      <formula>0.7</formula>
    </cfRule>
  </conditionalFormatting>
  <conditionalFormatting sqref="CQ24:CS24">
    <cfRule type="cellIs" dxfId="379" priority="25" operator="between">
      <formula>0.001</formula>
      <formula>0.3</formula>
    </cfRule>
    <cfRule type="cellIs" dxfId="378" priority="26" operator="greaterThan">
      <formula>0.7</formula>
    </cfRule>
  </conditionalFormatting>
  <conditionalFormatting sqref="CQ19:CS19">
    <cfRule type="cellIs" dxfId="377" priority="23" operator="between">
      <formula>0.001</formula>
      <formula>0.3</formula>
    </cfRule>
    <cfRule type="cellIs" dxfId="376" priority="24" operator="greaterThan">
      <formula>0.7</formula>
    </cfRule>
  </conditionalFormatting>
  <conditionalFormatting sqref="CQ14:CS14">
    <cfRule type="cellIs" dxfId="375" priority="21" operator="between">
      <formula>0.001</formula>
      <formula>0.3</formula>
    </cfRule>
    <cfRule type="cellIs" dxfId="374" priority="22" operator="greaterThan">
      <formula>0.7</formula>
    </cfRule>
  </conditionalFormatting>
  <conditionalFormatting sqref="CQ9:CS9">
    <cfRule type="cellIs" dxfId="373" priority="19" operator="between">
      <formula>0.001</formula>
      <formula>0.3</formula>
    </cfRule>
    <cfRule type="cellIs" dxfId="372" priority="20" operator="greaterThan">
      <formula>0.7</formula>
    </cfRule>
  </conditionalFormatting>
  <conditionalFormatting sqref="CQ26:CS26">
    <cfRule type="cellIs" dxfId="371" priority="17" operator="between">
      <formula>0.001</formula>
      <formula>0.3</formula>
    </cfRule>
    <cfRule type="cellIs" dxfId="370" priority="18" operator="greaterThan">
      <formula>0.7</formula>
    </cfRule>
  </conditionalFormatting>
  <conditionalFormatting sqref="CQ21:CS21">
    <cfRule type="cellIs" dxfId="369" priority="15" operator="between">
      <formula>0.001</formula>
      <formula>0.3</formula>
    </cfRule>
    <cfRule type="cellIs" dxfId="368" priority="16" operator="greaterThan">
      <formula>0.7</formula>
    </cfRule>
  </conditionalFormatting>
  <conditionalFormatting sqref="CQ16:CS16">
    <cfRule type="cellIs" dxfId="367" priority="13" operator="between">
      <formula>0.001</formula>
      <formula>0.3</formula>
    </cfRule>
    <cfRule type="cellIs" dxfId="366" priority="14" operator="greaterThan">
      <formula>0.7</formula>
    </cfRule>
  </conditionalFormatting>
  <conditionalFormatting sqref="CQ11:CS11">
    <cfRule type="cellIs" dxfId="365" priority="11" operator="between">
      <formula>0.001</formula>
      <formula>0.3</formula>
    </cfRule>
    <cfRule type="cellIs" dxfId="364" priority="12" operator="greaterThan">
      <formula>0.7</formula>
    </cfRule>
  </conditionalFormatting>
  <conditionalFormatting sqref="CQ6:CS6">
    <cfRule type="cellIs" dxfId="363" priority="9" operator="between">
      <formula>0.001</formula>
      <formula>0.3</formula>
    </cfRule>
    <cfRule type="cellIs" dxfId="362" priority="10" operator="greaterThan">
      <formula>0.7</formula>
    </cfRule>
  </conditionalFormatting>
  <conditionalFormatting sqref="CT26:CT29">
    <cfRule type="cellIs" dxfId="361" priority="7" operator="between">
      <formula>0.001</formula>
      <formula>0.3</formula>
    </cfRule>
    <cfRule type="cellIs" dxfId="360" priority="8" operator="greaterThan">
      <formula>0.7</formula>
    </cfRule>
  </conditionalFormatting>
  <conditionalFormatting sqref="CT21:CT24">
    <cfRule type="cellIs" dxfId="359" priority="5" operator="between">
      <formula>0.001</formula>
      <formula>0.3</formula>
    </cfRule>
    <cfRule type="cellIs" dxfId="358" priority="6" operator="greaterThan">
      <formula>0.7</formula>
    </cfRule>
  </conditionalFormatting>
  <conditionalFormatting sqref="CT16:CT19">
    <cfRule type="cellIs" dxfId="357" priority="3" operator="between">
      <formula>0.001</formula>
      <formula>0.3</formula>
    </cfRule>
    <cfRule type="cellIs" dxfId="356" priority="4" operator="greaterThan">
      <formula>0.7</formula>
    </cfRule>
  </conditionalFormatting>
  <conditionalFormatting sqref="CT11:CT14">
    <cfRule type="cellIs" dxfId="355" priority="1" operator="between">
      <formula>0.001</formula>
      <formula>0.3</formula>
    </cfRule>
    <cfRule type="cellIs" dxfId="354" priority="2" operator="greaterThan">
      <formula>0.7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3"/>
  <dimension ref="A1:RH311"/>
  <sheetViews>
    <sheetView topLeftCell="AD1" workbookViewId="0">
      <selection activeCell="AJ28" sqref="AJ28"/>
    </sheetView>
  </sheetViews>
  <sheetFormatPr defaultRowHeight="15.75"/>
  <cols>
    <col min="1" max="1" width="13.125" style="91" customWidth="1"/>
    <col min="2" max="2" width="10.625" style="77" customWidth="1"/>
    <col min="3" max="3" width="10.125" style="92" customWidth="1"/>
    <col min="4" max="4" width="10.625" style="92" customWidth="1"/>
    <col min="5" max="5" width="10.125" style="93" customWidth="1"/>
    <col min="6" max="6" width="10.25" style="91" customWidth="1"/>
    <col min="7" max="9" width="10.125" style="91" customWidth="1"/>
    <col min="10" max="10" width="9.625" style="93" customWidth="1"/>
    <col min="11" max="11" width="13.125" style="91" customWidth="1"/>
    <col min="12" max="12" width="10.625" style="77" customWidth="1"/>
    <col min="13" max="13" width="10.125" style="92" customWidth="1"/>
    <col min="14" max="14" width="10.625" style="92" customWidth="1"/>
    <col min="15" max="15" width="10.125" style="93" customWidth="1"/>
    <col min="16" max="16" width="10.25" style="91" customWidth="1"/>
    <col min="17" max="19" width="10.125" style="91" customWidth="1"/>
    <col min="20" max="20" width="9.625" style="93" customWidth="1"/>
    <col min="21" max="21" width="13.125" style="91" customWidth="1"/>
    <col min="22" max="22" width="10.625" style="77" customWidth="1"/>
    <col min="23" max="23" width="10.125" style="92" customWidth="1"/>
    <col min="24" max="24" width="10.625" style="92" customWidth="1"/>
    <col min="25" max="25" width="10.125" style="93" customWidth="1"/>
    <col min="26" max="26" width="10.25" style="91" customWidth="1"/>
    <col min="27" max="29" width="10.125" style="91" customWidth="1"/>
    <col min="30" max="30" width="9.625" style="93" customWidth="1"/>
    <col min="31" max="31" width="13.125" style="91" customWidth="1"/>
    <col min="32" max="32" width="10.625" style="77" customWidth="1"/>
    <col min="33" max="33" width="10.125" style="92" customWidth="1"/>
    <col min="34" max="34" width="10.625" style="92" customWidth="1"/>
    <col min="35" max="35" width="10.125" style="93" customWidth="1"/>
    <col min="36" max="36" width="10.25" style="91" customWidth="1"/>
    <col min="37" max="39" width="10.125" style="91" customWidth="1"/>
    <col min="40" max="40" width="9.625" style="93" customWidth="1"/>
    <col min="41" max="41" width="13.125" style="91" customWidth="1"/>
    <col min="42" max="42" width="10.625" style="77" customWidth="1"/>
    <col min="43" max="43" width="10.125" style="92" customWidth="1"/>
    <col min="44" max="44" width="10.625" style="92" customWidth="1"/>
    <col min="45" max="45" width="10.125" style="93" customWidth="1"/>
    <col min="46" max="46" width="10.25" style="91" customWidth="1"/>
    <col min="47" max="49" width="10.125" style="91" customWidth="1"/>
    <col min="50" max="50" width="9.625" style="93" customWidth="1"/>
    <col min="51" max="51" width="13.125" style="91" customWidth="1"/>
    <col min="52" max="52" width="10.625" style="77" customWidth="1"/>
    <col min="53" max="53" width="10.125" style="92" customWidth="1"/>
    <col min="54" max="54" width="10.625" style="92" customWidth="1"/>
    <col min="55" max="55" width="10.125" style="93" customWidth="1"/>
    <col min="56" max="56" width="10.25" style="91" customWidth="1"/>
    <col min="57" max="59" width="10.125" style="91" customWidth="1"/>
    <col min="60" max="60" width="9.625" style="93" customWidth="1"/>
    <col min="61" max="61" width="13.125" style="91" customWidth="1"/>
    <col min="62" max="62" width="10.625" style="77" customWidth="1"/>
    <col min="63" max="63" width="10.125" style="92" customWidth="1"/>
    <col min="64" max="64" width="10.625" style="92" customWidth="1"/>
    <col min="65" max="65" width="10.125" style="93" customWidth="1"/>
    <col min="66" max="66" width="10.25" style="91" customWidth="1"/>
    <col min="67" max="69" width="10.125" style="91" customWidth="1"/>
    <col min="70" max="70" width="9.625" style="93" customWidth="1"/>
    <col min="71" max="71" width="13.125" style="91" customWidth="1"/>
    <col min="72" max="72" width="10.625" style="77" customWidth="1"/>
    <col min="73" max="73" width="10.125" style="92" customWidth="1"/>
    <col min="74" max="74" width="10.625" style="92" customWidth="1"/>
    <col min="75" max="75" width="10.125" style="93" customWidth="1"/>
    <col min="76" max="76" width="10.25" style="91" customWidth="1"/>
    <col min="77" max="79" width="10.125" style="91" customWidth="1"/>
    <col min="80" max="80" width="9.625" style="93" customWidth="1"/>
    <col min="81" max="81" width="13.125" style="91" customWidth="1"/>
    <col min="82" max="82" width="10.625" style="77" customWidth="1"/>
    <col min="83" max="83" width="10.125" style="92" customWidth="1"/>
    <col min="84" max="84" width="10.625" style="92" customWidth="1"/>
    <col min="85" max="85" width="10.125" style="93" customWidth="1"/>
    <col min="86" max="86" width="10.25" style="91" customWidth="1"/>
    <col min="87" max="89" width="10.125" style="91" customWidth="1"/>
    <col min="90" max="90" width="9.625" style="93" customWidth="1"/>
    <col min="91" max="91" width="13.125" style="91" customWidth="1"/>
    <col min="92" max="92" width="10.625" style="77" customWidth="1"/>
    <col min="93" max="93" width="10.125" style="92" customWidth="1"/>
    <col min="94" max="94" width="10.625" style="92" customWidth="1"/>
    <col min="95" max="95" width="10.125" style="93" customWidth="1"/>
    <col min="96" max="96" width="10.25" style="91" customWidth="1"/>
    <col min="97" max="99" width="10.125" style="91" customWidth="1"/>
    <col min="100" max="100" width="9.625" style="93" customWidth="1"/>
    <col min="101" max="101" width="13.125" style="91" customWidth="1"/>
    <col min="102" max="102" width="10.625" style="77" customWidth="1"/>
    <col min="103" max="103" width="10.125" style="92" customWidth="1"/>
    <col min="104" max="104" width="10.625" style="92" customWidth="1"/>
    <col min="105" max="105" width="10.125" style="93" customWidth="1"/>
    <col min="106" max="106" width="10.25" style="91" customWidth="1"/>
    <col min="107" max="109" width="10.125" style="91" customWidth="1"/>
    <col min="110" max="110" width="9.625" style="93" customWidth="1"/>
    <col min="111" max="111" width="13.125" style="91" customWidth="1"/>
    <col min="112" max="112" width="10.625" style="77" customWidth="1"/>
    <col min="113" max="113" width="10.125" style="92" customWidth="1"/>
    <col min="114" max="114" width="10.625" style="92" customWidth="1"/>
    <col min="115" max="115" width="10.125" style="93" customWidth="1"/>
    <col min="116" max="116" width="10.25" style="91" customWidth="1"/>
    <col min="117" max="119" width="10.125" style="91" customWidth="1"/>
    <col min="120" max="120" width="9.625" style="93" customWidth="1"/>
    <col min="121" max="121" width="13.125" style="91" customWidth="1"/>
    <col min="122" max="122" width="10.625" style="77" customWidth="1"/>
    <col min="123" max="123" width="10.125" style="92" customWidth="1"/>
    <col min="124" max="124" width="10.625" style="92" customWidth="1"/>
    <col min="125" max="125" width="10.125" style="93" customWidth="1"/>
    <col min="126" max="126" width="10.25" style="91" customWidth="1"/>
    <col min="127" max="129" width="10.125" style="91" customWidth="1"/>
    <col min="130" max="130" width="9.625" style="93" customWidth="1"/>
    <col min="131" max="131" width="13.125" style="91" customWidth="1"/>
    <col min="132" max="132" width="10.625" style="77" customWidth="1"/>
    <col min="133" max="133" width="10.125" style="92" customWidth="1"/>
    <col min="134" max="134" width="10.625" style="92" customWidth="1"/>
    <col min="135" max="135" width="10.125" style="93" customWidth="1"/>
    <col min="136" max="136" width="10.25" style="91" customWidth="1"/>
    <col min="137" max="139" width="10.125" style="91" customWidth="1"/>
    <col min="140" max="140" width="9.625" style="93" customWidth="1"/>
    <col min="141" max="141" width="13.125" style="5" customWidth="1"/>
    <col min="142" max="142" width="10.625" style="26" customWidth="1"/>
    <col min="143" max="143" width="10.125" style="29" customWidth="1"/>
    <col min="144" max="144" width="10.625" style="29" customWidth="1"/>
    <col min="145" max="145" width="10.125" style="7" customWidth="1"/>
    <col min="146" max="146" width="10.25" style="5" customWidth="1"/>
    <col min="147" max="147" width="10.125" style="5" customWidth="1"/>
    <col min="148" max="148" width="12" style="5" customWidth="1"/>
    <col min="149" max="149" width="10.125" style="5" customWidth="1"/>
    <col min="150" max="150" width="9.625" style="7" customWidth="1"/>
    <col min="151" max="151" width="13.125" style="5" customWidth="1"/>
    <col min="152" max="152" width="10.625" style="26" customWidth="1"/>
    <col min="153" max="153" width="10.125" style="29" customWidth="1"/>
    <col min="154" max="154" width="10.625" style="29" customWidth="1"/>
    <col min="155" max="155" width="10.125" style="7" customWidth="1"/>
    <col min="156" max="156" width="10.25" style="5" customWidth="1"/>
    <col min="157" max="157" width="10.125" style="5" customWidth="1"/>
    <col min="158" max="158" width="12" style="5" customWidth="1"/>
    <col min="159" max="159" width="10.125" style="5" customWidth="1"/>
    <col min="160" max="160" width="9.625" style="7" customWidth="1"/>
    <col min="161" max="161" width="13.125" style="5" customWidth="1"/>
    <col min="162" max="162" width="10.625" style="26" customWidth="1"/>
    <col min="163" max="163" width="10.125" style="29" customWidth="1"/>
    <col min="164" max="164" width="10.625" style="29" customWidth="1"/>
    <col min="165" max="165" width="10.125" style="7" customWidth="1"/>
    <col min="166" max="166" width="10.25" style="5" customWidth="1"/>
    <col min="167" max="167" width="10.125" style="5" customWidth="1"/>
    <col min="168" max="168" width="12" style="5" customWidth="1"/>
    <col min="169" max="169" width="10.125" style="5" customWidth="1"/>
    <col min="170" max="170" width="9.625" style="7" customWidth="1"/>
    <col min="171" max="171" width="13.125" style="5" customWidth="1"/>
    <col min="172" max="172" width="10.625" style="26" customWidth="1"/>
    <col min="173" max="173" width="10.125" style="29" customWidth="1"/>
    <col min="174" max="174" width="10.625" style="29" customWidth="1"/>
    <col min="175" max="175" width="10.125" style="7" customWidth="1"/>
    <col min="176" max="176" width="10.25" style="5" customWidth="1"/>
    <col min="177" max="177" width="10.125" style="5" customWidth="1"/>
    <col min="178" max="178" width="12" style="5" customWidth="1"/>
    <col min="179" max="179" width="10.125" style="5" customWidth="1"/>
    <col min="180" max="180" width="9.625" style="7" customWidth="1"/>
    <col min="181" max="181" width="13.125" style="5" customWidth="1"/>
    <col min="182" max="182" width="10.625" style="26" customWidth="1"/>
    <col min="183" max="183" width="10.125" style="29" customWidth="1"/>
    <col min="184" max="184" width="10.625" style="29" customWidth="1"/>
    <col min="185" max="185" width="10.125" style="7" customWidth="1"/>
    <col min="186" max="186" width="10.25" style="5" customWidth="1"/>
    <col min="187" max="187" width="10.125" style="5" customWidth="1"/>
    <col min="188" max="188" width="12" style="5" customWidth="1"/>
    <col min="189" max="189" width="10.125" style="5" customWidth="1"/>
    <col min="190" max="190" width="9.625" style="7" customWidth="1"/>
    <col min="191" max="191" width="13.125" style="5" customWidth="1"/>
    <col min="192" max="192" width="10.625" style="26" customWidth="1"/>
    <col min="193" max="193" width="10.125" style="29" customWidth="1"/>
    <col min="194" max="194" width="10.625" style="29" customWidth="1"/>
    <col min="195" max="195" width="10.125" style="7" customWidth="1"/>
    <col min="196" max="196" width="10.25" style="5" customWidth="1"/>
    <col min="197" max="197" width="10.125" style="5" customWidth="1"/>
    <col min="198" max="198" width="12" style="5" customWidth="1"/>
    <col min="199" max="199" width="10.125" style="5" customWidth="1"/>
    <col min="200" max="200" width="9.625" style="7" customWidth="1"/>
    <col min="201" max="201" width="13.125" style="5" customWidth="1"/>
    <col min="202" max="202" width="10.625" style="26" customWidth="1"/>
    <col min="203" max="203" width="10.125" style="29" customWidth="1"/>
    <col min="204" max="204" width="10.625" style="29" customWidth="1"/>
    <col min="205" max="205" width="10.125" style="7" customWidth="1"/>
    <col min="206" max="206" width="10.25" style="5" customWidth="1"/>
    <col min="207" max="207" width="10.125" style="5" customWidth="1"/>
    <col min="208" max="208" width="12" style="5" customWidth="1"/>
    <col min="209" max="209" width="10.125" style="5" customWidth="1"/>
    <col min="210" max="210" width="9.625" style="7" customWidth="1"/>
    <col min="211" max="211" width="13.125" style="5" customWidth="1"/>
    <col min="212" max="212" width="10.625" style="26" customWidth="1"/>
    <col min="213" max="213" width="10.125" style="29" customWidth="1"/>
    <col min="214" max="214" width="10.625" style="29" customWidth="1"/>
    <col min="215" max="215" width="10.125" style="7" customWidth="1"/>
    <col min="216" max="216" width="10.25" style="5" customWidth="1"/>
    <col min="217" max="217" width="10.125" style="5" customWidth="1"/>
    <col min="218" max="218" width="12" style="5" customWidth="1"/>
    <col min="219" max="219" width="10.125" style="5" customWidth="1"/>
    <col min="220" max="220" width="9.625" style="7" customWidth="1"/>
    <col min="221" max="221" width="13.125" style="5" customWidth="1"/>
    <col min="222" max="222" width="10.625" style="26" customWidth="1"/>
    <col min="223" max="223" width="10.125" style="29" customWidth="1"/>
    <col min="224" max="224" width="10.625" style="29" customWidth="1"/>
    <col min="225" max="225" width="10.125" style="7" customWidth="1"/>
    <col min="226" max="226" width="10.25" style="5" customWidth="1"/>
    <col min="227" max="227" width="10.125" style="5" customWidth="1"/>
    <col min="228" max="228" width="12" style="5" customWidth="1"/>
    <col min="229" max="229" width="10.125" style="5" customWidth="1"/>
    <col min="230" max="230" width="9.625" style="7" customWidth="1"/>
    <col min="231" max="231" width="13.125" style="5" customWidth="1"/>
    <col min="232" max="232" width="10.625" style="26" customWidth="1"/>
    <col min="233" max="233" width="10.125" style="29" customWidth="1"/>
    <col min="234" max="234" width="10.625" style="29" customWidth="1"/>
    <col min="235" max="235" width="10.125" style="7" customWidth="1"/>
    <col min="236" max="236" width="10.25" style="5" customWidth="1"/>
    <col min="237" max="237" width="10.125" style="5" customWidth="1"/>
    <col min="238" max="238" width="12" style="5" customWidth="1"/>
    <col min="239" max="239" width="10.125" style="5" customWidth="1"/>
    <col min="240" max="240" width="9.625" style="7" customWidth="1"/>
    <col min="241" max="241" width="13.125" style="5" customWidth="1"/>
    <col min="242" max="242" width="10.625" style="26" customWidth="1"/>
    <col min="243" max="243" width="10.125" style="29" customWidth="1"/>
    <col min="244" max="244" width="10.625" style="29" customWidth="1"/>
    <col min="245" max="245" width="10.125" style="7" customWidth="1"/>
    <col min="246" max="246" width="10.25" style="5" customWidth="1"/>
    <col min="247" max="247" width="10.125" style="5" customWidth="1"/>
    <col min="248" max="248" width="12" style="5" customWidth="1"/>
    <col min="249" max="249" width="10.125" style="5" customWidth="1"/>
    <col min="250" max="250" width="9.625" style="7" customWidth="1"/>
    <col min="251" max="251" width="13.125" style="5" customWidth="1"/>
    <col min="252" max="252" width="10.625" style="26" customWidth="1"/>
    <col min="253" max="253" width="10.125" style="29" customWidth="1"/>
    <col min="254" max="254" width="10.625" style="29" customWidth="1"/>
    <col min="255" max="255" width="10.125" style="7" customWidth="1"/>
    <col min="256" max="256" width="10.25" style="5" customWidth="1"/>
    <col min="257" max="257" width="10.125" style="5" customWidth="1"/>
    <col min="258" max="258" width="12" style="5" customWidth="1"/>
    <col min="259" max="259" width="10.125" style="5" customWidth="1"/>
    <col min="260" max="260" width="9.625" style="7" customWidth="1"/>
    <col min="261" max="261" width="13.125" style="5" customWidth="1"/>
    <col min="262" max="262" width="10.625" style="26" customWidth="1"/>
    <col min="263" max="263" width="10.125" style="29" customWidth="1"/>
    <col min="264" max="264" width="10.625" style="29" customWidth="1"/>
    <col min="265" max="265" width="10.125" style="7" customWidth="1"/>
    <col min="266" max="266" width="10.25" style="5" customWidth="1"/>
    <col min="267" max="267" width="10.125" style="5" customWidth="1"/>
    <col min="268" max="268" width="12" style="5" customWidth="1"/>
    <col min="269" max="269" width="10.125" style="5" customWidth="1"/>
    <col min="270" max="270" width="9.625" style="7" customWidth="1"/>
    <col min="271" max="271" width="13.125" style="5" customWidth="1"/>
    <col min="272" max="272" width="10.625" style="26" customWidth="1"/>
    <col min="273" max="273" width="10.125" style="29" customWidth="1"/>
    <col min="274" max="274" width="10.625" style="29" customWidth="1"/>
    <col min="275" max="275" width="10.125" style="7" customWidth="1"/>
    <col min="276" max="276" width="10.25" style="5" customWidth="1"/>
    <col min="277" max="277" width="10.125" style="5" customWidth="1"/>
    <col min="278" max="278" width="12" style="5" customWidth="1"/>
    <col min="279" max="279" width="10.125" style="5" customWidth="1"/>
    <col min="280" max="280" width="9.625" style="7" customWidth="1"/>
    <col min="281" max="281" width="13.125" style="5" customWidth="1"/>
    <col min="282" max="282" width="10.625" style="26" customWidth="1"/>
    <col min="283" max="283" width="10.125" style="29" customWidth="1"/>
    <col min="284" max="284" width="10.625" style="29" customWidth="1"/>
    <col min="285" max="285" width="10.125" style="7" customWidth="1"/>
    <col min="286" max="286" width="10.25" style="5" customWidth="1"/>
    <col min="287" max="287" width="10.125" style="5" customWidth="1"/>
    <col min="288" max="288" width="12" style="5" customWidth="1"/>
    <col min="289" max="289" width="10.125" style="5" customWidth="1"/>
    <col min="290" max="290" width="9.625" style="7" customWidth="1"/>
    <col min="291" max="291" width="13.125" style="5" customWidth="1"/>
    <col min="292" max="292" width="10.625" style="26" customWidth="1"/>
    <col min="293" max="293" width="10.125" style="29" customWidth="1"/>
    <col min="294" max="294" width="10.625" style="29" customWidth="1"/>
    <col min="295" max="295" width="10.125" style="7" customWidth="1"/>
    <col min="296" max="296" width="10.25" style="5" customWidth="1"/>
    <col min="297" max="297" width="10.125" style="5" customWidth="1"/>
    <col min="298" max="298" width="12" style="5" customWidth="1"/>
    <col min="299" max="299" width="10.125" style="5" customWidth="1"/>
    <col min="300" max="300" width="9.625" style="7" customWidth="1"/>
    <col min="301" max="301" width="13.125" style="5" customWidth="1"/>
    <col min="302" max="302" width="10.625" style="26" customWidth="1"/>
    <col min="303" max="303" width="10.125" style="29" customWidth="1"/>
    <col min="304" max="304" width="10.625" style="29" customWidth="1"/>
    <col min="305" max="305" width="10.125" style="7" customWidth="1"/>
    <col min="306" max="306" width="10.25" style="5" customWidth="1"/>
    <col min="307" max="307" width="10.125" style="5" customWidth="1"/>
    <col min="308" max="308" width="12" style="5" customWidth="1"/>
    <col min="309" max="309" width="10.125" style="5" customWidth="1"/>
    <col min="310" max="310" width="9.625" style="7" customWidth="1"/>
    <col min="311" max="311" width="13.125" style="5" customWidth="1"/>
    <col min="312" max="312" width="10.625" style="26" customWidth="1"/>
    <col min="313" max="313" width="10.125" style="29" customWidth="1"/>
    <col min="314" max="314" width="10.625" style="29" customWidth="1"/>
    <col min="315" max="315" width="10.125" style="7" customWidth="1"/>
    <col min="316" max="316" width="10.25" style="5" customWidth="1"/>
    <col min="317" max="317" width="10.125" style="5" customWidth="1"/>
    <col min="318" max="318" width="12" style="5" customWidth="1"/>
    <col min="319" max="319" width="10.125" style="5" customWidth="1"/>
    <col min="320" max="320" width="9.625" style="7" customWidth="1"/>
    <col min="321" max="321" width="13.125" style="5" customWidth="1"/>
    <col min="322" max="322" width="10.625" style="26" customWidth="1"/>
    <col min="323" max="323" width="10.125" style="29" customWidth="1"/>
    <col min="324" max="324" width="10.625" style="29" customWidth="1"/>
    <col min="325" max="325" width="10.125" style="7" customWidth="1"/>
    <col min="326" max="326" width="10.25" style="5" customWidth="1"/>
    <col min="327" max="327" width="10.125" style="5" customWidth="1"/>
    <col min="328" max="328" width="12" style="5" customWidth="1"/>
    <col min="329" max="329" width="10.125" style="5" customWidth="1"/>
    <col min="330" max="330" width="9.625" style="7" customWidth="1"/>
    <col min="331" max="331" width="13.125" style="5" customWidth="1"/>
    <col min="332" max="332" width="10.625" style="26" customWidth="1"/>
    <col min="333" max="333" width="10.125" style="29" customWidth="1"/>
    <col min="334" max="334" width="10.625" style="29" customWidth="1"/>
    <col min="335" max="335" width="10.125" style="7" customWidth="1"/>
    <col min="336" max="336" width="10.25" style="5" customWidth="1"/>
    <col min="337" max="337" width="10.125" style="5" customWidth="1"/>
    <col min="338" max="338" width="12" style="5" customWidth="1"/>
    <col min="339" max="339" width="10.125" style="5" customWidth="1"/>
    <col min="340" max="340" width="9.625" style="7" customWidth="1"/>
    <col min="341" max="341" width="13.125" style="5" customWidth="1"/>
    <col min="342" max="342" width="10.625" style="26" customWidth="1"/>
    <col min="343" max="343" width="10.125" style="29" customWidth="1"/>
    <col min="344" max="344" width="10.625" style="29" customWidth="1"/>
    <col min="345" max="345" width="10.125" style="7" customWidth="1"/>
    <col min="346" max="346" width="10.25" style="5" customWidth="1"/>
    <col min="347" max="347" width="10.125" style="5" customWidth="1"/>
    <col min="348" max="348" width="12" style="5" customWidth="1"/>
    <col min="349" max="349" width="10.125" style="5" customWidth="1"/>
    <col min="350" max="350" width="9.625" style="7" customWidth="1"/>
    <col min="351" max="351" width="13.125" style="5" customWidth="1"/>
    <col min="352" max="352" width="10.625" style="26" customWidth="1"/>
    <col min="353" max="353" width="10.125" style="29" customWidth="1"/>
    <col min="354" max="354" width="10.625" style="29" customWidth="1"/>
    <col min="355" max="355" width="10.125" style="7" customWidth="1"/>
    <col min="356" max="356" width="10.25" style="5" customWidth="1"/>
    <col min="357" max="357" width="10.125" style="5" customWidth="1"/>
    <col min="358" max="358" width="12" style="5" customWidth="1"/>
    <col min="359" max="359" width="10.125" style="5" customWidth="1"/>
    <col min="360" max="360" width="9.625" style="7" customWidth="1"/>
    <col min="361" max="361" width="13.125" style="5" customWidth="1"/>
    <col min="362" max="362" width="10.625" style="26" customWidth="1"/>
    <col min="363" max="363" width="10.125" style="29" customWidth="1"/>
    <col min="364" max="364" width="10.625" style="29" customWidth="1"/>
    <col min="365" max="365" width="10.125" style="7" customWidth="1"/>
    <col min="366" max="366" width="10.25" style="5" customWidth="1"/>
    <col min="367" max="367" width="10.125" style="5" customWidth="1"/>
    <col min="368" max="368" width="12" style="5" customWidth="1"/>
    <col min="369" max="369" width="10.125" style="5" customWidth="1"/>
    <col min="370" max="370" width="9.625" style="7" customWidth="1"/>
    <col min="371" max="371" width="13.125" style="5" customWidth="1"/>
    <col min="372" max="372" width="10.625" style="26" customWidth="1"/>
    <col min="373" max="373" width="10.125" style="29" customWidth="1"/>
    <col min="374" max="374" width="10.625" style="29" customWidth="1"/>
    <col min="375" max="375" width="10.125" style="7" customWidth="1"/>
    <col min="376" max="376" width="10.25" style="5" customWidth="1"/>
    <col min="377" max="377" width="10.125" style="5" customWidth="1"/>
    <col min="378" max="378" width="12" style="5" customWidth="1"/>
    <col min="379" max="379" width="10.125" style="5" customWidth="1"/>
    <col min="380" max="380" width="9.625" style="7" customWidth="1"/>
    <col min="381" max="381" width="13.125" style="5" customWidth="1"/>
    <col min="382" max="382" width="10.625" style="26" customWidth="1"/>
    <col min="383" max="383" width="10.125" style="29" customWidth="1"/>
    <col min="384" max="384" width="10.625" style="29" customWidth="1"/>
    <col min="385" max="385" width="10.125" style="7" customWidth="1"/>
    <col min="386" max="386" width="10.25" style="5" customWidth="1"/>
    <col min="387" max="387" width="10.125" style="5" customWidth="1"/>
    <col min="388" max="388" width="12" style="5" customWidth="1"/>
    <col min="389" max="389" width="11.25" style="5" customWidth="1"/>
    <col min="390" max="390" width="9.625" style="7" customWidth="1"/>
    <col min="391" max="391" width="13.125" style="5" customWidth="1"/>
    <col min="392" max="392" width="10.625" style="26" customWidth="1"/>
    <col min="393" max="393" width="10.125" style="29" customWidth="1"/>
    <col min="394" max="394" width="10.625" style="29" customWidth="1"/>
    <col min="395" max="395" width="10.125" style="7" customWidth="1"/>
    <col min="396" max="396" width="10.25" style="5" customWidth="1"/>
    <col min="397" max="397" width="10.125" style="5" customWidth="1"/>
    <col min="398" max="398" width="12" style="5" customWidth="1"/>
    <col min="399" max="399" width="11.25" style="5" customWidth="1"/>
    <col min="400" max="400" width="9.625" style="7" customWidth="1"/>
    <col min="401" max="401" width="13.125" style="5" customWidth="1"/>
    <col min="402" max="402" width="10.625" style="26" customWidth="1"/>
    <col min="403" max="403" width="10.125" style="29" customWidth="1"/>
    <col min="404" max="404" width="10.625" style="29" customWidth="1"/>
    <col min="405" max="405" width="10.125" style="7" customWidth="1"/>
    <col min="406" max="406" width="10.25" style="5" customWidth="1"/>
    <col min="407" max="407" width="10.125" style="5" customWidth="1"/>
    <col min="408" max="408" width="12" style="5" customWidth="1"/>
    <col min="409" max="409" width="11.25" style="5" customWidth="1"/>
    <col min="410" max="410" width="9.375" style="5" customWidth="1"/>
    <col min="411" max="421" width="9" style="98"/>
    <col min="422" max="422" width="13.125" style="5" customWidth="1"/>
    <col min="423" max="423" width="10.625" style="26" customWidth="1"/>
    <col min="424" max="424" width="10.125" style="29" customWidth="1"/>
    <col min="425" max="425" width="10.625" style="29" customWidth="1"/>
    <col min="426" max="426" width="10.125" style="7" customWidth="1"/>
    <col min="427" max="427" width="10.25" style="5" customWidth="1"/>
    <col min="428" max="428" width="10.125" style="5" customWidth="1"/>
    <col min="429" max="429" width="12" style="5" customWidth="1"/>
    <col min="430" max="430" width="11.25" style="5" customWidth="1"/>
    <col min="431" max="431" width="9.375" style="5" customWidth="1"/>
    <col min="432" max="432" width="17.75" style="7" customWidth="1"/>
    <col min="433" max="433" width="13.125" style="5" customWidth="1"/>
    <col min="434" max="434" width="10.625" style="26" customWidth="1"/>
    <col min="435" max="435" width="10.125" style="29" customWidth="1"/>
    <col min="436" max="436" width="10.625" style="29" customWidth="1"/>
    <col min="437" max="437" width="10.125" style="7" customWidth="1"/>
    <col min="438" max="438" width="10.25" style="5" customWidth="1"/>
    <col min="439" max="439" width="10.125" style="5" customWidth="1"/>
    <col min="440" max="440" width="12" style="5" customWidth="1"/>
    <col min="441" max="441" width="11.25" style="5" customWidth="1"/>
    <col min="442" max="442" width="9.375" style="5" customWidth="1"/>
    <col min="443" max="443" width="17.75" style="7" customWidth="1"/>
    <col min="444" max="444" width="13.125" style="5" customWidth="1"/>
    <col min="445" max="445" width="10.625" style="26" customWidth="1"/>
    <col min="446" max="446" width="10.125" style="29" customWidth="1"/>
    <col min="447" max="447" width="10.625" style="29" customWidth="1"/>
    <col min="448" max="448" width="10.125" style="7" customWidth="1"/>
    <col min="449" max="449" width="10.25" style="5" customWidth="1"/>
    <col min="450" max="450" width="10.125" style="5" customWidth="1"/>
    <col min="451" max="451" width="12" style="5" customWidth="1"/>
    <col min="452" max="452" width="11.25" style="5" customWidth="1"/>
    <col min="453" max="453" width="9.375" style="5" customWidth="1"/>
    <col min="454" max="454" width="17.75" style="7" customWidth="1"/>
    <col min="455" max="455" width="13.125" style="5" customWidth="1"/>
    <col min="456" max="456" width="10.625" style="26" customWidth="1"/>
    <col min="457" max="457" width="10.125" style="29" customWidth="1"/>
    <col min="458" max="458" width="10.625" style="29" customWidth="1"/>
    <col min="459" max="459" width="10.125" style="7" customWidth="1"/>
    <col min="460" max="460" width="10.25" style="5" customWidth="1"/>
    <col min="461" max="461" width="10.125" style="5" customWidth="1"/>
    <col min="462" max="462" width="12" style="5" customWidth="1"/>
    <col min="463" max="463" width="11.25" style="5" customWidth="1"/>
    <col min="464" max="464" width="9.375" style="5" customWidth="1"/>
    <col min="465" max="465" width="14.375" style="7" customWidth="1"/>
    <col min="466" max="466" width="13.125" style="5" customWidth="1"/>
    <col min="467" max="467" width="10.625" style="26" customWidth="1"/>
    <col min="468" max="468" width="10.125" style="29" customWidth="1"/>
    <col min="469" max="469" width="10.625" style="29" customWidth="1"/>
    <col min="470" max="470" width="10.125" style="7" customWidth="1"/>
    <col min="471" max="471" width="10.25" style="5" customWidth="1"/>
    <col min="472" max="472" width="10.125" style="5" customWidth="1"/>
    <col min="473" max="473" width="12" style="5" customWidth="1"/>
    <col min="474" max="474" width="11.25" style="5" customWidth="1"/>
    <col min="475" max="475" width="9.375" style="5" customWidth="1"/>
    <col min="476" max="476" width="14.375" style="7" customWidth="1"/>
    <col min="477" max="16384" width="9" style="98"/>
  </cols>
  <sheetData>
    <row r="1" spans="1:476" ht="15">
      <c r="A1" s="72"/>
      <c r="C1" s="77"/>
      <c r="D1" s="77"/>
      <c r="E1" s="72"/>
      <c r="F1" s="72"/>
      <c r="G1" s="72"/>
      <c r="H1" s="72"/>
      <c r="I1" s="72"/>
      <c r="J1" s="72"/>
      <c r="K1" s="72"/>
      <c r="M1" s="77"/>
      <c r="N1" s="77"/>
      <c r="O1" s="72"/>
      <c r="P1" s="72"/>
      <c r="Q1" s="72"/>
      <c r="R1" s="72"/>
      <c r="S1" s="72"/>
      <c r="T1" s="72"/>
      <c r="U1" s="72"/>
      <c r="W1" s="77"/>
      <c r="X1" s="77"/>
      <c r="Y1" s="72"/>
      <c r="Z1" s="72"/>
      <c r="AA1" s="72"/>
      <c r="AB1" s="72"/>
      <c r="AC1" s="72"/>
      <c r="AD1" s="72"/>
      <c r="AE1" s="72"/>
      <c r="AG1" s="77"/>
      <c r="AH1" s="77"/>
      <c r="AI1" s="72"/>
      <c r="AJ1" s="72"/>
      <c r="AK1" s="72"/>
      <c r="AL1" s="72"/>
      <c r="AM1" s="72"/>
      <c r="AN1" s="72"/>
      <c r="AO1" s="72"/>
      <c r="AQ1" s="77"/>
      <c r="AR1" s="77"/>
      <c r="AS1" s="72"/>
      <c r="AT1" s="72"/>
      <c r="AU1" s="72"/>
      <c r="AV1" s="72"/>
      <c r="AW1" s="72"/>
      <c r="AX1" s="72"/>
      <c r="AY1" s="72"/>
      <c r="BA1" s="77"/>
      <c r="BB1" s="77"/>
      <c r="BC1" s="72"/>
      <c r="BD1" s="72"/>
      <c r="BE1" s="72"/>
      <c r="BF1" s="72"/>
      <c r="BG1" s="72"/>
      <c r="BH1" s="72"/>
      <c r="BI1" s="72"/>
      <c r="BK1" s="77"/>
      <c r="BL1" s="77"/>
      <c r="BM1" s="72"/>
      <c r="BN1" s="72"/>
      <c r="BO1" s="72"/>
      <c r="BP1" s="72"/>
      <c r="BQ1" s="72"/>
      <c r="BR1" s="72"/>
      <c r="BS1" s="72"/>
      <c r="BU1" s="77"/>
      <c r="BV1" s="77"/>
      <c r="BW1" s="72"/>
      <c r="BX1" s="72"/>
      <c r="BY1" s="72"/>
      <c r="BZ1" s="72"/>
      <c r="CA1" s="72"/>
      <c r="CB1" s="72"/>
      <c r="CC1" s="72"/>
      <c r="CE1" s="77"/>
      <c r="CF1" s="77"/>
      <c r="CG1" s="72"/>
      <c r="CH1" s="72"/>
      <c r="CI1" s="72"/>
      <c r="CJ1" s="72"/>
      <c r="CK1" s="72"/>
      <c r="CL1" s="72"/>
      <c r="CM1" s="72"/>
      <c r="CO1" s="77"/>
      <c r="CP1" s="77"/>
      <c r="CQ1" s="72"/>
      <c r="CR1" s="72"/>
      <c r="CS1" s="72"/>
      <c r="CT1" s="72"/>
      <c r="CU1" s="72"/>
      <c r="CV1" s="72"/>
      <c r="CW1" s="72"/>
      <c r="CY1" s="77"/>
      <c r="CZ1" s="77"/>
      <c r="DA1" s="72"/>
      <c r="DB1" s="72"/>
      <c r="DC1" s="72"/>
      <c r="DD1" s="72"/>
      <c r="DE1" s="72"/>
      <c r="DF1" s="72"/>
      <c r="DG1" s="72"/>
      <c r="DI1" s="77"/>
      <c r="DJ1" s="77"/>
      <c r="DK1" s="72"/>
      <c r="DL1" s="72"/>
      <c r="DM1" s="72"/>
      <c r="DN1" s="72"/>
      <c r="DO1" s="72"/>
      <c r="DP1" s="72"/>
      <c r="DQ1" s="72"/>
      <c r="DS1" s="77"/>
      <c r="DT1" s="77"/>
      <c r="DU1" s="72"/>
      <c r="DV1" s="72"/>
      <c r="DW1" s="72"/>
      <c r="DX1" s="72"/>
      <c r="DY1" s="72"/>
      <c r="DZ1" s="72"/>
      <c r="EA1" s="72"/>
      <c r="EC1" s="77"/>
      <c r="ED1" s="77"/>
      <c r="EE1" s="72"/>
      <c r="EF1" s="72"/>
      <c r="EG1" s="72"/>
      <c r="EH1" s="72"/>
      <c r="EI1" s="72"/>
      <c r="EJ1" s="72"/>
      <c r="EK1" s="19"/>
      <c r="EM1" s="26"/>
      <c r="EN1" s="26"/>
      <c r="EO1" s="19"/>
      <c r="EP1" s="19"/>
      <c r="EQ1" s="19"/>
      <c r="ER1" s="19"/>
      <c r="ES1" s="19"/>
      <c r="ET1" s="19"/>
      <c r="EU1" s="19"/>
      <c r="EW1" s="26"/>
      <c r="EX1" s="26"/>
      <c r="EY1" s="19"/>
      <c r="EZ1" s="19"/>
      <c r="FA1" s="19"/>
      <c r="FB1" s="19"/>
      <c r="FC1" s="19"/>
      <c r="FD1" s="19"/>
      <c r="FE1" s="19"/>
      <c r="FG1" s="26"/>
      <c r="FH1" s="26"/>
      <c r="FI1" s="19"/>
      <c r="FJ1" s="19"/>
      <c r="FK1" s="19"/>
      <c r="FL1" s="19"/>
      <c r="FM1" s="19"/>
      <c r="FN1" s="19"/>
      <c r="FO1" s="19"/>
      <c r="FQ1" s="26"/>
      <c r="FR1" s="26"/>
      <c r="FS1" s="19"/>
      <c r="FT1" s="19"/>
      <c r="FU1" s="19"/>
      <c r="FV1" s="19"/>
      <c r="FW1" s="19"/>
      <c r="FX1" s="19"/>
      <c r="FY1" s="19"/>
      <c r="GA1" s="26"/>
      <c r="GB1" s="26"/>
      <c r="GC1" s="19"/>
      <c r="GD1" s="19"/>
      <c r="GE1" s="19"/>
      <c r="GF1" s="19"/>
      <c r="GG1" s="19"/>
      <c r="GH1" s="19"/>
      <c r="GI1" s="19"/>
      <c r="GK1" s="26"/>
      <c r="GL1" s="26"/>
      <c r="GM1" s="19"/>
      <c r="GN1" s="19"/>
      <c r="GO1" s="19"/>
      <c r="GP1" s="19"/>
      <c r="GQ1" s="19"/>
      <c r="GR1" s="19"/>
      <c r="GS1" s="19"/>
      <c r="GU1" s="26"/>
      <c r="GV1" s="26"/>
      <c r="GW1" s="19"/>
      <c r="GX1" s="19"/>
      <c r="GY1" s="19"/>
      <c r="GZ1" s="19"/>
      <c r="HA1" s="19"/>
      <c r="HB1" s="19"/>
      <c r="HC1" s="19"/>
      <c r="HE1" s="26"/>
      <c r="HF1" s="26"/>
      <c r="HG1" s="19"/>
      <c r="HH1" s="19"/>
      <c r="HI1" s="19"/>
      <c r="HJ1" s="19"/>
      <c r="HK1" s="19"/>
      <c r="HL1" s="19"/>
      <c r="HM1" s="19"/>
      <c r="HO1" s="26"/>
      <c r="HP1" s="26"/>
      <c r="HQ1" s="19"/>
      <c r="HR1" s="19"/>
      <c r="HS1" s="19"/>
      <c r="HT1" s="19"/>
      <c r="HU1" s="19"/>
      <c r="HV1" s="19"/>
      <c r="HW1" s="19"/>
      <c r="HY1" s="26"/>
      <c r="HZ1" s="26"/>
      <c r="IA1" s="19"/>
      <c r="IB1" s="19"/>
      <c r="IC1" s="19"/>
      <c r="ID1" s="19"/>
      <c r="IE1" s="19"/>
      <c r="IF1" s="19"/>
      <c r="IG1" s="19"/>
      <c r="II1" s="26"/>
      <c r="IJ1" s="26"/>
      <c r="IK1" s="19"/>
      <c r="IL1" s="19"/>
      <c r="IM1" s="19"/>
      <c r="IN1" s="19"/>
      <c r="IO1" s="19"/>
      <c r="IP1" s="19"/>
      <c r="IQ1" s="19"/>
      <c r="IS1" s="26"/>
      <c r="IT1" s="26"/>
      <c r="IU1" s="19"/>
      <c r="IV1" s="19"/>
      <c r="IW1" s="19"/>
      <c r="IX1" s="19"/>
      <c r="IY1" s="19"/>
      <c r="IZ1" s="19"/>
      <c r="JA1" s="19"/>
      <c r="JC1" s="26"/>
      <c r="JD1" s="26"/>
      <c r="JE1" s="19"/>
      <c r="JF1" s="19"/>
      <c r="JG1" s="19"/>
      <c r="JH1" s="19"/>
      <c r="JI1" s="19"/>
      <c r="JJ1" s="19"/>
      <c r="JK1" s="19"/>
      <c r="JM1" s="26"/>
      <c r="JN1" s="26"/>
      <c r="JO1" s="19"/>
      <c r="JP1" s="19"/>
      <c r="JQ1" s="19"/>
      <c r="JR1" s="19"/>
      <c r="JS1" s="19"/>
      <c r="JT1" s="19"/>
      <c r="JU1" s="19"/>
      <c r="JW1" s="26"/>
      <c r="JX1" s="26"/>
      <c r="JY1" s="19"/>
      <c r="JZ1" s="19"/>
      <c r="KA1" s="19"/>
      <c r="KB1" s="19"/>
      <c r="KC1" s="19"/>
      <c r="KD1" s="19"/>
      <c r="KE1" s="19"/>
      <c r="KG1" s="26"/>
      <c r="KH1" s="26"/>
      <c r="KI1" s="19"/>
      <c r="KJ1" s="19"/>
      <c r="KK1" s="19"/>
      <c r="KL1" s="19"/>
      <c r="KM1" s="19"/>
      <c r="KN1" s="19"/>
      <c r="KO1" s="19"/>
      <c r="KQ1" s="26"/>
      <c r="KR1" s="26"/>
      <c r="KS1" s="19"/>
      <c r="KT1" s="19"/>
      <c r="KU1" s="19"/>
      <c r="KV1" s="19"/>
      <c r="KW1" s="19"/>
      <c r="KX1" s="19"/>
      <c r="KY1" s="19"/>
      <c r="LA1" s="26"/>
      <c r="LB1" s="26"/>
      <c r="LC1" s="19"/>
      <c r="LD1" s="19"/>
      <c r="LE1" s="19"/>
      <c r="LF1" s="19"/>
      <c r="LG1" s="19"/>
      <c r="LH1" s="19"/>
      <c r="LI1" s="19"/>
      <c r="LK1" s="26"/>
      <c r="LL1" s="26"/>
      <c r="LM1" s="19"/>
      <c r="LN1" s="19"/>
      <c r="LO1" s="19"/>
      <c r="LP1" s="19"/>
      <c r="LQ1" s="19"/>
      <c r="LR1" s="19"/>
      <c r="LS1" s="19"/>
      <c r="LU1" s="26"/>
      <c r="LV1" s="26"/>
      <c r="LW1" s="19"/>
      <c r="LX1" s="19"/>
      <c r="LY1" s="19"/>
      <c r="LZ1" s="19"/>
      <c r="MA1" s="19"/>
      <c r="MB1" s="19"/>
      <c r="MC1" s="19"/>
      <c r="ME1" s="26"/>
      <c r="MF1" s="26"/>
      <c r="MG1" s="19"/>
      <c r="MH1" s="19"/>
      <c r="MI1" s="19"/>
      <c r="MJ1" s="19"/>
      <c r="MK1" s="19"/>
      <c r="ML1" s="19"/>
      <c r="MM1" s="19"/>
      <c r="MO1" s="26"/>
      <c r="MP1" s="26"/>
      <c r="MQ1" s="19"/>
      <c r="MR1" s="19"/>
      <c r="MS1" s="19"/>
      <c r="MT1" s="19"/>
      <c r="MU1" s="19"/>
      <c r="MV1" s="19"/>
      <c r="MW1" s="19"/>
      <c r="MY1" s="26"/>
      <c r="MZ1" s="26"/>
      <c r="NA1" s="19"/>
      <c r="NB1" s="19"/>
      <c r="NC1" s="19"/>
      <c r="ND1" s="19"/>
      <c r="NE1" s="19"/>
      <c r="NF1" s="19"/>
      <c r="NG1" s="19"/>
      <c r="NI1" s="26"/>
      <c r="NJ1" s="26"/>
      <c r="NK1" s="19"/>
      <c r="NL1" s="19"/>
      <c r="NM1" s="19"/>
      <c r="NN1" s="19"/>
      <c r="NO1" s="19"/>
      <c r="NP1" s="19"/>
      <c r="NQ1" s="19"/>
      <c r="NS1" s="26"/>
      <c r="NT1" s="26"/>
      <c r="NU1" s="19"/>
      <c r="NV1" s="19"/>
      <c r="NW1" s="19"/>
      <c r="NX1" s="19"/>
      <c r="NY1" s="19"/>
      <c r="NZ1" s="19"/>
      <c r="OA1" s="19"/>
      <c r="OC1" s="26"/>
      <c r="OD1" s="26"/>
      <c r="OE1" s="19"/>
      <c r="OF1" s="19"/>
      <c r="OG1" s="19"/>
      <c r="OH1" s="19"/>
      <c r="OI1" s="19"/>
      <c r="OJ1" s="19"/>
      <c r="OK1" s="19"/>
      <c r="OM1" s="26"/>
      <c r="ON1" s="26"/>
      <c r="OO1" s="19"/>
      <c r="OP1" s="19"/>
      <c r="OQ1" s="19"/>
      <c r="OR1" s="19"/>
      <c r="OS1" s="19"/>
      <c r="OT1" s="19"/>
      <c r="OU1" s="298" t="s">
        <v>254</v>
      </c>
      <c r="OV1" s="299"/>
      <c r="OW1" s="299"/>
      <c r="OX1" s="299"/>
      <c r="OY1" s="299"/>
      <c r="OZ1" s="299"/>
      <c r="PA1" s="299"/>
      <c r="PB1" s="299"/>
      <c r="PC1" s="299"/>
      <c r="PD1" s="299"/>
      <c r="PE1" s="300"/>
      <c r="PF1" s="19"/>
      <c r="PH1" s="26"/>
      <c r="PI1" s="26"/>
      <c r="PJ1" s="19"/>
      <c r="PK1" s="19"/>
      <c r="PL1" s="19"/>
      <c r="PM1" s="19"/>
      <c r="PN1" s="19"/>
      <c r="PO1" s="19"/>
      <c r="PP1" s="19"/>
      <c r="PQ1" s="19"/>
      <c r="PS1" s="26"/>
      <c r="PT1" s="26"/>
      <c r="PU1" s="19"/>
      <c r="PV1" s="19"/>
      <c r="PW1" s="19"/>
      <c r="PX1" s="19"/>
      <c r="PY1" s="19"/>
      <c r="PZ1" s="19"/>
      <c r="QA1" s="19"/>
      <c r="QB1" s="19"/>
      <c r="QD1" s="26"/>
      <c r="QE1" s="26"/>
      <c r="QF1" s="19"/>
      <c r="QG1" s="19"/>
      <c r="QH1" s="19"/>
      <c r="QI1" s="19"/>
      <c r="QJ1" s="19"/>
      <c r="QK1" s="19"/>
      <c r="QL1" s="19"/>
      <c r="QM1" s="19"/>
      <c r="QO1" s="26"/>
      <c r="QP1" s="26"/>
      <c r="QQ1" s="19"/>
      <c r="QR1" s="19"/>
      <c r="QS1" s="19"/>
      <c r="QT1" s="19"/>
      <c r="QU1" s="19"/>
      <c r="QV1" s="19"/>
      <c r="QW1" s="19"/>
      <c r="QX1" s="19"/>
      <c r="QZ1" s="26"/>
      <c r="RA1" s="26"/>
      <c r="RB1" s="19"/>
      <c r="RC1" s="19"/>
      <c r="RD1" s="19"/>
      <c r="RE1" s="19"/>
      <c r="RF1" s="19"/>
      <c r="RG1" s="19"/>
      <c r="RH1" s="19"/>
    </row>
    <row r="2" spans="1:476" ht="15">
      <c r="A2" s="385" t="s">
        <v>254</v>
      </c>
      <c r="B2" s="386"/>
      <c r="C2" s="386"/>
      <c r="D2" s="386"/>
      <c r="E2" s="386"/>
      <c r="F2" s="386"/>
      <c r="G2" s="386"/>
      <c r="H2" s="386"/>
      <c r="I2" s="386"/>
      <c r="J2" s="387"/>
      <c r="K2" s="385" t="s">
        <v>254</v>
      </c>
      <c r="L2" s="386"/>
      <c r="M2" s="386"/>
      <c r="N2" s="386"/>
      <c r="O2" s="386"/>
      <c r="P2" s="386"/>
      <c r="Q2" s="386"/>
      <c r="R2" s="386"/>
      <c r="S2" s="386"/>
      <c r="T2" s="387"/>
      <c r="U2" s="385" t="s">
        <v>254</v>
      </c>
      <c r="V2" s="386"/>
      <c r="W2" s="386"/>
      <c r="X2" s="386"/>
      <c r="Y2" s="386"/>
      <c r="Z2" s="386"/>
      <c r="AA2" s="386"/>
      <c r="AB2" s="386"/>
      <c r="AC2" s="386"/>
      <c r="AD2" s="387"/>
      <c r="AE2" s="385" t="s">
        <v>254</v>
      </c>
      <c r="AF2" s="386"/>
      <c r="AG2" s="386"/>
      <c r="AH2" s="386"/>
      <c r="AI2" s="386"/>
      <c r="AJ2" s="386"/>
      <c r="AK2" s="386"/>
      <c r="AL2" s="386"/>
      <c r="AM2" s="386"/>
      <c r="AN2" s="387"/>
      <c r="AO2" s="385" t="s">
        <v>254</v>
      </c>
      <c r="AP2" s="386"/>
      <c r="AQ2" s="386"/>
      <c r="AR2" s="386"/>
      <c r="AS2" s="386"/>
      <c r="AT2" s="386"/>
      <c r="AU2" s="386"/>
      <c r="AV2" s="386"/>
      <c r="AW2" s="386"/>
      <c r="AX2" s="387"/>
      <c r="AY2" s="385" t="s">
        <v>254</v>
      </c>
      <c r="AZ2" s="386"/>
      <c r="BA2" s="386"/>
      <c r="BB2" s="386"/>
      <c r="BC2" s="386"/>
      <c r="BD2" s="386"/>
      <c r="BE2" s="386"/>
      <c r="BF2" s="386"/>
      <c r="BG2" s="386"/>
      <c r="BH2" s="387"/>
      <c r="BI2" s="385" t="s">
        <v>254</v>
      </c>
      <c r="BJ2" s="386"/>
      <c r="BK2" s="386"/>
      <c r="BL2" s="386"/>
      <c r="BM2" s="386"/>
      <c r="BN2" s="386"/>
      <c r="BO2" s="386"/>
      <c r="BP2" s="386"/>
      <c r="BQ2" s="386"/>
      <c r="BR2" s="387"/>
      <c r="BS2" s="385" t="s">
        <v>254</v>
      </c>
      <c r="BT2" s="386"/>
      <c r="BU2" s="386"/>
      <c r="BV2" s="386"/>
      <c r="BW2" s="386"/>
      <c r="BX2" s="386"/>
      <c r="BY2" s="386"/>
      <c r="BZ2" s="386"/>
      <c r="CA2" s="386"/>
      <c r="CB2" s="387"/>
      <c r="CC2" s="385" t="s">
        <v>254</v>
      </c>
      <c r="CD2" s="386"/>
      <c r="CE2" s="386"/>
      <c r="CF2" s="386"/>
      <c r="CG2" s="386"/>
      <c r="CH2" s="386"/>
      <c r="CI2" s="386"/>
      <c r="CJ2" s="386"/>
      <c r="CK2" s="386"/>
      <c r="CL2" s="387"/>
      <c r="CM2" s="385" t="s">
        <v>254</v>
      </c>
      <c r="CN2" s="386"/>
      <c r="CO2" s="386"/>
      <c r="CP2" s="386"/>
      <c r="CQ2" s="386"/>
      <c r="CR2" s="386"/>
      <c r="CS2" s="386"/>
      <c r="CT2" s="386"/>
      <c r="CU2" s="386"/>
      <c r="CV2" s="387"/>
      <c r="CW2" s="385" t="s">
        <v>254</v>
      </c>
      <c r="CX2" s="386"/>
      <c r="CY2" s="386"/>
      <c r="CZ2" s="386"/>
      <c r="DA2" s="386"/>
      <c r="DB2" s="386"/>
      <c r="DC2" s="386"/>
      <c r="DD2" s="386"/>
      <c r="DE2" s="386"/>
      <c r="DF2" s="387"/>
      <c r="DG2" s="385" t="s">
        <v>254</v>
      </c>
      <c r="DH2" s="386"/>
      <c r="DI2" s="386"/>
      <c r="DJ2" s="386"/>
      <c r="DK2" s="386"/>
      <c r="DL2" s="386"/>
      <c r="DM2" s="386"/>
      <c r="DN2" s="386"/>
      <c r="DO2" s="386"/>
      <c r="DP2" s="387"/>
      <c r="DQ2" s="385" t="s">
        <v>254</v>
      </c>
      <c r="DR2" s="386"/>
      <c r="DS2" s="386"/>
      <c r="DT2" s="386"/>
      <c r="DU2" s="386"/>
      <c r="DV2" s="386"/>
      <c r="DW2" s="386"/>
      <c r="DX2" s="386"/>
      <c r="DY2" s="386"/>
      <c r="DZ2" s="387"/>
      <c r="EA2" s="385" t="s">
        <v>254</v>
      </c>
      <c r="EB2" s="386"/>
      <c r="EC2" s="386"/>
      <c r="ED2" s="386"/>
      <c r="EE2" s="386"/>
      <c r="EF2" s="386"/>
      <c r="EG2" s="386"/>
      <c r="EH2" s="386"/>
      <c r="EI2" s="386"/>
      <c r="EJ2" s="387"/>
      <c r="EK2" s="298" t="s">
        <v>254</v>
      </c>
      <c r="EL2" s="299"/>
      <c r="EM2" s="299"/>
      <c r="EN2" s="299"/>
      <c r="EO2" s="299"/>
      <c r="EP2" s="299"/>
      <c r="EQ2" s="299"/>
      <c r="ER2" s="299"/>
      <c r="ES2" s="299"/>
      <c r="ET2" s="300"/>
      <c r="EU2" s="298" t="s">
        <v>254</v>
      </c>
      <c r="EV2" s="299"/>
      <c r="EW2" s="299"/>
      <c r="EX2" s="299"/>
      <c r="EY2" s="299"/>
      <c r="EZ2" s="299"/>
      <c r="FA2" s="299"/>
      <c r="FB2" s="299"/>
      <c r="FC2" s="299"/>
      <c r="FD2" s="300"/>
      <c r="FE2" s="298" t="s">
        <v>254</v>
      </c>
      <c r="FF2" s="299"/>
      <c r="FG2" s="299"/>
      <c r="FH2" s="299"/>
      <c r="FI2" s="299"/>
      <c r="FJ2" s="299"/>
      <c r="FK2" s="299"/>
      <c r="FL2" s="299"/>
      <c r="FM2" s="299"/>
      <c r="FN2" s="300"/>
      <c r="FO2" s="298" t="s">
        <v>254</v>
      </c>
      <c r="FP2" s="299"/>
      <c r="FQ2" s="299"/>
      <c r="FR2" s="299"/>
      <c r="FS2" s="299"/>
      <c r="FT2" s="299"/>
      <c r="FU2" s="299"/>
      <c r="FV2" s="299"/>
      <c r="FW2" s="299"/>
      <c r="FX2" s="300"/>
      <c r="FY2" s="298" t="s">
        <v>254</v>
      </c>
      <c r="FZ2" s="299"/>
      <c r="GA2" s="299"/>
      <c r="GB2" s="299"/>
      <c r="GC2" s="299"/>
      <c r="GD2" s="299"/>
      <c r="GE2" s="299"/>
      <c r="GF2" s="299"/>
      <c r="GG2" s="299"/>
      <c r="GH2" s="300"/>
      <c r="GI2" s="298" t="s">
        <v>254</v>
      </c>
      <c r="GJ2" s="299"/>
      <c r="GK2" s="299"/>
      <c r="GL2" s="299"/>
      <c r="GM2" s="299"/>
      <c r="GN2" s="299"/>
      <c r="GO2" s="299"/>
      <c r="GP2" s="299"/>
      <c r="GQ2" s="299"/>
      <c r="GR2" s="300"/>
      <c r="GS2" s="298" t="s">
        <v>254</v>
      </c>
      <c r="GT2" s="299"/>
      <c r="GU2" s="299"/>
      <c r="GV2" s="299"/>
      <c r="GW2" s="299"/>
      <c r="GX2" s="299"/>
      <c r="GY2" s="299"/>
      <c r="GZ2" s="299"/>
      <c r="HA2" s="299"/>
      <c r="HB2" s="300"/>
      <c r="HC2" s="298" t="s">
        <v>254</v>
      </c>
      <c r="HD2" s="299"/>
      <c r="HE2" s="299"/>
      <c r="HF2" s="299"/>
      <c r="HG2" s="299"/>
      <c r="HH2" s="299"/>
      <c r="HI2" s="299"/>
      <c r="HJ2" s="299"/>
      <c r="HK2" s="299"/>
      <c r="HL2" s="300"/>
      <c r="HM2" s="298" t="s">
        <v>254</v>
      </c>
      <c r="HN2" s="299"/>
      <c r="HO2" s="299"/>
      <c r="HP2" s="299"/>
      <c r="HQ2" s="299"/>
      <c r="HR2" s="299"/>
      <c r="HS2" s="299"/>
      <c r="HT2" s="299"/>
      <c r="HU2" s="299"/>
      <c r="HV2" s="300"/>
      <c r="HW2" s="298" t="s">
        <v>254</v>
      </c>
      <c r="HX2" s="299"/>
      <c r="HY2" s="299"/>
      <c r="HZ2" s="299"/>
      <c r="IA2" s="299"/>
      <c r="IB2" s="299"/>
      <c r="IC2" s="299"/>
      <c r="ID2" s="299"/>
      <c r="IE2" s="299"/>
      <c r="IF2" s="300"/>
      <c r="IG2" s="298" t="s">
        <v>254</v>
      </c>
      <c r="IH2" s="299"/>
      <c r="II2" s="299"/>
      <c r="IJ2" s="299"/>
      <c r="IK2" s="299"/>
      <c r="IL2" s="299"/>
      <c r="IM2" s="299"/>
      <c r="IN2" s="299"/>
      <c r="IO2" s="299"/>
      <c r="IP2" s="300"/>
      <c r="IQ2" s="298" t="s">
        <v>254</v>
      </c>
      <c r="IR2" s="299"/>
      <c r="IS2" s="299"/>
      <c r="IT2" s="299"/>
      <c r="IU2" s="299"/>
      <c r="IV2" s="299"/>
      <c r="IW2" s="299"/>
      <c r="IX2" s="299"/>
      <c r="IY2" s="299"/>
      <c r="IZ2" s="300"/>
      <c r="JA2" s="298" t="s">
        <v>254</v>
      </c>
      <c r="JB2" s="299"/>
      <c r="JC2" s="299"/>
      <c r="JD2" s="299"/>
      <c r="JE2" s="299"/>
      <c r="JF2" s="299"/>
      <c r="JG2" s="299"/>
      <c r="JH2" s="299"/>
      <c r="JI2" s="299"/>
      <c r="JJ2" s="300"/>
      <c r="JK2" s="298" t="s">
        <v>254</v>
      </c>
      <c r="JL2" s="299"/>
      <c r="JM2" s="299"/>
      <c r="JN2" s="299"/>
      <c r="JO2" s="299"/>
      <c r="JP2" s="299"/>
      <c r="JQ2" s="299"/>
      <c r="JR2" s="299"/>
      <c r="JS2" s="299"/>
      <c r="JT2" s="300"/>
      <c r="JU2" s="298" t="s">
        <v>254</v>
      </c>
      <c r="JV2" s="299"/>
      <c r="JW2" s="299"/>
      <c r="JX2" s="299"/>
      <c r="JY2" s="299"/>
      <c r="JZ2" s="299"/>
      <c r="KA2" s="299"/>
      <c r="KB2" s="299"/>
      <c r="KC2" s="299"/>
      <c r="KD2" s="300"/>
      <c r="KE2" s="298" t="s">
        <v>254</v>
      </c>
      <c r="KF2" s="299"/>
      <c r="KG2" s="299"/>
      <c r="KH2" s="299"/>
      <c r="KI2" s="299"/>
      <c r="KJ2" s="299"/>
      <c r="KK2" s="299"/>
      <c r="KL2" s="299"/>
      <c r="KM2" s="299"/>
      <c r="KN2" s="300"/>
      <c r="KO2" s="298" t="s">
        <v>254</v>
      </c>
      <c r="KP2" s="299"/>
      <c r="KQ2" s="299"/>
      <c r="KR2" s="299"/>
      <c r="KS2" s="299"/>
      <c r="KT2" s="299"/>
      <c r="KU2" s="299"/>
      <c r="KV2" s="299"/>
      <c r="KW2" s="299"/>
      <c r="KX2" s="300"/>
      <c r="KY2" s="298" t="s">
        <v>254</v>
      </c>
      <c r="KZ2" s="299"/>
      <c r="LA2" s="299"/>
      <c r="LB2" s="299"/>
      <c r="LC2" s="299"/>
      <c r="LD2" s="299"/>
      <c r="LE2" s="299"/>
      <c r="LF2" s="299"/>
      <c r="LG2" s="299"/>
      <c r="LH2" s="300"/>
      <c r="LI2" s="298" t="s">
        <v>254</v>
      </c>
      <c r="LJ2" s="299"/>
      <c r="LK2" s="299"/>
      <c r="LL2" s="299"/>
      <c r="LM2" s="299"/>
      <c r="LN2" s="299"/>
      <c r="LO2" s="299"/>
      <c r="LP2" s="299"/>
      <c r="LQ2" s="299"/>
      <c r="LR2" s="300"/>
      <c r="LS2" s="298" t="s">
        <v>254</v>
      </c>
      <c r="LT2" s="299"/>
      <c r="LU2" s="299"/>
      <c r="LV2" s="299"/>
      <c r="LW2" s="299"/>
      <c r="LX2" s="299"/>
      <c r="LY2" s="299"/>
      <c r="LZ2" s="299"/>
      <c r="MA2" s="299"/>
      <c r="MB2" s="300"/>
      <c r="MC2" s="298" t="s">
        <v>254</v>
      </c>
      <c r="MD2" s="299"/>
      <c r="ME2" s="299"/>
      <c r="MF2" s="299"/>
      <c r="MG2" s="299"/>
      <c r="MH2" s="299"/>
      <c r="MI2" s="299"/>
      <c r="MJ2" s="299"/>
      <c r="MK2" s="299"/>
      <c r="ML2" s="300"/>
      <c r="MM2" s="298" t="s">
        <v>254</v>
      </c>
      <c r="MN2" s="299"/>
      <c r="MO2" s="299"/>
      <c r="MP2" s="299"/>
      <c r="MQ2" s="299"/>
      <c r="MR2" s="299"/>
      <c r="MS2" s="299"/>
      <c r="MT2" s="299"/>
      <c r="MU2" s="299"/>
      <c r="MV2" s="300"/>
      <c r="MW2" s="298" t="s">
        <v>254</v>
      </c>
      <c r="MX2" s="299"/>
      <c r="MY2" s="299"/>
      <c r="MZ2" s="299"/>
      <c r="NA2" s="299"/>
      <c r="NB2" s="299"/>
      <c r="NC2" s="299"/>
      <c r="ND2" s="299"/>
      <c r="NE2" s="299"/>
      <c r="NF2" s="300"/>
      <c r="NG2" s="298" t="s">
        <v>254</v>
      </c>
      <c r="NH2" s="299"/>
      <c r="NI2" s="299"/>
      <c r="NJ2" s="299"/>
      <c r="NK2" s="299"/>
      <c r="NL2" s="299"/>
      <c r="NM2" s="299"/>
      <c r="NN2" s="299"/>
      <c r="NO2" s="299"/>
      <c r="NP2" s="300"/>
      <c r="NQ2" s="298" t="s">
        <v>254</v>
      </c>
      <c r="NR2" s="299"/>
      <c r="NS2" s="299"/>
      <c r="NT2" s="299"/>
      <c r="NU2" s="299"/>
      <c r="NV2" s="299"/>
      <c r="NW2" s="299"/>
      <c r="NX2" s="299"/>
      <c r="NY2" s="299"/>
      <c r="NZ2" s="300"/>
      <c r="OA2" s="298" t="s">
        <v>254</v>
      </c>
      <c r="OB2" s="299"/>
      <c r="OC2" s="299"/>
      <c r="OD2" s="299"/>
      <c r="OE2" s="299"/>
      <c r="OF2" s="299"/>
      <c r="OG2" s="299"/>
      <c r="OH2" s="299"/>
      <c r="OI2" s="299"/>
      <c r="OJ2" s="300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41" t="s">
        <v>255</v>
      </c>
      <c r="OV2" s="301">
        <v>42</v>
      </c>
      <c r="OW2" s="302"/>
      <c r="OX2" s="302"/>
      <c r="OY2" s="303"/>
      <c r="OZ2" s="41" t="s">
        <v>265</v>
      </c>
      <c r="PA2" s="25">
        <v>42660</v>
      </c>
      <c r="PB2" s="25" t="s">
        <v>266</v>
      </c>
      <c r="PC2" s="30">
        <v>42664</v>
      </c>
      <c r="PD2" s="30"/>
      <c r="PE2" s="31"/>
      <c r="PF2" s="298" t="s">
        <v>254</v>
      </c>
      <c r="PG2" s="299"/>
      <c r="PH2" s="299"/>
      <c r="PI2" s="299"/>
      <c r="PJ2" s="299"/>
      <c r="PK2" s="299"/>
      <c r="PL2" s="299"/>
      <c r="PM2" s="299"/>
      <c r="PN2" s="299"/>
      <c r="PO2" s="299"/>
      <c r="PP2" s="300"/>
      <c r="PQ2" s="298" t="s">
        <v>254</v>
      </c>
      <c r="PR2" s="299"/>
      <c r="PS2" s="299"/>
      <c r="PT2" s="299"/>
      <c r="PU2" s="299"/>
      <c r="PV2" s="299"/>
      <c r="PW2" s="299"/>
      <c r="PX2" s="299"/>
      <c r="PY2" s="299"/>
      <c r="PZ2" s="299"/>
      <c r="QA2" s="300"/>
      <c r="QB2" s="298" t="s">
        <v>254</v>
      </c>
      <c r="QC2" s="299"/>
      <c r="QD2" s="299"/>
      <c r="QE2" s="299"/>
      <c r="QF2" s="299"/>
      <c r="QG2" s="299"/>
      <c r="QH2" s="299"/>
      <c r="QI2" s="299"/>
      <c r="QJ2" s="299"/>
      <c r="QK2" s="299"/>
      <c r="QL2" s="300"/>
      <c r="QM2" s="298" t="s">
        <v>254</v>
      </c>
      <c r="QN2" s="299"/>
      <c r="QO2" s="299"/>
      <c r="QP2" s="299"/>
      <c r="QQ2" s="299"/>
      <c r="QR2" s="299"/>
      <c r="QS2" s="299"/>
      <c r="QT2" s="299"/>
      <c r="QU2" s="299"/>
      <c r="QV2" s="299"/>
      <c r="QW2" s="300"/>
      <c r="QX2" s="298" t="s">
        <v>254</v>
      </c>
      <c r="QY2" s="299"/>
      <c r="QZ2" s="299"/>
      <c r="RA2" s="299"/>
      <c r="RB2" s="299"/>
      <c r="RC2" s="299"/>
      <c r="RD2" s="299"/>
      <c r="RE2" s="299"/>
      <c r="RF2" s="299"/>
      <c r="RG2" s="299"/>
      <c r="RH2" s="300"/>
    </row>
    <row r="3" spans="1:476" ht="60">
      <c r="A3" s="78" t="s">
        <v>255</v>
      </c>
      <c r="B3" s="301">
        <v>1</v>
      </c>
      <c r="C3" s="302"/>
      <c r="D3" s="302"/>
      <c r="E3" s="303"/>
      <c r="F3" s="78" t="s">
        <v>265</v>
      </c>
      <c r="G3" s="25">
        <v>42373</v>
      </c>
      <c r="H3" s="25" t="s">
        <v>266</v>
      </c>
      <c r="I3" s="30">
        <v>42377</v>
      </c>
      <c r="J3" s="80"/>
      <c r="K3" s="78" t="s">
        <v>255</v>
      </c>
      <c r="L3" s="301">
        <v>2</v>
      </c>
      <c r="M3" s="302"/>
      <c r="N3" s="302"/>
      <c r="O3" s="303"/>
      <c r="P3" s="78" t="s">
        <v>265</v>
      </c>
      <c r="Q3" s="25">
        <v>42380</v>
      </c>
      <c r="R3" s="25" t="s">
        <v>266</v>
      </c>
      <c r="S3" s="30">
        <v>42384</v>
      </c>
      <c r="T3" s="80"/>
      <c r="U3" s="78" t="s">
        <v>255</v>
      </c>
      <c r="V3" s="301">
        <v>3</v>
      </c>
      <c r="W3" s="302"/>
      <c r="X3" s="302"/>
      <c r="Y3" s="303"/>
      <c r="Z3" s="78" t="s">
        <v>265</v>
      </c>
      <c r="AA3" s="25">
        <v>42387</v>
      </c>
      <c r="AB3" s="25" t="s">
        <v>266</v>
      </c>
      <c r="AC3" s="30">
        <v>42391</v>
      </c>
      <c r="AD3" s="80"/>
      <c r="AE3" s="78" t="s">
        <v>255</v>
      </c>
      <c r="AF3" s="301">
        <v>4</v>
      </c>
      <c r="AG3" s="302"/>
      <c r="AH3" s="302"/>
      <c r="AI3" s="303"/>
      <c r="AJ3" s="78" t="s">
        <v>265</v>
      </c>
      <c r="AK3" s="25">
        <v>42394</v>
      </c>
      <c r="AL3" s="25" t="s">
        <v>266</v>
      </c>
      <c r="AM3" s="30">
        <v>42398</v>
      </c>
      <c r="AN3" s="80"/>
      <c r="AO3" s="78" t="s">
        <v>255</v>
      </c>
      <c r="AP3" s="301">
        <v>5</v>
      </c>
      <c r="AQ3" s="302"/>
      <c r="AR3" s="302"/>
      <c r="AS3" s="303"/>
      <c r="AT3" s="78" t="s">
        <v>265</v>
      </c>
      <c r="AU3" s="78">
        <v>42401</v>
      </c>
      <c r="AV3" s="78" t="s">
        <v>266</v>
      </c>
      <c r="AW3" s="79">
        <v>42405</v>
      </c>
      <c r="AX3" s="80"/>
      <c r="AY3" s="78" t="s">
        <v>255</v>
      </c>
      <c r="AZ3" s="301">
        <v>6</v>
      </c>
      <c r="BA3" s="302"/>
      <c r="BB3" s="302"/>
      <c r="BC3" s="303"/>
      <c r="BD3" s="78" t="s">
        <v>265</v>
      </c>
      <c r="BE3" s="78">
        <v>42408</v>
      </c>
      <c r="BF3" s="78" t="s">
        <v>266</v>
      </c>
      <c r="BG3" s="79">
        <v>42412</v>
      </c>
      <c r="BH3" s="80"/>
      <c r="BI3" s="78" t="s">
        <v>255</v>
      </c>
      <c r="BJ3" s="301">
        <v>7</v>
      </c>
      <c r="BK3" s="302"/>
      <c r="BL3" s="302"/>
      <c r="BM3" s="303"/>
      <c r="BN3" s="78" t="s">
        <v>265</v>
      </c>
      <c r="BO3" s="78">
        <v>42415</v>
      </c>
      <c r="BP3" s="78" t="s">
        <v>266</v>
      </c>
      <c r="BQ3" s="79">
        <v>42419</v>
      </c>
      <c r="BR3" s="80"/>
      <c r="BS3" s="78" t="s">
        <v>255</v>
      </c>
      <c r="BT3" s="301">
        <v>8</v>
      </c>
      <c r="BU3" s="302"/>
      <c r="BV3" s="302"/>
      <c r="BW3" s="303"/>
      <c r="BX3" s="78" t="s">
        <v>265</v>
      </c>
      <c r="BY3" s="78">
        <v>42422</v>
      </c>
      <c r="BZ3" s="78" t="s">
        <v>266</v>
      </c>
      <c r="CA3" s="79">
        <v>42426</v>
      </c>
      <c r="CB3" s="80"/>
      <c r="CC3" s="78" t="s">
        <v>255</v>
      </c>
      <c r="CD3" s="301">
        <v>9</v>
      </c>
      <c r="CE3" s="302"/>
      <c r="CF3" s="302"/>
      <c r="CG3" s="303"/>
      <c r="CH3" s="78" t="s">
        <v>265</v>
      </c>
      <c r="CI3" s="78">
        <v>42429</v>
      </c>
      <c r="CJ3" s="78" t="s">
        <v>266</v>
      </c>
      <c r="CK3" s="79">
        <v>42433</v>
      </c>
      <c r="CL3" s="80"/>
      <c r="CM3" s="78" t="s">
        <v>255</v>
      </c>
      <c r="CN3" s="301">
        <v>10</v>
      </c>
      <c r="CO3" s="302"/>
      <c r="CP3" s="302"/>
      <c r="CQ3" s="303"/>
      <c r="CR3" s="78" t="s">
        <v>265</v>
      </c>
      <c r="CS3" s="78" t="s">
        <v>535</v>
      </c>
      <c r="CT3" s="78" t="s">
        <v>266</v>
      </c>
      <c r="CU3" s="79">
        <v>42440</v>
      </c>
      <c r="CV3" s="80"/>
      <c r="CW3" s="78" t="s">
        <v>255</v>
      </c>
      <c r="CX3" s="301">
        <v>11</v>
      </c>
      <c r="CY3" s="302"/>
      <c r="CZ3" s="302"/>
      <c r="DA3" s="303"/>
      <c r="DB3" s="78" t="s">
        <v>265</v>
      </c>
      <c r="DC3" s="78">
        <v>42443</v>
      </c>
      <c r="DD3" s="78" t="s">
        <v>266</v>
      </c>
      <c r="DE3" s="79">
        <v>42447</v>
      </c>
      <c r="DF3" s="80"/>
      <c r="DG3" s="78" t="s">
        <v>255</v>
      </c>
      <c r="DH3" s="301">
        <v>12</v>
      </c>
      <c r="DI3" s="302"/>
      <c r="DJ3" s="302"/>
      <c r="DK3" s="303"/>
      <c r="DL3" s="78" t="s">
        <v>265</v>
      </c>
      <c r="DM3" s="78">
        <v>42450</v>
      </c>
      <c r="DN3" s="78" t="s">
        <v>266</v>
      </c>
      <c r="DO3" s="79">
        <v>42454</v>
      </c>
      <c r="DP3" s="80"/>
      <c r="DQ3" s="78" t="s">
        <v>255</v>
      </c>
      <c r="DR3" s="301">
        <v>13</v>
      </c>
      <c r="DS3" s="302"/>
      <c r="DT3" s="302"/>
      <c r="DU3" s="303"/>
      <c r="DV3" s="78" t="s">
        <v>265</v>
      </c>
      <c r="DW3" s="78">
        <v>42457</v>
      </c>
      <c r="DX3" s="78" t="s">
        <v>266</v>
      </c>
      <c r="DY3" s="79">
        <v>42461</v>
      </c>
      <c r="DZ3" s="80"/>
      <c r="EA3" s="78" t="s">
        <v>255</v>
      </c>
      <c r="EB3" s="301">
        <v>14</v>
      </c>
      <c r="EC3" s="302"/>
      <c r="ED3" s="302"/>
      <c r="EE3" s="303"/>
      <c r="EF3" s="78" t="s">
        <v>265</v>
      </c>
      <c r="EG3" s="78">
        <v>42464</v>
      </c>
      <c r="EH3" s="78" t="s">
        <v>266</v>
      </c>
      <c r="EI3" s="79">
        <v>42468</v>
      </c>
      <c r="EJ3" s="80"/>
      <c r="EK3" s="41" t="s">
        <v>255</v>
      </c>
      <c r="EL3" s="301">
        <v>15</v>
      </c>
      <c r="EM3" s="302"/>
      <c r="EN3" s="302"/>
      <c r="EO3" s="303"/>
      <c r="EP3" s="41" t="s">
        <v>265</v>
      </c>
      <c r="EQ3" s="25">
        <v>42471</v>
      </c>
      <c r="ER3" s="25" t="s">
        <v>266</v>
      </c>
      <c r="ES3" s="30">
        <v>42475</v>
      </c>
      <c r="ET3" s="31"/>
      <c r="EU3" s="41" t="s">
        <v>255</v>
      </c>
      <c r="EV3" s="301">
        <v>16</v>
      </c>
      <c r="EW3" s="302"/>
      <c r="EX3" s="302"/>
      <c r="EY3" s="303"/>
      <c r="EZ3" s="41" t="s">
        <v>265</v>
      </c>
      <c r="FA3" s="25">
        <v>42478</v>
      </c>
      <c r="FB3" s="25" t="s">
        <v>266</v>
      </c>
      <c r="FC3" s="30">
        <v>42482</v>
      </c>
      <c r="FD3" s="31"/>
      <c r="FE3" s="41" t="s">
        <v>255</v>
      </c>
      <c r="FF3" s="301">
        <v>17</v>
      </c>
      <c r="FG3" s="302"/>
      <c r="FH3" s="302"/>
      <c r="FI3" s="303"/>
      <c r="FJ3" s="41" t="s">
        <v>265</v>
      </c>
      <c r="FK3" s="25">
        <v>42485</v>
      </c>
      <c r="FL3" s="25" t="s">
        <v>266</v>
      </c>
      <c r="FM3" s="30">
        <v>42489</v>
      </c>
      <c r="FN3" s="31"/>
      <c r="FO3" s="41" t="s">
        <v>255</v>
      </c>
      <c r="FP3" s="301">
        <v>18</v>
      </c>
      <c r="FQ3" s="302"/>
      <c r="FR3" s="302"/>
      <c r="FS3" s="303"/>
      <c r="FT3" s="41" t="s">
        <v>265</v>
      </c>
      <c r="FU3" s="25">
        <v>42492</v>
      </c>
      <c r="FV3" s="25" t="s">
        <v>266</v>
      </c>
      <c r="FW3" s="30">
        <v>42496</v>
      </c>
      <c r="FX3" s="31"/>
      <c r="FY3" s="41" t="s">
        <v>255</v>
      </c>
      <c r="FZ3" s="301">
        <v>19</v>
      </c>
      <c r="GA3" s="302"/>
      <c r="GB3" s="302"/>
      <c r="GC3" s="303"/>
      <c r="GD3" s="41" t="s">
        <v>265</v>
      </c>
      <c r="GE3" s="25">
        <v>42499</v>
      </c>
      <c r="GF3" s="25" t="s">
        <v>266</v>
      </c>
      <c r="GG3" s="30">
        <v>42503</v>
      </c>
      <c r="GH3" s="31"/>
      <c r="GI3" s="41" t="s">
        <v>255</v>
      </c>
      <c r="GJ3" s="301">
        <v>20</v>
      </c>
      <c r="GK3" s="302"/>
      <c r="GL3" s="302"/>
      <c r="GM3" s="303"/>
      <c r="GN3" s="41" t="s">
        <v>265</v>
      </c>
      <c r="GO3" s="25">
        <v>42506</v>
      </c>
      <c r="GP3" s="25" t="s">
        <v>266</v>
      </c>
      <c r="GQ3" s="30">
        <v>42510</v>
      </c>
      <c r="GR3" s="31"/>
      <c r="GS3" s="41" t="s">
        <v>255</v>
      </c>
      <c r="GT3" s="301">
        <v>21</v>
      </c>
      <c r="GU3" s="302"/>
      <c r="GV3" s="302"/>
      <c r="GW3" s="303"/>
      <c r="GX3" s="41" t="s">
        <v>265</v>
      </c>
      <c r="GY3" s="25">
        <v>42513</v>
      </c>
      <c r="GZ3" s="25" t="s">
        <v>266</v>
      </c>
      <c r="HA3" s="30">
        <v>42517</v>
      </c>
      <c r="HB3" s="31"/>
      <c r="HC3" s="41" t="s">
        <v>255</v>
      </c>
      <c r="HD3" s="301">
        <v>22</v>
      </c>
      <c r="HE3" s="302"/>
      <c r="HF3" s="302"/>
      <c r="HG3" s="303"/>
      <c r="HH3" s="41" t="s">
        <v>265</v>
      </c>
      <c r="HI3" s="25">
        <v>42520</v>
      </c>
      <c r="HJ3" s="25" t="s">
        <v>266</v>
      </c>
      <c r="HK3" s="30">
        <v>42524</v>
      </c>
      <c r="HL3" s="31"/>
      <c r="HM3" s="41" t="s">
        <v>255</v>
      </c>
      <c r="HN3" s="301">
        <v>23</v>
      </c>
      <c r="HO3" s="302"/>
      <c r="HP3" s="302"/>
      <c r="HQ3" s="303"/>
      <c r="HR3" s="41" t="s">
        <v>265</v>
      </c>
      <c r="HS3" s="25">
        <v>42527</v>
      </c>
      <c r="HT3" s="25" t="s">
        <v>266</v>
      </c>
      <c r="HU3" s="30">
        <v>42531</v>
      </c>
      <c r="HV3" s="31"/>
      <c r="HW3" s="41" t="s">
        <v>255</v>
      </c>
      <c r="HX3" s="301">
        <v>24</v>
      </c>
      <c r="HY3" s="302"/>
      <c r="HZ3" s="302"/>
      <c r="IA3" s="303"/>
      <c r="IB3" s="41" t="s">
        <v>265</v>
      </c>
      <c r="IC3" s="25">
        <v>42534</v>
      </c>
      <c r="ID3" s="25" t="s">
        <v>266</v>
      </c>
      <c r="IE3" s="30">
        <v>42538</v>
      </c>
      <c r="IF3" s="31"/>
      <c r="IG3" s="41" t="s">
        <v>255</v>
      </c>
      <c r="IH3" s="301">
        <v>25</v>
      </c>
      <c r="II3" s="302"/>
      <c r="IJ3" s="302"/>
      <c r="IK3" s="303"/>
      <c r="IL3" s="41" t="s">
        <v>265</v>
      </c>
      <c r="IM3" s="25">
        <v>42541</v>
      </c>
      <c r="IN3" s="25" t="s">
        <v>266</v>
      </c>
      <c r="IO3" s="30">
        <v>42545</v>
      </c>
      <c r="IP3" s="31"/>
      <c r="IQ3" s="41" t="s">
        <v>255</v>
      </c>
      <c r="IR3" s="301">
        <v>26</v>
      </c>
      <c r="IS3" s="302"/>
      <c r="IT3" s="302"/>
      <c r="IU3" s="303"/>
      <c r="IV3" s="41" t="s">
        <v>265</v>
      </c>
      <c r="IW3" s="25">
        <v>42548</v>
      </c>
      <c r="IX3" s="25" t="s">
        <v>266</v>
      </c>
      <c r="IY3" s="30">
        <v>42552</v>
      </c>
      <c r="IZ3" s="31"/>
      <c r="JA3" s="41" t="s">
        <v>255</v>
      </c>
      <c r="JB3" s="301">
        <v>27</v>
      </c>
      <c r="JC3" s="302"/>
      <c r="JD3" s="302"/>
      <c r="JE3" s="303"/>
      <c r="JF3" s="41" t="s">
        <v>265</v>
      </c>
      <c r="JG3" s="25">
        <v>42555</v>
      </c>
      <c r="JH3" s="25" t="s">
        <v>266</v>
      </c>
      <c r="JI3" s="30">
        <v>42559</v>
      </c>
      <c r="JJ3" s="31"/>
      <c r="JK3" s="41" t="s">
        <v>255</v>
      </c>
      <c r="JL3" s="301">
        <v>28</v>
      </c>
      <c r="JM3" s="302"/>
      <c r="JN3" s="302"/>
      <c r="JO3" s="303"/>
      <c r="JP3" s="41" t="s">
        <v>265</v>
      </c>
      <c r="JQ3" s="25">
        <v>42562</v>
      </c>
      <c r="JR3" s="25" t="s">
        <v>266</v>
      </c>
      <c r="JS3" s="30">
        <v>42566</v>
      </c>
      <c r="JT3" s="31"/>
      <c r="JU3" s="41" t="s">
        <v>255</v>
      </c>
      <c r="JV3" s="301">
        <v>29</v>
      </c>
      <c r="JW3" s="302"/>
      <c r="JX3" s="302"/>
      <c r="JY3" s="303"/>
      <c r="JZ3" s="41" t="s">
        <v>265</v>
      </c>
      <c r="KA3" s="25">
        <v>42569</v>
      </c>
      <c r="KB3" s="25" t="s">
        <v>266</v>
      </c>
      <c r="KC3" s="30">
        <v>42573</v>
      </c>
      <c r="KD3" s="31"/>
      <c r="KE3" s="41" t="s">
        <v>255</v>
      </c>
      <c r="KF3" s="301">
        <v>30</v>
      </c>
      <c r="KG3" s="302"/>
      <c r="KH3" s="302"/>
      <c r="KI3" s="303"/>
      <c r="KJ3" s="41" t="s">
        <v>265</v>
      </c>
      <c r="KK3" s="25">
        <v>42576</v>
      </c>
      <c r="KL3" s="25" t="s">
        <v>266</v>
      </c>
      <c r="KM3" s="30">
        <v>42580</v>
      </c>
      <c r="KN3" s="31"/>
      <c r="KO3" s="41" t="s">
        <v>255</v>
      </c>
      <c r="KP3" s="301">
        <v>31</v>
      </c>
      <c r="KQ3" s="302"/>
      <c r="KR3" s="302"/>
      <c r="KS3" s="303"/>
      <c r="KT3" s="41" t="s">
        <v>265</v>
      </c>
      <c r="KU3" s="25">
        <v>42583</v>
      </c>
      <c r="KV3" s="25" t="s">
        <v>266</v>
      </c>
      <c r="KW3" s="30">
        <v>42587</v>
      </c>
      <c r="KX3" s="31"/>
      <c r="KY3" s="41" t="s">
        <v>255</v>
      </c>
      <c r="KZ3" s="301">
        <v>32</v>
      </c>
      <c r="LA3" s="302"/>
      <c r="LB3" s="302"/>
      <c r="LC3" s="303"/>
      <c r="LD3" s="41" t="s">
        <v>265</v>
      </c>
      <c r="LE3" s="25">
        <v>42590</v>
      </c>
      <c r="LF3" s="25" t="s">
        <v>266</v>
      </c>
      <c r="LG3" s="30">
        <v>42594</v>
      </c>
      <c r="LH3" s="31"/>
      <c r="LI3" s="41" t="s">
        <v>255</v>
      </c>
      <c r="LJ3" s="301">
        <v>33</v>
      </c>
      <c r="LK3" s="302"/>
      <c r="LL3" s="302"/>
      <c r="LM3" s="303"/>
      <c r="LN3" s="41" t="s">
        <v>265</v>
      </c>
      <c r="LO3" s="25">
        <v>42597</v>
      </c>
      <c r="LP3" s="25" t="s">
        <v>266</v>
      </c>
      <c r="LQ3" s="30">
        <v>42601</v>
      </c>
      <c r="LR3" s="31"/>
      <c r="LS3" s="41" t="s">
        <v>255</v>
      </c>
      <c r="LT3" s="301">
        <v>33</v>
      </c>
      <c r="LU3" s="302"/>
      <c r="LV3" s="302"/>
      <c r="LW3" s="303"/>
      <c r="LX3" s="41" t="s">
        <v>265</v>
      </c>
      <c r="LY3" s="25">
        <v>42604</v>
      </c>
      <c r="LZ3" s="25" t="s">
        <v>266</v>
      </c>
      <c r="MA3" s="30">
        <v>42608</v>
      </c>
      <c r="MB3" s="31"/>
      <c r="MC3" s="41" t="s">
        <v>255</v>
      </c>
      <c r="MD3" s="301">
        <v>33</v>
      </c>
      <c r="ME3" s="302"/>
      <c r="MF3" s="302"/>
      <c r="MG3" s="303"/>
      <c r="MH3" s="41" t="s">
        <v>265</v>
      </c>
      <c r="MI3" s="25">
        <v>42611</v>
      </c>
      <c r="MJ3" s="25" t="s">
        <v>266</v>
      </c>
      <c r="MK3" s="30">
        <v>42615</v>
      </c>
      <c r="ML3" s="31"/>
      <c r="MM3" s="41" t="s">
        <v>255</v>
      </c>
      <c r="MN3" s="301">
        <v>33</v>
      </c>
      <c r="MO3" s="302"/>
      <c r="MP3" s="302"/>
      <c r="MQ3" s="303"/>
      <c r="MR3" s="41" t="s">
        <v>265</v>
      </c>
      <c r="MS3" s="25">
        <v>42618</v>
      </c>
      <c r="MT3" s="25" t="s">
        <v>266</v>
      </c>
      <c r="MU3" s="30">
        <v>42622</v>
      </c>
      <c r="MV3" s="31"/>
      <c r="MW3" s="41" t="s">
        <v>255</v>
      </c>
      <c r="MX3" s="301">
        <v>33</v>
      </c>
      <c r="MY3" s="302"/>
      <c r="MZ3" s="302"/>
      <c r="NA3" s="303"/>
      <c r="NB3" s="41" t="s">
        <v>265</v>
      </c>
      <c r="NC3" s="25">
        <v>42625</v>
      </c>
      <c r="ND3" s="25" t="s">
        <v>266</v>
      </c>
      <c r="NE3" s="30">
        <v>42629</v>
      </c>
      <c r="NF3" s="31"/>
      <c r="NG3" s="41" t="s">
        <v>255</v>
      </c>
      <c r="NH3" s="301">
        <v>38</v>
      </c>
      <c r="NI3" s="302"/>
      <c r="NJ3" s="302"/>
      <c r="NK3" s="303"/>
      <c r="NL3" s="41" t="s">
        <v>265</v>
      </c>
      <c r="NM3" s="25">
        <v>42632</v>
      </c>
      <c r="NN3" s="25" t="s">
        <v>266</v>
      </c>
      <c r="NO3" s="30">
        <v>42636</v>
      </c>
      <c r="NP3" s="31"/>
      <c r="NQ3" s="41" t="s">
        <v>255</v>
      </c>
      <c r="NR3" s="301">
        <v>39</v>
      </c>
      <c r="NS3" s="302"/>
      <c r="NT3" s="302"/>
      <c r="NU3" s="303"/>
      <c r="NV3" s="41" t="s">
        <v>265</v>
      </c>
      <c r="NW3" s="25">
        <v>42639</v>
      </c>
      <c r="NX3" s="25" t="s">
        <v>266</v>
      </c>
      <c r="NY3" s="30">
        <v>42643</v>
      </c>
      <c r="NZ3" s="31"/>
      <c r="OA3" s="41" t="s">
        <v>255</v>
      </c>
      <c r="OB3" s="301">
        <v>40</v>
      </c>
      <c r="OC3" s="302"/>
      <c r="OD3" s="302"/>
      <c r="OE3" s="303"/>
      <c r="OF3" s="41" t="s">
        <v>265</v>
      </c>
      <c r="OG3" s="25">
        <v>42646</v>
      </c>
      <c r="OH3" s="25" t="s">
        <v>266</v>
      </c>
      <c r="OI3" s="30">
        <v>42650</v>
      </c>
      <c r="OJ3" s="31"/>
      <c r="OK3" s="41" t="s">
        <v>255</v>
      </c>
      <c r="OL3" s="301">
        <v>41</v>
      </c>
      <c r="OM3" s="302"/>
      <c r="ON3" s="302"/>
      <c r="OO3" s="303"/>
      <c r="OP3" s="41" t="s">
        <v>265</v>
      </c>
      <c r="OQ3" s="25">
        <v>42653</v>
      </c>
      <c r="OR3" s="25" t="s">
        <v>266</v>
      </c>
      <c r="OS3" s="30">
        <v>42657</v>
      </c>
      <c r="OT3" s="30"/>
      <c r="OU3" s="20" t="s">
        <v>256</v>
      </c>
      <c r="OV3" s="20" t="s">
        <v>261</v>
      </c>
      <c r="OW3" s="20" t="s">
        <v>263</v>
      </c>
      <c r="OX3" s="20" t="s">
        <v>279</v>
      </c>
      <c r="OY3" s="20" t="s">
        <v>257</v>
      </c>
      <c r="OZ3" s="20" t="s">
        <v>258</v>
      </c>
      <c r="PA3" s="20" t="s">
        <v>304</v>
      </c>
      <c r="PB3" s="20" t="s">
        <v>247</v>
      </c>
      <c r="PC3" s="20" t="s">
        <v>259</v>
      </c>
      <c r="PD3" s="20" t="s">
        <v>508</v>
      </c>
      <c r="PE3" s="20" t="s">
        <v>726</v>
      </c>
      <c r="PF3" s="41" t="s">
        <v>255</v>
      </c>
      <c r="PG3" s="301">
        <v>43</v>
      </c>
      <c r="PH3" s="302"/>
      <c r="PI3" s="302"/>
      <c r="PJ3" s="303"/>
      <c r="PK3" s="41" t="s">
        <v>265</v>
      </c>
      <c r="PL3" s="25">
        <v>42657</v>
      </c>
      <c r="PM3" s="25" t="s">
        <v>266</v>
      </c>
      <c r="PN3" s="30">
        <v>42671</v>
      </c>
      <c r="PO3" s="30"/>
      <c r="PP3" s="31"/>
      <c r="PQ3" s="41" t="s">
        <v>255</v>
      </c>
      <c r="PR3" s="301">
        <v>44</v>
      </c>
      <c r="PS3" s="302"/>
      <c r="PT3" s="302"/>
      <c r="PU3" s="303"/>
      <c r="PV3" s="41" t="s">
        <v>265</v>
      </c>
      <c r="PW3" s="25">
        <v>42674</v>
      </c>
      <c r="PX3" s="25" t="s">
        <v>266</v>
      </c>
      <c r="PY3" s="30">
        <v>42678</v>
      </c>
      <c r="PZ3" s="30"/>
      <c r="QA3" s="31"/>
      <c r="QB3" s="41" t="s">
        <v>255</v>
      </c>
      <c r="QC3" s="301">
        <v>44</v>
      </c>
      <c r="QD3" s="302"/>
      <c r="QE3" s="302"/>
      <c r="QF3" s="303"/>
      <c r="QG3" s="41" t="s">
        <v>265</v>
      </c>
      <c r="QH3" s="25">
        <v>42681</v>
      </c>
      <c r="QI3" s="25" t="s">
        <v>266</v>
      </c>
      <c r="QJ3" s="30">
        <v>42685</v>
      </c>
      <c r="QK3" s="30"/>
      <c r="QL3" s="31"/>
      <c r="QM3" s="41" t="s">
        <v>255</v>
      </c>
      <c r="QN3" s="301">
        <v>45</v>
      </c>
      <c r="QO3" s="302"/>
      <c r="QP3" s="302"/>
      <c r="QQ3" s="303"/>
      <c r="QR3" s="41" t="s">
        <v>265</v>
      </c>
      <c r="QS3" s="25">
        <v>42688</v>
      </c>
      <c r="QT3" s="25" t="s">
        <v>266</v>
      </c>
      <c r="QU3" s="30">
        <v>42692</v>
      </c>
      <c r="QV3" s="30"/>
      <c r="QW3" s="31"/>
      <c r="QX3" s="41" t="s">
        <v>255</v>
      </c>
      <c r="QY3" s="301">
        <v>46</v>
      </c>
      <c r="QZ3" s="302"/>
      <c r="RA3" s="302"/>
      <c r="RB3" s="303"/>
      <c r="RC3" s="41" t="s">
        <v>265</v>
      </c>
      <c r="RD3" s="25">
        <v>42695</v>
      </c>
      <c r="RE3" s="25" t="s">
        <v>266</v>
      </c>
      <c r="RF3" s="30">
        <v>42699</v>
      </c>
      <c r="RG3" s="30"/>
      <c r="RH3" s="31"/>
    </row>
    <row r="4" spans="1:476" ht="45">
      <c r="A4" s="81" t="s">
        <v>256</v>
      </c>
      <c r="B4" s="81" t="s">
        <v>261</v>
      </c>
      <c r="C4" s="81" t="s">
        <v>263</v>
      </c>
      <c r="D4" s="81" t="s">
        <v>279</v>
      </c>
      <c r="E4" s="81" t="s">
        <v>257</v>
      </c>
      <c r="F4" s="81" t="s">
        <v>258</v>
      </c>
      <c r="G4" s="81" t="s">
        <v>304</v>
      </c>
      <c r="H4" s="81" t="s">
        <v>247</v>
      </c>
      <c r="I4" s="81" t="s">
        <v>259</v>
      </c>
      <c r="J4" s="81" t="s">
        <v>260</v>
      </c>
      <c r="K4" s="81" t="s">
        <v>256</v>
      </c>
      <c r="L4" s="81" t="s">
        <v>261</v>
      </c>
      <c r="M4" s="81" t="s">
        <v>263</v>
      </c>
      <c r="N4" s="81" t="s">
        <v>279</v>
      </c>
      <c r="O4" s="81" t="s">
        <v>257</v>
      </c>
      <c r="P4" s="81" t="s">
        <v>258</v>
      </c>
      <c r="Q4" s="81" t="s">
        <v>304</v>
      </c>
      <c r="R4" s="81" t="s">
        <v>247</v>
      </c>
      <c r="S4" s="81" t="s">
        <v>259</v>
      </c>
      <c r="T4" s="81" t="s">
        <v>260</v>
      </c>
      <c r="U4" s="81" t="s">
        <v>256</v>
      </c>
      <c r="V4" s="81" t="s">
        <v>261</v>
      </c>
      <c r="W4" s="81" t="s">
        <v>263</v>
      </c>
      <c r="X4" s="81" t="s">
        <v>279</v>
      </c>
      <c r="Y4" s="81" t="s">
        <v>257</v>
      </c>
      <c r="Z4" s="81" t="s">
        <v>258</v>
      </c>
      <c r="AA4" s="81" t="s">
        <v>304</v>
      </c>
      <c r="AB4" s="81" t="s">
        <v>247</v>
      </c>
      <c r="AC4" s="81" t="s">
        <v>259</v>
      </c>
      <c r="AD4" s="81" t="s">
        <v>260</v>
      </c>
      <c r="AE4" s="81" t="s">
        <v>256</v>
      </c>
      <c r="AF4" s="81" t="s">
        <v>261</v>
      </c>
      <c r="AG4" s="81" t="s">
        <v>263</v>
      </c>
      <c r="AH4" s="81" t="s">
        <v>279</v>
      </c>
      <c r="AI4" s="81" t="s">
        <v>257</v>
      </c>
      <c r="AJ4" s="81" t="s">
        <v>258</v>
      </c>
      <c r="AK4" s="81" t="s">
        <v>304</v>
      </c>
      <c r="AL4" s="81" t="s">
        <v>247</v>
      </c>
      <c r="AM4" s="81" t="s">
        <v>259</v>
      </c>
      <c r="AN4" s="81" t="s">
        <v>260</v>
      </c>
      <c r="AO4" s="81" t="s">
        <v>256</v>
      </c>
      <c r="AP4" s="81" t="s">
        <v>261</v>
      </c>
      <c r="AQ4" s="81" t="s">
        <v>263</v>
      </c>
      <c r="AR4" s="81" t="s">
        <v>279</v>
      </c>
      <c r="AS4" s="81" t="s">
        <v>257</v>
      </c>
      <c r="AT4" s="81" t="s">
        <v>258</v>
      </c>
      <c r="AU4" s="81" t="s">
        <v>304</v>
      </c>
      <c r="AV4" s="81" t="s">
        <v>247</v>
      </c>
      <c r="AW4" s="81" t="s">
        <v>259</v>
      </c>
      <c r="AX4" s="81" t="s">
        <v>508</v>
      </c>
      <c r="AY4" s="81" t="s">
        <v>256</v>
      </c>
      <c r="AZ4" s="81" t="s">
        <v>261</v>
      </c>
      <c r="BA4" s="81" t="s">
        <v>263</v>
      </c>
      <c r="BB4" s="81" t="s">
        <v>279</v>
      </c>
      <c r="BC4" s="81" t="s">
        <v>257</v>
      </c>
      <c r="BD4" s="81" t="s">
        <v>258</v>
      </c>
      <c r="BE4" s="81" t="s">
        <v>304</v>
      </c>
      <c r="BF4" s="81" t="s">
        <v>247</v>
      </c>
      <c r="BG4" s="81" t="s">
        <v>259</v>
      </c>
      <c r="BH4" s="81" t="s">
        <v>508</v>
      </c>
      <c r="BI4" s="81" t="s">
        <v>256</v>
      </c>
      <c r="BJ4" s="81" t="s">
        <v>261</v>
      </c>
      <c r="BK4" s="81" t="s">
        <v>263</v>
      </c>
      <c r="BL4" s="81" t="s">
        <v>279</v>
      </c>
      <c r="BM4" s="81" t="s">
        <v>257</v>
      </c>
      <c r="BN4" s="81" t="s">
        <v>258</v>
      </c>
      <c r="BO4" s="81" t="s">
        <v>304</v>
      </c>
      <c r="BP4" s="81" t="s">
        <v>247</v>
      </c>
      <c r="BQ4" s="81" t="s">
        <v>259</v>
      </c>
      <c r="BR4" s="81" t="s">
        <v>508</v>
      </c>
      <c r="BS4" s="81" t="s">
        <v>256</v>
      </c>
      <c r="BT4" s="81" t="s">
        <v>261</v>
      </c>
      <c r="BU4" s="81" t="s">
        <v>263</v>
      </c>
      <c r="BV4" s="81" t="s">
        <v>279</v>
      </c>
      <c r="BW4" s="81" t="s">
        <v>257</v>
      </c>
      <c r="BX4" s="81" t="s">
        <v>258</v>
      </c>
      <c r="BY4" s="81" t="s">
        <v>304</v>
      </c>
      <c r="BZ4" s="81" t="s">
        <v>247</v>
      </c>
      <c r="CA4" s="81" t="s">
        <v>259</v>
      </c>
      <c r="CB4" s="81" t="s">
        <v>508</v>
      </c>
      <c r="CC4" s="81" t="s">
        <v>256</v>
      </c>
      <c r="CD4" s="81" t="s">
        <v>261</v>
      </c>
      <c r="CE4" s="81" t="s">
        <v>263</v>
      </c>
      <c r="CF4" s="81" t="s">
        <v>279</v>
      </c>
      <c r="CG4" s="81" t="s">
        <v>257</v>
      </c>
      <c r="CH4" s="81" t="s">
        <v>258</v>
      </c>
      <c r="CI4" s="81" t="s">
        <v>304</v>
      </c>
      <c r="CJ4" s="81" t="s">
        <v>247</v>
      </c>
      <c r="CK4" s="81" t="s">
        <v>259</v>
      </c>
      <c r="CL4" s="81" t="s">
        <v>508</v>
      </c>
      <c r="CM4" s="81" t="s">
        <v>256</v>
      </c>
      <c r="CN4" s="81" t="s">
        <v>261</v>
      </c>
      <c r="CO4" s="81" t="s">
        <v>263</v>
      </c>
      <c r="CP4" s="81" t="s">
        <v>279</v>
      </c>
      <c r="CQ4" s="81" t="s">
        <v>257</v>
      </c>
      <c r="CR4" s="81" t="s">
        <v>258</v>
      </c>
      <c r="CS4" s="81" t="s">
        <v>304</v>
      </c>
      <c r="CT4" s="81" t="s">
        <v>247</v>
      </c>
      <c r="CU4" s="81" t="s">
        <v>259</v>
      </c>
      <c r="CV4" s="81" t="s">
        <v>508</v>
      </c>
      <c r="CW4" s="81" t="s">
        <v>256</v>
      </c>
      <c r="CX4" s="81" t="s">
        <v>261</v>
      </c>
      <c r="CY4" s="81" t="s">
        <v>263</v>
      </c>
      <c r="CZ4" s="81" t="s">
        <v>279</v>
      </c>
      <c r="DA4" s="81" t="s">
        <v>257</v>
      </c>
      <c r="DB4" s="81" t="s">
        <v>258</v>
      </c>
      <c r="DC4" s="81" t="s">
        <v>304</v>
      </c>
      <c r="DD4" s="81" t="s">
        <v>247</v>
      </c>
      <c r="DE4" s="81" t="s">
        <v>259</v>
      </c>
      <c r="DF4" s="81" t="s">
        <v>508</v>
      </c>
      <c r="DG4" s="81" t="s">
        <v>256</v>
      </c>
      <c r="DH4" s="81" t="s">
        <v>261</v>
      </c>
      <c r="DI4" s="81" t="s">
        <v>263</v>
      </c>
      <c r="DJ4" s="81" t="s">
        <v>279</v>
      </c>
      <c r="DK4" s="81" t="s">
        <v>257</v>
      </c>
      <c r="DL4" s="81" t="s">
        <v>258</v>
      </c>
      <c r="DM4" s="81" t="s">
        <v>304</v>
      </c>
      <c r="DN4" s="81" t="s">
        <v>247</v>
      </c>
      <c r="DO4" s="81" t="s">
        <v>259</v>
      </c>
      <c r="DP4" s="81" t="s">
        <v>508</v>
      </c>
      <c r="DQ4" s="81" t="s">
        <v>256</v>
      </c>
      <c r="DR4" s="81" t="s">
        <v>261</v>
      </c>
      <c r="DS4" s="81" t="s">
        <v>263</v>
      </c>
      <c r="DT4" s="81" t="s">
        <v>279</v>
      </c>
      <c r="DU4" s="81" t="s">
        <v>257</v>
      </c>
      <c r="DV4" s="81" t="s">
        <v>258</v>
      </c>
      <c r="DW4" s="81" t="s">
        <v>304</v>
      </c>
      <c r="DX4" s="81" t="s">
        <v>247</v>
      </c>
      <c r="DY4" s="81" t="s">
        <v>259</v>
      </c>
      <c r="DZ4" s="81" t="s">
        <v>508</v>
      </c>
      <c r="EA4" s="81" t="s">
        <v>256</v>
      </c>
      <c r="EB4" s="81" t="s">
        <v>261</v>
      </c>
      <c r="EC4" s="81" t="s">
        <v>263</v>
      </c>
      <c r="ED4" s="81" t="s">
        <v>279</v>
      </c>
      <c r="EE4" s="81" t="s">
        <v>257</v>
      </c>
      <c r="EF4" s="81" t="s">
        <v>258</v>
      </c>
      <c r="EG4" s="81" t="s">
        <v>304</v>
      </c>
      <c r="EH4" s="81" t="s">
        <v>247</v>
      </c>
      <c r="EI4" s="81" t="s">
        <v>259</v>
      </c>
      <c r="EJ4" s="81" t="s">
        <v>508</v>
      </c>
      <c r="EK4" s="20" t="s">
        <v>256</v>
      </c>
      <c r="EL4" s="20" t="s">
        <v>261</v>
      </c>
      <c r="EM4" s="20" t="s">
        <v>263</v>
      </c>
      <c r="EN4" s="20" t="s">
        <v>279</v>
      </c>
      <c r="EO4" s="20" t="s">
        <v>257</v>
      </c>
      <c r="EP4" s="20" t="s">
        <v>258</v>
      </c>
      <c r="EQ4" s="20" t="s">
        <v>304</v>
      </c>
      <c r="ER4" s="20" t="s">
        <v>247</v>
      </c>
      <c r="ES4" s="20" t="s">
        <v>259</v>
      </c>
      <c r="ET4" s="20" t="s">
        <v>508</v>
      </c>
      <c r="EU4" s="20" t="s">
        <v>256</v>
      </c>
      <c r="EV4" s="20" t="s">
        <v>261</v>
      </c>
      <c r="EW4" s="20" t="s">
        <v>263</v>
      </c>
      <c r="EX4" s="20" t="s">
        <v>279</v>
      </c>
      <c r="EY4" s="20" t="s">
        <v>257</v>
      </c>
      <c r="EZ4" s="20" t="s">
        <v>258</v>
      </c>
      <c r="FA4" s="20" t="s">
        <v>304</v>
      </c>
      <c r="FB4" s="20" t="s">
        <v>247</v>
      </c>
      <c r="FC4" s="20" t="s">
        <v>259</v>
      </c>
      <c r="FD4" s="20" t="s">
        <v>508</v>
      </c>
      <c r="FE4" s="20" t="s">
        <v>256</v>
      </c>
      <c r="FF4" s="20" t="s">
        <v>261</v>
      </c>
      <c r="FG4" s="20" t="s">
        <v>263</v>
      </c>
      <c r="FH4" s="20" t="s">
        <v>279</v>
      </c>
      <c r="FI4" s="20" t="s">
        <v>257</v>
      </c>
      <c r="FJ4" s="20" t="s">
        <v>258</v>
      </c>
      <c r="FK4" s="20" t="s">
        <v>304</v>
      </c>
      <c r="FL4" s="20" t="s">
        <v>247</v>
      </c>
      <c r="FM4" s="20" t="s">
        <v>259</v>
      </c>
      <c r="FN4" s="20" t="s">
        <v>508</v>
      </c>
      <c r="FO4" s="20" t="s">
        <v>256</v>
      </c>
      <c r="FP4" s="20" t="s">
        <v>261</v>
      </c>
      <c r="FQ4" s="20" t="s">
        <v>263</v>
      </c>
      <c r="FR4" s="20" t="s">
        <v>279</v>
      </c>
      <c r="FS4" s="20" t="s">
        <v>257</v>
      </c>
      <c r="FT4" s="20" t="s">
        <v>258</v>
      </c>
      <c r="FU4" s="20" t="s">
        <v>304</v>
      </c>
      <c r="FV4" s="20" t="s">
        <v>247</v>
      </c>
      <c r="FW4" s="20" t="s">
        <v>259</v>
      </c>
      <c r="FX4" s="20" t="s">
        <v>508</v>
      </c>
      <c r="FY4" s="20" t="s">
        <v>256</v>
      </c>
      <c r="FZ4" s="20" t="s">
        <v>261</v>
      </c>
      <c r="GA4" s="20" t="s">
        <v>263</v>
      </c>
      <c r="GB4" s="20" t="s">
        <v>279</v>
      </c>
      <c r="GC4" s="20" t="s">
        <v>257</v>
      </c>
      <c r="GD4" s="20" t="s">
        <v>258</v>
      </c>
      <c r="GE4" s="20" t="s">
        <v>304</v>
      </c>
      <c r="GF4" s="20" t="s">
        <v>247</v>
      </c>
      <c r="GG4" s="20" t="s">
        <v>259</v>
      </c>
      <c r="GH4" s="20" t="s">
        <v>508</v>
      </c>
      <c r="GI4" s="20" t="s">
        <v>256</v>
      </c>
      <c r="GJ4" s="20" t="s">
        <v>261</v>
      </c>
      <c r="GK4" s="20" t="s">
        <v>263</v>
      </c>
      <c r="GL4" s="20" t="s">
        <v>279</v>
      </c>
      <c r="GM4" s="20" t="s">
        <v>257</v>
      </c>
      <c r="GN4" s="20" t="s">
        <v>258</v>
      </c>
      <c r="GO4" s="20" t="s">
        <v>304</v>
      </c>
      <c r="GP4" s="20" t="s">
        <v>247</v>
      </c>
      <c r="GQ4" s="20" t="s">
        <v>259</v>
      </c>
      <c r="GR4" s="20" t="s">
        <v>508</v>
      </c>
      <c r="GS4" s="20" t="s">
        <v>256</v>
      </c>
      <c r="GT4" s="20" t="s">
        <v>261</v>
      </c>
      <c r="GU4" s="20" t="s">
        <v>263</v>
      </c>
      <c r="GV4" s="20" t="s">
        <v>279</v>
      </c>
      <c r="GW4" s="20" t="s">
        <v>257</v>
      </c>
      <c r="GX4" s="20" t="s">
        <v>258</v>
      </c>
      <c r="GY4" s="20" t="s">
        <v>304</v>
      </c>
      <c r="GZ4" s="20" t="s">
        <v>247</v>
      </c>
      <c r="HA4" s="20" t="s">
        <v>259</v>
      </c>
      <c r="HB4" s="20" t="s">
        <v>508</v>
      </c>
      <c r="HC4" s="20" t="s">
        <v>256</v>
      </c>
      <c r="HD4" s="20" t="s">
        <v>261</v>
      </c>
      <c r="HE4" s="20" t="s">
        <v>263</v>
      </c>
      <c r="HF4" s="20" t="s">
        <v>279</v>
      </c>
      <c r="HG4" s="20" t="s">
        <v>257</v>
      </c>
      <c r="HH4" s="20" t="s">
        <v>258</v>
      </c>
      <c r="HI4" s="20" t="s">
        <v>304</v>
      </c>
      <c r="HJ4" s="20" t="s">
        <v>247</v>
      </c>
      <c r="HK4" s="20" t="s">
        <v>259</v>
      </c>
      <c r="HL4" s="20" t="s">
        <v>508</v>
      </c>
      <c r="HM4" s="20" t="s">
        <v>256</v>
      </c>
      <c r="HN4" s="20" t="s">
        <v>261</v>
      </c>
      <c r="HO4" s="20" t="s">
        <v>263</v>
      </c>
      <c r="HP4" s="20" t="s">
        <v>279</v>
      </c>
      <c r="HQ4" s="20" t="s">
        <v>257</v>
      </c>
      <c r="HR4" s="20" t="s">
        <v>258</v>
      </c>
      <c r="HS4" s="20" t="s">
        <v>304</v>
      </c>
      <c r="HT4" s="20" t="s">
        <v>247</v>
      </c>
      <c r="HU4" s="20" t="s">
        <v>259</v>
      </c>
      <c r="HV4" s="20" t="s">
        <v>508</v>
      </c>
      <c r="HW4" s="20" t="s">
        <v>256</v>
      </c>
      <c r="HX4" s="20" t="s">
        <v>261</v>
      </c>
      <c r="HY4" s="20" t="s">
        <v>263</v>
      </c>
      <c r="HZ4" s="20" t="s">
        <v>279</v>
      </c>
      <c r="IA4" s="20" t="s">
        <v>257</v>
      </c>
      <c r="IB4" s="20" t="s">
        <v>258</v>
      </c>
      <c r="IC4" s="20" t="s">
        <v>304</v>
      </c>
      <c r="ID4" s="20" t="s">
        <v>247</v>
      </c>
      <c r="IE4" s="20" t="s">
        <v>259</v>
      </c>
      <c r="IF4" s="20" t="s">
        <v>508</v>
      </c>
      <c r="IG4" s="20" t="s">
        <v>256</v>
      </c>
      <c r="IH4" s="20" t="s">
        <v>261</v>
      </c>
      <c r="II4" s="20" t="s">
        <v>263</v>
      </c>
      <c r="IJ4" s="20" t="s">
        <v>279</v>
      </c>
      <c r="IK4" s="20" t="s">
        <v>257</v>
      </c>
      <c r="IL4" s="20" t="s">
        <v>258</v>
      </c>
      <c r="IM4" s="20" t="s">
        <v>304</v>
      </c>
      <c r="IN4" s="20" t="s">
        <v>247</v>
      </c>
      <c r="IO4" s="20" t="s">
        <v>259</v>
      </c>
      <c r="IP4" s="20" t="s">
        <v>508</v>
      </c>
      <c r="IQ4" s="20" t="s">
        <v>256</v>
      </c>
      <c r="IR4" s="20" t="s">
        <v>261</v>
      </c>
      <c r="IS4" s="20" t="s">
        <v>263</v>
      </c>
      <c r="IT4" s="20" t="s">
        <v>279</v>
      </c>
      <c r="IU4" s="20" t="s">
        <v>257</v>
      </c>
      <c r="IV4" s="20" t="s">
        <v>258</v>
      </c>
      <c r="IW4" s="20" t="s">
        <v>304</v>
      </c>
      <c r="IX4" s="20" t="s">
        <v>247</v>
      </c>
      <c r="IY4" s="20" t="s">
        <v>259</v>
      </c>
      <c r="IZ4" s="20" t="s">
        <v>508</v>
      </c>
      <c r="JA4" s="20" t="s">
        <v>256</v>
      </c>
      <c r="JB4" s="20" t="s">
        <v>261</v>
      </c>
      <c r="JC4" s="20" t="s">
        <v>263</v>
      </c>
      <c r="JD4" s="20" t="s">
        <v>279</v>
      </c>
      <c r="JE4" s="20" t="s">
        <v>257</v>
      </c>
      <c r="JF4" s="20" t="s">
        <v>258</v>
      </c>
      <c r="JG4" s="20" t="s">
        <v>304</v>
      </c>
      <c r="JH4" s="20" t="s">
        <v>247</v>
      </c>
      <c r="JI4" s="20" t="s">
        <v>259</v>
      </c>
      <c r="JJ4" s="20" t="s">
        <v>508</v>
      </c>
      <c r="JK4" s="20" t="s">
        <v>256</v>
      </c>
      <c r="JL4" s="20" t="s">
        <v>261</v>
      </c>
      <c r="JM4" s="20" t="s">
        <v>263</v>
      </c>
      <c r="JN4" s="20" t="s">
        <v>279</v>
      </c>
      <c r="JO4" s="20" t="s">
        <v>257</v>
      </c>
      <c r="JP4" s="20" t="s">
        <v>258</v>
      </c>
      <c r="JQ4" s="20" t="s">
        <v>304</v>
      </c>
      <c r="JR4" s="20" t="s">
        <v>247</v>
      </c>
      <c r="JS4" s="20" t="s">
        <v>259</v>
      </c>
      <c r="JT4" s="20" t="s">
        <v>508</v>
      </c>
      <c r="JU4" s="20" t="s">
        <v>256</v>
      </c>
      <c r="JV4" s="20" t="s">
        <v>261</v>
      </c>
      <c r="JW4" s="20" t="s">
        <v>263</v>
      </c>
      <c r="JX4" s="20" t="s">
        <v>279</v>
      </c>
      <c r="JY4" s="20" t="s">
        <v>257</v>
      </c>
      <c r="JZ4" s="20" t="s">
        <v>258</v>
      </c>
      <c r="KA4" s="20" t="s">
        <v>304</v>
      </c>
      <c r="KB4" s="20" t="s">
        <v>247</v>
      </c>
      <c r="KC4" s="20" t="s">
        <v>259</v>
      </c>
      <c r="KD4" s="20" t="s">
        <v>508</v>
      </c>
      <c r="KE4" s="20" t="s">
        <v>256</v>
      </c>
      <c r="KF4" s="20" t="s">
        <v>261</v>
      </c>
      <c r="KG4" s="20" t="s">
        <v>263</v>
      </c>
      <c r="KH4" s="20" t="s">
        <v>279</v>
      </c>
      <c r="KI4" s="20" t="s">
        <v>257</v>
      </c>
      <c r="KJ4" s="20" t="s">
        <v>258</v>
      </c>
      <c r="KK4" s="20" t="s">
        <v>304</v>
      </c>
      <c r="KL4" s="20" t="s">
        <v>247</v>
      </c>
      <c r="KM4" s="20" t="s">
        <v>259</v>
      </c>
      <c r="KN4" s="20" t="s">
        <v>508</v>
      </c>
      <c r="KO4" s="20" t="s">
        <v>256</v>
      </c>
      <c r="KP4" s="20" t="s">
        <v>261</v>
      </c>
      <c r="KQ4" s="20" t="s">
        <v>263</v>
      </c>
      <c r="KR4" s="20" t="s">
        <v>279</v>
      </c>
      <c r="KS4" s="20" t="s">
        <v>257</v>
      </c>
      <c r="KT4" s="20" t="s">
        <v>258</v>
      </c>
      <c r="KU4" s="20" t="s">
        <v>304</v>
      </c>
      <c r="KV4" s="20" t="s">
        <v>247</v>
      </c>
      <c r="KW4" s="20" t="s">
        <v>259</v>
      </c>
      <c r="KX4" s="20" t="s">
        <v>508</v>
      </c>
      <c r="KY4" s="20" t="s">
        <v>256</v>
      </c>
      <c r="KZ4" s="20" t="s">
        <v>261</v>
      </c>
      <c r="LA4" s="20" t="s">
        <v>263</v>
      </c>
      <c r="LB4" s="20" t="s">
        <v>279</v>
      </c>
      <c r="LC4" s="20" t="s">
        <v>257</v>
      </c>
      <c r="LD4" s="20" t="s">
        <v>258</v>
      </c>
      <c r="LE4" s="20" t="s">
        <v>304</v>
      </c>
      <c r="LF4" s="20" t="s">
        <v>247</v>
      </c>
      <c r="LG4" s="20" t="s">
        <v>259</v>
      </c>
      <c r="LH4" s="20" t="s">
        <v>508</v>
      </c>
      <c r="LI4" s="20" t="s">
        <v>256</v>
      </c>
      <c r="LJ4" s="20" t="s">
        <v>261</v>
      </c>
      <c r="LK4" s="20" t="s">
        <v>263</v>
      </c>
      <c r="LL4" s="20" t="s">
        <v>279</v>
      </c>
      <c r="LM4" s="20" t="s">
        <v>257</v>
      </c>
      <c r="LN4" s="20" t="s">
        <v>258</v>
      </c>
      <c r="LO4" s="20" t="s">
        <v>304</v>
      </c>
      <c r="LP4" s="20" t="s">
        <v>247</v>
      </c>
      <c r="LQ4" s="20" t="s">
        <v>259</v>
      </c>
      <c r="LR4" s="20" t="s">
        <v>508</v>
      </c>
      <c r="LS4" s="20" t="s">
        <v>256</v>
      </c>
      <c r="LT4" s="20" t="s">
        <v>261</v>
      </c>
      <c r="LU4" s="20" t="s">
        <v>263</v>
      </c>
      <c r="LV4" s="20" t="s">
        <v>279</v>
      </c>
      <c r="LW4" s="20" t="s">
        <v>257</v>
      </c>
      <c r="LX4" s="20" t="s">
        <v>258</v>
      </c>
      <c r="LY4" s="20" t="s">
        <v>304</v>
      </c>
      <c r="LZ4" s="20" t="s">
        <v>247</v>
      </c>
      <c r="MA4" s="20" t="s">
        <v>259</v>
      </c>
      <c r="MB4" s="20" t="s">
        <v>508</v>
      </c>
      <c r="MC4" s="20" t="s">
        <v>256</v>
      </c>
      <c r="MD4" s="20" t="s">
        <v>261</v>
      </c>
      <c r="ME4" s="20" t="s">
        <v>263</v>
      </c>
      <c r="MF4" s="20" t="s">
        <v>279</v>
      </c>
      <c r="MG4" s="20" t="s">
        <v>257</v>
      </c>
      <c r="MH4" s="20" t="s">
        <v>258</v>
      </c>
      <c r="MI4" s="20" t="s">
        <v>304</v>
      </c>
      <c r="MJ4" s="20" t="s">
        <v>247</v>
      </c>
      <c r="MK4" s="20" t="s">
        <v>259</v>
      </c>
      <c r="ML4" s="20" t="s">
        <v>508</v>
      </c>
      <c r="MM4" s="20" t="s">
        <v>256</v>
      </c>
      <c r="MN4" s="20" t="s">
        <v>261</v>
      </c>
      <c r="MO4" s="20" t="s">
        <v>263</v>
      </c>
      <c r="MP4" s="20" t="s">
        <v>279</v>
      </c>
      <c r="MQ4" s="20" t="s">
        <v>257</v>
      </c>
      <c r="MR4" s="20" t="s">
        <v>258</v>
      </c>
      <c r="MS4" s="20" t="s">
        <v>304</v>
      </c>
      <c r="MT4" s="20" t="s">
        <v>247</v>
      </c>
      <c r="MU4" s="20" t="s">
        <v>259</v>
      </c>
      <c r="MV4" s="20" t="s">
        <v>508</v>
      </c>
      <c r="MW4" s="20" t="s">
        <v>256</v>
      </c>
      <c r="MX4" s="20" t="s">
        <v>261</v>
      </c>
      <c r="MY4" s="20" t="s">
        <v>263</v>
      </c>
      <c r="MZ4" s="20" t="s">
        <v>279</v>
      </c>
      <c r="NA4" s="20" t="s">
        <v>257</v>
      </c>
      <c r="NB4" s="20" t="s">
        <v>258</v>
      </c>
      <c r="NC4" s="20" t="s">
        <v>304</v>
      </c>
      <c r="ND4" s="20" t="s">
        <v>247</v>
      </c>
      <c r="NE4" s="20" t="s">
        <v>259</v>
      </c>
      <c r="NF4" s="20" t="s">
        <v>508</v>
      </c>
      <c r="NG4" s="20" t="s">
        <v>256</v>
      </c>
      <c r="NH4" s="20" t="s">
        <v>261</v>
      </c>
      <c r="NI4" s="20" t="s">
        <v>263</v>
      </c>
      <c r="NJ4" s="20" t="s">
        <v>279</v>
      </c>
      <c r="NK4" s="20" t="s">
        <v>257</v>
      </c>
      <c r="NL4" s="20" t="s">
        <v>258</v>
      </c>
      <c r="NM4" s="20" t="s">
        <v>304</v>
      </c>
      <c r="NN4" s="20" t="s">
        <v>247</v>
      </c>
      <c r="NO4" s="20" t="s">
        <v>259</v>
      </c>
      <c r="NP4" s="20" t="s">
        <v>508</v>
      </c>
      <c r="NQ4" s="20" t="s">
        <v>256</v>
      </c>
      <c r="NR4" s="20" t="s">
        <v>261</v>
      </c>
      <c r="NS4" s="20" t="s">
        <v>263</v>
      </c>
      <c r="NT4" s="20" t="s">
        <v>279</v>
      </c>
      <c r="NU4" s="20" t="s">
        <v>257</v>
      </c>
      <c r="NV4" s="20" t="s">
        <v>258</v>
      </c>
      <c r="NW4" s="20" t="s">
        <v>304</v>
      </c>
      <c r="NX4" s="20" t="s">
        <v>247</v>
      </c>
      <c r="NY4" s="20" t="s">
        <v>259</v>
      </c>
      <c r="NZ4" s="20" t="s">
        <v>508</v>
      </c>
      <c r="OA4" s="20" t="s">
        <v>256</v>
      </c>
      <c r="OB4" s="20" t="s">
        <v>261</v>
      </c>
      <c r="OC4" s="20" t="s">
        <v>263</v>
      </c>
      <c r="OD4" s="20" t="s">
        <v>279</v>
      </c>
      <c r="OE4" s="20" t="s">
        <v>257</v>
      </c>
      <c r="OF4" s="20" t="s">
        <v>258</v>
      </c>
      <c r="OG4" s="20" t="s">
        <v>304</v>
      </c>
      <c r="OH4" s="20" t="s">
        <v>247</v>
      </c>
      <c r="OI4" s="20" t="s">
        <v>259</v>
      </c>
      <c r="OJ4" s="20" t="s">
        <v>508</v>
      </c>
      <c r="OK4" s="20" t="s">
        <v>256</v>
      </c>
      <c r="OL4" s="20" t="s">
        <v>261</v>
      </c>
      <c r="OM4" s="20" t="s">
        <v>263</v>
      </c>
      <c r="ON4" s="20" t="s">
        <v>279</v>
      </c>
      <c r="OO4" s="20" t="s">
        <v>257</v>
      </c>
      <c r="OP4" s="20" t="s">
        <v>258</v>
      </c>
      <c r="OQ4" s="20" t="s">
        <v>304</v>
      </c>
      <c r="OR4" s="20" t="s">
        <v>247</v>
      </c>
      <c r="OS4" s="20" t="s">
        <v>259</v>
      </c>
      <c r="OT4" s="20" t="s">
        <v>508</v>
      </c>
      <c r="OU4" s="274" t="s">
        <v>226</v>
      </c>
      <c r="OV4" s="275"/>
      <c r="OW4" s="275"/>
      <c r="OX4" s="275"/>
      <c r="OY4" s="275"/>
      <c r="OZ4" s="275"/>
      <c r="PA4" s="275"/>
      <c r="PB4" s="275"/>
      <c r="PC4" s="275"/>
      <c r="PD4" s="275"/>
      <c r="PE4" s="276"/>
      <c r="PF4" s="20" t="s">
        <v>256</v>
      </c>
      <c r="PG4" s="20" t="s">
        <v>261</v>
      </c>
      <c r="PH4" s="20" t="s">
        <v>263</v>
      </c>
      <c r="PI4" s="20" t="s">
        <v>279</v>
      </c>
      <c r="PJ4" s="20" t="s">
        <v>257</v>
      </c>
      <c r="PK4" s="20" t="s">
        <v>258</v>
      </c>
      <c r="PL4" s="20" t="s">
        <v>304</v>
      </c>
      <c r="PM4" s="20" t="s">
        <v>247</v>
      </c>
      <c r="PN4" s="20" t="s">
        <v>259</v>
      </c>
      <c r="PO4" s="20" t="s">
        <v>508</v>
      </c>
      <c r="PP4" s="20" t="s">
        <v>726</v>
      </c>
      <c r="PQ4" s="20" t="s">
        <v>256</v>
      </c>
      <c r="PR4" s="20" t="s">
        <v>261</v>
      </c>
      <c r="PS4" s="20" t="s">
        <v>263</v>
      </c>
      <c r="PT4" s="20" t="s">
        <v>279</v>
      </c>
      <c r="PU4" s="20" t="s">
        <v>759</v>
      </c>
      <c r="PV4" s="20" t="s">
        <v>760</v>
      </c>
      <c r="PW4" s="20" t="s">
        <v>761</v>
      </c>
      <c r="PX4" s="20" t="s">
        <v>247</v>
      </c>
      <c r="PY4" s="20" t="s">
        <v>259</v>
      </c>
      <c r="PZ4" s="20" t="s">
        <v>508</v>
      </c>
      <c r="QA4" s="20" t="s">
        <v>726</v>
      </c>
      <c r="QB4" s="20" t="s">
        <v>256</v>
      </c>
      <c r="QC4" s="20" t="s">
        <v>261</v>
      </c>
      <c r="QD4" s="20" t="s">
        <v>263</v>
      </c>
      <c r="QE4" s="20" t="s">
        <v>279</v>
      </c>
      <c r="QF4" s="20" t="s">
        <v>759</v>
      </c>
      <c r="QG4" s="20" t="s">
        <v>760</v>
      </c>
      <c r="QH4" s="20" t="s">
        <v>761</v>
      </c>
      <c r="QI4" s="20" t="s">
        <v>247</v>
      </c>
      <c r="QJ4" s="20" t="s">
        <v>259</v>
      </c>
      <c r="QK4" s="20" t="s">
        <v>508</v>
      </c>
      <c r="QL4" s="20" t="s">
        <v>726</v>
      </c>
      <c r="QM4" s="20" t="s">
        <v>256</v>
      </c>
      <c r="QN4" s="20" t="s">
        <v>261</v>
      </c>
      <c r="QO4" s="20" t="s">
        <v>263</v>
      </c>
      <c r="QP4" s="20" t="s">
        <v>279</v>
      </c>
      <c r="QQ4" s="20" t="s">
        <v>759</v>
      </c>
      <c r="QR4" s="20" t="s">
        <v>760</v>
      </c>
      <c r="QS4" s="20" t="s">
        <v>761</v>
      </c>
      <c r="QT4" s="20" t="s">
        <v>247</v>
      </c>
      <c r="QU4" s="20" t="s">
        <v>259</v>
      </c>
      <c r="QV4" s="20" t="s">
        <v>508</v>
      </c>
      <c r="QW4" s="20" t="s">
        <v>726</v>
      </c>
      <c r="QX4" s="20" t="s">
        <v>256</v>
      </c>
      <c r="QY4" s="20" t="s">
        <v>261</v>
      </c>
      <c r="QZ4" s="20" t="s">
        <v>263</v>
      </c>
      <c r="RA4" s="20" t="s">
        <v>279</v>
      </c>
      <c r="RB4" s="20" t="s">
        <v>759</v>
      </c>
      <c r="RC4" s="20" t="s">
        <v>760</v>
      </c>
      <c r="RD4" s="20" t="s">
        <v>761</v>
      </c>
      <c r="RE4" s="20" t="s">
        <v>247</v>
      </c>
      <c r="RF4" s="20" t="s">
        <v>259</v>
      </c>
      <c r="RG4" s="20" t="s">
        <v>508</v>
      </c>
      <c r="RH4" s="20" t="s">
        <v>726</v>
      </c>
    </row>
    <row r="5" spans="1:476" ht="15">
      <c r="A5" s="373" t="s">
        <v>226</v>
      </c>
      <c r="B5" s="374"/>
      <c r="C5" s="374"/>
      <c r="D5" s="374"/>
      <c r="E5" s="374"/>
      <c r="F5" s="374"/>
      <c r="G5" s="374"/>
      <c r="H5" s="374"/>
      <c r="I5" s="374"/>
      <c r="J5" s="375"/>
      <c r="K5" s="373" t="s">
        <v>226</v>
      </c>
      <c r="L5" s="374"/>
      <c r="M5" s="374"/>
      <c r="N5" s="374"/>
      <c r="O5" s="374"/>
      <c r="P5" s="374"/>
      <c r="Q5" s="374"/>
      <c r="R5" s="374"/>
      <c r="S5" s="374"/>
      <c r="T5" s="375"/>
      <c r="U5" s="373" t="s">
        <v>226</v>
      </c>
      <c r="V5" s="374"/>
      <c r="W5" s="374"/>
      <c r="X5" s="374"/>
      <c r="Y5" s="374"/>
      <c r="Z5" s="374"/>
      <c r="AA5" s="374"/>
      <c r="AB5" s="374"/>
      <c r="AC5" s="374"/>
      <c r="AD5" s="375"/>
      <c r="AE5" s="373" t="s">
        <v>226</v>
      </c>
      <c r="AF5" s="374"/>
      <c r="AG5" s="374"/>
      <c r="AH5" s="374"/>
      <c r="AI5" s="374"/>
      <c r="AJ5" s="374"/>
      <c r="AK5" s="374"/>
      <c r="AL5" s="374"/>
      <c r="AM5" s="374"/>
      <c r="AN5" s="375"/>
      <c r="AO5" s="373" t="s">
        <v>226</v>
      </c>
      <c r="AP5" s="374"/>
      <c r="AQ5" s="374"/>
      <c r="AR5" s="374"/>
      <c r="AS5" s="374"/>
      <c r="AT5" s="374"/>
      <c r="AU5" s="374"/>
      <c r="AV5" s="374"/>
      <c r="AW5" s="374"/>
      <c r="AX5" s="375"/>
      <c r="AY5" s="373" t="s">
        <v>226</v>
      </c>
      <c r="AZ5" s="374"/>
      <c r="BA5" s="374"/>
      <c r="BB5" s="374"/>
      <c r="BC5" s="374"/>
      <c r="BD5" s="374"/>
      <c r="BE5" s="374"/>
      <c r="BF5" s="374"/>
      <c r="BG5" s="374"/>
      <c r="BH5" s="375"/>
      <c r="BI5" s="373" t="s">
        <v>226</v>
      </c>
      <c r="BJ5" s="374"/>
      <c r="BK5" s="374"/>
      <c r="BL5" s="374"/>
      <c r="BM5" s="374"/>
      <c r="BN5" s="374"/>
      <c r="BO5" s="374"/>
      <c r="BP5" s="374"/>
      <c r="BQ5" s="374"/>
      <c r="BR5" s="375"/>
      <c r="BS5" s="373" t="s">
        <v>226</v>
      </c>
      <c r="BT5" s="374"/>
      <c r="BU5" s="374"/>
      <c r="BV5" s="374"/>
      <c r="BW5" s="374"/>
      <c r="BX5" s="374"/>
      <c r="BY5" s="374"/>
      <c r="BZ5" s="374"/>
      <c r="CA5" s="374"/>
      <c r="CB5" s="375"/>
      <c r="CC5" s="373" t="s">
        <v>226</v>
      </c>
      <c r="CD5" s="374"/>
      <c r="CE5" s="374"/>
      <c r="CF5" s="374"/>
      <c r="CG5" s="374"/>
      <c r="CH5" s="374"/>
      <c r="CI5" s="374"/>
      <c r="CJ5" s="374"/>
      <c r="CK5" s="374"/>
      <c r="CL5" s="375"/>
      <c r="CM5" s="373" t="s">
        <v>226</v>
      </c>
      <c r="CN5" s="374"/>
      <c r="CO5" s="374"/>
      <c r="CP5" s="374"/>
      <c r="CQ5" s="374"/>
      <c r="CR5" s="374"/>
      <c r="CS5" s="374"/>
      <c r="CT5" s="374"/>
      <c r="CU5" s="374"/>
      <c r="CV5" s="375"/>
      <c r="CW5" s="373" t="s">
        <v>226</v>
      </c>
      <c r="CX5" s="374"/>
      <c r="CY5" s="374"/>
      <c r="CZ5" s="374"/>
      <c r="DA5" s="374"/>
      <c r="DB5" s="374"/>
      <c r="DC5" s="374"/>
      <c r="DD5" s="374"/>
      <c r="DE5" s="374"/>
      <c r="DF5" s="375"/>
      <c r="DG5" s="373" t="s">
        <v>226</v>
      </c>
      <c r="DH5" s="374"/>
      <c r="DI5" s="374"/>
      <c r="DJ5" s="374"/>
      <c r="DK5" s="374"/>
      <c r="DL5" s="374"/>
      <c r="DM5" s="374"/>
      <c r="DN5" s="374"/>
      <c r="DO5" s="374"/>
      <c r="DP5" s="375"/>
      <c r="DQ5" s="373" t="s">
        <v>226</v>
      </c>
      <c r="DR5" s="374"/>
      <c r="DS5" s="374"/>
      <c r="DT5" s="374"/>
      <c r="DU5" s="374"/>
      <c r="DV5" s="374"/>
      <c r="DW5" s="374"/>
      <c r="DX5" s="374"/>
      <c r="DY5" s="374"/>
      <c r="DZ5" s="375"/>
      <c r="EA5" s="373" t="s">
        <v>226</v>
      </c>
      <c r="EB5" s="374"/>
      <c r="EC5" s="374"/>
      <c r="ED5" s="374"/>
      <c r="EE5" s="374"/>
      <c r="EF5" s="374"/>
      <c r="EG5" s="374"/>
      <c r="EH5" s="374"/>
      <c r="EI5" s="374"/>
      <c r="EJ5" s="375"/>
      <c r="EK5" s="274" t="s">
        <v>226</v>
      </c>
      <c r="EL5" s="275"/>
      <c r="EM5" s="275"/>
      <c r="EN5" s="275"/>
      <c r="EO5" s="275"/>
      <c r="EP5" s="275"/>
      <c r="EQ5" s="275"/>
      <c r="ER5" s="275"/>
      <c r="ES5" s="275"/>
      <c r="ET5" s="276"/>
      <c r="EU5" s="274" t="s">
        <v>226</v>
      </c>
      <c r="EV5" s="275"/>
      <c r="EW5" s="275"/>
      <c r="EX5" s="275"/>
      <c r="EY5" s="275"/>
      <c r="EZ5" s="275"/>
      <c r="FA5" s="275"/>
      <c r="FB5" s="275"/>
      <c r="FC5" s="275"/>
      <c r="FD5" s="276"/>
      <c r="FE5" s="274" t="s">
        <v>226</v>
      </c>
      <c r="FF5" s="275"/>
      <c r="FG5" s="275"/>
      <c r="FH5" s="275"/>
      <c r="FI5" s="275"/>
      <c r="FJ5" s="275"/>
      <c r="FK5" s="275"/>
      <c r="FL5" s="275"/>
      <c r="FM5" s="275"/>
      <c r="FN5" s="276"/>
      <c r="FO5" s="274" t="s">
        <v>226</v>
      </c>
      <c r="FP5" s="275"/>
      <c r="FQ5" s="275"/>
      <c r="FR5" s="275"/>
      <c r="FS5" s="275"/>
      <c r="FT5" s="275"/>
      <c r="FU5" s="275"/>
      <c r="FV5" s="275"/>
      <c r="FW5" s="275"/>
      <c r="FX5" s="276"/>
      <c r="FY5" s="274" t="s">
        <v>226</v>
      </c>
      <c r="FZ5" s="275"/>
      <c r="GA5" s="275"/>
      <c r="GB5" s="275"/>
      <c r="GC5" s="275"/>
      <c r="GD5" s="275"/>
      <c r="GE5" s="275"/>
      <c r="GF5" s="275"/>
      <c r="GG5" s="275"/>
      <c r="GH5" s="276"/>
      <c r="GI5" s="274" t="s">
        <v>226</v>
      </c>
      <c r="GJ5" s="275"/>
      <c r="GK5" s="275"/>
      <c r="GL5" s="275"/>
      <c r="GM5" s="275"/>
      <c r="GN5" s="275"/>
      <c r="GO5" s="275"/>
      <c r="GP5" s="275"/>
      <c r="GQ5" s="275"/>
      <c r="GR5" s="276"/>
      <c r="GS5" s="274" t="s">
        <v>226</v>
      </c>
      <c r="GT5" s="275"/>
      <c r="GU5" s="275"/>
      <c r="GV5" s="275"/>
      <c r="GW5" s="275"/>
      <c r="GX5" s="275"/>
      <c r="GY5" s="275"/>
      <c r="GZ5" s="275"/>
      <c r="HA5" s="275"/>
      <c r="HB5" s="276"/>
      <c r="HC5" s="274" t="s">
        <v>226</v>
      </c>
      <c r="HD5" s="275"/>
      <c r="HE5" s="275"/>
      <c r="HF5" s="275"/>
      <c r="HG5" s="275"/>
      <c r="HH5" s="275"/>
      <c r="HI5" s="275"/>
      <c r="HJ5" s="275"/>
      <c r="HK5" s="275"/>
      <c r="HL5" s="276"/>
      <c r="HM5" s="274" t="s">
        <v>226</v>
      </c>
      <c r="HN5" s="275"/>
      <c r="HO5" s="275"/>
      <c r="HP5" s="275"/>
      <c r="HQ5" s="275"/>
      <c r="HR5" s="275"/>
      <c r="HS5" s="275"/>
      <c r="HT5" s="275"/>
      <c r="HU5" s="275"/>
      <c r="HV5" s="276"/>
      <c r="HW5" s="274" t="s">
        <v>226</v>
      </c>
      <c r="HX5" s="275"/>
      <c r="HY5" s="275"/>
      <c r="HZ5" s="275"/>
      <c r="IA5" s="275"/>
      <c r="IB5" s="275"/>
      <c r="IC5" s="275"/>
      <c r="ID5" s="275"/>
      <c r="IE5" s="275"/>
      <c r="IF5" s="276"/>
      <c r="IG5" s="274" t="s">
        <v>226</v>
      </c>
      <c r="IH5" s="275"/>
      <c r="II5" s="275"/>
      <c r="IJ5" s="275"/>
      <c r="IK5" s="275"/>
      <c r="IL5" s="275"/>
      <c r="IM5" s="275"/>
      <c r="IN5" s="275"/>
      <c r="IO5" s="275"/>
      <c r="IP5" s="276"/>
      <c r="IQ5" s="274" t="s">
        <v>226</v>
      </c>
      <c r="IR5" s="275"/>
      <c r="IS5" s="275"/>
      <c r="IT5" s="275"/>
      <c r="IU5" s="275"/>
      <c r="IV5" s="275"/>
      <c r="IW5" s="275"/>
      <c r="IX5" s="275"/>
      <c r="IY5" s="275"/>
      <c r="IZ5" s="276"/>
      <c r="JA5" s="274" t="s">
        <v>226</v>
      </c>
      <c r="JB5" s="275"/>
      <c r="JC5" s="275"/>
      <c r="JD5" s="275"/>
      <c r="JE5" s="275"/>
      <c r="JF5" s="275"/>
      <c r="JG5" s="275"/>
      <c r="JH5" s="275"/>
      <c r="JI5" s="275"/>
      <c r="JJ5" s="276"/>
      <c r="JK5" s="274" t="s">
        <v>226</v>
      </c>
      <c r="JL5" s="275"/>
      <c r="JM5" s="275"/>
      <c r="JN5" s="275"/>
      <c r="JO5" s="275"/>
      <c r="JP5" s="275"/>
      <c r="JQ5" s="275"/>
      <c r="JR5" s="275"/>
      <c r="JS5" s="275"/>
      <c r="JT5" s="276"/>
      <c r="JU5" s="274" t="s">
        <v>226</v>
      </c>
      <c r="JV5" s="275"/>
      <c r="JW5" s="275"/>
      <c r="JX5" s="275"/>
      <c r="JY5" s="275"/>
      <c r="JZ5" s="275"/>
      <c r="KA5" s="275"/>
      <c r="KB5" s="275"/>
      <c r="KC5" s="275"/>
      <c r="KD5" s="276"/>
      <c r="KE5" s="274" t="s">
        <v>226</v>
      </c>
      <c r="KF5" s="275"/>
      <c r="KG5" s="275"/>
      <c r="KH5" s="275"/>
      <c r="KI5" s="275"/>
      <c r="KJ5" s="275"/>
      <c r="KK5" s="275"/>
      <c r="KL5" s="275"/>
      <c r="KM5" s="275"/>
      <c r="KN5" s="276"/>
      <c r="KO5" s="274" t="s">
        <v>226</v>
      </c>
      <c r="KP5" s="275"/>
      <c r="KQ5" s="275"/>
      <c r="KR5" s="275"/>
      <c r="KS5" s="275"/>
      <c r="KT5" s="275"/>
      <c r="KU5" s="275"/>
      <c r="KV5" s="275"/>
      <c r="KW5" s="275"/>
      <c r="KX5" s="276"/>
      <c r="KY5" s="274" t="s">
        <v>226</v>
      </c>
      <c r="KZ5" s="275"/>
      <c r="LA5" s="275"/>
      <c r="LB5" s="275"/>
      <c r="LC5" s="275"/>
      <c r="LD5" s="275"/>
      <c r="LE5" s="275"/>
      <c r="LF5" s="275"/>
      <c r="LG5" s="275"/>
      <c r="LH5" s="276"/>
      <c r="LI5" s="274" t="s">
        <v>226</v>
      </c>
      <c r="LJ5" s="275"/>
      <c r="LK5" s="275"/>
      <c r="LL5" s="275"/>
      <c r="LM5" s="275"/>
      <c r="LN5" s="275"/>
      <c r="LO5" s="275"/>
      <c r="LP5" s="275"/>
      <c r="LQ5" s="275"/>
      <c r="LR5" s="276"/>
      <c r="LS5" s="274" t="s">
        <v>226</v>
      </c>
      <c r="LT5" s="275"/>
      <c r="LU5" s="275"/>
      <c r="LV5" s="275"/>
      <c r="LW5" s="275"/>
      <c r="LX5" s="275"/>
      <c r="LY5" s="275"/>
      <c r="LZ5" s="275"/>
      <c r="MA5" s="275"/>
      <c r="MB5" s="276"/>
      <c r="MC5" s="274" t="s">
        <v>226</v>
      </c>
      <c r="MD5" s="275"/>
      <c r="ME5" s="275"/>
      <c r="MF5" s="275"/>
      <c r="MG5" s="275"/>
      <c r="MH5" s="275"/>
      <c r="MI5" s="275"/>
      <c r="MJ5" s="275"/>
      <c r="MK5" s="275"/>
      <c r="ML5" s="276"/>
      <c r="MM5" s="274" t="s">
        <v>226</v>
      </c>
      <c r="MN5" s="275"/>
      <c r="MO5" s="275"/>
      <c r="MP5" s="275"/>
      <c r="MQ5" s="275"/>
      <c r="MR5" s="275"/>
      <c r="MS5" s="275"/>
      <c r="MT5" s="275"/>
      <c r="MU5" s="275"/>
      <c r="MV5" s="276"/>
      <c r="MW5" s="274" t="s">
        <v>226</v>
      </c>
      <c r="MX5" s="275"/>
      <c r="MY5" s="275"/>
      <c r="MZ5" s="275"/>
      <c r="NA5" s="275"/>
      <c r="NB5" s="275"/>
      <c r="NC5" s="275"/>
      <c r="ND5" s="275"/>
      <c r="NE5" s="275"/>
      <c r="NF5" s="276"/>
      <c r="NG5" s="274" t="s">
        <v>226</v>
      </c>
      <c r="NH5" s="275"/>
      <c r="NI5" s="275"/>
      <c r="NJ5" s="275"/>
      <c r="NK5" s="275"/>
      <c r="NL5" s="275"/>
      <c r="NM5" s="275"/>
      <c r="NN5" s="275"/>
      <c r="NO5" s="275"/>
      <c r="NP5" s="276"/>
      <c r="NQ5" s="274" t="s">
        <v>226</v>
      </c>
      <c r="NR5" s="275"/>
      <c r="NS5" s="275"/>
      <c r="NT5" s="275"/>
      <c r="NU5" s="275"/>
      <c r="NV5" s="275"/>
      <c r="NW5" s="275"/>
      <c r="NX5" s="275"/>
      <c r="NY5" s="275"/>
      <c r="NZ5" s="276"/>
      <c r="OA5" s="274" t="s">
        <v>226</v>
      </c>
      <c r="OB5" s="275"/>
      <c r="OC5" s="275"/>
      <c r="OD5" s="275"/>
      <c r="OE5" s="275"/>
      <c r="OF5" s="275"/>
      <c r="OG5" s="275"/>
      <c r="OH5" s="275"/>
      <c r="OI5" s="275"/>
      <c r="OJ5" s="276"/>
      <c r="OK5" s="98"/>
      <c r="OL5" s="98"/>
      <c r="OM5" s="98"/>
      <c r="ON5" s="98"/>
      <c r="OO5" s="98"/>
      <c r="OP5" s="98"/>
      <c r="OQ5" s="98"/>
      <c r="OR5" s="98"/>
      <c r="OS5" s="98"/>
      <c r="OT5" s="98"/>
      <c r="OU5" s="274" t="s">
        <v>227</v>
      </c>
      <c r="OV5" s="275"/>
      <c r="OW5" s="276"/>
      <c r="OX5" s="64"/>
      <c r="OY5" s="34">
        <v>0.54</v>
      </c>
      <c r="OZ5" s="34">
        <v>0.48</v>
      </c>
      <c r="PA5" s="35"/>
      <c r="PB5" s="284" t="s">
        <v>228</v>
      </c>
      <c r="PC5" s="65"/>
      <c r="PD5" s="65"/>
      <c r="PE5" s="304"/>
      <c r="PF5" s="274" t="s">
        <v>226</v>
      </c>
      <c r="PG5" s="275"/>
      <c r="PH5" s="275"/>
      <c r="PI5" s="275"/>
      <c r="PJ5" s="275"/>
      <c r="PK5" s="275"/>
      <c r="PL5" s="275"/>
      <c r="PM5" s="275"/>
      <c r="PN5" s="275"/>
      <c r="PO5" s="275"/>
      <c r="PP5" s="276"/>
      <c r="PQ5" s="274" t="s">
        <v>226</v>
      </c>
      <c r="PR5" s="275"/>
      <c r="PS5" s="275"/>
      <c r="PT5" s="275"/>
      <c r="PU5" s="275"/>
      <c r="PV5" s="275"/>
      <c r="PW5" s="275"/>
      <c r="PX5" s="275"/>
      <c r="PY5" s="275"/>
      <c r="PZ5" s="275"/>
      <c r="QA5" s="276"/>
      <c r="QB5" s="274" t="s">
        <v>226</v>
      </c>
      <c r="QC5" s="275"/>
      <c r="QD5" s="275"/>
      <c r="QE5" s="275"/>
      <c r="QF5" s="275"/>
      <c r="QG5" s="275"/>
      <c r="QH5" s="275"/>
      <c r="QI5" s="275"/>
      <c r="QJ5" s="275"/>
      <c r="QK5" s="275"/>
      <c r="QL5" s="276"/>
      <c r="QM5" s="274" t="s">
        <v>226</v>
      </c>
      <c r="QN5" s="275"/>
      <c r="QO5" s="275"/>
      <c r="QP5" s="275"/>
      <c r="QQ5" s="275"/>
      <c r="QR5" s="275"/>
      <c r="QS5" s="275"/>
      <c r="QT5" s="275"/>
      <c r="QU5" s="275"/>
      <c r="QV5" s="275"/>
      <c r="QW5" s="276"/>
      <c r="QX5" s="274" t="s">
        <v>226</v>
      </c>
      <c r="QY5" s="275"/>
      <c r="QZ5" s="275"/>
      <c r="RA5" s="275"/>
      <c r="RB5" s="275"/>
      <c r="RC5" s="275"/>
      <c r="RD5" s="275"/>
      <c r="RE5" s="275"/>
      <c r="RF5" s="275"/>
      <c r="RG5" s="275"/>
      <c r="RH5" s="276"/>
    </row>
    <row r="6" spans="1:476" ht="15" customHeight="1">
      <c r="A6" s="373" t="s">
        <v>227</v>
      </c>
      <c r="B6" s="374"/>
      <c r="C6" s="375"/>
      <c r="D6" s="71"/>
      <c r="E6" s="82">
        <v>0.56999999999999995</v>
      </c>
      <c r="F6" s="82">
        <v>0.44</v>
      </c>
      <c r="G6" s="83">
        <v>11.99</v>
      </c>
      <c r="H6" s="376" t="s">
        <v>228</v>
      </c>
      <c r="I6" s="84"/>
      <c r="J6" s="84"/>
      <c r="K6" s="373" t="s">
        <v>227</v>
      </c>
      <c r="L6" s="374"/>
      <c r="M6" s="375"/>
      <c r="N6" s="71"/>
      <c r="O6" s="82">
        <v>0.66</v>
      </c>
      <c r="P6" s="82">
        <v>0.47</v>
      </c>
      <c r="Q6" s="83">
        <v>0.36</v>
      </c>
      <c r="R6" s="376" t="s">
        <v>228</v>
      </c>
      <c r="S6" s="84"/>
      <c r="T6" s="84"/>
      <c r="U6" s="373" t="s">
        <v>227</v>
      </c>
      <c r="V6" s="374"/>
      <c r="W6" s="375"/>
      <c r="X6" s="71"/>
      <c r="Y6" s="82"/>
      <c r="Z6" s="82"/>
      <c r="AA6" s="83"/>
      <c r="AB6" s="376" t="s">
        <v>228</v>
      </c>
      <c r="AC6" s="84"/>
      <c r="AD6" s="84"/>
      <c r="AE6" s="373" t="s">
        <v>227</v>
      </c>
      <c r="AF6" s="374"/>
      <c r="AG6" s="375"/>
      <c r="AH6" s="71"/>
      <c r="AI6" s="82">
        <v>0.39</v>
      </c>
      <c r="AJ6" s="82">
        <v>7.0000000000000007E-2</v>
      </c>
      <c r="AK6" s="83">
        <v>0.7</v>
      </c>
      <c r="AL6" s="376" t="s">
        <v>228</v>
      </c>
      <c r="AM6" s="84"/>
      <c r="AN6" s="84"/>
      <c r="AO6" s="373" t="s">
        <v>227</v>
      </c>
      <c r="AP6" s="374"/>
      <c r="AQ6" s="375"/>
      <c r="AR6" s="71"/>
      <c r="AS6" s="82">
        <v>0.39</v>
      </c>
      <c r="AT6" s="82">
        <v>0.02</v>
      </c>
      <c r="AU6" s="83">
        <v>0.52</v>
      </c>
      <c r="AV6" s="376" t="s">
        <v>228</v>
      </c>
      <c r="AW6" s="84" t="s">
        <v>328</v>
      </c>
      <c r="AX6" s="84">
        <v>10</v>
      </c>
      <c r="AY6" s="373" t="s">
        <v>227</v>
      </c>
      <c r="AZ6" s="374"/>
      <c r="BA6" s="375"/>
      <c r="BB6" s="71"/>
      <c r="BC6" s="82">
        <v>0.51</v>
      </c>
      <c r="BD6" s="82">
        <v>0.37</v>
      </c>
      <c r="BE6" s="83"/>
      <c r="BF6" s="376" t="s">
        <v>228</v>
      </c>
      <c r="BG6" s="84"/>
      <c r="BH6" s="84"/>
      <c r="BI6" s="373" t="s">
        <v>227</v>
      </c>
      <c r="BJ6" s="374"/>
      <c r="BK6" s="375"/>
      <c r="BL6" s="71"/>
      <c r="BM6" s="82">
        <v>0.44</v>
      </c>
      <c r="BN6" s="82">
        <v>0.26</v>
      </c>
      <c r="BO6" s="83"/>
      <c r="BP6" s="376" t="s">
        <v>228</v>
      </c>
      <c r="BQ6" s="84" t="s">
        <v>328</v>
      </c>
      <c r="BR6" s="84">
        <v>-10</v>
      </c>
      <c r="BS6" s="373" t="s">
        <v>227</v>
      </c>
      <c r="BT6" s="374"/>
      <c r="BU6" s="375"/>
      <c r="BV6" s="71"/>
      <c r="BW6" s="82">
        <v>0.62</v>
      </c>
      <c r="BX6" s="82">
        <v>5.1100000000000003</v>
      </c>
      <c r="BY6" s="83"/>
      <c r="BZ6" s="376" t="s">
        <v>228</v>
      </c>
      <c r="CA6" s="84"/>
      <c r="CB6" s="84"/>
      <c r="CC6" s="373" t="s">
        <v>227</v>
      </c>
      <c r="CD6" s="374"/>
      <c r="CE6" s="375"/>
      <c r="CF6" s="71"/>
      <c r="CG6" s="82">
        <v>0.48</v>
      </c>
      <c r="CH6" s="82">
        <v>0.43</v>
      </c>
      <c r="CI6" s="83"/>
      <c r="CJ6" s="376" t="s">
        <v>228</v>
      </c>
      <c r="CK6" s="84"/>
      <c r="CL6" s="84"/>
      <c r="CM6" s="373" t="s">
        <v>227</v>
      </c>
      <c r="CN6" s="374"/>
      <c r="CO6" s="375"/>
      <c r="CP6" s="71"/>
      <c r="CQ6" s="82">
        <v>0.35</v>
      </c>
      <c r="CR6" s="82">
        <v>0.26</v>
      </c>
      <c r="CS6" s="83">
        <v>1.04</v>
      </c>
      <c r="CT6" s="376" t="s">
        <v>228</v>
      </c>
      <c r="CU6" s="84"/>
      <c r="CV6" s="84"/>
      <c r="CW6" s="373" t="s">
        <v>227</v>
      </c>
      <c r="CX6" s="374"/>
      <c r="CY6" s="375"/>
      <c r="CZ6" s="71"/>
      <c r="DA6" s="82">
        <v>0.28000000000000003</v>
      </c>
      <c r="DB6" s="82">
        <v>0.3</v>
      </c>
      <c r="DC6" s="83"/>
      <c r="DD6" s="376" t="s">
        <v>228</v>
      </c>
      <c r="DE6" s="84" t="s">
        <v>328</v>
      </c>
      <c r="DF6" s="84">
        <v>5</v>
      </c>
      <c r="DG6" s="373" t="s">
        <v>227</v>
      </c>
      <c r="DH6" s="374"/>
      <c r="DI6" s="375"/>
      <c r="DJ6" s="71"/>
      <c r="DK6" s="82">
        <v>0.48</v>
      </c>
      <c r="DL6" s="82">
        <v>0.25</v>
      </c>
      <c r="DM6" s="83"/>
      <c r="DN6" s="376" t="s">
        <v>228</v>
      </c>
      <c r="DO6" s="84"/>
      <c r="DP6" s="84"/>
      <c r="DQ6" s="373" t="s">
        <v>227</v>
      </c>
      <c r="DR6" s="374"/>
      <c r="DS6" s="375"/>
      <c r="DT6" s="71"/>
      <c r="DU6" s="82">
        <v>0.69</v>
      </c>
      <c r="DV6" s="82">
        <v>0.59</v>
      </c>
      <c r="DW6" s="83"/>
      <c r="DX6" s="376" t="s">
        <v>228</v>
      </c>
      <c r="DY6" s="84"/>
      <c r="DZ6" s="84"/>
      <c r="EA6" s="373" t="s">
        <v>227</v>
      </c>
      <c r="EB6" s="374"/>
      <c r="EC6" s="375"/>
      <c r="ED6" s="71"/>
      <c r="EE6" s="82">
        <v>0.7</v>
      </c>
      <c r="EF6" s="82">
        <v>0.37</v>
      </c>
      <c r="EG6" s="83"/>
      <c r="EH6" s="376" t="s">
        <v>228</v>
      </c>
      <c r="EI6" s="84"/>
      <c r="EJ6" s="84"/>
      <c r="EK6" s="274" t="s">
        <v>227</v>
      </c>
      <c r="EL6" s="275"/>
      <c r="EM6" s="276"/>
      <c r="EN6" s="64"/>
      <c r="EO6" s="34">
        <v>0.62</v>
      </c>
      <c r="EP6" s="34">
        <v>0.59</v>
      </c>
      <c r="EQ6" s="35"/>
      <c r="ER6" s="284" t="s">
        <v>228</v>
      </c>
      <c r="ES6" s="65"/>
      <c r="ET6" s="65"/>
      <c r="EU6" s="274" t="s">
        <v>227</v>
      </c>
      <c r="EV6" s="275"/>
      <c r="EW6" s="276"/>
      <c r="EX6" s="64"/>
      <c r="EY6" s="34">
        <v>0.54</v>
      </c>
      <c r="EZ6" s="34">
        <v>0.32</v>
      </c>
      <c r="FA6" s="35"/>
      <c r="FB6" s="284" t="s">
        <v>228</v>
      </c>
      <c r="FC6" s="65"/>
      <c r="FD6" s="65"/>
      <c r="FE6" s="274" t="s">
        <v>227</v>
      </c>
      <c r="FF6" s="275"/>
      <c r="FG6" s="276"/>
      <c r="FH6" s="64"/>
      <c r="FI6" s="34">
        <v>0.56000000000000005</v>
      </c>
      <c r="FJ6" s="34">
        <v>0.38</v>
      </c>
      <c r="FK6" s="35"/>
      <c r="FL6" s="284" t="s">
        <v>228</v>
      </c>
      <c r="FM6" s="65"/>
      <c r="FN6" s="65"/>
      <c r="FO6" s="274" t="s">
        <v>227</v>
      </c>
      <c r="FP6" s="275"/>
      <c r="FQ6" s="276"/>
      <c r="FR6" s="64"/>
      <c r="FS6" s="34">
        <v>1.0900000000000001</v>
      </c>
      <c r="FT6" s="34">
        <v>1.02</v>
      </c>
      <c r="FU6" s="35"/>
      <c r="FV6" s="284" t="s">
        <v>228</v>
      </c>
      <c r="FW6" s="65" t="s">
        <v>314</v>
      </c>
      <c r="FX6" s="65">
        <v>5</v>
      </c>
      <c r="FY6" s="274" t="s">
        <v>227</v>
      </c>
      <c r="FZ6" s="275"/>
      <c r="GA6" s="276"/>
      <c r="GB6" s="64"/>
      <c r="GC6" s="34">
        <v>0.43</v>
      </c>
      <c r="GD6" s="34">
        <v>0.44</v>
      </c>
      <c r="GE6" s="35"/>
      <c r="GF6" s="284" t="s">
        <v>228</v>
      </c>
      <c r="GG6" s="65"/>
      <c r="GH6" s="65"/>
      <c r="GI6" s="274" t="s">
        <v>227</v>
      </c>
      <c r="GJ6" s="275"/>
      <c r="GK6" s="276"/>
      <c r="GL6" s="64"/>
      <c r="GM6" s="34">
        <v>0.61</v>
      </c>
      <c r="GN6" s="34">
        <v>0.79</v>
      </c>
      <c r="GO6" s="35"/>
      <c r="GP6" s="284" t="s">
        <v>228</v>
      </c>
      <c r="GQ6" s="65"/>
      <c r="GR6" s="65"/>
      <c r="GS6" s="274" t="s">
        <v>227</v>
      </c>
      <c r="GT6" s="275"/>
      <c r="GU6" s="276"/>
      <c r="GV6" s="64"/>
      <c r="GW6" s="34">
        <v>0.45</v>
      </c>
      <c r="GX6" s="34">
        <v>0.47</v>
      </c>
      <c r="GY6" s="35"/>
      <c r="GZ6" s="284" t="s">
        <v>228</v>
      </c>
      <c r="HA6" s="65"/>
      <c r="HB6" s="65"/>
      <c r="HC6" s="274" t="s">
        <v>227</v>
      </c>
      <c r="HD6" s="275"/>
      <c r="HE6" s="276"/>
      <c r="HF6" s="64"/>
      <c r="HG6" s="34">
        <v>0.38</v>
      </c>
      <c r="HH6" s="34">
        <v>0.25</v>
      </c>
      <c r="HI6" s="35"/>
      <c r="HJ6" s="284" t="s">
        <v>228</v>
      </c>
      <c r="HK6" s="65"/>
      <c r="HL6" s="65"/>
      <c r="HM6" s="274" t="s">
        <v>227</v>
      </c>
      <c r="HN6" s="275"/>
      <c r="HO6" s="276"/>
      <c r="HP6" s="64"/>
      <c r="HQ6" s="34">
        <v>0.66</v>
      </c>
      <c r="HR6" s="34">
        <v>0.83</v>
      </c>
      <c r="HS6" s="35"/>
      <c r="HT6" s="284" t="s">
        <v>228</v>
      </c>
      <c r="HU6" s="65"/>
      <c r="HV6" s="65"/>
      <c r="HW6" s="274" t="s">
        <v>227</v>
      </c>
      <c r="HX6" s="275"/>
      <c r="HY6" s="276"/>
      <c r="HZ6" s="64"/>
      <c r="IA6" s="34">
        <v>0.67</v>
      </c>
      <c r="IB6" s="34">
        <v>0.92</v>
      </c>
      <c r="IC6" s="35"/>
      <c r="ID6" s="284" t="s">
        <v>228</v>
      </c>
      <c r="IE6" s="65"/>
      <c r="IF6" s="65"/>
      <c r="IG6" s="274" t="s">
        <v>227</v>
      </c>
      <c r="IH6" s="275"/>
      <c r="II6" s="276"/>
      <c r="IJ6" s="64"/>
      <c r="IK6" s="34">
        <v>0.63</v>
      </c>
      <c r="IL6" s="34">
        <v>1.05</v>
      </c>
      <c r="IM6" s="35"/>
      <c r="IN6" s="284" t="s">
        <v>228</v>
      </c>
      <c r="IO6" s="65"/>
      <c r="IP6" s="65"/>
      <c r="IQ6" s="274" t="s">
        <v>227</v>
      </c>
      <c r="IR6" s="275"/>
      <c r="IS6" s="276"/>
      <c r="IT6" s="64"/>
      <c r="IU6" s="34">
        <v>1.46</v>
      </c>
      <c r="IV6" s="34">
        <v>0.64</v>
      </c>
      <c r="IW6" s="35"/>
      <c r="IX6" s="284" t="s">
        <v>228</v>
      </c>
      <c r="IY6" s="65"/>
      <c r="IZ6" s="65"/>
      <c r="JA6" s="274" t="s">
        <v>227</v>
      </c>
      <c r="JB6" s="275"/>
      <c r="JC6" s="276"/>
      <c r="JD6" s="64"/>
      <c r="JE6" s="34">
        <v>0.53</v>
      </c>
      <c r="JF6" s="34">
        <v>0.36</v>
      </c>
      <c r="JG6" s="35">
        <v>0.11</v>
      </c>
      <c r="JH6" s="284" t="s">
        <v>228</v>
      </c>
      <c r="JI6" s="65"/>
      <c r="JJ6" s="65"/>
      <c r="JK6" s="274" t="s">
        <v>227</v>
      </c>
      <c r="JL6" s="275"/>
      <c r="JM6" s="276"/>
      <c r="JN6" s="64"/>
      <c r="JO6" s="34">
        <v>0.43</v>
      </c>
      <c r="JP6" s="34">
        <v>0.3</v>
      </c>
      <c r="JQ6" s="35"/>
      <c r="JR6" s="284" t="s">
        <v>228</v>
      </c>
      <c r="JS6" s="65"/>
      <c r="JT6" s="65"/>
      <c r="JU6" s="274" t="s">
        <v>227</v>
      </c>
      <c r="JV6" s="275"/>
      <c r="JW6" s="276"/>
      <c r="JX6" s="64"/>
      <c r="JY6" s="34">
        <v>0.55000000000000004</v>
      </c>
      <c r="JZ6" s="34">
        <v>0.71</v>
      </c>
      <c r="KA6" s="35"/>
      <c r="KB6" s="284" t="s">
        <v>228</v>
      </c>
      <c r="KC6" s="65"/>
      <c r="KD6" s="65"/>
      <c r="KE6" s="274" t="s">
        <v>227</v>
      </c>
      <c r="KF6" s="275"/>
      <c r="KG6" s="276"/>
      <c r="KH6" s="64"/>
      <c r="KI6" s="34">
        <v>0.56000000000000005</v>
      </c>
      <c r="KJ6" s="34">
        <v>0.43</v>
      </c>
      <c r="KK6" s="35"/>
      <c r="KL6" s="284" t="s">
        <v>228</v>
      </c>
      <c r="KM6" s="65"/>
      <c r="KN6" s="65"/>
      <c r="KO6" s="274" t="s">
        <v>227</v>
      </c>
      <c r="KP6" s="275"/>
      <c r="KQ6" s="276"/>
      <c r="KR6" s="64"/>
      <c r="KS6" s="34">
        <v>0.48</v>
      </c>
      <c r="KT6" s="34">
        <v>0.56999999999999995</v>
      </c>
      <c r="KU6" s="35">
        <v>1.28</v>
      </c>
      <c r="KV6" s="284" t="s">
        <v>228</v>
      </c>
      <c r="KW6" s="65"/>
      <c r="KX6" s="65"/>
      <c r="KY6" s="274" t="s">
        <v>227</v>
      </c>
      <c r="KZ6" s="275"/>
      <c r="LA6" s="276"/>
      <c r="LB6" s="64"/>
      <c r="LC6" s="34">
        <v>0.3</v>
      </c>
      <c r="LD6" s="34">
        <v>0.25</v>
      </c>
      <c r="LE6" s="35"/>
      <c r="LF6" s="284" t="s">
        <v>228</v>
      </c>
      <c r="LG6" s="65" t="s">
        <v>328</v>
      </c>
      <c r="LH6" s="65">
        <v>-6</v>
      </c>
      <c r="LI6" s="274" t="s">
        <v>227</v>
      </c>
      <c r="LJ6" s="275"/>
      <c r="LK6" s="276"/>
      <c r="LL6" s="64"/>
      <c r="LM6" s="34">
        <v>0.35</v>
      </c>
      <c r="LN6" s="34">
        <v>0.24</v>
      </c>
      <c r="LO6" s="35"/>
      <c r="LP6" s="284" t="s">
        <v>228</v>
      </c>
      <c r="LQ6" s="65"/>
      <c r="LR6" s="65"/>
      <c r="LS6" s="274" t="s">
        <v>227</v>
      </c>
      <c r="LT6" s="275"/>
      <c r="LU6" s="276"/>
      <c r="LV6" s="64"/>
      <c r="LW6" s="34">
        <v>0.54</v>
      </c>
      <c r="LX6" s="34">
        <v>0.63</v>
      </c>
      <c r="LY6" s="35"/>
      <c r="LZ6" s="284" t="s">
        <v>228</v>
      </c>
      <c r="MA6" s="65"/>
      <c r="MB6" s="65"/>
      <c r="MC6" s="274" t="s">
        <v>227</v>
      </c>
      <c r="MD6" s="275"/>
      <c r="ME6" s="276"/>
      <c r="MF6" s="64"/>
      <c r="MG6" s="34">
        <v>0.55000000000000004</v>
      </c>
      <c r="MH6" s="34">
        <v>0.98</v>
      </c>
      <c r="MI6" s="35"/>
      <c r="MJ6" s="284" t="s">
        <v>228</v>
      </c>
      <c r="MK6" s="65"/>
      <c r="ML6" s="65"/>
      <c r="MM6" s="274" t="s">
        <v>227</v>
      </c>
      <c r="MN6" s="275"/>
      <c r="MO6" s="276"/>
      <c r="MP6" s="64"/>
      <c r="MQ6" s="34">
        <v>0.41</v>
      </c>
      <c r="MR6" s="34">
        <v>0.32</v>
      </c>
      <c r="MS6" s="35">
        <v>1.1599999999999999</v>
      </c>
      <c r="MT6" s="284" t="s">
        <v>228</v>
      </c>
      <c r="MU6" s="65"/>
      <c r="MV6" s="65"/>
      <c r="MW6" s="274" t="s">
        <v>227</v>
      </c>
      <c r="MX6" s="275"/>
      <c r="MY6" s="276"/>
      <c r="MZ6" s="64"/>
      <c r="NA6" s="34">
        <v>1.1299999999999999</v>
      </c>
      <c r="NB6" s="34">
        <v>1.7</v>
      </c>
      <c r="NC6" s="35"/>
      <c r="ND6" s="284" t="s">
        <v>228</v>
      </c>
      <c r="NE6" s="65" t="s">
        <v>314</v>
      </c>
      <c r="NF6" s="65">
        <v>-10</v>
      </c>
      <c r="NG6" s="274" t="s">
        <v>227</v>
      </c>
      <c r="NH6" s="275"/>
      <c r="NI6" s="276"/>
      <c r="NJ6" s="64"/>
      <c r="NK6" s="34">
        <v>0.49</v>
      </c>
      <c r="NL6" s="34">
        <v>1.65</v>
      </c>
      <c r="NM6" s="35"/>
      <c r="NN6" s="284" t="s">
        <v>228</v>
      </c>
      <c r="NO6" s="65"/>
      <c r="NP6" s="65"/>
      <c r="NQ6" s="274" t="s">
        <v>227</v>
      </c>
      <c r="NR6" s="275"/>
      <c r="NS6" s="276"/>
      <c r="NT6" s="64"/>
      <c r="NU6" s="34">
        <v>0.48</v>
      </c>
      <c r="NV6" s="34">
        <v>0.63</v>
      </c>
      <c r="NW6" s="35"/>
      <c r="NX6" s="284" t="s">
        <v>228</v>
      </c>
      <c r="NY6" s="65"/>
      <c r="NZ6" s="65"/>
      <c r="OA6" s="274" t="s">
        <v>227</v>
      </c>
      <c r="OB6" s="275"/>
      <c r="OC6" s="276"/>
      <c r="OD6" s="64"/>
      <c r="OE6" s="34">
        <v>0.41</v>
      </c>
      <c r="OF6" s="34">
        <v>0.43</v>
      </c>
      <c r="OG6" s="35">
        <v>0.4</v>
      </c>
      <c r="OH6" s="284" t="s">
        <v>228</v>
      </c>
      <c r="OI6" s="65"/>
      <c r="OJ6" s="65"/>
      <c r="OK6" s="274" t="s">
        <v>227</v>
      </c>
      <c r="OL6" s="275"/>
      <c r="OM6" s="276"/>
      <c r="ON6" s="64"/>
      <c r="OO6" s="34">
        <v>0.55000000000000004</v>
      </c>
      <c r="OP6" s="34">
        <v>0.44</v>
      </c>
      <c r="OQ6" s="35"/>
      <c r="OR6" s="284" t="s">
        <v>228</v>
      </c>
      <c r="OS6" s="65"/>
      <c r="OT6" s="65"/>
      <c r="OU6" s="272" t="s">
        <v>282</v>
      </c>
      <c r="OV6" s="273"/>
      <c r="OW6" s="273"/>
      <c r="OX6" s="257"/>
      <c r="OY6" s="277">
        <v>0.64583333333333337</v>
      </c>
      <c r="OZ6" s="277"/>
      <c r="PA6" s="278"/>
      <c r="PB6" s="285"/>
      <c r="PC6" s="279"/>
      <c r="PD6" s="280"/>
      <c r="PE6" s="305"/>
      <c r="PF6" s="274" t="s">
        <v>227</v>
      </c>
      <c r="PG6" s="275"/>
      <c r="PH6" s="276"/>
      <c r="PI6" s="64"/>
      <c r="PJ6" s="34">
        <v>1.23</v>
      </c>
      <c r="PK6" s="34">
        <v>1.75</v>
      </c>
      <c r="PL6" s="35"/>
      <c r="PM6" s="284" t="s">
        <v>228</v>
      </c>
      <c r="PN6" s="65" t="s">
        <v>314</v>
      </c>
      <c r="PO6" s="65">
        <v>10</v>
      </c>
      <c r="PP6" s="304" t="s">
        <v>749</v>
      </c>
      <c r="PQ6" s="274" t="s">
        <v>227</v>
      </c>
      <c r="PR6" s="275"/>
      <c r="PS6" s="276"/>
      <c r="PT6" s="64"/>
      <c r="PU6" s="34">
        <v>0.63</v>
      </c>
      <c r="PV6" s="34">
        <v>0.36</v>
      </c>
      <c r="PW6" s="35"/>
      <c r="PX6" s="284" t="s">
        <v>228</v>
      </c>
      <c r="PY6" s="65"/>
      <c r="PZ6" s="65"/>
      <c r="QA6" s="304"/>
      <c r="QB6" s="274" t="s">
        <v>227</v>
      </c>
      <c r="QC6" s="275"/>
      <c r="QD6" s="276"/>
      <c r="QE6" s="64"/>
      <c r="QF6" s="34">
        <v>0.68</v>
      </c>
      <c r="QG6" s="34">
        <v>1.17</v>
      </c>
      <c r="QH6" s="35">
        <v>1.02</v>
      </c>
      <c r="QI6" s="284" t="s">
        <v>228</v>
      </c>
      <c r="QJ6" s="65"/>
      <c r="QK6" s="65"/>
      <c r="QL6" s="304"/>
      <c r="QM6" s="274" t="s">
        <v>227</v>
      </c>
      <c r="QN6" s="275"/>
      <c r="QO6" s="276"/>
      <c r="QP6" s="64"/>
      <c r="QQ6" s="34">
        <v>0.59</v>
      </c>
      <c r="QR6" s="34">
        <v>1.99</v>
      </c>
      <c r="QS6" s="35"/>
      <c r="QT6" s="284" t="s">
        <v>228</v>
      </c>
      <c r="QU6" s="65"/>
      <c r="QV6" s="65"/>
      <c r="QW6" s="304"/>
      <c r="QX6" s="274" t="s">
        <v>227</v>
      </c>
      <c r="QY6" s="275"/>
      <c r="QZ6" s="276"/>
      <c r="RA6" s="64"/>
      <c r="RB6" s="34">
        <v>0.61</v>
      </c>
      <c r="RC6" s="34">
        <v>0.71</v>
      </c>
      <c r="RD6" s="35"/>
      <c r="RE6" s="284" t="s">
        <v>228</v>
      </c>
      <c r="RF6" s="65"/>
      <c r="RG6" s="65"/>
      <c r="RH6" s="304"/>
    </row>
    <row r="7" spans="1:476" ht="15" customHeight="1">
      <c r="A7" s="379" t="s">
        <v>282</v>
      </c>
      <c r="B7" s="380"/>
      <c r="C7" s="380"/>
      <c r="D7" s="85"/>
      <c r="E7" s="381">
        <v>1530</v>
      </c>
      <c r="F7" s="381"/>
      <c r="G7" s="382"/>
      <c r="H7" s="377"/>
      <c r="I7" s="383"/>
      <c r="J7" s="384"/>
      <c r="K7" s="379" t="s">
        <v>282</v>
      </c>
      <c r="L7" s="380"/>
      <c r="M7" s="380"/>
      <c r="N7" s="85"/>
      <c r="O7" s="381">
        <v>1530</v>
      </c>
      <c r="P7" s="381"/>
      <c r="Q7" s="382"/>
      <c r="R7" s="377"/>
      <c r="S7" s="383"/>
      <c r="T7" s="384"/>
      <c r="U7" s="379" t="s">
        <v>282</v>
      </c>
      <c r="V7" s="380"/>
      <c r="W7" s="380"/>
      <c r="X7" s="85"/>
      <c r="Y7" s="381">
        <v>1530</v>
      </c>
      <c r="Z7" s="381"/>
      <c r="AA7" s="382"/>
      <c r="AB7" s="377"/>
      <c r="AC7" s="383"/>
      <c r="AD7" s="384"/>
      <c r="AE7" s="379" t="s">
        <v>282</v>
      </c>
      <c r="AF7" s="380"/>
      <c r="AG7" s="380"/>
      <c r="AH7" s="85"/>
      <c r="AI7" s="381">
        <v>1530</v>
      </c>
      <c r="AJ7" s="381"/>
      <c r="AK7" s="382"/>
      <c r="AL7" s="377"/>
      <c r="AM7" s="383"/>
      <c r="AN7" s="384"/>
      <c r="AO7" s="379" t="s">
        <v>282</v>
      </c>
      <c r="AP7" s="380"/>
      <c r="AQ7" s="380"/>
      <c r="AR7" s="85"/>
      <c r="AS7" s="381">
        <v>1530</v>
      </c>
      <c r="AT7" s="381"/>
      <c r="AU7" s="382"/>
      <c r="AV7" s="377"/>
      <c r="AW7" s="383"/>
      <c r="AX7" s="384"/>
      <c r="AY7" s="379" t="s">
        <v>282</v>
      </c>
      <c r="AZ7" s="380"/>
      <c r="BA7" s="380"/>
      <c r="BB7" s="85"/>
      <c r="BC7" s="381">
        <v>1530</v>
      </c>
      <c r="BD7" s="381"/>
      <c r="BE7" s="382"/>
      <c r="BF7" s="377"/>
      <c r="BG7" s="383"/>
      <c r="BH7" s="384"/>
      <c r="BI7" s="379" t="s">
        <v>282</v>
      </c>
      <c r="BJ7" s="380"/>
      <c r="BK7" s="380"/>
      <c r="BL7" s="85"/>
      <c r="BM7" s="381">
        <v>1530</v>
      </c>
      <c r="BN7" s="381"/>
      <c r="BO7" s="382"/>
      <c r="BP7" s="377"/>
      <c r="BQ7" s="383"/>
      <c r="BR7" s="384"/>
      <c r="BS7" s="379" t="s">
        <v>282</v>
      </c>
      <c r="BT7" s="380"/>
      <c r="BU7" s="380"/>
      <c r="BV7" s="85"/>
      <c r="BW7" s="381">
        <v>1530</v>
      </c>
      <c r="BX7" s="381"/>
      <c r="BY7" s="382"/>
      <c r="BZ7" s="377"/>
      <c r="CA7" s="383"/>
      <c r="CB7" s="384"/>
      <c r="CC7" s="379" t="s">
        <v>282</v>
      </c>
      <c r="CD7" s="380"/>
      <c r="CE7" s="380"/>
      <c r="CF7" s="85"/>
      <c r="CG7" s="381">
        <v>1530</v>
      </c>
      <c r="CH7" s="381"/>
      <c r="CI7" s="382"/>
      <c r="CJ7" s="377"/>
      <c r="CK7" s="383"/>
      <c r="CL7" s="384"/>
      <c r="CM7" s="379" t="s">
        <v>282</v>
      </c>
      <c r="CN7" s="380"/>
      <c r="CO7" s="380"/>
      <c r="CP7" s="85"/>
      <c r="CQ7" s="381">
        <v>1530</v>
      </c>
      <c r="CR7" s="381"/>
      <c r="CS7" s="382"/>
      <c r="CT7" s="377"/>
      <c r="CU7" s="383"/>
      <c r="CV7" s="384"/>
      <c r="CW7" s="379" t="s">
        <v>282</v>
      </c>
      <c r="CX7" s="380"/>
      <c r="CY7" s="380"/>
      <c r="CZ7" s="85"/>
      <c r="DA7" s="381">
        <v>1530</v>
      </c>
      <c r="DB7" s="381"/>
      <c r="DC7" s="382"/>
      <c r="DD7" s="377"/>
      <c r="DE7" s="383"/>
      <c r="DF7" s="384"/>
      <c r="DG7" s="379" t="s">
        <v>282</v>
      </c>
      <c r="DH7" s="380"/>
      <c r="DI7" s="380"/>
      <c r="DJ7" s="85"/>
      <c r="DK7" s="381">
        <v>1530</v>
      </c>
      <c r="DL7" s="381"/>
      <c r="DM7" s="382"/>
      <c r="DN7" s="377"/>
      <c r="DO7" s="383"/>
      <c r="DP7" s="384"/>
      <c r="DQ7" s="379" t="s">
        <v>282</v>
      </c>
      <c r="DR7" s="380"/>
      <c r="DS7" s="380"/>
      <c r="DT7" s="85"/>
      <c r="DU7" s="381">
        <v>1530</v>
      </c>
      <c r="DV7" s="381"/>
      <c r="DW7" s="382"/>
      <c r="DX7" s="377"/>
      <c r="DY7" s="383"/>
      <c r="DZ7" s="384"/>
      <c r="EA7" s="379" t="s">
        <v>282</v>
      </c>
      <c r="EB7" s="380"/>
      <c r="EC7" s="380"/>
      <c r="ED7" s="85"/>
      <c r="EE7" s="381">
        <v>1530</v>
      </c>
      <c r="EF7" s="381"/>
      <c r="EG7" s="382"/>
      <c r="EH7" s="377"/>
      <c r="EI7" s="383"/>
      <c r="EJ7" s="384"/>
      <c r="EK7" s="272" t="s">
        <v>282</v>
      </c>
      <c r="EL7" s="273"/>
      <c r="EM7" s="273"/>
      <c r="EN7" s="179"/>
      <c r="EO7" s="277">
        <v>0.64583333333333337</v>
      </c>
      <c r="EP7" s="277"/>
      <c r="EQ7" s="278"/>
      <c r="ER7" s="285"/>
      <c r="ES7" s="279"/>
      <c r="ET7" s="280"/>
      <c r="EU7" s="272" t="s">
        <v>282</v>
      </c>
      <c r="EV7" s="273"/>
      <c r="EW7" s="273"/>
      <c r="EX7" s="184"/>
      <c r="EY7" s="277">
        <v>0.64583333333333337</v>
      </c>
      <c r="EZ7" s="277"/>
      <c r="FA7" s="278"/>
      <c r="FB7" s="285"/>
      <c r="FC7" s="279"/>
      <c r="FD7" s="280"/>
      <c r="FE7" s="272" t="s">
        <v>282</v>
      </c>
      <c r="FF7" s="273"/>
      <c r="FG7" s="273"/>
      <c r="FH7" s="186"/>
      <c r="FI7" s="277">
        <v>0.64583333333333337</v>
      </c>
      <c r="FJ7" s="277"/>
      <c r="FK7" s="278"/>
      <c r="FL7" s="285"/>
      <c r="FM7" s="279"/>
      <c r="FN7" s="280"/>
      <c r="FO7" s="272" t="s">
        <v>282</v>
      </c>
      <c r="FP7" s="273"/>
      <c r="FQ7" s="273"/>
      <c r="FR7" s="187"/>
      <c r="FS7" s="277">
        <v>0.64583333333333337</v>
      </c>
      <c r="FT7" s="277"/>
      <c r="FU7" s="278"/>
      <c r="FV7" s="285"/>
      <c r="FW7" s="279"/>
      <c r="FX7" s="280"/>
      <c r="FY7" s="272" t="s">
        <v>282</v>
      </c>
      <c r="FZ7" s="273"/>
      <c r="GA7" s="273"/>
      <c r="GB7" s="188"/>
      <c r="GC7" s="277">
        <v>0.64583333333333337</v>
      </c>
      <c r="GD7" s="277"/>
      <c r="GE7" s="278"/>
      <c r="GF7" s="285"/>
      <c r="GG7" s="279"/>
      <c r="GH7" s="280"/>
      <c r="GI7" s="272" t="s">
        <v>282</v>
      </c>
      <c r="GJ7" s="273"/>
      <c r="GK7" s="273"/>
      <c r="GL7" s="189"/>
      <c r="GM7" s="277">
        <v>0.64583333333333337</v>
      </c>
      <c r="GN7" s="277"/>
      <c r="GO7" s="278"/>
      <c r="GP7" s="285"/>
      <c r="GQ7" s="279"/>
      <c r="GR7" s="280"/>
      <c r="GS7" s="272" t="s">
        <v>282</v>
      </c>
      <c r="GT7" s="273"/>
      <c r="GU7" s="273"/>
      <c r="GV7" s="190"/>
      <c r="GW7" s="277">
        <v>0.64583333333333337</v>
      </c>
      <c r="GX7" s="277"/>
      <c r="GY7" s="278"/>
      <c r="GZ7" s="285"/>
      <c r="HA7" s="279"/>
      <c r="HB7" s="280"/>
      <c r="HC7" s="272" t="s">
        <v>282</v>
      </c>
      <c r="HD7" s="273"/>
      <c r="HE7" s="273"/>
      <c r="HF7" s="191"/>
      <c r="HG7" s="277">
        <v>0.64583333333333337</v>
      </c>
      <c r="HH7" s="277"/>
      <c r="HI7" s="278"/>
      <c r="HJ7" s="285"/>
      <c r="HK7" s="279"/>
      <c r="HL7" s="280"/>
      <c r="HM7" s="272" t="s">
        <v>282</v>
      </c>
      <c r="HN7" s="273"/>
      <c r="HO7" s="273"/>
      <c r="HP7" s="192"/>
      <c r="HQ7" s="277">
        <v>0.64583333333333337</v>
      </c>
      <c r="HR7" s="277"/>
      <c r="HS7" s="278"/>
      <c r="HT7" s="285"/>
      <c r="HU7" s="279"/>
      <c r="HV7" s="280"/>
      <c r="HW7" s="272" t="s">
        <v>282</v>
      </c>
      <c r="HX7" s="273"/>
      <c r="HY7" s="273"/>
      <c r="HZ7" s="193"/>
      <c r="IA7" s="277">
        <v>0.64583333333333337</v>
      </c>
      <c r="IB7" s="277"/>
      <c r="IC7" s="278"/>
      <c r="ID7" s="285"/>
      <c r="IE7" s="279"/>
      <c r="IF7" s="280"/>
      <c r="IG7" s="272" t="s">
        <v>282</v>
      </c>
      <c r="IH7" s="273"/>
      <c r="II7" s="273"/>
      <c r="IJ7" s="194"/>
      <c r="IK7" s="277">
        <v>0.64583333333333337</v>
      </c>
      <c r="IL7" s="277"/>
      <c r="IM7" s="278"/>
      <c r="IN7" s="285"/>
      <c r="IO7" s="279"/>
      <c r="IP7" s="280"/>
      <c r="IQ7" s="272" t="s">
        <v>282</v>
      </c>
      <c r="IR7" s="273"/>
      <c r="IS7" s="273"/>
      <c r="IT7" s="195"/>
      <c r="IU7" s="277">
        <v>0.64583333333333337</v>
      </c>
      <c r="IV7" s="277"/>
      <c r="IW7" s="278"/>
      <c r="IX7" s="285"/>
      <c r="IY7" s="279"/>
      <c r="IZ7" s="280"/>
      <c r="JA7" s="272" t="s">
        <v>282</v>
      </c>
      <c r="JB7" s="273"/>
      <c r="JC7" s="273"/>
      <c r="JD7" s="196"/>
      <c r="JE7" s="277">
        <v>0.64583333333333337</v>
      </c>
      <c r="JF7" s="277"/>
      <c r="JG7" s="278"/>
      <c r="JH7" s="285"/>
      <c r="JI7" s="279"/>
      <c r="JJ7" s="280"/>
      <c r="JK7" s="272" t="s">
        <v>282</v>
      </c>
      <c r="JL7" s="273"/>
      <c r="JM7" s="273"/>
      <c r="JN7" s="197"/>
      <c r="JO7" s="277">
        <v>0.64583333333333337</v>
      </c>
      <c r="JP7" s="277"/>
      <c r="JQ7" s="278"/>
      <c r="JR7" s="285"/>
      <c r="JS7" s="279"/>
      <c r="JT7" s="280"/>
      <c r="JU7" s="272" t="s">
        <v>282</v>
      </c>
      <c r="JV7" s="273"/>
      <c r="JW7" s="273"/>
      <c r="JX7" s="198"/>
      <c r="JY7" s="277">
        <v>0.64583333333333337</v>
      </c>
      <c r="JZ7" s="277"/>
      <c r="KA7" s="278"/>
      <c r="KB7" s="285"/>
      <c r="KC7" s="279"/>
      <c r="KD7" s="280"/>
      <c r="KE7" s="272" t="s">
        <v>282</v>
      </c>
      <c r="KF7" s="273"/>
      <c r="KG7" s="273"/>
      <c r="KH7" s="199"/>
      <c r="KI7" s="277">
        <v>0.64583333333333337</v>
      </c>
      <c r="KJ7" s="277"/>
      <c r="KK7" s="278"/>
      <c r="KL7" s="285"/>
      <c r="KM7" s="279"/>
      <c r="KN7" s="280"/>
      <c r="KO7" s="272" t="s">
        <v>282</v>
      </c>
      <c r="KP7" s="273"/>
      <c r="KQ7" s="273"/>
      <c r="KR7" s="200"/>
      <c r="KS7" s="277">
        <v>0.64583333333333337</v>
      </c>
      <c r="KT7" s="277"/>
      <c r="KU7" s="278"/>
      <c r="KV7" s="285"/>
      <c r="KW7" s="279"/>
      <c r="KX7" s="280"/>
      <c r="KY7" s="272" t="s">
        <v>282</v>
      </c>
      <c r="KZ7" s="273"/>
      <c r="LA7" s="273"/>
      <c r="LB7" s="201"/>
      <c r="LC7" s="277">
        <v>0.64583333333333337</v>
      </c>
      <c r="LD7" s="277"/>
      <c r="LE7" s="278"/>
      <c r="LF7" s="285"/>
      <c r="LG7" s="279"/>
      <c r="LH7" s="280"/>
      <c r="LI7" s="272" t="s">
        <v>282</v>
      </c>
      <c r="LJ7" s="273"/>
      <c r="LK7" s="273"/>
      <c r="LL7" s="202"/>
      <c r="LM7" s="277">
        <v>0.64583333333333337</v>
      </c>
      <c r="LN7" s="277"/>
      <c r="LO7" s="278"/>
      <c r="LP7" s="285"/>
      <c r="LQ7" s="279"/>
      <c r="LR7" s="280"/>
      <c r="LS7" s="272" t="s">
        <v>282</v>
      </c>
      <c r="LT7" s="273"/>
      <c r="LU7" s="273"/>
      <c r="LV7" s="203"/>
      <c r="LW7" s="277">
        <v>0.64583333333333337</v>
      </c>
      <c r="LX7" s="277"/>
      <c r="LY7" s="278"/>
      <c r="LZ7" s="285"/>
      <c r="MA7" s="279"/>
      <c r="MB7" s="280"/>
      <c r="MC7" s="272" t="s">
        <v>282</v>
      </c>
      <c r="MD7" s="273"/>
      <c r="ME7" s="273"/>
      <c r="MF7" s="204"/>
      <c r="MG7" s="277">
        <v>0.64583333333333337</v>
      </c>
      <c r="MH7" s="277"/>
      <c r="MI7" s="278"/>
      <c r="MJ7" s="285"/>
      <c r="MK7" s="279"/>
      <c r="ML7" s="280"/>
      <c r="MM7" s="272" t="s">
        <v>282</v>
      </c>
      <c r="MN7" s="273"/>
      <c r="MO7" s="273"/>
      <c r="MP7" s="205"/>
      <c r="MQ7" s="277">
        <v>0.64583333333333337</v>
      </c>
      <c r="MR7" s="277"/>
      <c r="MS7" s="278"/>
      <c r="MT7" s="285"/>
      <c r="MU7" s="279"/>
      <c r="MV7" s="280"/>
      <c r="MW7" s="272" t="s">
        <v>282</v>
      </c>
      <c r="MX7" s="273"/>
      <c r="MY7" s="273"/>
      <c r="MZ7" s="206"/>
      <c r="NA7" s="277">
        <v>0.64583333333333337</v>
      </c>
      <c r="NB7" s="277"/>
      <c r="NC7" s="278"/>
      <c r="ND7" s="285"/>
      <c r="NE7" s="279"/>
      <c r="NF7" s="280"/>
      <c r="NG7" s="272" t="s">
        <v>282</v>
      </c>
      <c r="NH7" s="273"/>
      <c r="NI7" s="273"/>
      <c r="NJ7" s="210"/>
      <c r="NK7" s="277">
        <v>0.64583333333333337</v>
      </c>
      <c r="NL7" s="277"/>
      <c r="NM7" s="278"/>
      <c r="NN7" s="285"/>
      <c r="NO7" s="279"/>
      <c r="NP7" s="280"/>
      <c r="NQ7" s="272" t="s">
        <v>282</v>
      </c>
      <c r="NR7" s="273"/>
      <c r="NS7" s="273"/>
      <c r="NT7" s="211"/>
      <c r="NU7" s="277">
        <v>0.64583333333333337</v>
      </c>
      <c r="NV7" s="277"/>
      <c r="NW7" s="278"/>
      <c r="NX7" s="285"/>
      <c r="NY7" s="279"/>
      <c r="NZ7" s="280"/>
      <c r="OA7" s="272" t="s">
        <v>282</v>
      </c>
      <c r="OB7" s="273"/>
      <c r="OC7" s="273"/>
      <c r="OD7" s="212"/>
      <c r="OE7" s="277">
        <v>0.64583333333333337</v>
      </c>
      <c r="OF7" s="277"/>
      <c r="OG7" s="278"/>
      <c r="OH7" s="285"/>
      <c r="OI7" s="279"/>
      <c r="OJ7" s="280"/>
      <c r="OK7" s="272" t="s">
        <v>282</v>
      </c>
      <c r="OL7" s="273"/>
      <c r="OM7" s="273"/>
      <c r="ON7" s="237"/>
      <c r="OO7" s="277">
        <v>0.64583333333333337</v>
      </c>
      <c r="OP7" s="277"/>
      <c r="OQ7" s="278"/>
      <c r="OR7" s="285"/>
      <c r="OS7" s="279"/>
      <c r="OT7" s="280"/>
      <c r="OU7" s="67" t="s">
        <v>280</v>
      </c>
      <c r="OV7" s="69">
        <v>2</v>
      </c>
      <c r="OW7" s="70" t="s">
        <v>296</v>
      </c>
      <c r="OX7" s="71" t="s">
        <v>41</v>
      </c>
      <c r="OY7" s="34">
        <v>0.48</v>
      </c>
      <c r="OZ7" s="34"/>
      <c r="PA7" s="35"/>
      <c r="PB7" s="285"/>
      <c r="PC7" s="65"/>
      <c r="PD7" s="65"/>
      <c r="PE7" s="305"/>
      <c r="PF7" s="272" t="s">
        <v>282</v>
      </c>
      <c r="PG7" s="273"/>
      <c r="PH7" s="273"/>
      <c r="PI7" s="258"/>
      <c r="PJ7" s="277">
        <v>0.64583333333333337</v>
      </c>
      <c r="PK7" s="277"/>
      <c r="PL7" s="278"/>
      <c r="PM7" s="285"/>
      <c r="PN7" s="279"/>
      <c r="PO7" s="280"/>
      <c r="PP7" s="305"/>
      <c r="PQ7" s="272" t="s">
        <v>282</v>
      </c>
      <c r="PR7" s="273"/>
      <c r="PS7" s="273"/>
      <c r="PT7" s="259"/>
      <c r="PU7" s="277">
        <v>0.64583333333333337</v>
      </c>
      <c r="PV7" s="277"/>
      <c r="PW7" s="278"/>
      <c r="PX7" s="285"/>
      <c r="PY7" s="279"/>
      <c r="PZ7" s="280"/>
      <c r="QA7" s="305"/>
      <c r="QB7" s="272" t="s">
        <v>282</v>
      </c>
      <c r="QC7" s="273"/>
      <c r="QD7" s="273"/>
      <c r="QE7" s="260"/>
      <c r="QF7" s="277">
        <v>0.64583333333333337</v>
      </c>
      <c r="QG7" s="277"/>
      <c r="QH7" s="278"/>
      <c r="QI7" s="285"/>
      <c r="QJ7" s="279"/>
      <c r="QK7" s="280"/>
      <c r="QL7" s="305"/>
      <c r="QM7" s="272" t="s">
        <v>282</v>
      </c>
      <c r="QN7" s="273"/>
      <c r="QO7" s="273"/>
      <c r="QP7" s="261"/>
      <c r="QQ7" s="277">
        <v>0.64583333333333337</v>
      </c>
      <c r="QR7" s="277"/>
      <c r="QS7" s="278"/>
      <c r="QT7" s="285"/>
      <c r="QU7" s="279"/>
      <c r="QV7" s="280"/>
      <c r="QW7" s="305"/>
      <c r="QX7" s="272" t="s">
        <v>282</v>
      </c>
      <c r="QY7" s="273"/>
      <c r="QZ7" s="273"/>
      <c r="RA7" s="262"/>
      <c r="RB7" s="277">
        <v>0.64583333333333337</v>
      </c>
      <c r="RC7" s="277"/>
      <c r="RD7" s="278"/>
      <c r="RE7" s="285"/>
      <c r="RF7" s="279"/>
      <c r="RG7" s="280"/>
      <c r="RH7" s="305"/>
    </row>
    <row r="8" spans="1:476" ht="15" customHeight="1">
      <c r="A8" s="70" t="s">
        <v>267</v>
      </c>
      <c r="B8" s="69">
        <v>4</v>
      </c>
      <c r="C8" s="70" t="s">
        <v>296</v>
      </c>
      <c r="D8" s="71" t="s">
        <v>40</v>
      </c>
      <c r="E8" s="82">
        <v>1.04</v>
      </c>
      <c r="F8" s="82"/>
      <c r="G8" s="83">
        <v>1.07</v>
      </c>
      <c r="H8" s="377"/>
      <c r="I8" s="84"/>
      <c r="J8" s="84"/>
      <c r="K8" s="70" t="s">
        <v>267</v>
      </c>
      <c r="L8" s="69">
        <v>2</v>
      </c>
      <c r="M8" s="70" t="s">
        <v>296</v>
      </c>
      <c r="N8" s="71" t="s">
        <v>41</v>
      </c>
      <c r="O8" s="82">
        <v>0.84</v>
      </c>
      <c r="P8" s="82"/>
      <c r="Q8" s="83"/>
      <c r="R8" s="377"/>
      <c r="S8" s="84" t="s">
        <v>328</v>
      </c>
      <c r="T8" s="84">
        <v>14</v>
      </c>
      <c r="U8" s="70" t="s">
        <v>267</v>
      </c>
      <c r="V8" s="69"/>
      <c r="W8" s="70" t="s">
        <v>296</v>
      </c>
      <c r="X8" s="71"/>
      <c r="Y8" s="82"/>
      <c r="Z8" s="82"/>
      <c r="AA8" s="83"/>
      <c r="AB8" s="377"/>
      <c r="AC8" s="84"/>
      <c r="AD8" s="84"/>
      <c r="AE8" s="70" t="s">
        <v>267</v>
      </c>
      <c r="AF8" s="69">
        <v>3</v>
      </c>
      <c r="AG8" s="70" t="s">
        <v>296</v>
      </c>
      <c r="AH8" s="71" t="s">
        <v>40</v>
      </c>
      <c r="AI8" s="82">
        <v>1.17</v>
      </c>
      <c r="AJ8" s="82"/>
      <c r="AK8" s="83"/>
      <c r="AL8" s="377"/>
      <c r="AM8" s="84" t="s">
        <v>314</v>
      </c>
      <c r="AN8" s="84">
        <v>0.25</v>
      </c>
      <c r="AO8" s="70" t="s">
        <v>267</v>
      </c>
      <c r="AP8" s="69">
        <v>3</v>
      </c>
      <c r="AQ8" s="70" t="s">
        <v>296</v>
      </c>
      <c r="AR8" s="71" t="s">
        <v>40</v>
      </c>
      <c r="AS8" s="82">
        <v>0.88</v>
      </c>
      <c r="AT8" s="82"/>
      <c r="AU8" s="83">
        <v>0.56999999999999995</v>
      </c>
      <c r="AV8" s="377"/>
      <c r="AW8" s="84" t="s">
        <v>314</v>
      </c>
      <c r="AX8" s="84">
        <v>7.75</v>
      </c>
      <c r="AY8" s="70" t="s">
        <v>267</v>
      </c>
      <c r="AZ8" s="69">
        <v>4</v>
      </c>
      <c r="BA8" s="70" t="s">
        <v>296</v>
      </c>
      <c r="BB8" s="71" t="s">
        <v>40</v>
      </c>
      <c r="BC8" s="82">
        <v>0.95</v>
      </c>
      <c r="BD8" s="82"/>
      <c r="BE8" s="83"/>
      <c r="BF8" s="377"/>
      <c r="BG8" s="84"/>
      <c r="BH8" s="84"/>
      <c r="BI8" s="70" t="s">
        <v>267</v>
      </c>
      <c r="BJ8" s="69"/>
      <c r="BK8" s="70" t="s">
        <v>296</v>
      </c>
      <c r="BL8" s="71"/>
      <c r="BM8" s="82"/>
      <c r="BN8" s="82"/>
      <c r="BO8" s="83"/>
      <c r="BP8" s="377"/>
      <c r="BQ8" s="84"/>
      <c r="BR8" s="84"/>
      <c r="BS8" s="70" t="s">
        <v>267</v>
      </c>
      <c r="BT8" s="69">
        <v>1</v>
      </c>
      <c r="BU8" s="70" t="s">
        <v>296</v>
      </c>
      <c r="BV8" s="71">
        <v>0.32</v>
      </c>
      <c r="BW8" s="82"/>
      <c r="BX8" s="82"/>
      <c r="BY8" s="83"/>
      <c r="BZ8" s="377"/>
      <c r="CA8" s="84"/>
      <c r="CB8" s="84"/>
      <c r="CC8" s="70" t="s">
        <v>267</v>
      </c>
      <c r="CD8" s="69">
        <v>2</v>
      </c>
      <c r="CE8" s="70" t="s">
        <v>296</v>
      </c>
      <c r="CF8" s="71" t="s">
        <v>41</v>
      </c>
      <c r="CG8" s="82">
        <v>0.56000000000000005</v>
      </c>
      <c r="CH8" s="82"/>
      <c r="CI8" s="83"/>
      <c r="CJ8" s="377"/>
      <c r="CK8" s="84"/>
      <c r="CL8" s="84"/>
      <c r="CM8" s="70" t="s">
        <v>280</v>
      </c>
      <c r="CN8" s="69">
        <v>3</v>
      </c>
      <c r="CO8" s="70" t="s">
        <v>296</v>
      </c>
      <c r="CP8" s="71" t="s">
        <v>40</v>
      </c>
      <c r="CQ8" s="82">
        <v>1.52</v>
      </c>
      <c r="CR8" s="82"/>
      <c r="CS8" s="83"/>
      <c r="CT8" s="377"/>
      <c r="CU8" s="84" t="s">
        <v>314</v>
      </c>
      <c r="CV8" s="84">
        <v>7.5</v>
      </c>
      <c r="CW8" s="70" t="s">
        <v>280</v>
      </c>
      <c r="CX8" s="69">
        <v>3</v>
      </c>
      <c r="CY8" s="70" t="s">
        <v>296</v>
      </c>
      <c r="CZ8" s="71" t="s">
        <v>40</v>
      </c>
      <c r="DA8" s="82">
        <v>0.98</v>
      </c>
      <c r="DB8" s="82"/>
      <c r="DC8" s="83"/>
      <c r="DD8" s="377"/>
      <c r="DE8" s="84" t="s">
        <v>314</v>
      </c>
      <c r="DF8" s="84">
        <v>4.5</v>
      </c>
      <c r="DG8" s="70" t="s">
        <v>280</v>
      </c>
      <c r="DH8" s="69">
        <v>3</v>
      </c>
      <c r="DI8" s="70" t="s">
        <v>296</v>
      </c>
      <c r="DJ8" s="71" t="s">
        <v>40</v>
      </c>
      <c r="DK8" s="82">
        <v>1.78</v>
      </c>
      <c r="DL8" s="82"/>
      <c r="DM8" s="83"/>
      <c r="DN8" s="377"/>
      <c r="DO8" s="84"/>
      <c r="DP8" s="84"/>
      <c r="DQ8" s="70" t="s">
        <v>280</v>
      </c>
      <c r="DR8" s="69">
        <v>1</v>
      </c>
      <c r="DS8" s="70" t="s">
        <v>296</v>
      </c>
      <c r="DT8" s="71" t="s">
        <v>41</v>
      </c>
      <c r="DU8" s="82">
        <v>0.41</v>
      </c>
      <c r="DV8" s="82"/>
      <c r="DW8" s="83"/>
      <c r="DX8" s="377"/>
      <c r="DY8" s="84"/>
      <c r="DZ8" s="84"/>
      <c r="EA8" s="70" t="s">
        <v>280</v>
      </c>
      <c r="EB8" s="69">
        <v>3</v>
      </c>
      <c r="EC8" s="70" t="s">
        <v>296</v>
      </c>
      <c r="ED8" s="71" t="s">
        <v>40</v>
      </c>
      <c r="EE8" s="82">
        <v>0.47</v>
      </c>
      <c r="EF8" s="82"/>
      <c r="EG8" s="83"/>
      <c r="EH8" s="377"/>
      <c r="EI8" s="84"/>
      <c r="EJ8" s="84"/>
      <c r="EK8" s="67" t="s">
        <v>280</v>
      </c>
      <c r="EL8" s="69">
        <v>2</v>
      </c>
      <c r="EM8" s="70" t="s">
        <v>296</v>
      </c>
      <c r="EN8" s="71" t="s">
        <v>41</v>
      </c>
      <c r="EO8" s="34">
        <v>0.76</v>
      </c>
      <c r="EP8" s="34"/>
      <c r="EQ8" s="35"/>
      <c r="ER8" s="285"/>
      <c r="ES8" s="65" t="s">
        <v>314</v>
      </c>
      <c r="ET8" s="65">
        <v>-6</v>
      </c>
      <c r="EU8" s="67" t="s">
        <v>280</v>
      </c>
      <c r="EV8" s="69">
        <v>4</v>
      </c>
      <c r="EW8" s="70" t="s">
        <v>296</v>
      </c>
      <c r="EX8" s="71" t="s">
        <v>40</v>
      </c>
      <c r="EY8" s="34">
        <v>1.1100000000000001</v>
      </c>
      <c r="EZ8" s="34"/>
      <c r="FA8" s="35"/>
      <c r="FB8" s="285"/>
      <c r="FC8" s="65"/>
      <c r="FD8" s="65"/>
      <c r="FE8" s="67" t="s">
        <v>280</v>
      </c>
      <c r="FF8" s="69">
        <v>3</v>
      </c>
      <c r="FG8" s="70" t="s">
        <v>296</v>
      </c>
      <c r="FH8" s="71" t="s">
        <v>40</v>
      </c>
      <c r="FI8" s="34">
        <v>0.48</v>
      </c>
      <c r="FJ8" s="34"/>
      <c r="FK8" s="35"/>
      <c r="FL8" s="285"/>
      <c r="FM8" s="65"/>
      <c r="FN8" s="65"/>
      <c r="FO8" s="67" t="s">
        <v>280</v>
      </c>
      <c r="FP8" s="69">
        <v>2</v>
      </c>
      <c r="FQ8" s="70" t="s">
        <v>296</v>
      </c>
      <c r="FR8" s="71" t="s">
        <v>41</v>
      </c>
      <c r="FS8" s="34">
        <v>0.78</v>
      </c>
      <c r="FT8" s="34"/>
      <c r="FU8" s="35"/>
      <c r="FV8" s="285"/>
      <c r="FW8" s="65"/>
      <c r="FX8" s="65"/>
      <c r="FY8" s="67" t="s">
        <v>280</v>
      </c>
      <c r="FZ8" s="69">
        <v>3</v>
      </c>
      <c r="GA8" s="70" t="s">
        <v>296</v>
      </c>
      <c r="GB8" s="71" t="s">
        <v>40</v>
      </c>
      <c r="GC8" s="34">
        <v>0.38</v>
      </c>
      <c r="GD8" s="34"/>
      <c r="GE8" s="35"/>
      <c r="GF8" s="285"/>
      <c r="GG8" s="65"/>
      <c r="GH8" s="65"/>
      <c r="GI8" s="67" t="s">
        <v>280</v>
      </c>
      <c r="GJ8" s="69">
        <v>2</v>
      </c>
      <c r="GK8" s="70" t="s">
        <v>296</v>
      </c>
      <c r="GL8" s="71" t="s">
        <v>41</v>
      </c>
      <c r="GM8" s="34">
        <v>0.68</v>
      </c>
      <c r="GN8" s="34"/>
      <c r="GO8" s="35"/>
      <c r="GP8" s="285"/>
      <c r="GQ8" s="65"/>
      <c r="GR8" s="65"/>
      <c r="GS8" s="67" t="s">
        <v>280</v>
      </c>
      <c r="GT8" s="69">
        <v>3</v>
      </c>
      <c r="GU8" s="70" t="s">
        <v>296</v>
      </c>
      <c r="GV8" s="71" t="s">
        <v>40</v>
      </c>
      <c r="GW8" s="34">
        <v>0.57999999999999996</v>
      </c>
      <c r="GX8" s="34"/>
      <c r="GY8" s="35"/>
      <c r="GZ8" s="285"/>
      <c r="HA8" s="65"/>
      <c r="HB8" s="65"/>
      <c r="HC8" s="67" t="s">
        <v>280</v>
      </c>
      <c r="HD8" s="69" t="s">
        <v>612</v>
      </c>
      <c r="HE8" s="70" t="s">
        <v>296</v>
      </c>
      <c r="HF8" s="71"/>
      <c r="HG8" s="34"/>
      <c r="HH8" s="34"/>
      <c r="HI8" s="35"/>
      <c r="HJ8" s="285"/>
      <c r="HK8" s="65"/>
      <c r="HL8" s="65"/>
      <c r="HM8" s="67" t="s">
        <v>280</v>
      </c>
      <c r="HN8" s="69">
        <v>1</v>
      </c>
      <c r="HO8" s="70" t="s">
        <v>296</v>
      </c>
      <c r="HP8" s="71" t="s">
        <v>41</v>
      </c>
      <c r="HQ8" s="34">
        <v>0.57999999999999996</v>
      </c>
      <c r="HR8" s="34"/>
      <c r="HS8" s="35"/>
      <c r="HT8" s="285"/>
      <c r="HU8" s="65"/>
      <c r="HV8" s="65"/>
      <c r="HW8" s="67" t="s">
        <v>280</v>
      </c>
      <c r="HX8" s="69">
        <v>4</v>
      </c>
      <c r="HY8" s="70" t="s">
        <v>296</v>
      </c>
      <c r="HZ8" s="71" t="s">
        <v>40</v>
      </c>
      <c r="IA8" s="34">
        <v>0.1</v>
      </c>
      <c r="IB8" s="34"/>
      <c r="IC8" s="35"/>
      <c r="ID8" s="285"/>
      <c r="IE8" s="65"/>
      <c r="IF8" s="65"/>
      <c r="IG8" s="67" t="s">
        <v>280</v>
      </c>
      <c r="IH8" s="69">
        <v>1</v>
      </c>
      <c r="II8" s="70" t="s">
        <v>296</v>
      </c>
      <c r="IJ8" s="71" t="s">
        <v>41</v>
      </c>
      <c r="IK8" s="34">
        <v>0.56000000000000005</v>
      </c>
      <c r="IL8" s="34"/>
      <c r="IM8" s="35"/>
      <c r="IN8" s="285"/>
      <c r="IO8" s="65"/>
      <c r="IP8" s="65"/>
      <c r="IQ8" s="67" t="s">
        <v>280</v>
      </c>
      <c r="IR8" s="69">
        <v>4</v>
      </c>
      <c r="IS8" s="70" t="s">
        <v>296</v>
      </c>
      <c r="IT8" s="71" t="s">
        <v>40</v>
      </c>
      <c r="IU8" s="34">
        <v>1.42</v>
      </c>
      <c r="IV8" s="34"/>
      <c r="IW8" s="35"/>
      <c r="IX8" s="285"/>
      <c r="IY8" s="65"/>
      <c r="IZ8" s="65"/>
      <c r="JA8" s="67" t="s">
        <v>280</v>
      </c>
      <c r="JB8" s="69"/>
      <c r="JC8" s="70" t="s">
        <v>296</v>
      </c>
      <c r="JD8" s="71" t="s">
        <v>612</v>
      </c>
      <c r="JE8" s="34"/>
      <c r="JF8" s="34"/>
      <c r="JG8" s="35"/>
      <c r="JH8" s="285"/>
      <c r="JI8" s="65"/>
      <c r="JJ8" s="65"/>
      <c r="JK8" s="67" t="s">
        <v>280</v>
      </c>
      <c r="JL8" s="69">
        <v>1</v>
      </c>
      <c r="JM8" s="70" t="s">
        <v>296</v>
      </c>
      <c r="JN8" s="71" t="s">
        <v>41</v>
      </c>
      <c r="JO8" s="34">
        <v>0.41</v>
      </c>
      <c r="JP8" s="34"/>
      <c r="JQ8" s="35"/>
      <c r="JR8" s="285"/>
      <c r="JS8" s="65"/>
      <c r="JT8" s="65"/>
      <c r="JU8" s="67" t="s">
        <v>280</v>
      </c>
      <c r="JV8" s="69">
        <v>2</v>
      </c>
      <c r="JW8" s="70" t="s">
        <v>296</v>
      </c>
      <c r="JX8" s="71" t="s">
        <v>41</v>
      </c>
      <c r="JY8" s="34">
        <v>0.76</v>
      </c>
      <c r="JZ8" s="34"/>
      <c r="KA8" s="35"/>
      <c r="KB8" s="285"/>
      <c r="KC8" s="65"/>
      <c r="KD8" s="65"/>
      <c r="KE8" s="67" t="s">
        <v>280</v>
      </c>
      <c r="KF8" s="69">
        <v>3</v>
      </c>
      <c r="KG8" s="70" t="s">
        <v>296</v>
      </c>
      <c r="KH8" s="71" t="s">
        <v>40</v>
      </c>
      <c r="KI8" s="34">
        <v>0.61</v>
      </c>
      <c r="KJ8" s="34"/>
      <c r="KK8" s="35"/>
      <c r="KL8" s="285"/>
      <c r="KM8" s="65"/>
      <c r="KN8" s="65"/>
      <c r="KO8" s="67" t="s">
        <v>280</v>
      </c>
      <c r="KP8" s="69">
        <v>3</v>
      </c>
      <c r="KQ8" s="70" t="s">
        <v>296</v>
      </c>
      <c r="KR8" s="71" t="s">
        <v>40</v>
      </c>
      <c r="KS8" s="34">
        <v>0.72</v>
      </c>
      <c r="KT8" s="34"/>
      <c r="KU8" s="35">
        <v>0.62</v>
      </c>
      <c r="KV8" s="285"/>
      <c r="KW8" s="65"/>
      <c r="KX8" s="65"/>
      <c r="KY8" s="67" t="s">
        <v>280</v>
      </c>
      <c r="KZ8" s="69">
        <v>1</v>
      </c>
      <c r="LA8" s="70" t="s">
        <v>296</v>
      </c>
      <c r="LB8" s="71" t="s">
        <v>41</v>
      </c>
      <c r="LC8" s="34">
        <v>0.51</v>
      </c>
      <c r="LD8" s="34"/>
      <c r="LE8" s="35"/>
      <c r="LF8" s="285"/>
      <c r="LG8" s="65"/>
      <c r="LH8" s="65"/>
      <c r="LI8" s="67" t="s">
        <v>280</v>
      </c>
      <c r="LJ8" s="69">
        <v>1</v>
      </c>
      <c r="LK8" s="70" t="s">
        <v>296</v>
      </c>
      <c r="LL8" s="71" t="s">
        <v>41</v>
      </c>
      <c r="LM8" s="34">
        <v>2.66</v>
      </c>
      <c r="LN8" s="34"/>
      <c r="LO8" s="35"/>
      <c r="LP8" s="285"/>
      <c r="LQ8" s="65"/>
      <c r="LR8" s="65"/>
      <c r="LS8" s="67" t="s">
        <v>280</v>
      </c>
      <c r="LT8" s="69">
        <v>3</v>
      </c>
      <c r="LU8" s="70" t="s">
        <v>296</v>
      </c>
      <c r="LV8" s="71" t="s">
        <v>40</v>
      </c>
      <c r="LW8" s="34">
        <v>0.26</v>
      </c>
      <c r="LX8" s="34"/>
      <c r="LY8" s="35"/>
      <c r="LZ8" s="285"/>
      <c r="MA8" s="65"/>
      <c r="MB8" s="65"/>
      <c r="MC8" s="67" t="s">
        <v>280</v>
      </c>
      <c r="MD8" s="69">
        <v>2</v>
      </c>
      <c r="ME8" s="70" t="s">
        <v>296</v>
      </c>
      <c r="MF8" s="71" t="s">
        <v>41</v>
      </c>
      <c r="MG8" s="34">
        <v>0.92</v>
      </c>
      <c r="MH8" s="34"/>
      <c r="MI8" s="35"/>
      <c r="MJ8" s="285"/>
      <c r="MK8" s="65"/>
      <c r="ML8" s="65"/>
      <c r="MM8" s="67" t="s">
        <v>280</v>
      </c>
      <c r="MN8" s="69" t="s">
        <v>612</v>
      </c>
      <c r="MO8" s="70" t="s">
        <v>296</v>
      </c>
      <c r="MP8" s="71"/>
      <c r="MQ8" s="34"/>
      <c r="MR8" s="34"/>
      <c r="MS8" s="35"/>
      <c r="MT8" s="285"/>
      <c r="MU8" s="65"/>
      <c r="MV8" s="65"/>
      <c r="MW8" s="67" t="s">
        <v>280</v>
      </c>
      <c r="MX8" s="69">
        <v>4</v>
      </c>
      <c r="MY8" s="70" t="s">
        <v>296</v>
      </c>
      <c r="MZ8" s="71" t="s">
        <v>40</v>
      </c>
      <c r="NA8" s="34">
        <v>1.1299999999999999</v>
      </c>
      <c r="NB8" s="34"/>
      <c r="NC8" s="35"/>
      <c r="ND8" s="285"/>
      <c r="NE8" s="65"/>
      <c r="NF8" s="65"/>
      <c r="NG8" s="67" t="s">
        <v>280</v>
      </c>
      <c r="NH8" s="69">
        <v>1</v>
      </c>
      <c r="NI8" s="70" t="s">
        <v>296</v>
      </c>
      <c r="NJ8" s="71" t="s">
        <v>41</v>
      </c>
      <c r="NK8" s="34">
        <v>1.06</v>
      </c>
      <c r="NL8" s="34"/>
      <c r="NM8" s="35"/>
      <c r="NN8" s="285"/>
      <c r="NO8" s="65" t="s">
        <v>314</v>
      </c>
      <c r="NP8" s="65">
        <v>7</v>
      </c>
      <c r="NQ8" s="67" t="s">
        <v>280</v>
      </c>
      <c r="NR8" s="69">
        <v>4</v>
      </c>
      <c r="NS8" s="70" t="s">
        <v>296</v>
      </c>
      <c r="NT8" s="71" t="s">
        <v>40</v>
      </c>
      <c r="NU8" s="34">
        <v>0.59</v>
      </c>
      <c r="NV8" s="34"/>
      <c r="NW8" s="35"/>
      <c r="NX8" s="285"/>
      <c r="NY8" s="65"/>
      <c r="NZ8" s="65"/>
      <c r="OA8" s="67" t="s">
        <v>280</v>
      </c>
      <c r="OB8" s="69">
        <v>3</v>
      </c>
      <c r="OC8" s="70" t="s">
        <v>296</v>
      </c>
      <c r="OD8" s="71" t="s">
        <v>40</v>
      </c>
      <c r="OE8" s="34">
        <v>0.8</v>
      </c>
      <c r="OF8" s="34"/>
      <c r="OG8" s="35"/>
      <c r="OH8" s="285"/>
      <c r="OI8" s="65" t="s">
        <v>314</v>
      </c>
      <c r="OJ8" s="65">
        <v>-6</v>
      </c>
      <c r="OK8" s="67" t="s">
        <v>280</v>
      </c>
      <c r="OL8" s="69">
        <v>2</v>
      </c>
      <c r="OM8" s="70" t="s">
        <v>296</v>
      </c>
      <c r="ON8" s="71" t="s">
        <v>41</v>
      </c>
      <c r="OO8" s="34">
        <v>0.44</v>
      </c>
      <c r="OP8" s="34"/>
      <c r="OQ8" s="35"/>
      <c r="OR8" s="285"/>
      <c r="OS8" s="65"/>
      <c r="OT8" s="65"/>
      <c r="OU8" s="67" t="s">
        <v>541</v>
      </c>
      <c r="OV8" s="69" t="s">
        <v>306</v>
      </c>
      <c r="OW8" s="71" t="s">
        <v>295</v>
      </c>
      <c r="OX8" s="71" t="s">
        <v>40</v>
      </c>
      <c r="OY8" s="34">
        <v>0.66</v>
      </c>
      <c r="OZ8" s="34"/>
      <c r="PA8" s="35"/>
      <c r="PB8" s="285"/>
      <c r="PC8" s="65"/>
      <c r="PD8" s="65"/>
      <c r="PE8" s="305"/>
      <c r="PF8" s="67" t="s">
        <v>280</v>
      </c>
      <c r="PG8" s="69">
        <v>1</v>
      </c>
      <c r="PH8" s="70" t="s">
        <v>296</v>
      </c>
      <c r="PI8" s="71" t="s">
        <v>41</v>
      </c>
      <c r="PJ8" s="34">
        <v>0.24</v>
      </c>
      <c r="PK8" s="34"/>
      <c r="PL8" s="35"/>
      <c r="PM8" s="285"/>
      <c r="PN8" s="65"/>
      <c r="PO8" s="65"/>
      <c r="PP8" s="305"/>
      <c r="PQ8" s="67" t="s">
        <v>280</v>
      </c>
      <c r="PR8" s="69">
        <v>2</v>
      </c>
      <c r="PS8" s="70" t="s">
        <v>296</v>
      </c>
      <c r="PT8" s="71" t="s">
        <v>41</v>
      </c>
      <c r="PU8" s="34">
        <v>0.38</v>
      </c>
      <c r="PV8" s="34"/>
      <c r="PW8" s="35"/>
      <c r="PX8" s="285"/>
      <c r="PY8" s="65"/>
      <c r="PZ8" s="65"/>
      <c r="QA8" s="305"/>
      <c r="QB8" s="67" t="s">
        <v>280</v>
      </c>
      <c r="QC8" s="69">
        <v>1</v>
      </c>
      <c r="QD8" s="70" t="s">
        <v>296</v>
      </c>
      <c r="QE8" s="71" t="s">
        <v>41</v>
      </c>
      <c r="QF8" s="34">
        <v>0.28000000000000003</v>
      </c>
      <c r="QG8" s="34"/>
      <c r="QH8" s="35"/>
      <c r="QI8" s="285"/>
      <c r="QJ8" s="65"/>
      <c r="QK8" s="65"/>
      <c r="QL8" s="305"/>
      <c r="QM8" s="67" t="s">
        <v>280</v>
      </c>
      <c r="QN8" s="69">
        <v>1</v>
      </c>
      <c r="QO8" s="70" t="s">
        <v>296</v>
      </c>
      <c r="QP8" s="71" t="s">
        <v>41</v>
      </c>
      <c r="QQ8" s="34">
        <v>1.07</v>
      </c>
      <c r="QR8" s="34"/>
      <c r="QS8" s="35"/>
      <c r="QT8" s="285"/>
      <c r="QU8" s="65"/>
      <c r="QV8" s="65"/>
      <c r="QW8" s="305"/>
      <c r="QX8" s="67" t="s">
        <v>280</v>
      </c>
      <c r="QY8" s="69">
        <v>2</v>
      </c>
      <c r="QZ8" s="70" t="s">
        <v>296</v>
      </c>
      <c r="RA8" s="71" t="s">
        <v>41</v>
      </c>
      <c r="RB8" s="34">
        <v>0.62</v>
      </c>
      <c r="RC8" s="34"/>
      <c r="RD8" s="35"/>
      <c r="RE8" s="285"/>
      <c r="RF8" s="65"/>
      <c r="RG8" s="65"/>
      <c r="RH8" s="305"/>
    </row>
    <row r="9" spans="1:476" ht="15" customHeight="1">
      <c r="A9" s="70" t="s">
        <v>280</v>
      </c>
      <c r="B9" s="69" t="s">
        <v>306</v>
      </c>
      <c r="C9" s="71" t="s">
        <v>295</v>
      </c>
      <c r="D9" s="71" t="s">
        <v>40</v>
      </c>
      <c r="E9" s="82">
        <v>0.53</v>
      </c>
      <c r="F9" s="82"/>
      <c r="G9" s="83">
        <v>0.24</v>
      </c>
      <c r="H9" s="378"/>
      <c r="I9" s="84"/>
      <c r="J9" s="84"/>
      <c r="K9" s="70" t="s">
        <v>280</v>
      </c>
      <c r="L9" s="69" t="s">
        <v>306</v>
      </c>
      <c r="M9" s="71" t="s">
        <v>295</v>
      </c>
      <c r="N9" s="71" t="s">
        <v>40</v>
      </c>
      <c r="O9" s="82">
        <v>0.6</v>
      </c>
      <c r="P9" s="82"/>
      <c r="Q9" s="83"/>
      <c r="R9" s="378"/>
      <c r="S9" s="84"/>
      <c r="T9" s="84"/>
      <c r="U9" s="70" t="s">
        <v>280</v>
      </c>
      <c r="V9" s="69"/>
      <c r="W9" s="71" t="s">
        <v>295</v>
      </c>
      <c r="X9" s="71"/>
      <c r="Y9" s="82"/>
      <c r="Z9" s="82"/>
      <c r="AA9" s="83"/>
      <c r="AB9" s="378"/>
      <c r="AC9" s="84"/>
      <c r="AD9" s="84"/>
      <c r="AE9" s="70" t="s">
        <v>280</v>
      </c>
      <c r="AF9" s="69" t="s">
        <v>309</v>
      </c>
      <c r="AG9" s="71" t="s">
        <v>295</v>
      </c>
      <c r="AH9" s="71" t="s">
        <v>40</v>
      </c>
      <c r="AI9" s="82">
        <v>0.63</v>
      </c>
      <c r="AJ9" s="82"/>
      <c r="AK9" s="83"/>
      <c r="AL9" s="378"/>
      <c r="AM9" s="84"/>
      <c r="AN9" s="84"/>
      <c r="AO9" s="70" t="s">
        <v>280</v>
      </c>
      <c r="AP9" s="69" t="s">
        <v>309</v>
      </c>
      <c r="AQ9" s="71" t="s">
        <v>295</v>
      </c>
      <c r="AR9" s="71" t="s">
        <v>40</v>
      </c>
      <c r="AS9" s="82">
        <v>0.53</v>
      </c>
      <c r="AT9" s="82"/>
      <c r="AU9" s="83">
        <v>0.27</v>
      </c>
      <c r="AV9" s="378"/>
      <c r="AW9" s="84"/>
      <c r="AX9" s="84"/>
      <c r="AY9" s="70" t="s">
        <v>280</v>
      </c>
      <c r="AZ9" s="69" t="s">
        <v>309</v>
      </c>
      <c r="BA9" s="71" t="s">
        <v>295</v>
      </c>
      <c r="BB9" s="71" t="s">
        <v>40</v>
      </c>
      <c r="BC9" s="82">
        <v>0.59</v>
      </c>
      <c r="BD9" s="82"/>
      <c r="BE9" s="83"/>
      <c r="BF9" s="378"/>
      <c r="BG9" s="84"/>
      <c r="BH9" s="84"/>
      <c r="BI9" s="70" t="s">
        <v>280</v>
      </c>
      <c r="BJ9" s="69"/>
      <c r="BK9" s="71" t="s">
        <v>295</v>
      </c>
      <c r="BL9" s="71"/>
      <c r="BM9" s="82"/>
      <c r="BN9" s="82"/>
      <c r="BO9" s="83"/>
      <c r="BP9" s="378"/>
      <c r="BQ9" s="84"/>
      <c r="BR9" s="84"/>
      <c r="BS9" s="70" t="s">
        <v>280</v>
      </c>
      <c r="BT9" s="69" t="s">
        <v>306</v>
      </c>
      <c r="BU9" s="71" t="s">
        <v>295</v>
      </c>
      <c r="BV9" s="71">
        <v>0.56000000000000005</v>
      </c>
      <c r="BW9" s="82"/>
      <c r="BX9" s="82"/>
      <c r="BY9" s="83"/>
      <c r="BZ9" s="378"/>
      <c r="CA9" s="84"/>
      <c r="CB9" s="84"/>
      <c r="CC9" s="70" t="s">
        <v>280</v>
      </c>
      <c r="CD9" s="69" t="s">
        <v>306</v>
      </c>
      <c r="CE9" s="71" t="s">
        <v>295</v>
      </c>
      <c r="CF9" s="71" t="s">
        <v>40</v>
      </c>
      <c r="CG9" s="82">
        <v>0.46</v>
      </c>
      <c r="CH9" s="82"/>
      <c r="CI9" s="83"/>
      <c r="CJ9" s="378"/>
      <c r="CK9" s="84"/>
      <c r="CL9" s="84"/>
      <c r="CM9" s="70" t="s">
        <v>541</v>
      </c>
      <c r="CN9" s="69" t="s">
        <v>309</v>
      </c>
      <c r="CO9" s="71" t="s">
        <v>295</v>
      </c>
      <c r="CP9" s="71" t="s">
        <v>40</v>
      </c>
      <c r="CQ9" s="82">
        <v>1.19</v>
      </c>
      <c r="CR9" s="82"/>
      <c r="CS9" s="83"/>
      <c r="CT9" s="378"/>
      <c r="CU9" s="84"/>
      <c r="CV9" s="84"/>
      <c r="CW9" s="70" t="s">
        <v>541</v>
      </c>
      <c r="CX9" s="69" t="s">
        <v>309</v>
      </c>
      <c r="CY9" s="71" t="s">
        <v>295</v>
      </c>
      <c r="CZ9" s="71" t="s">
        <v>40</v>
      </c>
      <c r="DA9" s="82">
        <v>1.31</v>
      </c>
      <c r="DB9" s="82"/>
      <c r="DC9" s="83"/>
      <c r="DD9" s="378"/>
      <c r="DE9" s="84"/>
      <c r="DF9" s="84"/>
      <c r="DG9" s="70" t="s">
        <v>541</v>
      </c>
      <c r="DH9" s="69" t="s">
        <v>309</v>
      </c>
      <c r="DI9" s="71" t="s">
        <v>295</v>
      </c>
      <c r="DJ9" s="71" t="s">
        <v>40</v>
      </c>
      <c r="DK9" s="82">
        <v>1.07</v>
      </c>
      <c r="DL9" s="82"/>
      <c r="DM9" s="83"/>
      <c r="DN9" s="378"/>
      <c r="DO9" s="84"/>
      <c r="DP9" s="84"/>
      <c r="DQ9" s="70" t="s">
        <v>541</v>
      </c>
      <c r="DR9" s="69" t="s">
        <v>306</v>
      </c>
      <c r="DS9" s="71" t="s">
        <v>295</v>
      </c>
      <c r="DT9" s="71" t="s">
        <v>40</v>
      </c>
      <c r="DU9" s="82">
        <v>0.45</v>
      </c>
      <c r="DV9" s="82"/>
      <c r="DW9" s="83"/>
      <c r="DX9" s="378"/>
      <c r="DY9" s="84"/>
      <c r="DZ9" s="84"/>
      <c r="EA9" s="70" t="s">
        <v>541</v>
      </c>
      <c r="EB9" s="69" t="s">
        <v>309</v>
      </c>
      <c r="EC9" s="71" t="s">
        <v>295</v>
      </c>
      <c r="ED9" s="71" t="s">
        <v>40</v>
      </c>
      <c r="EE9" s="82">
        <v>0.55000000000000004</v>
      </c>
      <c r="EF9" s="82"/>
      <c r="EG9" s="83"/>
      <c r="EH9" s="378"/>
      <c r="EI9" s="84"/>
      <c r="EJ9" s="84"/>
      <c r="EK9" s="67" t="s">
        <v>541</v>
      </c>
      <c r="EL9" s="69" t="s">
        <v>306</v>
      </c>
      <c r="EM9" s="71" t="s">
        <v>295</v>
      </c>
      <c r="EN9" s="71" t="s">
        <v>40</v>
      </c>
      <c r="EO9" s="34">
        <v>0.44</v>
      </c>
      <c r="EP9" s="34"/>
      <c r="EQ9" s="35"/>
      <c r="ER9" s="286"/>
      <c r="ES9" s="65"/>
      <c r="ET9" s="65"/>
      <c r="EU9" s="67" t="s">
        <v>541</v>
      </c>
      <c r="EV9" s="69" t="s">
        <v>309</v>
      </c>
      <c r="EW9" s="71" t="s">
        <v>295</v>
      </c>
      <c r="EX9" s="71" t="s">
        <v>40</v>
      </c>
      <c r="EY9" s="34">
        <v>0.51</v>
      </c>
      <c r="EZ9" s="34"/>
      <c r="FA9" s="35"/>
      <c r="FB9" s="286"/>
      <c r="FC9" s="65"/>
      <c r="FD9" s="65"/>
      <c r="FE9" s="67" t="s">
        <v>541</v>
      </c>
      <c r="FF9" s="69" t="s">
        <v>309</v>
      </c>
      <c r="FG9" s="71" t="s">
        <v>295</v>
      </c>
      <c r="FH9" s="71" t="s">
        <v>40</v>
      </c>
      <c r="FI9" s="34">
        <v>0.57999999999999996</v>
      </c>
      <c r="FJ9" s="34"/>
      <c r="FK9" s="35"/>
      <c r="FL9" s="286"/>
      <c r="FM9" s="65"/>
      <c r="FN9" s="65"/>
      <c r="FO9" s="67" t="s">
        <v>541</v>
      </c>
      <c r="FP9" s="69" t="s">
        <v>306</v>
      </c>
      <c r="FQ9" s="71" t="s">
        <v>295</v>
      </c>
      <c r="FR9" s="71" t="s">
        <v>40</v>
      </c>
      <c r="FS9" s="34">
        <v>2</v>
      </c>
      <c r="FT9" s="34"/>
      <c r="FU9" s="35"/>
      <c r="FV9" s="286"/>
      <c r="FW9" s="65"/>
      <c r="FX9" s="65"/>
      <c r="FY9" s="67" t="s">
        <v>541</v>
      </c>
      <c r="FZ9" s="69" t="s">
        <v>309</v>
      </c>
      <c r="GA9" s="71" t="s">
        <v>295</v>
      </c>
      <c r="GB9" s="71" t="s">
        <v>40</v>
      </c>
      <c r="GC9" s="34">
        <v>0.44</v>
      </c>
      <c r="GD9" s="34"/>
      <c r="GE9" s="35"/>
      <c r="GF9" s="286"/>
      <c r="GG9" s="65"/>
      <c r="GH9" s="65"/>
      <c r="GI9" s="67" t="s">
        <v>541</v>
      </c>
      <c r="GJ9" s="69" t="s">
        <v>306</v>
      </c>
      <c r="GK9" s="71" t="s">
        <v>295</v>
      </c>
      <c r="GL9" s="71" t="s">
        <v>40</v>
      </c>
      <c r="GM9" s="34">
        <v>1.72</v>
      </c>
      <c r="GN9" s="34"/>
      <c r="GO9" s="35"/>
      <c r="GP9" s="286"/>
      <c r="GQ9" s="65"/>
      <c r="GR9" s="65"/>
      <c r="GS9" s="67" t="s">
        <v>541</v>
      </c>
      <c r="GT9" s="69" t="s">
        <v>309</v>
      </c>
      <c r="GU9" s="71" t="s">
        <v>295</v>
      </c>
      <c r="GV9" s="71" t="s">
        <v>40</v>
      </c>
      <c r="GW9" s="34">
        <v>0.57999999999999996</v>
      </c>
      <c r="GX9" s="34"/>
      <c r="GY9" s="35"/>
      <c r="GZ9" s="286"/>
      <c r="HA9" s="65"/>
      <c r="HB9" s="65"/>
      <c r="HC9" s="67" t="s">
        <v>541</v>
      </c>
      <c r="HD9" s="69" t="s">
        <v>612</v>
      </c>
      <c r="HE9" s="71" t="s">
        <v>295</v>
      </c>
      <c r="HF9" s="71"/>
      <c r="HG9" s="34"/>
      <c r="HH9" s="34"/>
      <c r="HI9" s="35"/>
      <c r="HJ9" s="286"/>
      <c r="HK9" s="65"/>
      <c r="HL9" s="65"/>
      <c r="HM9" s="67" t="s">
        <v>541</v>
      </c>
      <c r="HN9" s="69" t="s">
        <v>306</v>
      </c>
      <c r="HO9" s="71" t="s">
        <v>295</v>
      </c>
      <c r="HP9" s="71" t="s">
        <v>40</v>
      </c>
      <c r="HQ9" s="34">
        <v>0.26</v>
      </c>
      <c r="HR9" s="34"/>
      <c r="HS9" s="35"/>
      <c r="HT9" s="286"/>
      <c r="HU9" s="65"/>
      <c r="HV9" s="65"/>
      <c r="HW9" s="67" t="s">
        <v>541</v>
      </c>
      <c r="HX9" s="69" t="s">
        <v>309</v>
      </c>
      <c r="HY9" s="71" t="s">
        <v>295</v>
      </c>
      <c r="HZ9" s="71" t="s">
        <v>40</v>
      </c>
      <c r="IA9" s="34">
        <v>0.32</v>
      </c>
      <c r="IB9" s="34"/>
      <c r="IC9" s="35"/>
      <c r="ID9" s="286"/>
      <c r="IE9" s="65"/>
      <c r="IF9" s="65"/>
      <c r="IG9" s="67" t="s">
        <v>541</v>
      </c>
      <c r="IH9" s="69" t="s">
        <v>306</v>
      </c>
      <c r="II9" s="71" t="s">
        <v>295</v>
      </c>
      <c r="IJ9" s="71" t="s">
        <v>40</v>
      </c>
      <c r="IK9" s="34">
        <v>0.43</v>
      </c>
      <c r="IL9" s="34"/>
      <c r="IM9" s="35"/>
      <c r="IN9" s="286"/>
      <c r="IO9" s="65"/>
      <c r="IP9" s="65"/>
      <c r="IQ9" s="67" t="s">
        <v>541</v>
      </c>
      <c r="IR9" s="69" t="s">
        <v>309</v>
      </c>
      <c r="IS9" s="71" t="s">
        <v>295</v>
      </c>
      <c r="IT9" s="71" t="s">
        <v>40</v>
      </c>
      <c r="IU9" s="34">
        <v>0.47</v>
      </c>
      <c r="IV9" s="34"/>
      <c r="IW9" s="35"/>
      <c r="IX9" s="286"/>
      <c r="IY9" s="65"/>
      <c r="IZ9" s="65"/>
      <c r="JA9" s="67" t="s">
        <v>541</v>
      </c>
      <c r="JB9" s="69"/>
      <c r="JC9" s="71" t="s">
        <v>295</v>
      </c>
      <c r="JD9" s="71"/>
      <c r="JE9" s="34"/>
      <c r="JF9" s="34"/>
      <c r="JG9" s="35"/>
      <c r="JH9" s="286"/>
      <c r="JI9" s="65"/>
      <c r="JJ9" s="65"/>
      <c r="JK9" s="67" t="s">
        <v>541</v>
      </c>
      <c r="JL9" s="69" t="s">
        <v>306</v>
      </c>
      <c r="JM9" s="71" t="s">
        <v>295</v>
      </c>
      <c r="JN9" s="71" t="s">
        <v>40</v>
      </c>
      <c r="JO9" s="34">
        <v>0.44</v>
      </c>
      <c r="JP9" s="34"/>
      <c r="JQ9" s="35"/>
      <c r="JR9" s="286"/>
      <c r="JS9" s="65"/>
      <c r="JT9" s="65"/>
      <c r="JU9" s="67" t="s">
        <v>541</v>
      </c>
      <c r="JV9" s="69" t="s">
        <v>306</v>
      </c>
      <c r="JW9" s="71" t="s">
        <v>295</v>
      </c>
      <c r="JX9" s="71" t="s">
        <v>40</v>
      </c>
      <c r="JY9" s="34">
        <v>0.59</v>
      </c>
      <c r="JZ9" s="34"/>
      <c r="KA9" s="35"/>
      <c r="KB9" s="286"/>
      <c r="KC9" s="65"/>
      <c r="KD9" s="65"/>
      <c r="KE9" s="67" t="s">
        <v>541</v>
      </c>
      <c r="KF9" s="69" t="s">
        <v>309</v>
      </c>
      <c r="KG9" s="71" t="s">
        <v>295</v>
      </c>
      <c r="KH9" s="71" t="s">
        <v>40</v>
      </c>
      <c r="KI9" s="34">
        <v>0.72</v>
      </c>
      <c r="KJ9" s="34"/>
      <c r="KK9" s="35"/>
      <c r="KL9" s="286"/>
      <c r="KM9" s="65"/>
      <c r="KN9" s="65"/>
      <c r="KO9" s="67" t="s">
        <v>541</v>
      </c>
      <c r="KP9" s="69" t="s">
        <v>309</v>
      </c>
      <c r="KQ9" s="71" t="s">
        <v>295</v>
      </c>
      <c r="KR9" s="71" t="s">
        <v>40</v>
      </c>
      <c r="KS9" s="34">
        <v>0.68</v>
      </c>
      <c r="KT9" s="34"/>
      <c r="KU9" s="35">
        <v>0.53</v>
      </c>
      <c r="KV9" s="286"/>
      <c r="KW9" s="65"/>
      <c r="KX9" s="65"/>
      <c r="KY9" s="67" t="s">
        <v>541</v>
      </c>
      <c r="KZ9" s="69" t="s">
        <v>306</v>
      </c>
      <c r="LA9" s="71" t="s">
        <v>295</v>
      </c>
      <c r="LB9" s="71" t="s">
        <v>40</v>
      </c>
      <c r="LC9" s="34">
        <v>0.48</v>
      </c>
      <c r="LD9" s="34"/>
      <c r="LE9" s="35"/>
      <c r="LF9" s="286"/>
      <c r="LG9" s="65"/>
      <c r="LH9" s="65"/>
      <c r="LI9" s="67" t="s">
        <v>541</v>
      </c>
      <c r="LJ9" s="69" t="s">
        <v>306</v>
      </c>
      <c r="LK9" s="71" t="s">
        <v>295</v>
      </c>
      <c r="LL9" s="71" t="s">
        <v>40</v>
      </c>
      <c r="LM9" s="34">
        <v>0.24</v>
      </c>
      <c r="LN9" s="34"/>
      <c r="LO9" s="35"/>
      <c r="LP9" s="286"/>
      <c r="LQ9" s="65"/>
      <c r="LR9" s="65"/>
      <c r="LS9" s="67" t="s">
        <v>541</v>
      </c>
      <c r="LT9" s="69" t="s">
        <v>309</v>
      </c>
      <c r="LU9" s="71" t="s">
        <v>295</v>
      </c>
      <c r="LV9" s="71" t="s">
        <v>40</v>
      </c>
      <c r="LW9" s="34">
        <v>0.53</v>
      </c>
      <c r="LX9" s="34"/>
      <c r="LY9" s="35"/>
      <c r="LZ9" s="286"/>
      <c r="MA9" s="65"/>
      <c r="MB9" s="65"/>
      <c r="MC9" s="67" t="s">
        <v>541</v>
      </c>
      <c r="MD9" s="69" t="s">
        <v>306</v>
      </c>
      <c r="ME9" s="71" t="s">
        <v>295</v>
      </c>
      <c r="MF9" s="71" t="s">
        <v>40</v>
      </c>
      <c r="MG9" s="34">
        <v>0.9</v>
      </c>
      <c r="MH9" s="34"/>
      <c r="MI9" s="35"/>
      <c r="MJ9" s="286"/>
      <c r="MK9" s="65"/>
      <c r="ML9" s="65"/>
      <c r="MM9" s="67" t="s">
        <v>541</v>
      </c>
      <c r="MN9" s="69" t="s">
        <v>612</v>
      </c>
      <c r="MO9" s="71" t="s">
        <v>295</v>
      </c>
      <c r="MP9" s="71"/>
      <c r="MQ9" s="34"/>
      <c r="MR9" s="34"/>
      <c r="MS9" s="35"/>
      <c r="MT9" s="286"/>
      <c r="MU9" s="65"/>
      <c r="MV9" s="65"/>
      <c r="MW9" s="67" t="s">
        <v>541</v>
      </c>
      <c r="MX9" s="69" t="s">
        <v>309</v>
      </c>
      <c r="MY9" s="71" t="s">
        <v>295</v>
      </c>
      <c r="MZ9" s="71" t="s">
        <v>40</v>
      </c>
      <c r="NA9" s="34">
        <v>0.4</v>
      </c>
      <c r="NB9" s="34"/>
      <c r="NC9" s="35"/>
      <c r="ND9" s="286"/>
      <c r="NE9" s="65"/>
      <c r="NF9" s="65"/>
      <c r="NG9" s="67" t="s">
        <v>541</v>
      </c>
      <c r="NH9" s="69" t="s">
        <v>306</v>
      </c>
      <c r="NI9" s="71" t="s">
        <v>295</v>
      </c>
      <c r="NJ9" s="71" t="s">
        <v>40</v>
      </c>
      <c r="NK9" s="34">
        <v>0.37</v>
      </c>
      <c r="NL9" s="34"/>
      <c r="NM9" s="35"/>
      <c r="NN9" s="286"/>
      <c r="NO9" s="65"/>
      <c r="NP9" s="65"/>
      <c r="NQ9" s="67" t="s">
        <v>541</v>
      </c>
      <c r="NR9" s="69" t="s">
        <v>309</v>
      </c>
      <c r="NS9" s="71" t="s">
        <v>295</v>
      </c>
      <c r="NT9" s="71" t="s">
        <v>40</v>
      </c>
      <c r="NU9" s="34">
        <v>0.59</v>
      </c>
      <c r="NV9" s="34"/>
      <c r="NW9" s="35"/>
      <c r="NX9" s="286"/>
      <c r="NY9" s="65"/>
      <c r="NZ9" s="65"/>
      <c r="OA9" s="67" t="s">
        <v>541</v>
      </c>
      <c r="OB9" s="69" t="s">
        <v>309</v>
      </c>
      <c r="OC9" s="71" t="s">
        <v>295</v>
      </c>
      <c r="OD9" s="71" t="s">
        <v>40</v>
      </c>
      <c r="OE9" s="34">
        <v>0.59</v>
      </c>
      <c r="OF9" s="34"/>
      <c r="OG9" s="35"/>
      <c r="OH9" s="286"/>
      <c r="OI9" s="65"/>
      <c r="OJ9" s="65"/>
      <c r="OK9" s="67" t="s">
        <v>541</v>
      </c>
      <c r="OL9" s="69" t="s">
        <v>306</v>
      </c>
      <c r="OM9" s="71" t="s">
        <v>295</v>
      </c>
      <c r="ON9" s="71" t="s">
        <v>40</v>
      </c>
      <c r="OO9" s="34">
        <v>0.97</v>
      </c>
      <c r="OP9" s="34"/>
      <c r="OQ9" s="35"/>
      <c r="OR9" s="285"/>
      <c r="OS9" s="65"/>
      <c r="OT9" s="65"/>
      <c r="OU9" s="218" t="s">
        <v>741</v>
      </c>
      <c r="OV9" s="219"/>
      <c r="OW9" s="71" t="s">
        <v>731</v>
      </c>
      <c r="OX9" s="71" t="s">
        <v>40</v>
      </c>
      <c r="OY9" s="34">
        <v>0.95</v>
      </c>
      <c r="OZ9" s="236"/>
      <c r="PA9" s="236"/>
      <c r="PB9" s="285"/>
      <c r="PC9" s="65"/>
      <c r="PD9" s="217"/>
      <c r="PE9" s="305"/>
      <c r="PF9" s="67" t="s">
        <v>541</v>
      </c>
      <c r="PG9" s="69" t="s">
        <v>306</v>
      </c>
      <c r="PH9" s="71" t="s">
        <v>295</v>
      </c>
      <c r="PI9" s="71" t="s">
        <v>40</v>
      </c>
      <c r="PJ9" s="34">
        <v>0.89</v>
      </c>
      <c r="PK9" s="34"/>
      <c r="PL9" s="35"/>
      <c r="PM9" s="285"/>
      <c r="PN9" s="65"/>
      <c r="PO9" s="65"/>
      <c r="PP9" s="305"/>
      <c r="PQ9" s="67" t="s">
        <v>541</v>
      </c>
      <c r="PR9" s="69" t="s">
        <v>306</v>
      </c>
      <c r="PS9" s="71" t="s">
        <v>295</v>
      </c>
      <c r="PT9" s="71" t="s">
        <v>40</v>
      </c>
      <c r="PU9" s="34">
        <v>0.69</v>
      </c>
      <c r="PV9" s="34"/>
      <c r="PW9" s="35"/>
      <c r="PX9" s="285"/>
      <c r="PY9" s="65"/>
      <c r="PZ9" s="65"/>
      <c r="QA9" s="305"/>
      <c r="QB9" s="67" t="s">
        <v>541</v>
      </c>
      <c r="QC9" s="69" t="s">
        <v>306</v>
      </c>
      <c r="QD9" s="71" t="s">
        <v>295</v>
      </c>
      <c r="QE9" s="71" t="s">
        <v>40</v>
      </c>
      <c r="QF9" s="34">
        <v>0.63</v>
      </c>
      <c r="QG9" s="34"/>
      <c r="QH9" s="35"/>
      <c r="QI9" s="285"/>
      <c r="QJ9" s="65"/>
      <c r="QK9" s="65"/>
      <c r="QL9" s="305"/>
      <c r="QM9" s="67" t="s">
        <v>541</v>
      </c>
      <c r="QN9" s="69" t="s">
        <v>306</v>
      </c>
      <c r="QO9" s="71" t="s">
        <v>295</v>
      </c>
      <c r="QP9" s="71" t="s">
        <v>40</v>
      </c>
      <c r="QQ9" s="34">
        <v>0.4</v>
      </c>
      <c r="QR9" s="34"/>
      <c r="QS9" s="35"/>
      <c r="QT9" s="285"/>
      <c r="QU9" s="65"/>
      <c r="QV9" s="65"/>
      <c r="QW9" s="305"/>
      <c r="QX9" s="67" t="s">
        <v>541</v>
      </c>
      <c r="QY9" s="69" t="s">
        <v>306</v>
      </c>
      <c r="QZ9" s="71" t="s">
        <v>295</v>
      </c>
      <c r="RA9" s="71" t="s">
        <v>40</v>
      </c>
      <c r="RB9" s="34">
        <v>0.55000000000000004</v>
      </c>
      <c r="RC9" s="34"/>
      <c r="RD9" s="35"/>
      <c r="RE9" s="285"/>
      <c r="RF9" s="65"/>
      <c r="RG9" s="65"/>
      <c r="RH9" s="305"/>
    </row>
    <row r="10" spans="1:476" ht="15">
      <c r="A10" s="373" t="s">
        <v>281</v>
      </c>
      <c r="B10" s="374"/>
      <c r="C10" s="374"/>
      <c r="D10" s="374"/>
      <c r="E10" s="374"/>
      <c r="F10" s="374"/>
      <c r="G10" s="374"/>
      <c r="H10" s="374"/>
      <c r="I10" s="374"/>
      <c r="J10" s="375"/>
      <c r="K10" s="373" t="s">
        <v>281</v>
      </c>
      <c r="L10" s="374"/>
      <c r="M10" s="374"/>
      <c r="N10" s="374"/>
      <c r="O10" s="374"/>
      <c r="P10" s="374"/>
      <c r="Q10" s="374"/>
      <c r="R10" s="374"/>
      <c r="S10" s="374"/>
      <c r="T10" s="375"/>
      <c r="U10" s="373" t="s">
        <v>281</v>
      </c>
      <c r="V10" s="374"/>
      <c r="W10" s="374"/>
      <c r="X10" s="374"/>
      <c r="Y10" s="374"/>
      <c r="Z10" s="374"/>
      <c r="AA10" s="374"/>
      <c r="AB10" s="374"/>
      <c r="AC10" s="374"/>
      <c r="AD10" s="375"/>
      <c r="AE10" s="373" t="s">
        <v>281</v>
      </c>
      <c r="AF10" s="374"/>
      <c r="AG10" s="374"/>
      <c r="AH10" s="374"/>
      <c r="AI10" s="374"/>
      <c r="AJ10" s="374"/>
      <c r="AK10" s="374"/>
      <c r="AL10" s="374"/>
      <c r="AM10" s="374"/>
      <c r="AN10" s="375"/>
      <c r="AO10" s="373" t="s">
        <v>281</v>
      </c>
      <c r="AP10" s="374"/>
      <c r="AQ10" s="374"/>
      <c r="AR10" s="374"/>
      <c r="AS10" s="374"/>
      <c r="AT10" s="374"/>
      <c r="AU10" s="374"/>
      <c r="AV10" s="374"/>
      <c r="AW10" s="374"/>
      <c r="AX10" s="375"/>
      <c r="AY10" s="373" t="s">
        <v>281</v>
      </c>
      <c r="AZ10" s="374"/>
      <c r="BA10" s="374"/>
      <c r="BB10" s="374"/>
      <c r="BC10" s="374"/>
      <c r="BD10" s="374"/>
      <c r="BE10" s="374"/>
      <c r="BF10" s="374"/>
      <c r="BG10" s="374"/>
      <c r="BH10" s="375"/>
      <c r="BI10" s="373" t="s">
        <v>281</v>
      </c>
      <c r="BJ10" s="374"/>
      <c r="BK10" s="374"/>
      <c r="BL10" s="374"/>
      <c r="BM10" s="374"/>
      <c r="BN10" s="374"/>
      <c r="BO10" s="374"/>
      <c r="BP10" s="374"/>
      <c r="BQ10" s="374"/>
      <c r="BR10" s="375"/>
      <c r="BS10" s="373" t="s">
        <v>281</v>
      </c>
      <c r="BT10" s="374"/>
      <c r="BU10" s="374"/>
      <c r="BV10" s="374"/>
      <c r="BW10" s="374"/>
      <c r="BX10" s="374"/>
      <c r="BY10" s="374"/>
      <c r="BZ10" s="374"/>
      <c r="CA10" s="374"/>
      <c r="CB10" s="375"/>
      <c r="CC10" s="373" t="s">
        <v>281</v>
      </c>
      <c r="CD10" s="374"/>
      <c r="CE10" s="374"/>
      <c r="CF10" s="374"/>
      <c r="CG10" s="374"/>
      <c r="CH10" s="374"/>
      <c r="CI10" s="374"/>
      <c r="CJ10" s="374"/>
      <c r="CK10" s="374"/>
      <c r="CL10" s="375"/>
      <c r="CM10" s="373" t="s">
        <v>281</v>
      </c>
      <c r="CN10" s="374"/>
      <c r="CO10" s="374"/>
      <c r="CP10" s="374"/>
      <c r="CQ10" s="374"/>
      <c r="CR10" s="374"/>
      <c r="CS10" s="374"/>
      <c r="CT10" s="374"/>
      <c r="CU10" s="374"/>
      <c r="CV10" s="375"/>
      <c r="CW10" s="373" t="s">
        <v>281</v>
      </c>
      <c r="CX10" s="374"/>
      <c r="CY10" s="374"/>
      <c r="CZ10" s="374"/>
      <c r="DA10" s="374"/>
      <c r="DB10" s="374"/>
      <c r="DC10" s="374"/>
      <c r="DD10" s="374"/>
      <c r="DE10" s="374"/>
      <c r="DF10" s="375"/>
      <c r="DG10" s="373" t="s">
        <v>281</v>
      </c>
      <c r="DH10" s="374"/>
      <c r="DI10" s="374"/>
      <c r="DJ10" s="374"/>
      <c r="DK10" s="374"/>
      <c r="DL10" s="374"/>
      <c r="DM10" s="374"/>
      <c r="DN10" s="374"/>
      <c r="DO10" s="374"/>
      <c r="DP10" s="375"/>
      <c r="DQ10" s="373" t="s">
        <v>281</v>
      </c>
      <c r="DR10" s="374"/>
      <c r="DS10" s="374"/>
      <c r="DT10" s="374"/>
      <c r="DU10" s="374"/>
      <c r="DV10" s="374"/>
      <c r="DW10" s="374"/>
      <c r="DX10" s="374"/>
      <c r="DY10" s="374"/>
      <c r="DZ10" s="375"/>
      <c r="EA10" s="373" t="s">
        <v>281</v>
      </c>
      <c r="EB10" s="374"/>
      <c r="EC10" s="374"/>
      <c r="ED10" s="374"/>
      <c r="EE10" s="374"/>
      <c r="EF10" s="374"/>
      <c r="EG10" s="374"/>
      <c r="EH10" s="374"/>
      <c r="EI10" s="374"/>
      <c r="EJ10" s="375"/>
      <c r="EK10" s="274" t="s">
        <v>281</v>
      </c>
      <c r="EL10" s="275"/>
      <c r="EM10" s="275"/>
      <c r="EN10" s="275"/>
      <c r="EO10" s="275"/>
      <c r="EP10" s="275"/>
      <c r="EQ10" s="275"/>
      <c r="ER10" s="275"/>
      <c r="ES10" s="275"/>
      <c r="ET10" s="276"/>
      <c r="EU10" s="274" t="s">
        <v>281</v>
      </c>
      <c r="EV10" s="275"/>
      <c r="EW10" s="275"/>
      <c r="EX10" s="275"/>
      <c r="EY10" s="275"/>
      <c r="EZ10" s="275"/>
      <c r="FA10" s="275"/>
      <c r="FB10" s="275"/>
      <c r="FC10" s="275"/>
      <c r="FD10" s="276"/>
      <c r="FE10" s="274" t="s">
        <v>281</v>
      </c>
      <c r="FF10" s="275"/>
      <c r="FG10" s="275"/>
      <c r="FH10" s="275"/>
      <c r="FI10" s="275"/>
      <c r="FJ10" s="275"/>
      <c r="FK10" s="275"/>
      <c r="FL10" s="275"/>
      <c r="FM10" s="275"/>
      <c r="FN10" s="276"/>
      <c r="FO10" s="274" t="s">
        <v>281</v>
      </c>
      <c r="FP10" s="275"/>
      <c r="FQ10" s="275"/>
      <c r="FR10" s="275"/>
      <c r="FS10" s="275"/>
      <c r="FT10" s="275"/>
      <c r="FU10" s="275"/>
      <c r="FV10" s="275"/>
      <c r="FW10" s="275"/>
      <c r="FX10" s="276"/>
      <c r="FY10" s="274" t="s">
        <v>281</v>
      </c>
      <c r="FZ10" s="275"/>
      <c r="GA10" s="275"/>
      <c r="GB10" s="275"/>
      <c r="GC10" s="275"/>
      <c r="GD10" s="275"/>
      <c r="GE10" s="275"/>
      <c r="GF10" s="275"/>
      <c r="GG10" s="275"/>
      <c r="GH10" s="276"/>
      <c r="GI10" s="274" t="s">
        <v>281</v>
      </c>
      <c r="GJ10" s="275"/>
      <c r="GK10" s="275"/>
      <c r="GL10" s="275"/>
      <c r="GM10" s="275"/>
      <c r="GN10" s="275"/>
      <c r="GO10" s="275"/>
      <c r="GP10" s="275"/>
      <c r="GQ10" s="275"/>
      <c r="GR10" s="276"/>
      <c r="GS10" s="274" t="s">
        <v>281</v>
      </c>
      <c r="GT10" s="275"/>
      <c r="GU10" s="275"/>
      <c r="GV10" s="275"/>
      <c r="GW10" s="275"/>
      <c r="GX10" s="275"/>
      <c r="GY10" s="275"/>
      <c r="GZ10" s="275"/>
      <c r="HA10" s="275"/>
      <c r="HB10" s="276"/>
      <c r="HC10" s="274" t="s">
        <v>281</v>
      </c>
      <c r="HD10" s="275"/>
      <c r="HE10" s="275"/>
      <c r="HF10" s="275"/>
      <c r="HG10" s="275"/>
      <c r="HH10" s="275"/>
      <c r="HI10" s="275"/>
      <c r="HJ10" s="275"/>
      <c r="HK10" s="275"/>
      <c r="HL10" s="276"/>
      <c r="HM10" s="274" t="s">
        <v>281</v>
      </c>
      <c r="HN10" s="275"/>
      <c r="HO10" s="275"/>
      <c r="HP10" s="275"/>
      <c r="HQ10" s="275"/>
      <c r="HR10" s="275"/>
      <c r="HS10" s="275"/>
      <c r="HT10" s="275"/>
      <c r="HU10" s="275"/>
      <c r="HV10" s="276"/>
      <c r="HW10" s="274" t="s">
        <v>281</v>
      </c>
      <c r="HX10" s="275"/>
      <c r="HY10" s="275"/>
      <c r="HZ10" s="275"/>
      <c r="IA10" s="275"/>
      <c r="IB10" s="275"/>
      <c r="IC10" s="275"/>
      <c r="ID10" s="275"/>
      <c r="IE10" s="275"/>
      <c r="IF10" s="276"/>
      <c r="IG10" s="274" t="s">
        <v>281</v>
      </c>
      <c r="IH10" s="275"/>
      <c r="II10" s="275"/>
      <c r="IJ10" s="275"/>
      <c r="IK10" s="275"/>
      <c r="IL10" s="275"/>
      <c r="IM10" s="275"/>
      <c r="IN10" s="275"/>
      <c r="IO10" s="275"/>
      <c r="IP10" s="276"/>
      <c r="IQ10" s="274" t="s">
        <v>281</v>
      </c>
      <c r="IR10" s="275"/>
      <c r="IS10" s="275"/>
      <c r="IT10" s="275"/>
      <c r="IU10" s="275"/>
      <c r="IV10" s="275"/>
      <c r="IW10" s="275"/>
      <c r="IX10" s="275"/>
      <c r="IY10" s="275"/>
      <c r="IZ10" s="276"/>
      <c r="JA10" s="274" t="s">
        <v>281</v>
      </c>
      <c r="JB10" s="275"/>
      <c r="JC10" s="275"/>
      <c r="JD10" s="275"/>
      <c r="JE10" s="275"/>
      <c r="JF10" s="275"/>
      <c r="JG10" s="275"/>
      <c r="JH10" s="275"/>
      <c r="JI10" s="275"/>
      <c r="JJ10" s="276"/>
      <c r="JK10" s="274" t="s">
        <v>281</v>
      </c>
      <c r="JL10" s="275"/>
      <c r="JM10" s="275"/>
      <c r="JN10" s="275"/>
      <c r="JO10" s="275"/>
      <c r="JP10" s="275"/>
      <c r="JQ10" s="275"/>
      <c r="JR10" s="275"/>
      <c r="JS10" s="275"/>
      <c r="JT10" s="276"/>
      <c r="JU10" s="274" t="s">
        <v>281</v>
      </c>
      <c r="JV10" s="275"/>
      <c r="JW10" s="275"/>
      <c r="JX10" s="275"/>
      <c r="JY10" s="275"/>
      <c r="JZ10" s="275"/>
      <c r="KA10" s="275"/>
      <c r="KB10" s="275"/>
      <c r="KC10" s="275"/>
      <c r="KD10" s="276"/>
      <c r="KE10" s="274" t="s">
        <v>281</v>
      </c>
      <c r="KF10" s="275"/>
      <c r="KG10" s="275"/>
      <c r="KH10" s="275"/>
      <c r="KI10" s="275"/>
      <c r="KJ10" s="275"/>
      <c r="KK10" s="275"/>
      <c r="KL10" s="275"/>
      <c r="KM10" s="275"/>
      <c r="KN10" s="276"/>
      <c r="KO10" s="274" t="s">
        <v>281</v>
      </c>
      <c r="KP10" s="275"/>
      <c r="KQ10" s="275"/>
      <c r="KR10" s="275"/>
      <c r="KS10" s="275"/>
      <c r="KT10" s="275"/>
      <c r="KU10" s="275"/>
      <c r="KV10" s="275"/>
      <c r="KW10" s="275"/>
      <c r="KX10" s="276"/>
      <c r="KY10" s="274" t="s">
        <v>281</v>
      </c>
      <c r="KZ10" s="275"/>
      <c r="LA10" s="275"/>
      <c r="LB10" s="275"/>
      <c r="LC10" s="275"/>
      <c r="LD10" s="275"/>
      <c r="LE10" s="275"/>
      <c r="LF10" s="275"/>
      <c r="LG10" s="275"/>
      <c r="LH10" s="276"/>
      <c r="LI10" s="274" t="s">
        <v>281</v>
      </c>
      <c r="LJ10" s="275"/>
      <c r="LK10" s="275"/>
      <c r="LL10" s="275"/>
      <c r="LM10" s="275"/>
      <c r="LN10" s="275"/>
      <c r="LO10" s="275"/>
      <c r="LP10" s="275"/>
      <c r="LQ10" s="275"/>
      <c r="LR10" s="276"/>
      <c r="LS10" s="274" t="s">
        <v>281</v>
      </c>
      <c r="LT10" s="275"/>
      <c r="LU10" s="275"/>
      <c r="LV10" s="275"/>
      <c r="LW10" s="275"/>
      <c r="LX10" s="275"/>
      <c r="LY10" s="275"/>
      <c r="LZ10" s="275"/>
      <c r="MA10" s="275"/>
      <c r="MB10" s="276"/>
      <c r="MC10" s="274" t="s">
        <v>281</v>
      </c>
      <c r="MD10" s="275"/>
      <c r="ME10" s="275"/>
      <c r="MF10" s="275"/>
      <c r="MG10" s="275"/>
      <c r="MH10" s="275"/>
      <c r="MI10" s="275"/>
      <c r="MJ10" s="275"/>
      <c r="MK10" s="275"/>
      <c r="ML10" s="276"/>
      <c r="MM10" s="274" t="s">
        <v>281</v>
      </c>
      <c r="MN10" s="275"/>
      <c r="MO10" s="275"/>
      <c r="MP10" s="275"/>
      <c r="MQ10" s="275"/>
      <c r="MR10" s="275"/>
      <c r="MS10" s="275"/>
      <c r="MT10" s="275"/>
      <c r="MU10" s="275"/>
      <c r="MV10" s="276"/>
      <c r="MW10" s="274" t="s">
        <v>281</v>
      </c>
      <c r="MX10" s="275"/>
      <c r="MY10" s="275"/>
      <c r="MZ10" s="275"/>
      <c r="NA10" s="275"/>
      <c r="NB10" s="275"/>
      <c r="NC10" s="275"/>
      <c r="ND10" s="275"/>
      <c r="NE10" s="275"/>
      <c r="NF10" s="276"/>
      <c r="NG10" s="274" t="s">
        <v>281</v>
      </c>
      <c r="NH10" s="275"/>
      <c r="NI10" s="275"/>
      <c r="NJ10" s="275"/>
      <c r="NK10" s="275"/>
      <c r="NL10" s="275"/>
      <c r="NM10" s="275"/>
      <c r="NN10" s="275"/>
      <c r="NO10" s="275"/>
      <c r="NP10" s="276"/>
      <c r="NQ10" s="274" t="s">
        <v>281</v>
      </c>
      <c r="NR10" s="275"/>
      <c r="NS10" s="275"/>
      <c r="NT10" s="275"/>
      <c r="NU10" s="275"/>
      <c r="NV10" s="275"/>
      <c r="NW10" s="275"/>
      <c r="NX10" s="275"/>
      <c r="NY10" s="275"/>
      <c r="NZ10" s="276"/>
      <c r="OA10" s="274" t="s">
        <v>281</v>
      </c>
      <c r="OB10" s="275"/>
      <c r="OC10" s="275"/>
      <c r="OD10" s="275"/>
      <c r="OE10" s="275"/>
      <c r="OF10" s="275"/>
      <c r="OG10" s="275"/>
      <c r="OH10" s="275"/>
      <c r="OI10" s="275"/>
      <c r="OJ10" s="276"/>
      <c r="OK10" s="218" t="s">
        <v>741</v>
      </c>
      <c r="OL10" s="219"/>
      <c r="OM10" s="71" t="s">
        <v>731</v>
      </c>
      <c r="ON10" s="71" t="s">
        <v>40</v>
      </c>
      <c r="OO10" s="34"/>
      <c r="OP10" s="236"/>
      <c r="OQ10" s="236"/>
      <c r="OR10" s="285"/>
      <c r="OS10" s="65"/>
      <c r="OT10" s="217"/>
      <c r="OU10" s="215" t="s">
        <v>742</v>
      </c>
      <c r="OV10" s="216"/>
      <c r="OW10" s="71" t="s">
        <v>731</v>
      </c>
      <c r="OX10" s="71" t="s">
        <v>41</v>
      </c>
      <c r="OY10" s="34">
        <v>0.21</v>
      </c>
      <c r="OZ10" s="236"/>
      <c r="PA10" s="236"/>
      <c r="PB10" s="286"/>
      <c r="PC10" s="65"/>
      <c r="PD10" s="217"/>
      <c r="PE10" s="306"/>
      <c r="PF10" s="218" t="s">
        <v>741</v>
      </c>
      <c r="PG10" s="219"/>
      <c r="PH10" s="71" t="s">
        <v>731</v>
      </c>
      <c r="PI10" s="71" t="s">
        <v>40</v>
      </c>
      <c r="PJ10" s="34">
        <v>1.21</v>
      </c>
      <c r="PK10" s="236"/>
      <c r="PL10" s="236"/>
      <c r="PM10" s="285"/>
      <c r="PN10" s="65"/>
      <c r="PO10" s="217"/>
      <c r="PP10" s="305"/>
      <c r="PQ10" s="218" t="s">
        <v>741</v>
      </c>
      <c r="PR10" s="219"/>
      <c r="PS10" s="71" t="s">
        <v>731</v>
      </c>
      <c r="PT10" s="71" t="s">
        <v>40</v>
      </c>
      <c r="PU10" s="34">
        <v>0.94</v>
      </c>
      <c r="PV10" s="236"/>
      <c r="PW10" s="236"/>
      <c r="PX10" s="285"/>
      <c r="PY10" s="65"/>
      <c r="PZ10" s="217"/>
      <c r="QA10" s="305"/>
      <c r="QB10" s="218" t="s">
        <v>741</v>
      </c>
      <c r="QC10" s="219"/>
      <c r="QD10" s="71" t="s">
        <v>731</v>
      </c>
      <c r="QE10" s="71" t="s">
        <v>40</v>
      </c>
      <c r="QF10" s="34">
        <v>0.81</v>
      </c>
      <c r="QG10" s="236"/>
      <c r="QH10" s="236"/>
      <c r="QI10" s="285"/>
      <c r="QJ10" s="65"/>
      <c r="QK10" s="217"/>
      <c r="QL10" s="305"/>
      <c r="QM10" s="218" t="s">
        <v>741</v>
      </c>
      <c r="QN10" s="219"/>
      <c r="QO10" s="71" t="s">
        <v>731</v>
      </c>
      <c r="QP10" s="71" t="s">
        <v>40</v>
      </c>
      <c r="QQ10" s="34">
        <v>0.44</v>
      </c>
      <c r="QR10" s="236"/>
      <c r="QS10" s="236"/>
      <c r="QT10" s="285"/>
      <c r="QU10" s="65"/>
      <c r="QV10" s="217"/>
      <c r="QW10" s="305"/>
      <c r="QX10" s="218" t="s">
        <v>741</v>
      </c>
      <c r="QY10" s="219"/>
      <c r="QZ10" s="71" t="s">
        <v>731</v>
      </c>
      <c r="RA10" s="71" t="s">
        <v>40</v>
      </c>
      <c r="RB10" s="34">
        <v>0.4</v>
      </c>
      <c r="RC10" s="236"/>
      <c r="RD10" s="236"/>
      <c r="RE10" s="285"/>
      <c r="RF10" s="65"/>
      <c r="RG10" s="217"/>
      <c r="RH10" s="305"/>
    </row>
    <row r="11" spans="1:476" ht="15" customHeight="1">
      <c r="A11" s="373" t="s">
        <v>227</v>
      </c>
      <c r="B11" s="374"/>
      <c r="C11" s="375"/>
      <c r="D11" s="71"/>
      <c r="E11" s="82">
        <v>1.27</v>
      </c>
      <c r="F11" s="82">
        <v>1.38</v>
      </c>
      <c r="G11" s="83">
        <v>0.73</v>
      </c>
      <c r="H11" s="376">
        <v>0.53</v>
      </c>
      <c r="I11" s="84" t="s">
        <v>314</v>
      </c>
      <c r="J11" s="84">
        <f>8.25+9</f>
        <v>17.25</v>
      </c>
      <c r="K11" s="373" t="s">
        <v>227</v>
      </c>
      <c r="L11" s="374"/>
      <c r="M11" s="375"/>
      <c r="N11" s="71"/>
      <c r="O11" s="82">
        <v>0.52</v>
      </c>
      <c r="P11" s="82">
        <v>0.43</v>
      </c>
      <c r="Q11" s="83"/>
      <c r="R11" s="376">
        <v>0.34</v>
      </c>
      <c r="S11" s="84"/>
      <c r="T11" s="84"/>
      <c r="U11" s="373" t="s">
        <v>227</v>
      </c>
      <c r="V11" s="374"/>
      <c r="W11" s="375"/>
      <c r="X11" s="71"/>
      <c r="Y11" s="82">
        <v>0.49</v>
      </c>
      <c r="Z11" s="82">
        <v>0.24</v>
      </c>
      <c r="AA11" s="83"/>
      <c r="AB11" s="376">
        <v>0.31</v>
      </c>
      <c r="AC11" s="84"/>
      <c r="AD11" s="84"/>
      <c r="AE11" s="373" t="s">
        <v>227</v>
      </c>
      <c r="AF11" s="374"/>
      <c r="AG11" s="375"/>
      <c r="AH11" s="71"/>
      <c r="AI11" s="82">
        <v>0.59</v>
      </c>
      <c r="AJ11" s="82">
        <v>0.74</v>
      </c>
      <c r="AK11" s="83"/>
      <c r="AL11" s="376">
        <v>0.38</v>
      </c>
      <c r="AM11" s="84" t="s">
        <v>314</v>
      </c>
      <c r="AN11" s="84">
        <v>-10</v>
      </c>
      <c r="AO11" s="373" t="s">
        <v>227</v>
      </c>
      <c r="AP11" s="374"/>
      <c r="AQ11" s="375"/>
      <c r="AR11" s="71"/>
      <c r="AS11" s="82">
        <v>0.42</v>
      </c>
      <c r="AT11" s="82">
        <v>0.06</v>
      </c>
      <c r="AU11" s="83"/>
      <c r="AV11" s="376">
        <v>0.52</v>
      </c>
      <c r="AW11" s="84" t="s">
        <v>328</v>
      </c>
      <c r="AX11" s="84">
        <v>10</v>
      </c>
      <c r="AY11" s="373" t="s">
        <v>227</v>
      </c>
      <c r="AZ11" s="374"/>
      <c r="BA11" s="375"/>
      <c r="BB11" s="71"/>
      <c r="BC11" s="82">
        <v>0.75</v>
      </c>
      <c r="BD11" s="82">
        <v>0.84</v>
      </c>
      <c r="BE11" s="83"/>
      <c r="BF11" s="376">
        <v>0.47</v>
      </c>
      <c r="BG11" s="84" t="s">
        <v>314</v>
      </c>
      <c r="BH11" s="84">
        <v>-8</v>
      </c>
      <c r="BI11" s="373" t="s">
        <v>227</v>
      </c>
      <c r="BJ11" s="374"/>
      <c r="BK11" s="375"/>
      <c r="BL11" s="71"/>
      <c r="BM11" s="82"/>
      <c r="BN11" s="82"/>
      <c r="BO11" s="83"/>
      <c r="BP11" s="376"/>
      <c r="BQ11" s="84"/>
      <c r="BR11" s="84"/>
      <c r="BS11" s="373" t="s">
        <v>227</v>
      </c>
      <c r="BT11" s="374"/>
      <c r="BU11" s="375"/>
      <c r="BV11" s="71"/>
      <c r="BW11" s="82">
        <v>0.3</v>
      </c>
      <c r="BX11" s="82">
        <v>0.26</v>
      </c>
      <c r="BY11" s="83"/>
      <c r="BZ11" s="376">
        <v>0.48</v>
      </c>
      <c r="CA11" s="84" t="s">
        <v>328</v>
      </c>
      <c r="CB11" s="84">
        <v>10</v>
      </c>
      <c r="CC11" s="373" t="s">
        <v>227</v>
      </c>
      <c r="CD11" s="374"/>
      <c r="CE11" s="375"/>
      <c r="CF11" s="71"/>
      <c r="CG11" s="82">
        <v>0.55000000000000004</v>
      </c>
      <c r="CH11" s="82">
        <v>0.41</v>
      </c>
      <c r="CI11" s="83">
        <v>0.14000000000000001</v>
      </c>
      <c r="CJ11" s="376"/>
      <c r="CK11" s="84"/>
      <c r="CL11" s="84"/>
      <c r="CM11" s="373" t="s">
        <v>227</v>
      </c>
      <c r="CN11" s="374"/>
      <c r="CO11" s="375"/>
      <c r="CP11" s="71"/>
      <c r="CQ11" s="82">
        <v>1.26</v>
      </c>
      <c r="CR11" s="82">
        <v>3.88</v>
      </c>
      <c r="CS11" s="83"/>
      <c r="CT11" s="376">
        <v>0.74</v>
      </c>
      <c r="CU11" s="84" t="s">
        <v>314</v>
      </c>
      <c r="CV11" s="84">
        <v>-4.75</v>
      </c>
      <c r="CW11" s="373" t="s">
        <v>227</v>
      </c>
      <c r="CX11" s="374"/>
      <c r="CY11" s="375"/>
      <c r="CZ11" s="71"/>
      <c r="DA11" s="82">
        <v>1.1499999999999999</v>
      </c>
      <c r="DB11" s="82">
        <v>1.24</v>
      </c>
      <c r="DC11" s="83"/>
      <c r="DD11" s="376">
        <v>0.71</v>
      </c>
      <c r="DE11" s="84" t="s">
        <v>314</v>
      </c>
      <c r="DF11" s="84">
        <v>-1.5</v>
      </c>
      <c r="DG11" s="373" t="s">
        <v>227</v>
      </c>
      <c r="DH11" s="374"/>
      <c r="DI11" s="375"/>
      <c r="DJ11" s="71"/>
      <c r="DK11" s="82">
        <v>0.62</v>
      </c>
      <c r="DL11" s="82">
        <v>0.57999999999999996</v>
      </c>
      <c r="DM11" s="83"/>
      <c r="DN11" s="376">
        <v>2.5</v>
      </c>
      <c r="DO11" s="84"/>
      <c r="DP11" s="84"/>
      <c r="DQ11" s="373" t="s">
        <v>227</v>
      </c>
      <c r="DR11" s="374"/>
      <c r="DS11" s="375"/>
      <c r="DT11" s="71"/>
      <c r="DU11" s="82">
        <v>0.43</v>
      </c>
      <c r="DV11" s="82">
        <v>0.42</v>
      </c>
      <c r="DW11" s="83"/>
      <c r="DX11" s="376"/>
      <c r="DY11" s="84"/>
      <c r="DZ11" s="84"/>
      <c r="EA11" s="373" t="s">
        <v>227</v>
      </c>
      <c r="EB11" s="374"/>
      <c r="EC11" s="375"/>
      <c r="ED11" s="71"/>
      <c r="EE11" s="82">
        <v>0.45</v>
      </c>
      <c r="EF11" s="82">
        <v>1.04</v>
      </c>
      <c r="EG11" s="83"/>
      <c r="EH11" s="376">
        <v>0.3</v>
      </c>
      <c r="EI11" s="84"/>
      <c r="EJ11" s="84"/>
      <c r="EK11" s="274" t="s">
        <v>227</v>
      </c>
      <c r="EL11" s="275"/>
      <c r="EM11" s="276"/>
      <c r="EN11" s="64"/>
      <c r="EO11" s="34">
        <v>0.64</v>
      </c>
      <c r="EP11" s="34">
        <v>0.82</v>
      </c>
      <c r="EQ11" s="35"/>
      <c r="ER11" s="284">
        <v>0.91</v>
      </c>
      <c r="ES11" s="65"/>
      <c r="ET11" s="65"/>
      <c r="EU11" s="274" t="s">
        <v>227</v>
      </c>
      <c r="EV11" s="275"/>
      <c r="EW11" s="276"/>
      <c r="EX11" s="64"/>
      <c r="EY11" s="34">
        <v>0.63</v>
      </c>
      <c r="EZ11" s="34">
        <v>0.8</v>
      </c>
      <c r="FA11" s="35"/>
      <c r="FB11" s="284">
        <v>0.96</v>
      </c>
      <c r="FC11" s="65"/>
      <c r="FD11" s="65"/>
      <c r="FE11" s="274" t="s">
        <v>227</v>
      </c>
      <c r="FF11" s="275"/>
      <c r="FG11" s="276"/>
      <c r="FH11" s="64"/>
      <c r="FI11" s="34">
        <v>0.66</v>
      </c>
      <c r="FJ11" s="34">
        <v>0.64</v>
      </c>
      <c r="FK11" s="35"/>
      <c r="FL11" s="284">
        <v>0.95</v>
      </c>
      <c r="FM11" s="65"/>
      <c r="FN11" s="65"/>
      <c r="FO11" s="274" t="s">
        <v>227</v>
      </c>
      <c r="FP11" s="275"/>
      <c r="FQ11" s="276"/>
      <c r="FR11" s="64"/>
      <c r="FS11" s="34">
        <v>0.61</v>
      </c>
      <c r="FT11" s="34">
        <v>0.51</v>
      </c>
      <c r="FU11" s="35"/>
      <c r="FV11" s="284">
        <v>0.21</v>
      </c>
      <c r="FW11" s="65"/>
      <c r="FX11" s="65"/>
      <c r="FY11" s="274" t="s">
        <v>227</v>
      </c>
      <c r="FZ11" s="275"/>
      <c r="GA11" s="276"/>
      <c r="GB11" s="64"/>
      <c r="GC11" s="34">
        <v>0.57999999999999996</v>
      </c>
      <c r="GD11" s="34">
        <v>0.6</v>
      </c>
      <c r="GE11" s="35"/>
      <c r="GF11" s="284">
        <v>0.21</v>
      </c>
      <c r="GG11" s="65"/>
      <c r="GH11" s="65"/>
      <c r="GI11" s="274" t="s">
        <v>227</v>
      </c>
      <c r="GJ11" s="275"/>
      <c r="GK11" s="276"/>
      <c r="GL11" s="64"/>
      <c r="GM11" s="34">
        <v>0.48</v>
      </c>
      <c r="GN11" s="34">
        <v>0.46</v>
      </c>
      <c r="GO11" s="35"/>
      <c r="GP11" s="284">
        <v>0.2</v>
      </c>
      <c r="GQ11" s="65"/>
      <c r="GR11" s="65"/>
      <c r="GS11" s="274" t="s">
        <v>227</v>
      </c>
      <c r="GT11" s="275"/>
      <c r="GU11" s="276"/>
      <c r="GV11" s="64"/>
      <c r="GW11" s="34">
        <v>0.62</v>
      </c>
      <c r="GX11" s="34">
        <v>1.68</v>
      </c>
      <c r="GY11" s="35"/>
      <c r="GZ11" s="284">
        <v>0.19</v>
      </c>
      <c r="HA11" s="65"/>
      <c r="HB11" s="65"/>
      <c r="HC11" s="274" t="s">
        <v>227</v>
      </c>
      <c r="HD11" s="275"/>
      <c r="HE11" s="276"/>
      <c r="HF11" s="64"/>
      <c r="HG11" s="34">
        <v>0.39</v>
      </c>
      <c r="HH11" s="34">
        <v>0.25</v>
      </c>
      <c r="HI11" s="35"/>
      <c r="HJ11" s="284">
        <v>0.23</v>
      </c>
      <c r="HK11" s="65"/>
      <c r="HL11" s="65"/>
      <c r="HM11" s="274" t="s">
        <v>227</v>
      </c>
      <c r="HN11" s="275"/>
      <c r="HO11" s="276"/>
      <c r="HP11" s="64"/>
      <c r="HQ11" s="34">
        <v>0.43</v>
      </c>
      <c r="HR11" s="34">
        <v>0.28999999999999998</v>
      </c>
      <c r="HS11" s="35"/>
      <c r="HT11" s="284">
        <v>0.46</v>
      </c>
      <c r="HU11" s="65" t="s">
        <v>328</v>
      </c>
      <c r="HV11" s="65">
        <v>-5</v>
      </c>
      <c r="HW11" s="274" t="s">
        <v>227</v>
      </c>
      <c r="HX11" s="275"/>
      <c r="HY11" s="276"/>
      <c r="HZ11" s="64"/>
      <c r="IA11" s="34">
        <v>1.03</v>
      </c>
      <c r="IB11" s="34">
        <v>5.7</v>
      </c>
      <c r="IC11" s="35"/>
      <c r="ID11" s="284">
        <v>0.44</v>
      </c>
      <c r="IE11" s="65" t="s">
        <v>314</v>
      </c>
      <c r="IF11" s="65">
        <v>-10</v>
      </c>
      <c r="IG11" s="274" t="s">
        <v>227</v>
      </c>
      <c r="IH11" s="275"/>
      <c r="II11" s="276"/>
      <c r="IJ11" s="64"/>
      <c r="IK11" s="34">
        <v>0.5</v>
      </c>
      <c r="IL11" s="34">
        <v>0.34</v>
      </c>
      <c r="IM11" s="35"/>
      <c r="IN11" s="284">
        <v>0.43</v>
      </c>
      <c r="IO11" s="65"/>
      <c r="IP11" s="65"/>
      <c r="IQ11" s="274" t="s">
        <v>227</v>
      </c>
      <c r="IR11" s="275"/>
      <c r="IS11" s="276"/>
      <c r="IT11" s="64"/>
      <c r="IU11" s="34">
        <v>0.63</v>
      </c>
      <c r="IV11" s="34">
        <v>0.35</v>
      </c>
      <c r="IW11" s="35"/>
      <c r="IX11" s="284">
        <v>0.4</v>
      </c>
      <c r="IY11" s="65"/>
      <c r="IZ11" s="65"/>
      <c r="JA11" s="274" t="s">
        <v>227</v>
      </c>
      <c r="JB11" s="275"/>
      <c r="JC11" s="276"/>
      <c r="JD11" s="64"/>
      <c r="JE11" s="34"/>
      <c r="JF11" s="34"/>
      <c r="JG11" s="35"/>
      <c r="JH11" s="284">
        <v>0.47</v>
      </c>
      <c r="JI11" s="65"/>
      <c r="JJ11" s="65"/>
      <c r="JK11" s="274" t="s">
        <v>227</v>
      </c>
      <c r="JL11" s="275"/>
      <c r="JM11" s="276"/>
      <c r="JN11" s="64"/>
      <c r="JO11" s="34">
        <v>0.49</v>
      </c>
      <c r="JP11" s="34">
        <v>0.36</v>
      </c>
      <c r="JQ11" s="35"/>
      <c r="JR11" s="284">
        <v>0.47</v>
      </c>
      <c r="JS11" s="65"/>
      <c r="JT11" s="65"/>
      <c r="JU11" s="274" t="s">
        <v>227</v>
      </c>
      <c r="JV11" s="275"/>
      <c r="JW11" s="276"/>
      <c r="JX11" s="64"/>
      <c r="JY11" s="34">
        <v>0.49</v>
      </c>
      <c r="JZ11" s="34">
        <v>0.3</v>
      </c>
      <c r="KA11" s="35"/>
      <c r="KB11" s="284">
        <v>0.49</v>
      </c>
      <c r="KC11" s="65"/>
      <c r="KD11" s="65"/>
      <c r="KE11" s="274" t="s">
        <v>227</v>
      </c>
      <c r="KF11" s="275"/>
      <c r="KG11" s="276"/>
      <c r="KH11" s="64"/>
      <c r="KI11" s="34">
        <v>0.47</v>
      </c>
      <c r="KJ11" s="34">
        <v>0.25</v>
      </c>
      <c r="KK11" s="35"/>
      <c r="KL11" s="284">
        <v>0.5</v>
      </c>
      <c r="KM11" s="65"/>
      <c r="KN11" s="65"/>
      <c r="KO11" s="274" t="s">
        <v>227</v>
      </c>
      <c r="KP11" s="275"/>
      <c r="KQ11" s="276"/>
      <c r="KR11" s="64"/>
      <c r="KS11" s="34">
        <v>0.48</v>
      </c>
      <c r="KT11" s="34">
        <v>0.7</v>
      </c>
      <c r="KU11" s="35">
        <v>0.52</v>
      </c>
      <c r="KV11" s="284">
        <v>0.42</v>
      </c>
      <c r="KW11" s="65"/>
      <c r="KX11" s="65"/>
      <c r="KY11" s="274" t="s">
        <v>227</v>
      </c>
      <c r="KZ11" s="275"/>
      <c r="LA11" s="276"/>
      <c r="LB11" s="64"/>
      <c r="LC11" s="34">
        <v>0.51</v>
      </c>
      <c r="LD11" s="34">
        <v>0.52</v>
      </c>
      <c r="LE11" s="35"/>
      <c r="LF11" s="284">
        <v>0.43</v>
      </c>
      <c r="LG11" s="65"/>
      <c r="LH11" s="65"/>
      <c r="LI11" s="274" t="s">
        <v>227</v>
      </c>
      <c r="LJ11" s="275"/>
      <c r="LK11" s="276"/>
      <c r="LL11" s="64"/>
      <c r="LM11" s="34">
        <v>0.39</v>
      </c>
      <c r="LN11" s="34">
        <v>0.09</v>
      </c>
      <c r="LO11" s="35"/>
      <c r="LP11" s="284">
        <v>0.44</v>
      </c>
      <c r="LQ11" s="65"/>
      <c r="LR11" s="65"/>
      <c r="LS11" s="274" t="s">
        <v>227</v>
      </c>
      <c r="LT11" s="275"/>
      <c r="LU11" s="276"/>
      <c r="LV11" s="64"/>
      <c r="LW11" s="34">
        <v>0.5</v>
      </c>
      <c r="LX11" s="34">
        <v>0.41</v>
      </c>
      <c r="LY11" s="35"/>
      <c r="LZ11" s="284">
        <v>0.43</v>
      </c>
      <c r="MA11" s="65"/>
      <c r="MB11" s="65"/>
      <c r="MC11" s="274" t="s">
        <v>227</v>
      </c>
      <c r="MD11" s="275"/>
      <c r="ME11" s="276"/>
      <c r="MF11" s="64"/>
      <c r="MG11" s="34">
        <v>0.52</v>
      </c>
      <c r="MH11" s="34">
        <v>0.42</v>
      </c>
      <c r="MI11" s="35"/>
      <c r="MJ11" s="284">
        <v>0.42</v>
      </c>
      <c r="MK11" s="65"/>
      <c r="ML11" s="65"/>
      <c r="MM11" s="274" t="s">
        <v>227</v>
      </c>
      <c r="MN11" s="275"/>
      <c r="MO11" s="276"/>
      <c r="MP11" s="64"/>
      <c r="MQ11" s="34"/>
      <c r="MR11" s="34"/>
      <c r="MS11" s="35"/>
      <c r="MT11" s="284">
        <v>0.37</v>
      </c>
      <c r="MU11" s="65"/>
      <c r="MV11" s="65"/>
      <c r="MW11" s="274" t="s">
        <v>227</v>
      </c>
      <c r="MX11" s="275"/>
      <c r="MY11" s="276"/>
      <c r="MZ11" s="64"/>
      <c r="NA11" s="34">
        <v>0.48</v>
      </c>
      <c r="NB11" s="34">
        <v>0.39</v>
      </c>
      <c r="NC11" s="35"/>
      <c r="ND11" s="284"/>
      <c r="NE11" s="65"/>
      <c r="NF11" s="65"/>
      <c r="NG11" s="274" t="s">
        <v>227</v>
      </c>
      <c r="NH11" s="275"/>
      <c r="NI11" s="276"/>
      <c r="NJ11" s="64"/>
      <c r="NK11" s="34">
        <v>0.56999999999999995</v>
      </c>
      <c r="NL11" s="34">
        <v>0.43</v>
      </c>
      <c r="NM11" s="35"/>
      <c r="NN11" s="284">
        <v>0.35</v>
      </c>
      <c r="NO11" s="65"/>
      <c r="NP11" s="65"/>
      <c r="NQ11" s="274" t="s">
        <v>227</v>
      </c>
      <c r="NR11" s="275"/>
      <c r="NS11" s="276"/>
      <c r="NT11" s="64"/>
      <c r="NU11" s="34">
        <v>0.65</v>
      </c>
      <c r="NV11" s="34">
        <v>0.88</v>
      </c>
      <c r="NW11" s="35"/>
      <c r="NX11" s="284"/>
      <c r="NY11" s="65"/>
      <c r="NZ11" s="65"/>
      <c r="OA11" s="274" t="s">
        <v>227</v>
      </c>
      <c r="OB11" s="275"/>
      <c r="OC11" s="276"/>
      <c r="OD11" s="64"/>
      <c r="OE11" s="34">
        <v>0.78</v>
      </c>
      <c r="OF11" s="34">
        <v>2.52</v>
      </c>
      <c r="OG11" s="35"/>
      <c r="OH11" s="284">
        <v>0.78</v>
      </c>
      <c r="OI11" s="65" t="s">
        <v>314</v>
      </c>
      <c r="OJ11" s="65">
        <v>-1</v>
      </c>
      <c r="OK11" s="215" t="s">
        <v>742</v>
      </c>
      <c r="OL11" s="216"/>
      <c r="OM11" s="71" t="s">
        <v>731</v>
      </c>
      <c r="ON11" s="71" t="s">
        <v>41</v>
      </c>
      <c r="OO11" s="34"/>
      <c r="OP11" s="236"/>
      <c r="OQ11" s="236"/>
      <c r="OR11" s="286"/>
      <c r="OS11" s="65"/>
      <c r="OT11" s="217"/>
      <c r="OU11" s="274" t="s">
        <v>281</v>
      </c>
      <c r="OV11" s="275"/>
      <c r="OW11" s="275"/>
      <c r="OX11" s="275"/>
      <c r="OY11" s="275"/>
      <c r="OZ11" s="275"/>
      <c r="PA11" s="275"/>
      <c r="PB11" s="275"/>
      <c r="PC11" s="275"/>
      <c r="PD11" s="275"/>
      <c r="PE11" s="276"/>
      <c r="PF11" s="215" t="s">
        <v>742</v>
      </c>
      <c r="PG11" s="216"/>
      <c r="PH11" s="71" t="s">
        <v>731</v>
      </c>
      <c r="PI11" s="71" t="s">
        <v>41</v>
      </c>
      <c r="PJ11" s="34">
        <v>0.8</v>
      </c>
      <c r="PK11" s="236"/>
      <c r="PL11" s="236"/>
      <c r="PM11" s="286"/>
      <c r="PN11" s="65"/>
      <c r="PO11" s="217"/>
      <c r="PP11" s="306"/>
      <c r="PQ11" s="215" t="s">
        <v>742</v>
      </c>
      <c r="PR11" s="216"/>
      <c r="PS11" s="71" t="s">
        <v>731</v>
      </c>
      <c r="PT11" s="71" t="s">
        <v>41</v>
      </c>
      <c r="PU11" s="34">
        <v>0.68</v>
      </c>
      <c r="PV11" s="236"/>
      <c r="PW11" s="236"/>
      <c r="PX11" s="286"/>
      <c r="PY11" s="65"/>
      <c r="PZ11" s="217"/>
      <c r="QA11" s="306"/>
      <c r="QB11" s="215" t="s">
        <v>742</v>
      </c>
      <c r="QC11" s="216"/>
      <c r="QD11" s="71" t="s">
        <v>731</v>
      </c>
      <c r="QE11" s="71" t="s">
        <v>41</v>
      </c>
      <c r="QF11" s="34">
        <v>0.61</v>
      </c>
      <c r="QG11" s="236"/>
      <c r="QH11" s="236"/>
      <c r="QI11" s="286"/>
      <c r="QJ11" s="65"/>
      <c r="QK11" s="217"/>
      <c r="QL11" s="306"/>
      <c r="QM11" s="215" t="s">
        <v>742</v>
      </c>
      <c r="QN11" s="216"/>
      <c r="QO11" s="71" t="s">
        <v>731</v>
      </c>
      <c r="QP11" s="71" t="s">
        <v>41</v>
      </c>
      <c r="QQ11" s="34">
        <v>0.6</v>
      </c>
      <c r="QR11" s="236"/>
      <c r="QS11" s="236"/>
      <c r="QT11" s="286"/>
      <c r="QU11" s="65"/>
      <c r="QV11" s="217"/>
      <c r="QW11" s="306"/>
      <c r="QX11" s="215" t="s">
        <v>742</v>
      </c>
      <c r="QY11" s="216"/>
      <c r="QZ11" s="71" t="s">
        <v>731</v>
      </c>
      <c r="RA11" s="71" t="s">
        <v>41</v>
      </c>
      <c r="RB11" s="34">
        <v>0.61</v>
      </c>
      <c r="RC11" s="236"/>
      <c r="RD11" s="236"/>
      <c r="RE11" s="286"/>
      <c r="RF11" s="65"/>
      <c r="RG11" s="217"/>
      <c r="RH11" s="306"/>
    </row>
    <row r="12" spans="1:476" ht="15" customHeight="1">
      <c r="A12" s="379" t="s">
        <v>299</v>
      </c>
      <c r="B12" s="380"/>
      <c r="C12" s="380"/>
      <c r="D12" s="85"/>
      <c r="E12" s="381">
        <v>1530</v>
      </c>
      <c r="F12" s="381"/>
      <c r="G12" s="382"/>
      <c r="H12" s="377"/>
      <c r="I12" s="383"/>
      <c r="J12" s="384"/>
      <c r="K12" s="379" t="s">
        <v>299</v>
      </c>
      <c r="L12" s="380"/>
      <c r="M12" s="380"/>
      <c r="N12" s="85"/>
      <c r="O12" s="381">
        <v>1530</v>
      </c>
      <c r="P12" s="381"/>
      <c r="Q12" s="382"/>
      <c r="R12" s="377"/>
      <c r="S12" s="383"/>
      <c r="T12" s="384"/>
      <c r="U12" s="379" t="s">
        <v>299</v>
      </c>
      <c r="V12" s="380"/>
      <c r="W12" s="380"/>
      <c r="X12" s="85"/>
      <c r="Y12" s="381">
        <v>1530</v>
      </c>
      <c r="Z12" s="381"/>
      <c r="AA12" s="382"/>
      <c r="AB12" s="377"/>
      <c r="AC12" s="383"/>
      <c r="AD12" s="384"/>
      <c r="AE12" s="379" t="s">
        <v>299</v>
      </c>
      <c r="AF12" s="380"/>
      <c r="AG12" s="380"/>
      <c r="AH12" s="85"/>
      <c r="AI12" s="381">
        <v>1530</v>
      </c>
      <c r="AJ12" s="381"/>
      <c r="AK12" s="382"/>
      <c r="AL12" s="377"/>
      <c r="AM12" s="383"/>
      <c r="AN12" s="384"/>
      <c r="AO12" s="379" t="s">
        <v>299</v>
      </c>
      <c r="AP12" s="380"/>
      <c r="AQ12" s="380"/>
      <c r="AR12" s="85"/>
      <c r="AS12" s="381">
        <v>1530</v>
      </c>
      <c r="AT12" s="381"/>
      <c r="AU12" s="382"/>
      <c r="AV12" s="377"/>
      <c r="AW12" s="383"/>
      <c r="AX12" s="384"/>
      <c r="AY12" s="379" t="s">
        <v>299</v>
      </c>
      <c r="AZ12" s="380"/>
      <c r="BA12" s="380"/>
      <c r="BB12" s="85"/>
      <c r="BC12" s="381">
        <v>1530</v>
      </c>
      <c r="BD12" s="381"/>
      <c r="BE12" s="382"/>
      <c r="BF12" s="377"/>
      <c r="BG12" s="383"/>
      <c r="BH12" s="384"/>
      <c r="BI12" s="379" t="s">
        <v>299</v>
      </c>
      <c r="BJ12" s="380"/>
      <c r="BK12" s="380"/>
      <c r="BL12" s="85"/>
      <c r="BM12" s="381">
        <v>1530</v>
      </c>
      <c r="BN12" s="381"/>
      <c r="BO12" s="382"/>
      <c r="BP12" s="377"/>
      <c r="BQ12" s="383"/>
      <c r="BR12" s="384"/>
      <c r="BS12" s="379" t="s">
        <v>299</v>
      </c>
      <c r="BT12" s="380"/>
      <c r="BU12" s="380"/>
      <c r="BV12" s="85"/>
      <c r="BW12" s="381">
        <v>1530</v>
      </c>
      <c r="BX12" s="381"/>
      <c r="BY12" s="382"/>
      <c r="BZ12" s="377"/>
      <c r="CA12" s="383"/>
      <c r="CB12" s="384"/>
      <c r="CC12" s="379" t="s">
        <v>299</v>
      </c>
      <c r="CD12" s="380"/>
      <c r="CE12" s="380"/>
      <c r="CF12" s="85"/>
      <c r="CG12" s="381">
        <v>1530</v>
      </c>
      <c r="CH12" s="381"/>
      <c r="CI12" s="382"/>
      <c r="CJ12" s="377"/>
      <c r="CK12" s="383"/>
      <c r="CL12" s="384"/>
      <c r="CM12" s="379" t="s">
        <v>299</v>
      </c>
      <c r="CN12" s="380"/>
      <c r="CO12" s="380"/>
      <c r="CP12" s="85"/>
      <c r="CQ12" s="381">
        <v>1530</v>
      </c>
      <c r="CR12" s="381"/>
      <c r="CS12" s="382"/>
      <c r="CT12" s="377"/>
      <c r="CU12" s="383"/>
      <c r="CV12" s="384"/>
      <c r="CW12" s="379" t="s">
        <v>299</v>
      </c>
      <c r="CX12" s="380"/>
      <c r="CY12" s="380"/>
      <c r="CZ12" s="85"/>
      <c r="DA12" s="381">
        <v>1530</v>
      </c>
      <c r="DB12" s="381"/>
      <c r="DC12" s="382"/>
      <c r="DD12" s="377"/>
      <c r="DE12" s="383"/>
      <c r="DF12" s="384"/>
      <c r="DG12" s="379" t="s">
        <v>299</v>
      </c>
      <c r="DH12" s="380"/>
      <c r="DI12" s="380"/>
      <c r="DJ12" s="85"/>
      <c r="DK12" s="381">
        <v>1530</v>
      </c>
      <c r="DL12" s="381"/>
      <c r="DM12" s="382"/>
      <c r="DN12" s="377"/>
      <c r="DO12" s="383"/>
      <c r="DP12" s="384"/>
      <c r="DQ12" s="379" t="s">
        <v>299</v>
      </c>
      <c r="DR12" s="380"/>
      <c r="DS12" s="380"/>
      <c r="DT12" s="85"/>
      <c r="DU12" s="381">
        <v>1530</v>
      </c>
      <c r="DV12" s="381"/>
      <c r="DW12" s="382"/>
      <c r="DX12" s="377"/>
      <c r="DY12" s="383"/>
      <c r="DZ12" s="384"/>
      <c r="EA12" s="379" t="s">
        <v>299</v>
      </c>
      <c r="EB12" s="380"/>
      <c r="EC12" s="380"/>
      <c r="ED12" s="85"/>
      <c r="EE12" s="381">
        <v>1530</v>
      </c>
      <c r="EF12" s="381"/>
      <c r="EG12" s="382"/>
      <c r="EH12" s="377"/>
      <c r="EI12" s="383"/>
      <c r="EJ12" s="384"/>
      <c r="EK12" s="272" t="s">
        <v>299</v>
      </c>
      <c r="EL12" s="273"/>
      <c r="EM12" s="273"/>
      <c r="EN12" s="179"/>
      <c r="EO12" s="277">
        <v>0.64583333333333337</v>
      </c>
      <c r="EP12" s="277"/>
      <c r="EQ12" s="278"/>
      <c r="ER12" s="285"/>
      <c r="ES12" s="279"/>
      <c r="ET12" s="280"/>
      <c r="EU12" s="272" t="s">
        <v>299</v>
      </c>
      <c r="EV12" s="273"/>
      <c r="EW12" s="273"/>
      <c r="EX12" s="184"/>
      <c r="EY12" s="277">
        <v>0.64583333333333337</v>
      </c>
      <c r="EZ12" s="277"/>
      <c r="FA12" s="278"/>
      <c r="FB12" s="285"/>
      <c r="FC12" s="279"/>
      <c r="FD12" s="280"/>
      <c r="FE12" s="272" t="s">
        <v>299</v>
      </c>
      <c r="FF12" s="273"/>
      <c r="FG12" s="273"/>
      <c r="FH12" s="186"/>
      <c r="FI12" s="277">
        <v>0.64583333333333337</v>
      </c>
      <c r="FJ12" s="277"/>
      <c r="FK12" s="278"/>
      <c r="FL12" s="285"/>
      <c r="FM12" s="279"/>
      <c r="FN12" s="280"/>
      <c r="FO12" s="272" t="s">
        <v>299</v>
      </c>
      <c r="FP12" s="273"/>
      <c r="FQ12" s="273"/>
      <c r="FR12" s="187"/>
      <c r="FS12" s="277">
        <v>0.64583333333333337</v>
      </c>
      <c r="FT12" s="277"/>
      <c r="FU12" s="278"/>
      <c r="FV12" s="285"/>
      <c r="FW12" s="279"/>
      <c r="FX12" s="280"/>
      <c r="FY12" s="272" t="s">
        <v>299</v>
      </c>
      <c r="FZ12" s="273"/>
      <c r="GA12" s="273"/>
      <c r="GB12" s="188"/>
      <c r="GC12" s="277">
        <v>0.64583333333333337</v>
      </c>
      <c r="GD12" s="277"/>
      <c r="GE12" s="278"/>
      <c r="GF12" s="285"/>
      <c r="GG12" s="279"/>
      <c r="GH12" s="280"/>
      <c r="GI12" s="272" t="s">
        <v>299</v>
      </c>
      <c r="GJ12" s="273"/>
      <c r="GK12" s="273"/>
      <c r="GL12" s="189"/>
      <c r="GM12" s="277">
        <v>0.64583333333333337</v>
      </c>
      <c r="GN12" s="277"/>
      <c r="GO12" s="278"/>
      <c r="GP12" s="285"/>
      <c r="GQ12" s="279"/>
      <c r="GR12" s="280"/>
      <c r="GS12" s="272" t="s">
        <v>299</v>
      </c>
      <c r="GT12" s="273"/>
      <c r="GU12" s="273"/>
      <c r="GV12" s="190"/>
      <c r="GW12" s="277">
        <v>0.64583333333333337</v>
      </c>
      <c r="GX12" s="277"/>
      <c r="GY12" s="278"/>
      <c r="GZ12" s="285"/>
      <c r="HA12" s="279"/>
      <c r="HB12" s="280"/>
      <c r="HC12" s="272" t="s">
        <v>299</v>
      </c>
      <c r="HD12" s="273"/>
      <c r="HE12" s="273"/>
      <c r="HF12" s="191"/>
      <c r="HG12" s="277">
        <v>0.64583333333333337</v>
      </c>
      <c r="HH12" s="277"/>
      <c r="HI12" s="278"/>
      <c r="HJ12" s="285"/>
      <c r="HK12" s="279"/>
      <c r="HL12" s="280"/>
      <c r="HM12" s="272" t="s">
        <v>299</v>
      </c>
      <c r="HN12" s="273"/>
      <c r="HO12" s="273"/>
      <c r="HP12" s="192"/>
      <c r="HQ12" s="277">
        <v>0.64583333333333337</v>
      </c>
      <c r="HR12" s="277"/>
      <c r="HS12" s="278"/>
      <c r="HT12" s="285"/>
      <c r="HU12" s="279"/>
      <c r="HV12" s="280"/>
      <c r="HW12" s="272" t="s">
        <v>299</v>
      </c>
      <c r="HX12" s="273"/>
      <c r="HY12" s="273"/>
      <c r="HZ12" s="193"/>
      <c r="IA12" s="277">
        <v>0.64583333333333337</v>
      </c>
      <c r="IB12" s="277"/>
      <c r="IC12" s="278"/>
      <c r="ID12" s="285"/>
      <c r="IE12" s="279"/>
      <c r="IF12" s="280"/>
      <c r="IG12" s="272" t="s">
        <v>299</v>
      </c>
      <c r="IH12" s="273"/>
      <c r="II12" s="273"/>
      <c r="IJ12" s="194"/>
      <c r="IK12" s="277">
        <v>0.64583333333333337</v>
      </c>
      <c r="IL12" s="277"/>
      <c r="IM12" s="278"/>
      <c r="IN12" s="285"/>
      <c r="IO12" s="279"/>
      <c r="IP12" s="280"/>
      <c r="IQ12" s="272" t="s">
        <v>299</v>
      </c>
      <c r="IR12" s="273"/>
      <c r="IS12" s="273"/>
      <c r="IT12" s="195"/>
      <c r="IU12" s="277">
        <v>0.64583333333333337</v>
      </c>
      <c r="IV12" s="277"/>
      <c r="IW12" s="278"/>
      <c r="IX12" s="285"/>
      <c r="IY12" s="279"/>
      <c r="IZ12" s="280"/>
      <c r="JA12" s="272" t="s">
        <v>299</v>
      </c>
      <c r="JB12" s="273"/>
      <c r="JC12" s="273"/>
      <c r="JD12" s="196"/>
      <c r="JE12" s="277">
        <v>0.64583333333333337</v>
      </c>
      <c r="JF12" s="277"/>
      <c r="JG12" s="278"/>
      <c r="JH12" s="285"/>
      <c r="JI12" s="279"/>
      <c r="JJ12" s="280"/>
      <c r="JK12" s="272" t="s">
        <v>299</v>
      </c>
      <c r="JL12" s="273"/>
      <c r="JM12" s="273"/>
      <c r="JN12" s="197"/>
      <c r="JO12" s="277">
        <v>0.64583333333333337</v>
      </c>
      <c r="JP12" s="277"/>
      <c r="JQ12" s="278"/>
      <c r="JR12" s="285"/>
      <c r="JS12" s="279"/>
      <c r="JT12" s="280"/>
      <c r="JU12" s="272" t="s">
        <v>299</v>
      </c>
      <c r="JV12" s="273"/>
      <c r="JW12" s="273"/>
      <c r="JX12" s="198"/>
      <c r="JY12" s="277">
        <v>0.64583333333333337</v>
      </c>
      <c r="JZ12" s="277"/>
      <c r="KA12" s="278"/>
      <c r="KB12" s="285"/>
      <c r="KC12" s="279"/>
      <c r="KD12" s="280"/>
      <c r="KE12" s="272" t="s">
        <v>299</v>
      </c>
      <c r="KF12" s="273"/>
      <c r="KG12" s="273"/>
      <c r="KH12" s="199"/>
      <c r="KI12" s="277">
        <v>0.64583333333333337</v>
      </c>
      <c r="KJ12" s="277"/>
      <c r="KK12" s="278"/>
      <c r="KL12" s="285"/>
      <c r="KM12" s="279"/>
      <c r="KN12" s="280"/>
      <c r="KO12" s="272" t="s">
        <v>299</v>
      </c>
      <c r="KP12" s="273"/>
      <c r="KQ12" s="273"/>
      <c r="KR12" s="200"/>
      <c r="KS12" s="277">
        <v>0.64583333333333337</v>
      </c>
      <c r="KT12" s="277"/>
      <c r="KU12" s="278"/>
      <c r="KV12" s="285"/>
      <c r="KW12" s="279"/>
      <c r="KX12" s="280"/>
      <c r="KY12" s="272" t="s">
        <v>299</v>
      </c>
      <c r="KZ12" s="273"/>
      <c r="LA12" s="273"/>
      <c r="LB12" s="201"/>
      <c r="LC12" s="277">
        <v>0.64583333333333337</v>
      </c>
      <c r="LD12" s="277"/>
      <c r="LE12" s="278"/>
      <c r="LF12" s="285"/>
      <c r="LG12" s="279"/>
      <c r="LH12" s="280"/>
      <c r="LI12" s="272" t="s">
        <v>299</v>
      </c>
      <c r="LJ12" s="273"/>
      <c r="LK12" s="273"/>
      <c r="LL12" s="202"/>
      <c r="LM12" s="277">
        <v>0.64583333333333337</v>
      </c>
      <c r="LN12" s="277"/>
      <c r="LO12" s="278"/>
      <c r="LP12" s="285"/>
      <c r="LQ12" s="279"/>
      <c r="LR12" s="280"/>
      <c r="LS12" s="272" t="s">
        <v>299</v>
      </c>
      <c r="LT12" s="273"/>
      <c r="LU12" s="273"/>
      <c r="LV12" s="203"/>
      <c r="LW12" s="277">
        <v>0.64583333333333337</v>
      </c>
      <c r="LX12" s="277"/>
      <c r="LY12" s="278"/>
      <c r="LZ12" s="285"/>
      <c r="MA12" s="279"/>
      <c r="MB12" s="280"/>
      <c r="MC12" s="272" t="s">
        <v>299</v>
      </c>
      <c r="MD12" s="273"/>
      <c r="ME12" s="273"/>
      <c r="MF12" s="204"/>
      <c r="MG12" s="277">
        <v>0.64583333333333337</v>
      </c>
      <c r="MH12" s="277"/>
      <c r="MI12" s="278"/>
      <c r="MJ12" s="285"/>
      <c r="MK12" s="279"/>
      <c r="ML12" s="280"/>
      <c r="MM12" s="272" t="s">
        <v>299</v>
      </c>
      <c r="MN12" s="273"/>
      <c r="MO12" s="273"/>
      <c r="MP12" s="205"/>
      <c r="MQ12" s="277">
        <v>0.64583333333333337</v>
      </c>
      <c r="MR12" s="277"/>
      <c r="MS12" s="278"/>
      <c r="MT12" s="285"/>
      <c r="MU12" s="279"/>
      <c r="MV12" s="280"/>
      <c r="MW12" s="272" t="s">
        <v>299</v>
      </c>
      <c r="MX12" s="273"/>
      <c r="MY12" s="273"/>
      <c r="MZ12" s="206"/>
      <c r="NA12" s="277">
        <v>0.64583333333333337</v>
      </c>
      <c r="NB12" s="277"/>
      <c r="NC12" s="278"/>
      <c r="ND12" s="285"/>
      <c r="NE12" s="279"/>
      <c r="NF12" s="280"/>
      <c r="NG12" s="272" t="s">
        <v>299</v>
      </c>
      <c r="NH12" s="273"/>
      <c r="NI12" s="273"/>
      <c r="NJ12" s="210"/>
      <c r="NK12" s="277">
        <v>0.64583333333333337</v>
      </c>
      <c r="NL12" s="277"/>
      <c r="NM12" s="278"/>
      <c r="NN12" s="285"/>
      <c r="NO12" s="279"/>
      <c r="NP12" s="280"/>
      <c r="NQ12" s="272" t="s">
        <v>299</v>
      </c>
      <c r="NR12" s="273"/>
      <c r="NS12" s="273"/>
      <c r="NT12" s="211"/>
      <c r="NU12" s="277">
        <v>0.64583333333333337</v>
      </c>
      <c r="NV12" s="277"/>
      <c r="NW12" s="278"/>
      <c r="NX12" s="285"/>
      <c r="NY12" s="279"/>
      <c r="NZ12" s="280"/>
      <c r="OA12" s="272" t="s">
        <v>299</v>
      </c>
      <c r="OB12" s="273"/>
      <c r="OC12" s="273"/>
      <c r="OD12" s="212"/>
      <c r="OE12" s="277">
        <v>0.64583333333333337</v>
      </c>
      <c r="OF12" s="277"/>
      <c r="OG12" s="278"/>
      <c r="OH12" s="285"/>
      <c r="OI12" s="279"/>
      <c r="OJ12" s="280"/>
      <c r="OK12" s="98"/>
      <c r="OL12" s="98"/>
      <c r="OM12" s="98"/>
      <c r="ON12" s="98"/>
      <c r="OO12" s="98"/>
      <c r="OP12" s="98"/>
      <c r="OQ12" s="98"/>
      <c r="OR12" s="98"/>
      <c r="OS12" s="98"/>
      <c r="OT12" s="98"/>
      <c r="OU12" s="274" t="s">
        <v>227</v>
      </c>
      <c r="OV12" s="275"/>
      <c r="OW12" s="276"/>
      <c r="OX12" s="64"/>
      <c r="OY12" s="34">
        <v>0.68</v>
      </c>
      <c r="OZ12" s="34">
        <v>0.73</v>
      </c>
      <c r="PA12" s="35"/>
      <c r="PB12" s="284">
        <v>0.38</v>
      </c>
      <c r="PC12" s="65"/>
      <c r="PD12" s="65"/>
      <c r="PE12" s="304"/>
      <c r="PF12" s="274" t="s">
        <v>281</v>
      </c>
      <c r="PG12" s="275"/>
      <c r="PH12" s="275"/>
      <c r="PI12" s="275"/>
      <c r="PJ12" s="275"/>
      <c r="PK12" s="275"/>
      <c r="PL12" s="275"/>
      <c r="PM12" s="275"/>
      <c r="PN12" s="275"/>
      <c r="PO12" s="275"/>
      <c r="PP12" s="276"/>
      <c r="PQ12" s="274" t="s">
        <v>281</v>
      </c>
      <c r="PR12" s="275"/>
      <c r="PS12" s="275"/>
      <c r="PT12" s="275"/>
      <c r="PU12" s="275"/>
      <c r="PV12" s="275"/>
      <c r="PW12" s="275"/>
      <c r="PX12" s="275"/>
      <c r="PY12" s="275"/>
      <c r="PZ12" s="275"/>
      <c r="QA12" s="276"/>
      <c r="QB12" s="274" t="s">
        <v>281</v>
      </c>
      <c r="QC12" s="275"/>
      <c r="QD12" s="275"/>
      <c r="QE12" s="275"/>
      <c r="QF12" s="275"/>
      <c r="QG12" s="275"/>
      <c r="QH12" s="275"/>
      <c r="QI12" s="275"/>
      <c r="QJ12" s="275"/>
      <c r="QK12" s="275"/>
      <c r="QL12" s="276"/>
      <c r="QM12" s="274" t="s">
        <v>281</v>
      </c>
      <c r="QN12" s="275"/>
      <c r="QO12" s="275"/>
      <c r="QP12" s="275"/>
      <c r="QQ12" s="275"/>
      <c r="QR12" s="275"/>
      <c r="QS12" s="275"/>
      <c r="QT12" s="275"/>
      <c r="QU12" s="275"/>
      <c r="QV12" s="275"/>
      <c r="QW12" s="276"/>
      <c r="QX12" s="274" t="s">
        <v>281</v>
      </c>
      <c r="QY12" s="275"/>
      <c r="QZ12" s="275"/>
      <c r="RA12" s="275"/>
      <c r="RB12" s="275"/>
      <c r="RC12" s="275"/>
      <c r="RD12" s="275"/>
      <c r="RE12" s="275"/>
      <c r="RF12" s="275"/>
      <c r="RG12" s="275"/>
      <c r="RH12" s="276"/>
    </row>
    <row r="13" spans="1:476" ht="15" customHeight="1">
      <c r="A13" s="70" t="s">
        <v>267</v>
      </c>
      <c r="B13" s="69">
        <v>3</v>
      </c>
      <c r="C13" s="70" t="s">
        <v>296</v>
      </c>
      <c r="D13" s="71" t="s">
        <v>40</v>
      </c>
      <c r="E13" s="82">
        <v>0.57999999999999996</v>
      </c>
      <c r="F13" s="82"/>
      <c r="G13" s="83"/>
      <c r="H13" s="377"/>
      <c r="I13" s="84"/>
      <c r="J13" s="84"/>
      <c r="K13" s="70" t="s">
        <v>267</v>
      </c>
      <c r="L13" s="69">
        <v>1</v>
      </c>
      <c r="M13" s="70" t="s">
        <v>296</v>
      </c>
      <c r="N13" s="71" t="s">
        <v>41</v>
      </c>
      <c r="O13" s="82">
        <v>0.53</v>
      </c>
      <c r="P13" s="82"/>
      <c r="Q13" s="83"/>
      <c r="R13" s="377"/>
      <c r="S13" s="84"/>
      <c r="T13" s="84"/>
      <c r="U13" s="70" t="s">
        <v>267</v>
      </c>
      <c r="V13" s="69">
        <v>1</v>
      </c>
      <c r="W13" s="70" t="s">
        <v>296</v>
      </c>
      <c r="X13" s="71" t="s">
        <v>41</v>
      </c>
      <c r="Y13" s="82">
        <v>0.66</v>
      </c>
      <c r="Z13" s="82"/>
      <c r="AA13" s="83"/>
      <c r="AB13" s="377"/>
      <c r="AC13" s="84"/>
      <c r="AD13" s="84"/>
      <c r="AE13" s="70" t="s">
        <v>267</v>
      </c>
      <c r="AF13" s="69">
        <v>2</v>
      </c>
      <c r="AG13" s="70" t="s">
        <v>296</v>
      </c>
      <c r="AH13" s="71" t="s">
        <v>41</v>
      </c>
      <c r="AI13" s="82">
        <v>0.65</v>
      </c>
      <c r="AJ13" s="82"/>
      <c r="AK13" s="83"/>
      <c r="AL13" s="377"/>
      <c r="AM13" s="84"/>
      <c r="AN13" s="84"/>
      <c r="AO13" s="70" t="s">
        <v>267</v>
      </c>
      <c r="AP13" s="69">
        <v>3</v>
      </c>
      <c r="AQ13" s="70" t="s">
        <v>296</v>
      </c>
      <c r="AR13" s="71" t="s">
        <v>40</v>
      </c>
      <c r="AS13" s="82">
        <v>0.86</v>
      </c>
      <c r="AT13" s="82"/>
      <c r="AU13" s="83"/>
      <c r="AV13" s="377"/>
      <c r="AW13" s="84" t="s">
        <v>314</v>
      </c>
      <c r="AX13" s="84">
        <v>-5</v>
      </c>
      <c r="AY13" s="70" t="s">
        <v>267</v>
      </c>
      <c r="AZ13" s="69">
        <v>3</v>
      </c>
      <c r="BA13" s="70" t="s">
        <v>296</v>
      </c>
      <c r="BB13" s="71" t="s">
        <v>40</v>
      </c>
      <c r="BC13" s="82">
        <v>0.37</v>
      </c>
      <c r="BD13" s="82"/>
      <c r="BE13" s="83"/>
      <c r="BF13" s="377"/>
      <c r="BG13" s="84"/>
      <c r="BH13" s="84"/>
      <c r="BI13" s="70" t="s">
        <v>267</v>
      </c>
      <c r="BJ13" s="69">
        <v>1</v>
      </c>
      <c r="BK13" s="70" t="s">
        <v>296</v>
      </c>
      <c r="BL13" s="71" t="s">
        <v>41</v>
      </c>
      <c r="BM13" s="82">
        <v>0.37</v>
      </c>
      <c r="BN13" s="82"/>
      <c r="BO13" s="83"/>
      <c r="BP13" s="377"/>
      <c r="BQ13" s="84"/>
      <c r="BR13" s="84"/>
      <c r="BS13" s="70" t="s">
        <v>267</v>
      </c>
      <c r="BT13" s="69">
        <v>3</v>
      </c>
      <c r="BU13" s="70" t="s">
        <v>296</v>
      </c>
      <c r="BV13" s="71" t="s">
        <v>40</v>
      </c>
      <c r="BW13" s="82">
        <v>1.1000000000000001</v>
      </c>
      <c r="BX13" s="82"/>
      <c r="BY13" s="83"/>
      <c r="BZ13" s="377"/>
      <c r="CA13" s="84"/>
      <c r="CB13" s="84"/>
      <c r="CC13" s="70" t="s">
        <v>267</v>
      </c>
      <c r="CD13" s="69">
        <v>2</v>
      </c>
      <c r="CE13" s="70" t="s">
        <v>296</v>
      </c>
      <c r="CF13" s="71" t="s">
        <v>41</v>
      </c>
      <c r="CG13" s="82">
        <v>0.68</v>
      </c>
      <c r="CH13" s="82"/>
      <c r="CI13" s="83">
        <v>0.34</v>
      </c>
      <c r="CJ13" s="377"/>
      <c r="CK13" s="84"/>
      <c r="CL13" s="84"/>
      <c r="CM13" s="70" t="s">
        <v>280</v>
      </c>
      <c r="CN13" s="69">
        <v>3</v>
      </c>
      <c r="CO13" s="70" t="s">
        <v>296</v>
      </c>
      <c r="CP13" s="71" t="s">
        <v>40</v>
      </c>
      <c r="CQ13" s="82">
        <v>0.36</v>
      </c>
      <c r="CR13" s="82"/>
      <c r="CS13" s="83"/>
      <c r="CT13" s="377"/>
      <c r="CU13" s="84"/>
      <c r="CV13" s="84"/>
      <c r="CW13" s="70" t="s">
        <v>280</v>
      </c>
      <c r="CX13" s="69">
        <v>4</v>
      </c>
      <c r="CY13" s="70" t="s">
        <v>296</v>
      </c>
      <c r="CZ13" s="71" t="s">
        <v>40</v>
      </c>
      <c r="DA13" s="82">
        <v>0.71</v>
      </c>
      <c r="DB13" s="82"/>
      <c r="DC13" s="83"/>
      <c r="DD13" s="377"/>
      <c r="DE13" s="84"/>
      <c r="DF13" s="84"/>
      <c r="DG13" s="70" t="s">
        <v>280</v>
      </c>
      <c r="DH13" s="69">
        <v>4</v>
      </c>
      <c r="DI13" s="70" t="s">
        <v>296</v>
      </c>
      <c r="DJ13" s="71" t="s">
        <v>40</v>
      </c>
      <c r="DK13" s="82">
        <v>34.090000000000003</v>
      </c>
      <c r="DL13" s="82"/>
      <c r="DM13" s="83"/>
      <c r="DN13" s="377"/>
      <c r="DO13" s="84"/>
      <c r="DP13" s="84"/>
      <c r="DQ13" s="70" t="s">
        <v>280</v>
      </c>
      <c r="DR13" s="69">
        <v>3</v>
      </c>
      <c r="DS13" s="70" t="s">
        <v>296</v>
      </c>
      <c r="DT13" s="71" t="s">
        <v>40</v>
      </c>
      <c r="DU13" s="82">
        <v>0.75</v>
      </c>
      <c r="DV13" s="82"/>
      <c r="DW13" s="83"/>
      <c r="DX13" s="377"/>
      <c r="DY13" s="84" t="s">
        <v>314</v>
      </c>
      <c r="DZ13" s="84">
        <v>4.25</v>
      </c>
      <c r="EA13" s="70" t="s">
        <v>280</v>
      </c>
      <c r="EB13" s="69">
        <v>4</v>
      </c>
      <c r="EC13" s="70" t="s">
        <v>296</v>
      </c>
      <c r="ED13" s="71" t="s">
        <v>40</v>
      </c>
      <c r="EE13" s="82">
        <v>2.02</v>
      </c>
      <c r="EF13" s="82"/>
      <c r="EG13" s="83"/>
      <c r="EH13" s="377"/>
      <c r="EI13" s="84"/>
      <c r="EJ13" s="84"/>
      <c r="EK13" s="67" t="s">
        <v>280</v>
      </c>
      <c r="EL13" s="69">
        <v>2</v>
      </c>
      <c r="EM13" s="70" t="s">
        <v>296</v>
      </c>
      <c r="EN13" s="71" t="s">
        <v>41</v>
      </c>
      <c r="EO13" s="34">
        <v>0.43</v>
      </c>
      <c r="EP13" s="34"/>
      <c r="EQ13" s="35"/>
      <c r="ER13" s="285"/>
      <c r="ES13" s="65"/>
      <c r="ET13" s="65"/>
      <c r="EU13" s="67" t="s">
        <v>280</v>
      </c>
      <c r="EV13" s="69">
        <v>1</v>
      </c>
      <c r="EW13" s="70" t="s">
        <v>296</v>
      </c>
      <c r="EX13" s="71" t="s">
        <v>41</v>
      </c>
      <c r="EY13" s="34">
        <v>0.43</v>
      </c>
      <c r="EZ13" s="34"/>
      <c r="FA13" s="35"/>
      <c r="FB13" s="285"/>
      <c r="FC13" s="65"/>
      <c r="FD13" s="65"/>
      <c r="FE13" s="67" t="s">
        <v>280</v>
      </c>
      <c r="FF13" s="69">
        <v>1</v>
      </c>
      <c r="FG13" s="70" t="s">
        <v>296</v>
      </c>
      <c r="FH13" s="71" t="s">
        <v>41</v>
      </c>
      <c r="FI13" s="34">
        <v>0.55000000000000004</v>
      </c>
      <c r="FJ13" s="34"/>
      <c r="FK13" s="35"/>
      <c r="FL13" s="285"/>
      <c r="FM13" s="65"/>
      <c r="FN13" s="65"/>
      <c r="FO13" s="67" t="s">
        <v>280</v>
      </c>
      <c r="FP13" s="69">
        <v>3</v>
      </c>
      <c r="FQ13" s="70" t="s">
        <v>296</v>
      </c>
      <c r="FR13" s="71" t="s">
        <v>40</v>
      </c>
      <c r="FS13" s="34">
        <v>0.76</v>
      </c>
      <c r="FT13" s="34"/>
      <c r="FU13" s="35"/>
      <c r="FV13" s="285"/>
      <c r="FW13" s="65" t="s">
        <v>314</v>
      </c>
      <c r="FX13" s="65">
        <v>-5.5</v>
      </c>
      <c r="FY13" s="67" t="s">
        <v>280</v>
      </c>
      <c r="FZ13" s="69">
        <v>1</v>
      </c>
      <c r="GA13" s="70" t="s">
        <v>296</v>
      </c>
      <c r="GB13" s="71" t="s">
        <v>41</v>
      </c>
      <c r="GC13" s="34">
        <v>0.42</v>
      </c>
      <c r="GD13" s="34"/>
      <c r="GE13" s="35"/>
      <c r="GF13" s="285"/>
      <c r="GG13" s="65"/>
      <c r="GH13" s="65"/>
      <c r="GI13" s="67" t="s">
        <v>280</v>
      </c>
      <c r="GJ13" s="69">
        <v>3</v>
      </c>
      <c r="GK13" s="70" t="s">
        <v>296</v>
      </c>
      <c r="GL13" s="71" t="s">
        <v>40</v>
      </c>
      <c r="GM13" s="34">
        <v>0.7</v>
      </c>
      <c r="GN13" s="34"/>
      <c r="GO13" s="35"/>
      <c r="GP13" s="285"/>
      <c r="GQ13" s="65"/>
      <c r="GR13" s="65"/>
      <c r="GS13" s="67" t="s">
        <v>280</v>
      </c>
      <c r="GT13" s="69">
        <v>1</v>
      </c>
      <c r="GU13" s="70" t="s">
        <v>296</v>
      </c>
      <c r="GV13" s="71" t="s">
        <v>41</v>
      </c>
      <c r="GW13" s="34">
        <v>0.62</v>
      </c>
      <c r="GX13" s="34"/>
      <c r="GY13" s="35"/>
      <c r="GZ13" s="285"/>
      <c r="HA13" s="65"/>
      <c r="HB13" s="65"/>
      <c r="HC13" s="67" t="s">
        <v>280</v>
      </c>
      <c r="HD13" s="69">
        <v>1</v>
      </c>
      <c r="HE13" s="70" t="s">
        <v>296</v>
      </c>
      <c r="HF13" s="71" t="s">
        <v>41</v>
      </c>
      <c r="HG13" s="34">
        <v>0.54</v>
      </c>
      <c r="HH13" s="34">
        <v>0.44</v>
      </c>
      <c r="HI13" s="35"/>
      <c r="HJ13" s="285"/>
      <c r="HK13" s="65"/>
      <c r="HL13" s="65"/>
      <c r="HM13" s="67" t="s">
        <v>280</v>
      </c>
      <c r="HN13" s="69">
        <v>2</v>
      </c>
      <c r="HO13" s="70" t="s">
        <v>296</v>
      </c>
      <c r="HP13" s="71" t="s">
        <v>41</v>
      </c>
      <c r="HQ13" s="34">
        <v>1.47</v>
      </c>
      <c r="HR13" s="34"/>
      <c r="HS13" s="35"/>
      <c r="HT13" s="285"/>
      <c r="HU13" s="65" t="s">
        <v>328</v>
      </c>
      <c r="HV13" s="65">
        <v>-3</v>
      </c>
      <c r="HW13" s="67" t="s">
        <v>280</v>
      </c>
      <c r="HX13" s="69">
        <v>4</v>
      </c>
      <c r="HY13" s="70" t="s">
        <v>296</v>
      </c>
      <c r="HZ13" s="71" t="s">
        <v>40</v>
      </c>
      <c r="IA13" s="34">
        <v>2.38</v>
      </c>
      <c r="IB13" s="34"/>
      <c r="IC13" s="35"/>
      <c r="ID13" s="285"/>
      <c r="IE13" s="65"/>
      <c r="IF13" s="65"/>
      <c r="IG13" s="67" t="s">
        <v>280</v>
      </c>
      <c r="IH13" s="69">
        <v>2</v>
      </c>
      <c r="II13" s="70" t="s">
        <v>296</v>
      </c>
      <c r="IJ13" s="71" t="s">
        <v>41</v>
      </c>
      <c r="IK13" s="34">
        <v>0.94</v>
      </c>
      <c r="IL13" s="34"/>
      <c r="IM13" s="35"/>
      <c r="IN13" s="285"/>
      <c r="IO13" s="65"/>
      <c r="IP13" s="65"/>
      <c r="IQ13" s="67" t="s">
        <v>280</v>
      </c>
      <c r="IR13" s="69">
        <v>2</v>
      </c>
      <c r="IS13" s="70" t="s">
        <v>296</v>
      </c>
      <c r="IT13" s="71" t="s">
        <v>41</v>
      </c>
      <c r="IU13" s="34">
        <v>1.3</v>
      </c>
      <c r="IV13" s="34"/>
      <c r="IW13" s="35"/>
      <c r="IX13" s="285"/>
      <c r="IY13" s="65"/>
      <c r="IZ13" s="65"/>
      <c r="JA13" s="67" t="s">
        <v>280</v>
      </c>
      <c r="JB13" s="69">
        <v>4</v>
      </c>
      <c r="JC13" s="70" t="s">
        <v>296</v>
      </c>
      <c r="JD13" s="71" t="s">
        <v>40</v>
      </c>
      <c r="JE13" s="34">
        <v>0.48</v>
      </c>
      <c r="JF13" s="34"/>
      <c r="JG13" s="35"/>
      <c r="JH13" s="285"/>
      <c r="JI13" s="65"/>
      <c r="JJ13" s="65"/>
      <c r="JK13" s="67" t="s">
        <v>280</v>
      </c>
      <c r="JL13" s="69">
        <v>1</v>
      </c>
      <c r="JM13" s="70" t="s">
        <v>296</v>
      </c>
      <c r="JN13" s="71" t="s">
        <v>41</v>
      </c>
      <c r="JO13" s="34">
        <v>0.67</v>
      </c>
      <c r="JP13" s="34"/>
      <c r="JQ13" s="35"/>
      <c r="JR13" s="285"/>
      <c r="JS13" s="65"/>
      <c r="JT13" s="65"/>
      <c r="JU13" s="67" t="s">
        <v>280</v>
      </c>
      <c r="JV13" s="69">
        <v>3</v>
      </c>
      <c r="JW13" s="70" t="s">
        <v>296</v>
      </c>
      <c r="JX13" s="71" t="s">
        <v>40</v>
      </c>
      <c r="JY13" s="34">
        <v>0.55000000000000004</v>
      </c>
      <c r="JZ13" s="34"/>
      <c r="KA13" s="35"/>
      <c r="KB13" s="285"/>
      <c r="KC13" s="65"/>
      <c r="KD13" s="65"/>
      <c r="KE13" s="67" t="s">
        <v>280</v>
      </c>
      <c r="KF13" s="69">
        <v>3</v>
      </c>
      <c r="KG13" s="70" t="s">
        <v>296</v>
      </c>
      <c r="KH13" s="71" t="s">
        <v>40</v>
      </c>
      <c r="KI13" s="34">
        <v>0.57999999999999996</v>
      </c>
      <c r="KJ13" s="34"/>
      <c r="KK13" s="35"/>
      <c r="KL13" s="285"/>
      <c r="KM13" s="65"/>
      <c r="KN13" s="65"/>
      <c r="KO13" s="67" t="s">
        <v>280</v>
      </c>
      <c r="KP13" s="69">
        <v>3</v>
      </c>
      <c r="KQ13" s="70" t="s">
        <v>296</v>
      </c>
      <c r="KR13" s="71" t="s">
        <v>40</v>
      </c>
      <c r="KS13" s="34">
        <v>0.45</v>
      </c>
      <c r="KT13" s="34"/>
      <c r="KU13" s="35"/>
      <c r="KV13" s="285"/>
      <c r="KW13" s="65"/>
      <c r="KX13" s="65"/>
      <c r="KY13" s="67" t="s">
        <v>280</v>
      </c>
      <c r="KZ13" s="69">
        <v>2</v>
      </c>
      <c r="LA13" s="70" t="s">
        <v>296</v>
      </c>
      <c r="LB13" s="71" t="s">
        <v>41</v>
      </c>
      <c r="LC13" s="34">
        <v>0.65</v>
      </c>
      <c r="LD13" s="34"/>
      <c r="LE13" s="35"/>
      <c r="LF13" s="285"/>
      <c r="LG13" s="65"/>
      <c r="LH13" s="65"/>
      <c r="LI13" s="67" t="s">
        <v>280</v>
      </c>
      <c r="LJ13" s="69">
        <v>4</v>
      </c>
      <c r="LK13" s="70" t="s">
        <v>296</v>
      </c>
      <c r="LL13" s="71" t="s">
        <v>40</v>
      </c>
      <c r="LM13" s="34">
        <v>0.34</v>
      </c>
      <c r="LN13" s="34"/>
      <c r="LO13" s="35"/>
      <c r="LP13" s="285"/>
      <c r="LQ13" s="65"/>
      <c r="LR13" s="65"/>
      <c r="LS13" s="67" t="s">
        <v>280</v>
      </c>
      <c r="LT13" s="69">
        <v>1</v>
      </c>
      <c r="LU13" s="70" t="s">
        <v>296</v>
      </c>
      <c r="LV13" s="71" t="s">
        <v>41</v>
      </c>
      <c r="LW13" s="34">
        <v>0.34</v>
      </c>
      <c r="LX13" s="34"/>
      <c r="LY13" s="35"/>
      <c r="LZ13" s="285"/>
      <c r="MA13" s="65"/>
      <c r="MB13" s="65"/>
      <c r="MC13" s="67" t="s">
        <v>280</v>
      </c>
      <c r="MD13" s="69">
        <v>3</v>
      </c>
      <c r="ME13" s="70" t="s">
        <v>296</v>
      </c>
      <c r="MF13" s="71" t="s">
        <v>40</v>
      </c>
      <c r="MG13" s="34">
        <v>0.54</v>
      </c>
      <c r="MH13" s="34"/>
      <c r="MI13" s="35"/>
      <c r="MJ13" s="285"/>
      <c r="MK13" s="65"/>
      <c r="ML13" s="65"/>
      <c r="MM13" s="67" t="s">
        <v>280</v>
      </c>
      <c r="MN13" s="69">
        <v>2</v>
      </c>
      <c r="MO13" s="70" t="s">
        <v>296</v>
      </c>
      <c r="MP13" s="71" t="s">
        <v>41</v>
      </c>
      <c r="MQ13" s="34">
        <v>0.6</v>
      </c>
      <c r="MR13" s="34"/>
      <c r="MS13" s="35"/>
      <c r="MT13" s="285"/>
      <c r="MU13" s="65"/>
      <c r="MV13" s="65"/>
      <c r="MW13" s="67" t="s">
        <v>280</v>
      </c>
      <c r="MX13" s="69">
        <v>3</v>
      </c>
      <c r="MY13" s="70" t="s">
        <v>296</v>
      </c>
      <c r="MZ13" s="71" t="s">
        <v>40</v>
      </c>
      <c r="NA13" s="34">
        <v>0.38</v>
      </c>
      <c r="NB13" s="34"/>
      <c r="NC13" s="35"/>
      <c r="ND13" s="285"/>
      <c r="NE13" s="65"/>
      <c r="NF13" s="65"/>
      <c r="NG13" s="67" t="s">
        <v>280</v>
      </c>
      <c r="NH13" s="69">
        <v>2</v>
      </c>
      <c r="NI13" s="70" t="s">
        <v>296</v>
      </c>
      <c r="NJ13" s="71" t="s">
        <v>41</v>
      </c>
      <c r="NK13" s="34">
        <v>0.68</v>
      </c>
      <c r="NL13" s="34"/>
      <c r="NM13" s="35">
        <v>0.75</v>
      </c>
      <c r="NN13" s="285"/>
      <c r="NO13" s="65"/>
      <c r="NP13" s="65"/>
      <c r="NQ13" s="67" t="s">
        <v>280</v>
      </c>
      <c r="NR13" s="69">
        <v>3</v>
      </c>
      <c r="NS13" s="70" t="s">
        <v>296</v>
      </c>
      <c r="NT13" s="71" t="s">
        <v>40</v>
      </c>
      <c r="NU13" s="34">
        <v>0.51</v>
      </c>
      <c r="NV13" s="34"/>
      <c r="NW13" s="35"/>
      <c r="NX13" s="285"/>
      <c r="NY13" s="65"/>
      <c r="NZ13" s="65"/>
      <c r="OA13" s="67" t="s">
        <v>280</v>
      </c>
      <c r="OB13" s="69">
        <v>2</v>
      </c>
      <c r="OC13" s="70" t="s">
        <v>296</v>
      </c>
      <c r="OD13" s="71" t="s">
        <v>41</v>
      </c>
      <c r="OE13" s="34">
        <v>1.43</v>
      </c>
      <c r="OF13" s="34"/>
      <c r="OG13" s="35"/>
      <c r="OH13" s="285"/>
      <c r="OI13" s="65"/>
      <c r="OJ13" s="65"/>
      <c r="OK13" s="274" t="s">
        <v>227</v>
      </c>
      <c r="OL13" s="275"/>
      <c r="OM13" s="276"/>
      <c r="ON13" s="64"/>
      <c r="OO13" s="34">
        <v>0.46</v>
      </c>
      <c r="OP13" s="34">
        <v>0.62</v>
      </c>
      <c r="OQ13" s="35"/>
      <c r="OR13" s="284">
        <v>0.38</v>
      </c>
      <c r="OS13" s="65"/>
      <c r="OT13" s="65"/>
      <c r="OU13" s="272" t="s">
        <v>299</v>
      </c>
      <c r="OV13" s="273"/>
      <c r="OW13" s="273"/>
      <c r="OX13" s="257"/>
      <c r="OY13" s="277">
        <v>0.64583333333333337</v>
      </c>
      <c r="OZ13" s="277"/>
      <c r="PA13" s="278"/>
      <c r="PB13" s="285"/>
      <c r="PC13" s="279"/>
      <c r="PD13" s="280"/>
      <c r="PE13" s="305"/>
      <c r="PF13" s="274" t="s">
        <v>227</v>
      </c>
      <c r="PG13" s="275"/>
      <c r="PH13" s="276"/>
      <c r="PI13" s="64"/>
      <c r="PJ13" s="34">
        <v>0.62</v>
      </c>
      <c r="PK13" s="34">
        <v>0.41</v>
      </c>
      <c r="PL13" s="35"/>
      <c r="PM13" s="284">
        <v>2.5299999999999998</v>
      </c>
      <c r="PN13" s="65"/>
      <c r="PO13" s="65"/>
      <c r="PP13" s="304"/>
      <c r="PQ13" s="274" t="s">
        <v>227</v>
      </c>
      <c r="PR13" s="275"/>
      <c r="PS13" s="276"/>
      <c r="PT13" s="64"/>
      <c r="PU13" s="34">
        <v>0.68</v>
      </c>
      <c r="PV13" s="34">
        <v>1.1200000000000001</v>
      </c>
      <c r="PW13" s="35">
        <v>0.39</v>
      </c>
      <c r="PX13" s="284">
        <v>0.8</v>
      </c>
      <c r="PY13" s="65"/>
      <c r="PZ13" s="65"/>
      <c r="QA13" s="304"/>
      <c r="QB13" s="274" t="s">
        <v>227</v>
      </c>
      <c r="QC13" s="275"/>
      <c r="QD13" s="276"/>
      <c r="QE13" s="64"/>
      <c r="QF13" s="34">
        <v>0.48</v>
      </c>
      <c r="QG13" s="34">
        <v>0.38</v>
      </c>
      <c r="QH13" s="35"/>
      <c r="QI13" s="284">
        <v>0.59</v>
      </c>
      <c r="QJ13" s="65"/>
      <c r="QK13" s="65"/>
      <c r="QL13" s="304"/>
      <c r="QM13" s="274" t="s">
        <v>227</v>
      </c>
      <c r="QN13" s="275"/>
      <c r="QO13" s="276"/>
      <c r="QP13" s="64"/>
      <c r="QQ13" s="34">
        <v>0.39</v>
      </c>
      <c r="QR13" s="34">
        <v>0.35</v>
      </c>
      <c r="QS13" s="35"/>
      <c r="QT13" s="284">
        <v>0.57999999999999996</v>
      </c>
      <c r="QU13" s="65"/>
      <c r="QV13" s="65"/>
      <c r="QW13" s="304" t="s">
        <v>768</v>
      </c>
      <c r="QX13" s="274" t="s">
        <v>227</v>
      </c>
      <c r="QY13" s="275"/>
      <c r="QZ13" s="276"/>
      <c r="RA13" s="64"/>
      <c r="RB13" s="34">
        <v>0.37</v>
      </c>
      <c r="RC13" s="34">
        <v>0.31</v>
      </c>
      <c r="RD13" s="35"/>
      <c r="RE13" s="284"/>
      <c r="RF13" s="65"/>
      <c r="RG13" s="65"/>
      <c r="RH13" s="304"/>
    </row>
    <row r="14" spans="1:476" ht="15" customHeight="1">
      <c r="A14" s="70" t="s">
        <v>280</v>
      </c>
      <c r="B14" s="69" t="s">
        <v>309</v>
      </c>
      <c r="C14" s="71" t="s">
        <v>295</v>
      </c>
      <c r="D14" s="71" t="s">
        <v>40</v>
      </c>
      <c r="E14" s="82">
        <v>0.37</v>
      </c>
      <c r="F14" s="82"/>
      <c r="G14" s="83"/>
      <c r="H14" s="378"/>
      <c r="I14" s="84"/>
      <c r="J14" s="84"/>
      <c r="K14" s="70" t="s">
        <v>280</v>
      </c>
      <c r="L14" s="69" t="s">
        <v>306</v>
      </c>
      <c r="M14" s="71" t="s">
        <v>295</v>
      </c>
      <c r="N14" s="71" t="s">
        <v>40</v>
      </c>
      <c r="O14" s="82">
        <v>1.7</v>
      </c>
      <c r="P14" s="82"/>
      <c r="Q14" s="83"/>
      <c r="R14" s="378"/>
      <c r="S14" s="84"/>
      <c r="T14" s="84"/>
      <c r="U14" s="70" t="s">
        <v>280</v>
      </c>
      <c r="V14" s="69" t="s">
        <v>306</v>
      </c>
      <c r="W14" s="71" t="s">
        <v>295</v>
      </c>
      <c r="X14" s="71" t="s">
        <v>40</v>
      </c>
      <c r="Y14" s="82">
        <v>0.52</v>
      </c>
      <c r="Z14" s="82"/>
      <c r="AA14" s="83"/>
      <c r="AB14" s="378"/>
      <c r="AC14" s="84"/>
      <c r="AD14" s="84"/>
      <c r="AE14" s="70" t="s">
        <v>280</v>
      </c>
      <c r="AF14" s="69" t="s">
        <v>306</v>
      </c>
      <c r="AG14" s="71" t="s">
        <v>295</v>
      </c>
      <c r="AH14" s="71" t="s">
        <v>40</v>
      </c>
      <c r="AI14" s="82">
        <v>0.68</v>
      </c>
      <c r="AJ14" s="82"/>
      <c r="AK14" s="83"/>
      <c r="AL14" s="378"/>
      <c r="AM14" s="84"/>
      <c r="AN14" s="84"/>
      <c r="AO14" s="70" t="s">
        <v>280</v>
      </c>
      <c r="AP14" s="69" t="s">
        <v>309</v>
      </c>
      <c r="AQ14" s="71" t="s">
        <v>295</v>
      </c>
      <c r="AR14" s="71" t="s">
        <v>40</v>
      </c>
      <c r="AS14" s="82">
        <v>0.44</v>
      </c>
      <c r="AT14" s="82"/>
      <c r="AU14" s="83"/>
      <c r="AV14" s="378"/>
      <c r="AW14" s="84"/>
      <c r="AX14" s="84"/>
      <c r="AY14" s="70" t="s">
        <v>280</v>
      </c>
      <c r="AZ14" s="69" t="s">
        <v>309</v>
      </c>
      <c r="BA14" s="71" t="s">
        <v>295</v>
      </c>
      <c r="BB14" s="71" t="s">
        <v>40</v>
      </c>
      <c r="BC14" s="82">
        <v>0.68</v>
      </c>
      <c r="BD14" s="82"/>
      <c r="BE14" s="83"/>
      <c r="BF14" s="378"/>
      <c r="BG14" s="84"/>
      <c r="BH14" s="84"/>
      <c r="BI14" s="70" t="s">
        <v>280</v>
      </c>
      <c r="BJ14" s="69" t="s">
        <v>306</v>
      </c>
      <c r="BK14" s="71" t="s">
        <v>295</v>
      </c>
      <c r="BL14" s="71" t="s">
        <v>40</v>
      </c>
      <c r="BM14" s="82">
        <v>0.54</v>
      </c>
      <c r="BN14" s="82"/>
      <c r="BO14" s="83"/>
      <c r="BP14" s="378"/>
      <c r="BQ14" s="84"/>
      <c r="BR14" s="84"/>
      <c r="BS14" s="70" t="s">
        <v>280</v>
      </c>
      <c r="BT14" s="69" t="s">
        <v>309</v>
      </c>
      <c r="BU14" s="71" t="s">
        <v>295</v>
      </c>
      <c r="BV14" s="71" t="s">
        <v>40</v>
      </c>
      <c r="BW14" s="82">
        <v>0.42</v>
      </c>
      <c r="BX14" s="82"/>
      <c r="BY14" s="83"/>
      <c r="BZ14" s="378"/>
      <c r="CA14" s="84"/>
      <c r="CB14" s="84"/>
      <c r="CC14" s="70" t="s">
        <v>280</v>
      </c>
      <c r="CD14" s="69" t="s">
        <v>306</v>
      </c>
      <c r="CE14" s="71" t="s">
        <v>295</v>
      </c>
      <c r="CF14" s="71" t="s">
        <v>40</v>
      </c>
      <c r="CG14" s="82">
        <v>0.81</v>
      </c>
      <c r="CH14" s="82"/>
      <c r="CI14" s="83">
        <v>2.67</v>
      </c>
      <c r="CJ14" s="378"/>
      <c r="CK14" s="84" t="s">
        <v>314</v>
      </c>
      <c r="CL14" s="84">
        <v>17</v>
      </c>
      <c r="CM14" s="70" t="s">
        <v>541</v>
      </c>
      <c r="CN14" s="69" t="s">
        <v>309</v>
      </c>
      <c r="CO14" s="71" t="s">
        <v>295</v>
      </c>
      <c r="CP14" s="71" t="s">
        <v>40</v>
      </c>
      <c r="CQ14" s="82">
        <v>0.37</v>
      </c>
      <c r="CR14" s="82"/>
      <c r="CS14" s="83"/>
      <c r="CT14" s="378"/>
      <c r="CU14" s="84"/>
      <c r="CV14" s="84"/>
      <c r="CW14" s="70" t="s">
        <v>541</v>
      </c>
      <c r="CX14" s="69" t="s">
        <v>309</v>
      </c>
      <c r="CY14" s="71" t="s">
        <v>295</v>
      </c>
      <c r="CZ14" s="71" t="s">
        <v>40</v>
      </c>
      <c r="DA14" s="82">
        <v>0.49</v>
      </c>
      <c r="DB14" s="82"/>
      <c r="DC14" s="83"/>
      <c r="DD14" s="378"/>
      <c r="DE14" s="84"/>
      <c r="DF14" s="84"/>
      <c r="DG14" s="70" t="s">
        <v>541</v>
      </c>
      <c r="DH14" s="69" t="s">
        <v>309</v>
      </c>
      <c r="DI14" s="71" t="s">
        <v>295</v>
      </c>
      <c r="DJ14" s="71" t="s">
        <v>40</v>
      </c>
      <c r="DK14" s="82">
        <v>0.64</v>
      </c>
      <c r="DL14" s="82"/>
      <c r="DM14" s="83"/>
      <c r="DN14" s="378"/>
      <c r="DO14" s="84"/>
      <c r="DP14" s="84"/>
      <c r="DQ14" s="70" t="s">
        <v>541</v>
      </c>
      <c r="DR14" s="69" t="s">
        <v>309</v>
      </c>
      <c r="DS14" s="71" t="s">
        <v>295</v>
      </c>
      <c r="DT14" s="71" t="s">
        <v>40</v>
      </c>
      <c r="DU14" s="82">
        <v>0.86</v>
      </c>
      <c r="DV14" s="82"/>
      <c r="DW14" s="83"/>
      <c r="DX14" s="378"/>
      <c r="DY14" s="84"/>
      <c r="DZ14" s="84"/>
      <c r="EA14" s="70" t="s">
        <v>541</v>
      </c>
      <c r="EB14" s="69" t="s">
        <v>309</v>
      </c>
      <c r="EC14" s="71" t="s">
        <v>295</v>
      </c>
      <c r="ED14" s="71" t="s">
        <v>40</v>
      </c>
      <c r="EE14" s="82">
        <v>0.72</v>
      </c>
      <c r="EF14" s="82"/>
      <c r="EG14" s="83"/>
      <c r="EH14" s="378"/>
      <c r="EI14" s="84"/>
      <c r="EJ14" s="84"/>
      <c r="EK14" s="67" t="s">
        <v>541</v>
      </c>
      <c r="EL14" s="69" t="s">
        <v>306</v>
      </c>
      <c r="EM14" s="71" t="s">
        <v>295</v>
      </c>
      <c r="EN14" s="71" t="s">
        <v>40</v>
      </c>
      <c r="EO14" s="34">
        <v>1.18</v>
      </c>
      <c r="EP14" s="34"/>
      <c r="EQ14" s="35"/>
      <c r="ER14" s="286"/>
      <c r="ES14" s="65"/>
      <c r="ET14" s="65"/>
      <c r="EU14" s="67" t="s">
        <v>541</v>
      </c>
      <c r="EV14" s="69" t="s">
        <v>306</v>
      </c>
      <c r="EW14" s="71" t="s">
        <v>295</v>
      </c>
      <c r="EX14" s="71" t="s">
        <v>40</v>
      </c>
      <c r="EY14" s="34">
        <v>0.87</v>
      </c>
      <c r="EZ14" s="34"/>
      <c r="FA14" s="35"/>
      <c r="FB14" s="286"/>
      <c r="FC14" s="65"/>
      <c r="FD14" s="65"/>
      <c r="FE14" s="67" t="s">
        <v>541</v>
      </c>
      <c r="FF14" s="69" t="s">
        <v>306</v>
      </c>
      <c r="FG14" s="71" t="s">
        <v>295</v>
      </c>
      <c r="FH14" s="71" t="s">
        <v>40</v>
      </c>
      <c r="FI14" s="34">
        <v>0.72</v>
      </c>
      <c r="FJ14" s="34"/>
      <c r="FK14" s="35"/>
      <c r="FL14" s="286"/>
      <c r="FM14" s="65"/>
      <c r="FN14" s="65"/>
      <c r="FO14" s="67" t="s">
        <v>541</v>
      </c>
      <c r="FP14" s="69" t="s">
        <v>589</v>
      </c>
      <c r="FQ14" s="71" t="s">
        <v>295</v>
      </c>
      <c r="FR14" s="71" t="s">
        <v>40</v>
      </c>
      <c r="FS14" s="34">
        <v>0.66</v>
      </c>
      <c r="FT14" s="34"/>
      <c r="FU14" s="35"/>
      <c r="FV14" s="286"/>
      <c r="FW14" s="65"/>
      <c r="FX14" s="65"/>
      <c r="FY14" s="67" t="s">
        <v>541</v>
      </c>
      <c r="FZ14" s="69" t="s">
        <v>306</v>
      </c>
      <c r="GA14" s="71" t="s">
        <v>295</v>
      </c>
      <c r="GB14" s="71" t="s">
        <v>40</v>
      </c>
      <c r="GC14" s="34">
        <v>0.53</v>
      </c>
      <c r="GD14" s="34"/>
      <c r="GE14" s="35"/>
      <c r="GF14" s="286"/>
      <c r="GG14" s="65"/>
      <c r="GH14" s="65"/>
      <c r="GI14" s="67" t="s">
        <v>541</v>
      </c>
      <c r="GJ14" s="69" t="s">
        <v>309</v>
      </c>
      <c r="GK14" s="71" t="s">
        <v>295</v>
      </c>
      <c r="GL14" s="71" t="s">
        <v>40</v>
      </c>
      <c r="GM14" s="34">
        <v>0.7</v>
      </c>
      <c r="GN14" s="34"/>
      <c r="GO14" s="35"/>
      <c r="GP14" s="286"/>
      <c r="GQ14" s="65"/>
      <c r="GR14" s="65"/>
      <c r="GS14" s="67" t="s">
        <v>541</v>
      </c>
      <c r="GT14" s="69" t="s">
        <v>306</v>
      </c>
      <c r="GU14" s="71" t="s">
        <v>295</v>
      </c>
      <c r="GV14" s="71" t="s">
        <v>40</v>
      </c>
      <c r="GW14" s="34">
        <v>0.43</v>
      </c>
      <c r="GX14" s="34"/>
      <c r="GY14" s="35"/>
      <c r="GZ14" s="286"/>
      <c r="HA14" s="65"/>
      <c r="HB14" s="65"/>
      <c r="HC14" s="67" t="s">
        <v>541</v>
      </c>
      <c r="HD14" s="69" t="s">
        <v>306</v>
      </c>
      <c r="HE14" s="71" t="s">
        <v>295</v>
      </c>
      <c r="HF14" s="71" t="s">
        <v>40</v>
      </c>
      <c r="HG14" s="34">
        <v>0.49</v>
      </c>
      <c r="HH14" s="34">
        <v>0.3</v>
      </c>
      <c r="HI14" s="35"/>
      <c r="HJ14" s="286"/>
      <c r="HK14" s="65"/>
      <c r="HL14" s="65"/>
      <c r="HM14" s="67" t="s">
        <v>541</v>
      </c>
      <c r="HN14" s="69" t="s">
        <v>306</v>
      </c>
      <c r="HO14" s="71" t="s">
        <v>295</v>
      </c>
      <c r="HP14" s="71" t="s">
        <v>40</v>
      </c>
      <c r="HQ14" s="34">
        <v>0.39</v>
      </c>
      <c r="HR14" s="34"/>
      <c r="HS14" s="35"/>
      <c r="HT14" s="286"/>
      <c r="HU14" s="65"/>
      <c r="HV14" s="65"/>
      <c r="HW14" s="67" t="s">
        <v>541</v>
      </c>
      <c r="HX14" s="69" t="s">
        <v>309</v>
      </c>
      <c r="HY14" s="71" t="s">
        <v>295</v>
      </c>
      <c r="HZ14" s="71" t="s">
        <v>40</v>
      </c>
      <c r="IA14" s="34">
        <v>0.56999999999999995</v>
      </c>
      <c r="IB14" s="34"/>
      <c r="IC14" s="35"/>
      <c r="ID14" s="286"/>
      <c r="IE14" s="65"/>
      <c r="IF14" s="65"/>
      <c r="IG14" s="67" t="s">
        <v>541</v>
      </c>
      <c r="IH14" s="69" t="s">
        <v>306</v>
      </c>
      <c r="II14" s="71" t="s">
        <v>295</v>
      </c>
      <c r="IJ14" s="71" t="s">
        <v>40</v>
      </c>
      <c r="IK14" s="34">
        <v>0.46</v>
      </c>
      <c r="IL14" s="34"/>
      <c r="IM14" s="35"/>
      <c r="IN14" s="286"/>
      <c r="IO14" s="65"/>
      <c r="IP14" s="65"/>
      <c r="IQ14" s="67" t="s">
        <v>541</v>
      </c>
      <c r="IR14" s="69" t="s">
        <v>306</v>
      </c>
      <c r="IS14" s="71" t="s">
        <v>295</v>
      </c>
      <c r="IT14" s="71" t="s">
        <v>40</v>
      </c>
      <c r="IU14" s="34">
        <v>0.59</v>
      </c>
      <c r="IV14" s="34"/>
      <c r="IW14" s="35"/>
      <c r="IX14" s="286"/>
      <c r="IY14" s="65"/>
      <c r="IZ14" s="65"/>
      <c r="JA14" s="67" t="s">
        <v>541</v>
      </c>
      <c r="JB14" s="69" t="s">
        <v>309</v>
      </c>
      <c r="JC14" s="71" t="s">
        <v>295</v>
      </c>
      <c r="JD14" s="71" t="s">
        <v>40</v>
      </c>
      <c r="JE14" s="34">
        <v>0.68</v>
      </c>
      <c r="JF14" s="34"/>
      <c r="JG14" s="35"/>
      <c r="JH14" s="286"/>
      <c r="JI14" s="65"/>
      <c r="JJ14" s="65"/>
      <c r="JK14" s="67" t="s">
        <v>541</v>
      </c>
      <c r="JL14" s="69" t="s">
        <v>306</v>
      </c>
      <c r="JM14" s="71" t="s">
        <v>295</v>
      </c>
      <c r="JN14" s="71" t="s">
        <v>40</v>
      </c>
      <c r="JO14" s="34">
        <v>0.45</v>
      </c>
      <c r="JP14" s="34"/>
      <c r="JQ14" s="35"/>
      <c r="JR14" s="286"/>
      <c r="JS14" s="65"/>
      <c r="JT14" s="65"/>
      <c r="JU14" s="67" t="s">
        <v>541</v>
      </c>
      <c r="JV14" s="69" t="s">
        <v>309</v>
      </c>
      <c r="JW14" s="71" t="s">
        <v>295</v>
      </c>
      <c r="JX14" s="71" t="s">
        <v>40</v>
      </c>
      <c r="JY14" s="34">
        <v>0.71</v>
      </c>
      <c r="JZ14" s="34"/>
      <c r="KA14" s="35"/>
      <c r="KB14" s="286"/>
      <c r="KC14" s="65"/>
      <c r="KD14" s="65"/>
      <c r="KE14" s="67" t="s">
        <v>541</v>
      </c>
      <c r="KF14" s="69" t="s">
        <v>309</v>
      </c>
      <c r="KG14" s="71" t="s">
        <v>295</v>
      </c>
      <c r="KH14" s="71" t="s">
        <v>40</v>
      </c>
      <c r="KI14" s="34">
        <v>0.61</v>
      </c>
      <c r="KJ14" s="34"/>
      <c r="KK14" s="35"/>
      <c r="KL14" s="286"/>
      <c r="KM14" s="65"/>
      <c r="KN14" s="65"/>
      <c r="KO14" s="67" t="s">
        <v>541</v>
      </c>
      <c r="KP14" s="69" t="s">
        <v>309</v>
      </c>
      <c r="KQ14" s="71" t="s">
        <v>295</v>
      </c>
      <c r="KR14" s="71" t="s">
        <v>40</v>
      </c>
      <c r="KS14" s="34">
        <v>0.49</v>
      </c>
      <c r="KT14" s="34"/>
      <c r="KU14" s="35"/>
      <c r="KV14" s="286"/>
      <c r="KW14" s="65"/>
      <c r="KX14" s="65"/>
      <c r="KY14" s="67" t="s">
        <v>541</v>
      </c>
      <c r="KZ14" s="69" t="s">
        <v>306</v>
      </c>
      <c r="LA14" s="71" t="s">
        <v>295</v>
      </c>
      <c r="LB14" s="71" t="s">
        <v>40</v>
      </c>
      <c r="LC14" s="34">
        <v>0.46</v>
      </c>
      <c r="LD14" s="34"/>
      <c r="LE14" s="35"/>
      <c r="LF14" s="286"/>
      <c r="LG14" s="65"/>
      <c r="LH14" s="65"/>
      <c r="LI14" s="67" t="s">
        <v>541</v>
      </c>
      <c r="LJ14" s="69" t="s">
        <v>309</v>
      </c>
      <c r="LK14" s="71" t="s">
        <v>295</v>
      </c>
      <c r="LL14" s="71" t="s">
        <v>40</v>
      </c>
      <c r="LM14" s="34">
        <v>0.46</v>
      </c>
      <c r="LN14" s="34"/>
      <c r="LO14" s="35"/>
      <c r="LP14" s="286"/>
      <c r="LQ14" s="65"/>
      <c r="LR14" s="65"/>
      <c r="LS14" s="67" t="s">
        <v>541</v>
      </c>
      <c r="LT14" s="69" t="s">
        <v>306</v>
      </c>
      <c r="LU14" s="71" t="s">
        <v>295</v>
      </c>
      <c r="LV14" s="71" t="s">
        <v>40</v>
      </c>
      <c r="LW14" s="34">
        <v>0.38</v>
      </c>
      <c r="LX14" s="34"/>
      <c r="LY14" s="35"/>
      <c r="LZ14" s="286"/>
      <c r="MA14" s="65"/>
      <c r="MB14" s="65"/>
      <c r="MC14" s="67" t="s">
        <v>541</v>
      </c>
      <c r="MD14" s="69" t="s">
        <v>309</v>
      </c>
      <c r="ME14" s="71" t="s">
        <v>295</v>
      </c>
      <c r="MF14" s="71" t="s">
        <v>40</v>
      </c>
      <c r="MG14" s="34">
        <v>0.62</v>
      </c>
      <c r="MH14" s="34"/>
      <c r="MI14" s="35"/>
      <c r="MJ14" s="286"/>
      <c r="MK14" s="65"/>
      <c r="ML14" s="65"/>
      <c r="MM14" s="67" t="s">
        <v>541</v>
      </c>
      <c r="MN14" s="69" t="s">
        <v>306</v>
      </c>
      <c r="MO14" s="71" t="s">
        <v>295</v>
      </c>
      <c r="MP14" s="71" t="s">
        <v>40</v>
      </c>
      <c r="MQ14" s="34">
        <v>0.57999999999999996</v>
      </c>
      <c r="MR14" s="34"/>
      <c r="MS14" s="35"/>
      <c r="MT14" s="286"/>
      <c r="MU14" s="65"/>
      <c r="MV14" s="65"/>
      <c r="MW14" s="67" t="s">
        <v>541</v>
      </c>
      <c r="MX14" s="69" t="s">
        <v>309</v>
      </c>
      <c r="MY14" s="71" t="s">
        <v>295</v>
      </c>
      <c r="MZ14" s="71" t="s">
        <v>40</v>
      </c>
      <c r="NA14" s="34">
        <v>0.38</v>
      </c>
      <c r="NB14" s="34"/>
      <c r="NC14" s="35"/>
      <c r="ND14" s="286"/>
      <c r="NE14" s="65"/>
      <c r="NF14" s="65"/>
      <c r="NG14" s="67" t="s">
        <v>541</v>
      </c>
      <c r="NH14" s="69" t="s">
        <v>306</v>
      </c>
      <c r="NI14" s="71" t="s">
        <v>295</v>
      </c>
      <c r="NJ14" s="71" t="s">
        <v>40</v>
      </c>
      <c r="NK14" s="34">
        <v>0.9</v>
      </c>
      <c r="NL14" s="34"/>
      <c r="NM14" s="35">
        <v>1.58</v>
      </c>
      <c r="NN14" s="286"/>
      <c r="NO14" s="65"/>
      <c r="NP14" s="65"/>
      <c r="NQ14" s="67" t="s">
        <v>541</v>
      </c>
      <c r="NR14" s="69" t="s">
        <v>309</v>
      </c>
      <c r="NS14" s="71" t="s">
        <v>295</v>
      </c>
      <c r="NT14" s="71" t="s">
        <v>40</v>
      </c>
      <c r="NU14" s="34">
        <v>0.73</v>
      </c>
      <c r="NV14" s="34"/>
      <c r="NW14" s="35"/>
      <c r="NX14" s="286"/>
      <c r="NY14" s="65" t="s">
        <v>314</v>
      </c>
      <c r="NZ14" s="65">
        <v>4</v>
      </c>
      <c r="OA14" s="67" t="s">
        <v>541</v>
      </c>
      <c r="OB14" s="69" t="s">
        <v>306</v>
      </c>
      <c r="OC14" s="71" t="s">
        <v>295</v>
      </c>
      <c r="OD14" s="71" t="s">
        <v>40</v>
      </c>
      <c r="OE14" s="34">
        <v>0.7</v>
      </c>
      <c r="OF14" s="34"/>
      <c r="OG14" s="35"/>
      <c r="OH14" s="286"/>
      <c r="OI14" s="65"/>
      <c r="OJ14" s="65"/>
      <c r="OK14" s="272" t="s">
        <v>299</v>
      </c>
      <c r="OL14" s="273"/>
      <c r="OM14" s="273"/>
      <c r="ON14" s="237"/>
      <c r="OO14" s="277">
        <v>0.64583333333333337</v>
      </c>
      <c r="OP14" s="277"/>
      <c r="OQ14" s="278"/>
      <c r="OR14" s="285"/>
      <c r="OS14" s="279"/>
      <c r="OT14" s="280"/>
      <c r="OU14" s="67" t="s">
        <v>280</v>
      </c>
      <c r="OV14" s="69">
        <v>1</v>
      </c>
      <c r="OW14" s="70" t="s">
        <v>296</v>
      </c>
      <c r="OX14" s="71" t="s">
        <v>41</v>
      </c>
      <c r="OY14" s="34">
        <v>2</v>
      </c>
      <c r="OZ14" s="34"/>
      <c r="PA14" s="35"/>
      <c r="PB14" s="285"/>
      <c r="PC14" s="65"/>
      <c r="PD14" s="65"/>
      <c r="PE14" s="305"/>
      <c r="PF14" s="272" t="s">
        <v>299</v>
      </c>
      <c r="PG14" s="273"/>
      <c r="PH14" s="273"/>
      <c r="PI14" s="258"/>
      <c r="PJ14" s="277">
        <v>0.64583333333333337</v>
      </c>
      <c r="PK14" s="277"/>
      <c r="PL14" s="278"/>
      <c r="PM14" s="285"/>
      <c r="PN14" s="279"/>
      <c r="PO14" s="280"/>
      <c r="PP14" s="305"/>
      <c r="PQ14" s="272" t="s">
        <v>299</v>
      </c>
      <c r="PR14" s="273"/>
      <c r="PS14" s="273"/>
      <c r="PT14" s="259"/>
      <c r="PU14" s="277">
        <v>0.64583333333333337</v>
      </c>
      <c r="PV14" s="277"/>
      <c r="PW14" s="278"/>
      <c r="PX14" s="285"/>
      <c r="PY14" s="279"/>
      <c r="PZ14" s="280"/>
      <c r="QA14" s="305"/>
      <c r="QB14" s="272" t="s">
        <v>299</v>
      </c>
      <c r="QC14" s="273"/>
      <c r="QD14" s="273"/>
      <c r="QE14" s="260"/>
      <c r="QF14" s="277">
        <v>0.64583333333333337</v>
      </c>
      <c r="QG14" s="277"/>
      <c r="QH14" s="278"/>
      <c r="QI14" s="285"/>
      <c r="QJ14" s="279"/>
      <c r="QK14" s="280"/>
      <c r="QL14" s="305"/>
      <c r="QM14" s="272" t="s">
        <v>299</v>
      </c>
      <c r="QN14" s="273"/>
      <c r="QO14" s="273"/>
      <c r="QP14" s="261"/>
      <c r="QQ14" s="277">
        <v>0.64583333333333337</v>
      </c>
      <c r="QR14" s="277"/>
      <c r="QS14" s="278"/>
      <c r="QT14" s="285"/>
      <c r="QU14" s="279"/>
      <c r="QV14" s="280"/>
      <c r="QW14" s="305"/>
      <c r="QX14" s="272" t="s">
        <v>299</v>
      </c>
      <c r="QY14" s="273"/>
      <c r="QZ14" s="273"/>
      <c r="RA14" s="262"/>
      <c r="RB14" s="277">
        <v>0.64583333333333337</v>
      </c>
      <c r="RC14" s="277"/>
      <c r="RD14" s="278"/>
      <c r="RE14" s="285"/>
      <c r="RF14" s="279"/>
      <c r="RG14" s="280"/>
      <c r="RH14" s="305"/>
    </row>
    <row r="15" spans="1:476" ht="15">
      <c r="A15" s="373" t="s">
        <v>229</v>
      </c>
      <c r="B15" s="374"/>
      <c r="C15" s="374"/>
      <c r="D15" s="374"/>
      <c r="E15" s="374"/>
      <c r="F15" s="374"/>
      <c r="G15" s="374"/>
      <c r="H15" s="374"/>
      <c r="I15" s="374"/>
      <c r="J15" s="375"/>
      <c r="K15" s="373" t="s">
        <v>229</v>
      </c>
      <c r="L15" s="374"/>
      <c r="M15" s="374"/>
      <c r="N15" s="374"/>
      <c r="O15" s="374"/>
      <c r="P15" s="374"/>
      <c r="Q15" s="374"/>
      <c r="R15" s="374"/>
      <c r="S15" s="374"/>
      <c r="T15" s="375"/>
      <c r="U15" s="373" t="s">
        <v>229</v>
      </c>
      <c r="V15" s="374"/>
      <c r="W15" s="374"/>
      <c r="X15" s="374"/>
      <c r="Y15" s="374"/>
      <c r="Z15" s="374"/>
      <c r="AA15" s="374"/>
      <c r="AB15" s="374"/>
      <c r="AC15" s="374"/>
      <c r="AD15" s="375"/>
      <c r="AE15" s="373" t="s">
        <v>229</v>
      </c>
      <c r="AF15" s="374"/>
      <c r="AG15" s="374"/>
      <c r="AH15" s="374"/>
      <c r="AI15" s="374"/>
      <c r="AJ15" s="374"/>
      <c r="AK15" s="374"/>
      <c r="AL15" s="374"/>
      <c r="AM15" s="374"/>
      <c r="AN15" s="375"/>
      <c r="AO15" s="373" t="s">
        <v>229</v>
      </c>
      <c r="AP15" s="374"/>
      <c r="AQ15" s="374"/>
      <c r="AR15" s="374"/>
      <c r="AS15" s="374"/>
      <c r="AT15" s="374"/>
      <c r="AU15" s="374"/>
      <c r="AV15" s="374"/>
      <c r="AW15" s="374"/>
      <c r="AX15" s="375"/>
      <c r="AY15" s="373" t="s">
        <v>229</v>
      </c>
      <c r="AZ15" s="374"/>
      <c r="BA15" s="374"/>
      <c r="BB15" s="374"/>
      <c r="BC15" s="374"/>
      <c r="BD15" s="374"/>
      <c r="BE15" s="374"/>
      <c r="BF15" s="374"/>
      <c r="BG15" s="374"/>
      <c r="BH15" s="375"/>
      <c r="BI15" s="373" t="s">
        <v>229</v>
      </c>
      <c r="BJ15" s="374"/>
      <c r="BK15" s="374"/>
      <c r="BL15" s="374"/>
      <c r="BM15" s="374"/>
      <c r="BN15" s="374"/>
      <c r="BO15" s="374"/>
      <c r="BP15" s="374"/>
      <c r="BQ15" s="374"/>
      <c r="BR15" s="375"/>
      <c r="BS15" s="373" t="s">
        <v>229</v>
      </c>
      <c r="BT15" s="374"/>
      <c r="BU15" s="374"/>
      <c r="BV15" s="374"/>
      <c r="BW15" s="374"/>
      <c r="BX15" s="374"/>
      <c r="BY15" s="374"/>
      <c r="BZ15" s="374"/>
      <c r="CA15" s="374"/>
      <c r="CB15" s="375"/>
      <c r="CC15" s="373" t="s">
        <v>229</v>
      </c>
      <c r="CD15" s="374"/>
      <c r="CE15" s="374"/>
      <c r="CF15" s="374"/>
      <c r="CG15" s="374"/>
      <c r="CH15" s="374"/>
      <c r="CI15" s="374"/>
      <c r="CJ15" s="374"/>
      <c r="CK15" s="374"/>
      <c r="CL15" s="375"/>
      <c r="CM15" s="373" t="s">
        <v>229</v>
      </c>
      <c r="CN15" s="374"/>
      <c r="CO15" s="374"/>
      <c r="CP15" s="374"/>
      <c r="CQ15" s="374"/>
      <c r="CR15" s="374"/>
      <c r="CS15" s="374"/>
      <c r="CT15" s="374"/>
      <c r="CU15" s="374"/>
      <c r="CV15" s="375"/>
      <c r="CW15" s="373" t="s">
        <v>229</v>
      </c>
      <c r="CX15" s="374"/>
      <c r="CY15" s="374"/>
      <c r="CZ15" s="374"/>
      <c r="DA15" s="374"/>
      <c r="DB15" s="374"/>
      <c r="DC15" s="374"/>
      <c r="DD15" s="374"/>
      <c r="DE15" s="374"/>
      <c r="DF15" s="375"/>
      <c r="DG15" s="373" t="s">
        <v>229</v>
      </c>
      <c r="DH15" s="374"/>
      <c r="DI15" s="374"/>
      <c r="DJ15" s="374"/>
      <c r="DK15" s="374"/>
      <c r="DL15" s="374"/>
      <c r="DM15" s="374"/>
      <c r="DN15" s="374"/>
      <c r="DO15" s="374"/>
      <c r="DP15" s="375"/>
      <c r="DQ15" s="373" t="s">
        <v>229</v>
      </c>
      <c r="DR15" s="374"/>
      <c r="DS15" s="374"/>
      <c r="DT15" s="374"/>
      <c r="DU15" s="374"/>
      <c r="DV15" s="374"/>
      <c r="DW15" s="374"/>
      <c r="DX15" s="374"/>
      <c r="DY15" s="374"/>
      <c r="DZ15" s="375"/>
      <c r="EA15" s="373" t="s">
        <v>229</v>
      </c>
      <c r="EB15" s="374"/>
      <c r="EC15" s="374"/>
      <c r="ED15" s="374"/>
      <c r="EE15" s="374"/>
      <c r="EF15" s="374"/>
      <c r="EG15" s="374"/>
      <c r="EH15" s="374"/>
      <c r="EI15" s="374"/>
      <c r="EJ15" s="375"/>
      <c r="EK15" s="274" t="s">
        <v>229</v>
      </c>
      <c r="EL15" s="275"/>
      <c r="EM15" s="275"/>
      <c r="EN15" s="275"/>
      <c r="EO15" s="275"/>
      <c r="EP15" s="275"/>
      <c r="EQ15" s="275"/>
      <c r="ER15" s="275"/>
      <c r="ES15" s="275"/>
      <c r="ET15" s="276"/>
      <c r="EU15" s="274" t="s">
        <v>229</v>
      </c>
      <c r="EV15" s="275"/>
      <c r="EW15" s="275"/>
      <c r="EX15" s="275"/>
      <c r="EY15" s="275"/>
      <c r="EZ15" s="275"/>
      <c r="FA15" s="275"/>
      <c r="FB15" s="275"/>
      <c r="FC15" s="275"/>
      <c r="FD15" s="276"/>
      <c r="FE15" s="274" t="s">
        <v>229</v>
      </c>
      <c r="FF15" s="275"/>
      <c r="FG15" s="275"/>
      <c r="FH15" s="275"/>
      <c r="FI15" s="275"/>
      <c r="FJ15" s="275"/>
      <c r="FK15" s="275"/>
      <c r="FL15" s="275"/>
      <c r="FM15" s="275"/>
      <c r="FN15" s="276"/>
      <c r="FO15" s="274" t="s">
        <v>229</v>
      </c>
      <c r="FP15" s="275"/>
      <c r="FQ15" s="275"/>
      <c r="FR15" s="275"/>
      <c r="FS15" s="275"/>
      <c r="FT15" s="275"/>
      <c r="FU15" s="275"/>
      <c r="FV15" s="275"/>
      <c r="FW15" s="275"/>
      <c r="FX15" s="276"/>
      <c r="FY15" s="274" t="s">
        <v>229</v>
      </c>
      <c r="FZ15" s="275"/>
      <c r="GA15" s="275"/>
      <c r="GB15" s="275"/>
      <c r="GC15" s="275"/>
      <c r="GD15" s="275"/>
      <c r="GE15" s="275"/>
      <c r="GF15" s="275"/>
      <c r="GG15" s="275"/>
      <c r="GH15" s="276"/>
      <c r="GI15" s="274" t="s">
        <v>229</v>
      </c>
      <c r="GJ15" s="275"/>
      <c r="GK15" s="275"/>
      <c r="GL15" s="275"/>
      <c r="GM15" s="275"/>
      <c r="GN15" s="275"/>
      <c r="GO15" s="275"/>
      <c r="GP15" s="275"/>
      <c r="GQ15" s="275"/>
      <c r="GR15" s="276"/>
      <c r="GS15" s="274" t="s">
        <v>229</v>
      </c>
      <c r="GT15" s="275"/>
      <c r="GU15" s="275"/>
      <c r="GV15" s="275"/>
      <c r="GW15" s="275"/>
      <c r="GX15" s="275"/>
      <c r="GY15" s="275"/>
      <c r="GZ15" s="275"/>
      <c r="HA15" s="275"/>
      <c r="HB15" s="276"/>
      <c r="HC15" s="274" t="s">
        <v>229</v>
      </c>
      <c r="HD15" s="275"/>
      <c r="HE15" s="275"/>
      <c r="HF15" s="275"/>
      <c r="HG15" s="275"/>
      <c r="HH15" s="275"/>
      <c r="HI15" s="275"/>
      <c r="HJ15" s="275"/>
      <c r="HK15" s="275"/>
      <c r="HL15" s="276"/>
      <c r="HM15" s="274" t="s">
        <v>229</v>
      </c>
      <c r="HN15" s="275"/>
      <c r="HO15" s="275"/>
      <c r="HP15" s="275"/>
      <c r="HQ15" s="275"/>
      <c r="HR15" s="275"/>
      <c r="HS15" s="275"/>
      <c r="HT15" s="275"/>
      <c r="HU15" s="275"/>
      <c r="HV15" s="276"/>
      <c r="HW15" s="274" t="s">
        <v>229</v>
      </c>
      <c r="HX15" s="275"/>
      <c r="HY15" s="275"/>
      <c r="HZ15" s="275"/>
      <c r="IA15" s="275"/>
      <c r="IB15" s="275"/>
      <c r="IC15" s="275"/>
      <c r="ID15" s="275"/>
      <c r="IE15" s="275"/>
      <c r="IF15" s="276"/>
      <c r="IG15" s="274" t="s">
        <v>229</v>
      </c>
      <c r="IH15" s="275"/>
      <c r="II15" s="275"/>
      <c r="IJ15" s="275"/>
      <c r="IK15" s="275"/>
      <c r="IL15" s="275"/>
      <c r="IM15" s="275"/>
      <c r="IN15" s="275"/>
      <c r="IO15" s="275"/>
      <c r="IP15" s="276"/>
      <c r="IQ15" s="274" t="s">
        <v>229</v>
      </c>
      <c r="IR15" s="275"/>
      <c r="IS15" s="275"/>
      <c r="IT15" s="275"/>
      <c r="IU15" s="275"/>
      <c r="IV15" s="275"/>
      <c r="IW15" s="275"/>
      <c r="IX15" s="275"/>
      <c r="IY15" s="275"/>
      <c r="IZ15" s="276"/>
      <c r="JA15" s="274" t="s">
        <v>229</v>
      </c>
      <c r="JB15" s="275"/>
      <c r="JC15" s="275"/>
      <c r="JD15" s="275"/>
      <c r="JE15" s="275"/>
      <c r="JF15" s="275"/>
      <c r="JG15" s="275"/>
      <c r="JH15" s="275"/>
      <c r="JI15" s="275"/>
      <c r="JJ15" s="276"/>
      <c r="JK15" s="274" t="s">
        <v>229</v>
      </c>
      <c r="JL15" s="275"/>
      <c r="JM15" s="275"/>
      <c r="JN15" s="275"/>
      <c r="JO15" s="275"/>
      <c r="JP15" s="275"/>
      <c r="JQ15" s="275"/>
      <c r="JR15" s="275"/>
      <c r="JS15" s="275"/>
      <c r="JT15" s="276"/>
      <c r="JU15" s="274" t="s">
        <v>229</v>
      </c>
      <c r="JV15" s="275"/>
      <c r="JW15" s="275"/>
      <c r="JX15" s="275"/>
      <c r="JY15" s="275"/>
      <c r="JZ15" s="275"/>
      <c r="KA15" s="275"/>
      <c r="KB15" s="275"/>
      <c r="KC15" s="275"/>
      <c r="KD15" s="276"/>
      <c r="KE15" s="274">
        <v>0.54</v>
      </c>
      <c r="KF15" s="275"/>
      <c r="KG15" s="275"/>
      <c r="KH15" s="275"/>
      <c r="KI15" s="275"/>
      <c r="KJ15" s="275"/>
      <c r="KK15" s="275"/>
      <c r="KL15" s="275"/>
      <c r="KM15" s="275"/>
      <c r="KN15" s="276"/>
      <c r="KO15" s="274">
        <v>0.54</v>
      </c>
      <c r="KP15" s="275"/>
      <c r="KQ15" s="275"/>
      <c r="KR15" s="275"/>
      <c r="KS15" s="275"/>
      <c r="KT15" s="275"/>
      <c r="KU15" s="275"/>
      <c r="KV15" s="275"/>
      <c r="KW15" s="275"/>
      <c r="KX15" s="276"/>
      <c r="KY15" s="274">
        <v>0.54</v>
      </c>
      <c r="KZ15" s="275"/>
      <c r="LA15" s="275"/>
      <c r="LB15" s="275"/>
      <c r="LC15" s="275"/>
      <c r="LD15" s="275"/>
      <c r="LE15" s="275"/>
      <c r="LF15" s="275"/>
      <c r="LG15" s="275"/>
      <c r="LH15" s="276"/>
      <c r="LI15" s="274">
        <v>0.54</v>
      </c>
      <c r="LJ15" s="275"/>
      <c r="LK15" s="275"/>
      <c r="LL15" s="275"/>
      <c r="LM15" s="275"/>
      <c r="LN15" s="275"/>
      <c r="LO15" s="275"/>
      <c r="LP15" s="275"/>
      <c r="LQ15" s="275"/>
      <c r="LR15" s="276"/>
      <c r="LS15" s="274">
        <v>0.54</v>
      </c>
      <c r="LT15" s="275"/>
      <c r="LU15" s="275"/>
      <c r="LV15" s="275"/>
      <c r="LW15" s="275"/>
      <c r="LX15" s="275"/>
      <c r="LY15" s="275"/>
      <c r="LZ15" s="275"/>
      <c r="MA15" s="275"/>
      <c r="MB15" s="276"/>
      <c r="MC15" s="274" t="s">
        <v>692</v>
      </c>
      <c r="MD15" s="275"/>
      <c r="ME15" s="275"/>
      <c r="MF15" s="275"/>
      <c r="MG15" s="275"/>
      <c r="MH15" s="275"/>
      <c r="MI15" s="275"/>
      <c r="MJ15" s="275"/>
      <c r="MK15" s="275"/>
      <c r="ML15" s="276"/>
      <c r="MM15" s="274" t="s">
        <v>229</v>
      </c>
      <c r="MN15" s="275"/>
      <c r="MO15" s="275"/>
      <c r="MP15" s="275"/>
      <c r="MQ15" s="275"/>
      <c r="MR15" s="275"/>
      <c r="MS15" s="275"/>
      <c r="MT15" s="275"/>
      <c r="MU15" s="275"/>
      <c r="MV15" s="276"/>
      <c r="MW15" s="274" t="s">
        <v>229</v>
      </c>
      <c r="MX15" s="275"/>
      <c r="MY15" s="275"/>
      <c r="MZ15" s="275"/>
      <c r="NA15" s="275"/>
      <c r="NB15" s="275"/>
      <c r="NC15" s="275"/>
      <c r="ND15" s="275"/>
      <c r="NE15" s="275"/>
      <c r="NF15" s="276"/>
      <c r="NG15" s="274" t="s">
        <v>229</v>
      </c>
      <c r="NH15" s="275"/>
      <c r="NI15" s="275"/>
      <c r="NJ15" s="275"/>
      <c r="NK15" s="275"/>
      <c r="NL15" s="275"/>
      <c r="NM15" s="275"/>
      <c r="NN15" s="275"/>
      <c r="NO15" s="275"/>
      <c r="NP15" s="276"/>
      <c r="NQ15" s="274" t="s">
        <v>229</v>
      </c>
      <c r="NR15" s="275"/>
      <c r="NS15" s="275"/>
      <c r="NT15" s="275"/>
      <c r="NU15" s="275"/>
      <c r="NV15" s="275"/>
      <c r="NW15" s="275"/>
      <c r="NX15" s="275"/>
      <c r="NY15" s="275"/>
      <c r="NZ15" s="276"/>
      <c r="OA15" s="274" t="s">
        <v>229</v>
      </c>
      <c r="OB15" s="275"/>
      <c r="OC15" s="275"/>
      <c r="OD15" s="275"/>
      <c r="OE15" s="275"/>
      <c r="OF15" s="275"/>
      <c r="OG15" s="275"/>
      <c r="OH15" s="275"/>
      <c r="OI15" s="275"/>
      <c r="OJ15" s="276"/>
      <c r="OK15" s="67" t="s">
        <v>280</v>
      </c>
      <c r="OL15" s="69">
        <v>4</v>
      </c>
      <c r="OM15" s="70" t="s">
        <v>296</v>
      </c>
      <c r="ON15" s="71" t="s">
        <v>40</v>
      </c>
      <c r="OO15" s="34">
        <v>0.2</v>
      </c>
      <c r="OP15" s="34"/>
      <c r="OQ15" s="35"/>
      <c r="OR15" s="285"/>
      <c r="OS15" s="65"/>
      <c r="OT15" s="65"/>
      <c r="OU15" s="67" t="s">
        <v>541</v>
      </c>
      <c r="OV15" s="69" t="s">
        <v>306</v>
      </c>
      <c r="OW15" s="71" t="s">
        <v>295</v>
      </c>
      <c r="OX15" s="71" t="s">
        <v>40</v>
      </c>
      <c r="OY15" s="34">
        <v>0.42</v>
      </c>
      <c r="OZ15" s="34"/>
      <c r="PA15" s="35"/>
      <c r="PB15" s="285"/>
      <c r="PC15" s="65"/>
      <c r="PD15" s="65"/>
      <c r="PE15" s="305"/>
      <c r="PF15" s="67" t="s">
        <v>280</v>
      </c>
      <c r="PG15" s="69">
        <v>3</v>
      </c>
      <c r="PH15" s="70" t="s">
        <v>296</v>
      </c>
      <c r="PI15" s="71" t="s">
        <v>40</v>
      </c>
      <c r="PJ15" s="34">
        <v>0.79</v>
      </c>
      <c r="PK15" s="34"/>
      <c r="PL15" s="35"/>
      <c r="PM15" s="285"/>
      <c r="PN15" s="65"/>
      <c r="PO15" s="65"/>
      <c r="PP15" s="305"/>
      <c r="PQ15" s="67" t="s">
        <v>280</v>
      </c>
      <c r="PR15" s="69">
        <v>2</v>
      </c>
      <c r="PS15" s="70" t="s">
        <v>296</v>
      </c>
      <c r="PT15" s="71" t="s">
        <v>41</v>
      </c>
      <c r="PU15" s="34">
        <v>0.67</v>
      </c>
      <c r="PV15" s="34"/>
      <c r="PW15" s="35"/>
      <c r="PX15" s="285"/>
      <c r="PY15" s="65"/>
      <c r="PZ15" s="65"/>
      <c r="QA15" s="305"/>
      <c r="QB15" s="67" t="s">
        <v>280</v>
      </c>
      <c r="QC15" s="69">
        <v>3</v>
      </c>
      <c r="QD15" s="70" t="s">
        <v>296</v>
      </c>
      <c r="QE15" s="71" t="s">
        <v>40</v>
      </c>
      <c r="QF15" s="34">
        <v>1.21</v>
      </c>
      <c r="QG15" s="34"/>
      <c r="QH15" s="35"/>
      <c r="QI15" s="285"/>
      <c r="QJ15" s="65"/>
      <c r="QK15" s="65"/>
      <c r="QL15" s="305"/>
      <c r="QM15" s="67" t="s">
        <v>280</v>
      </c>
      <c r="QN15" s="69">
        <v>2</v>
      </c>
      <c r="QO15" s="70" t="s">
        <v>296</v>
      </c>
      <c r="QP15" s="71" t="s">
        <v>41</v>
      </c>
      <c r="QQ15" s="34">
        <v>0.43</v>
      </c>
      <c r="QR15" s="34"/>
      <c r="QS15" s="35"/>
      <c r="QT15" s="285"/>
      <c r="QU15" s="65"/>
      <c r="QV15" s="65"/>
      <c r="QW15" s="305"/>
      <c r="QX15" s="67" t="s">
        <v>280</v>
      </c>
      <c r="QY15" s="69">
        <v>1</v>
      </c>
      <c r="QZ15" s="70" t="s">
        <v>296</v>
      </c>
      <c r="RA15" s="71" t="s">
        <v>41</v>
      </c>
      <c r="RB15" s="34">
        <v>0.64</v>
      </c>
      <c r="RC15" s="34"/>
      <c r="RD15" s="35"/>
      <c r="RE15" s="285"/>
      <c r="RF15" s="65"/>
      <c r="RG15" s="65"/>
      <c r="RH15" s="305"/>
    </row>
    <row r="16" spans="1:476" ht="15" customHeight="1">
      <c r="A16" s="373" t="s">
        <v>227</v>
      </c>
      <c r="B16" s="374"/>
      <c r="C16" s="375"/>
      <c r="D16" s="71"/>
      <c r="E16" s="82">
        <v>0.44</v>
      </c>
      <c r="F16" s="82">
        <v>0.49</v>
      </c>
      <c r="G16" s="83"/>
      <c r="H16" s="376">
        <v>0.98</v>
      </c>
      <c r="I16" s="84"/>
      <c r="J16" s="84"/>
      <c r="K16" s="373" t="s">
        <v>227</v>
      </c>
      <c r="L16" s="374"/>
      <c r="M16" s="375"/>
      <c r="N16" s="71"/>
      <c r="O16" s="82">
        <v>0.26</v>
      </c>
      <c r="P16" s="82">
        <v>0.17</v>
      </c>
      <c r="Q16" s="83"/>
      <c r="R16" s="376">
        <v>0.37</v>
      </c>
      <c r="S16" s="84" t="s">
        <v>328</v>
      </c>
      <c r="T16" s="84">
        <v>-20</v>
      </c>
      <c r="U16" s="373" t="s">
        <v>227</v>
      </c>
      <c r="V16" s="374"/>
      <c r="W16" s="375"/>
      <c r="X16" s="71"/>
      <c r="Y16" s="82">
        <v>0.35</v>
      </c>
      <c r="Z16" s="82">
        <v>0.35</v>
      </c>
      <c r="AA16" s="83"/>
      <c r="AB16" s="376">
        <v>0.33</v>
      </c>
      <c r="AC16" s="84"/>
      <c r="AD16" s="84"/>
      <c r="AE16" s="373" t="s">
        <v>227</v>
      </c>
      <c r="AF16" s="374"/>
      <c r="AG16" s="375"/>
      <c r="AH16" s="71"/>
      <c r="AI16" s="82">
        <v>0.35</v>
      </c>
      <c r="AJ16" s="82">
        <v>0.17</v>
      </c>
      <c r="AK16" s="83">
        <v>0.1</v>
      </c>
      <c r="AL16" s="376">
        <v>0.41</v>
      </c>
      <c r="AM16" s="84" t="s">
        <v>328</v>
      </c>
      <c r="AN16" s="84">
        <v>10</v>
      </c>
      <c r="AO16" s="373" t="s">
        <v>227</v>
      </c>
      <c r="AP16" s="374"/>
      <c r="AQ16" s="375"/>
      <c r="AR16" s="71"/>
      <c r="AS16" s="82">
        <v>0.5</v>
      </c>
      <c r="AT16" s="82">
        <v>0.77</v>
      </c>
      <c r="AU16" s="83"/>
      <c r="AV16" s="376">
        <v>0.48</v>
      </c>
      <c r="AW16" s="84"/>
      <c r="AX16" s="84"/>
      <c r="AY16" s="373" t="s">
        <v>227</v>
      </c>
      <c r="AZ16" s="374"/>
      <c r="BA16" s="375"/>
      <c r="BB16" s="71"/>
      <c r="BC16" s="82">
        <v>0.91</v>
      </c>
      <c r="BD16" s="82">
        <v>1.01</v>
      </c>
      <c r="BE16" s="83"/>
      <c r="BF16" s="376">
        <v>0.45</v>
      </c>
      <c r="BG16" s="84" t="s">
        <v>314</v>
      </c>
      <c r="BH16" s="84">
        <v>0</v>
      </c>
      <c r="BI16" s="373" t="s">
        <v>227</v>
      </c>
      <c r="BJ16" s="374"/>
      <c r="BK16" s="375"/>
      <c r="BL16" s="71"/>
      <c r="BM16" s="82">
        <v>0.38</v>
      </c>
      <c r="BN16" s="82">
        <v>0.08</v>
      </c>
      <c r="BO16" s="83"/>
      <c r="BP16" s="376">
        <v>0.47</v>
      </c>
      <c r="BQ16" s="84" t="s">
        <v>328</v>
      </c>
      <c r="BR16" s="84">
        <v>-10</v>
      </c>
      <c r="BS16" s="373" t="s">
        <v>227</v>
      </c>
      <c r="BT16" s="374"/>
      <c r="BU16" s="375"/>
      <c r="BV16" s="71"/>
      <c r="BW16" s="82">
        <v>0.56000000000000005</v>
      </c>
      <c r="BX16" s="82">
        <v>0.64</v>
      </c>
      <c r="BY16" s="83"/>
      <c r="BZ16" s="376">
        <v>0.47</v>
      </c>
      <c r="CA16" s="84"/>
      <c r="CB16" s="84"/>
      <c r="CC16" s="373" t="s">
        <v>227</v>
      </c>
      <c r="CD16" s="374"/>
      <c r="CE16" s="375"/>
      <c r="CF16" s="71"/>
      <c r="CG16" s="82">
        <v>0.28999999999999998</v>
      </c>
      <c r="CH16" s="82">
        <v>0.24</v>
      </c>
      <c r="CI16" s="83">
        <v>0.44</v>
      </c>
      <c r="CJ16" s="376"/>
      <c r="CK16" s="84" t="s">
        <v>328</v>
      </c>
      <c r="CL16" s="84">
        <v>-2</v>
      </c>
      <c r="CM16" s="373" t="s">
        <v>227</v>
      </c>
      <c r="CN16" s="374"/>
      <c r="CO16" s="375"/>
      <c r="CP16" s="71"/>
      <c r="CQ16" s="82">
        <v>0.51</v>
      </c>
      <c r="CR16" s="82">
        <v>0.8</v>
      </c>
      <c r="CS16" s="83"/>
      <c r="CT16" s="376">
        <v>0.86</v>
      </c>
      <c r="CU16" s="84"/>
      <c r="CV16" s="84"/>
      <c r="CW16" s="373" t="s">
        <v>227</v>
      </c>
      <c r="CX16" s="374"/>
      <c r="CY16" s="375"/>
      <c r="CZ16" s="71"/>
      <c r="DA16" s="82">
        <v>0.77</v>
      </c>
      <c r="DB16" s="82">
        <v>0.79</v>
      </c>
      <c r="DC16" s="83">
        <v>0.32</v>
      </c>
      <c r="DD16" s="376">
        <v>1.1200000000000001</v>
      </c>
      <c r="DE16" s="84"/>
      <c r="DF16" s="84"/>
      <c r="DG16" s="373" t="s">
        <v>227</v>
      </c>
      <c r="DH16" s="374"/>
      <c r="DI16" s="375"/>
      <c r="DJ16" s="71"/>
      <c r="DK16" s="82">
        <v>0.5</v>
      </c>
      <c r="DL16" s="82">
        <v>0.37</v>
      </c>
      <c r="DM16" s="83"/>
      <c r="DN16" s="376">
        <v>0.94</v>
      </c>
      <c r="DO16" s="84"/>
      <c r="DP16" s="84"/>
      <c r="DQ16" s="373" t="s">
        <v>227</v>
      </c>
      <c r="DR16" s="374"/>
      <c r="DS16" s="375"/>
      <c r="DT16" s="71"/>
      <c r="DU16" s="82">
        <v>0.5</v>
      </c>
      <c r="DV16" s="82">
        <v>0.23</v>
      </c>
      <c r="DW16" s="83"/>
      <c r="DX16" s="376"/>
      <c r="DY16" s="84"/>
      <c r="DZ16" s="84"/>
      <c r="EA16" s="373" t="s">
        <v>227</v>
      </c>
      <c r="EB16" s="374"/>
      <c r="EC16" s="375"/>
      <c r="ED16" s="71"/>
      <c r="EE16" s="82">
        <v>0.73</v>
      </c>
      <c r="EF16" s="82">
        <v>0.94</v>
      </c>
      <c r="EG16" s="83"/>
      <c r="EH16" s="376">
        <v>1</v>
      </c>
      <c r="EI16" s="84"/>
      <c r="EJ16" s="84"/>
      <c r="EK16" s="274" t="s">
        <v>227</v>
      </c>
      <c r="EL16" s="275"/>
      <c r="EM16" s="276"/>
      <c r="EN16" s="64"/>
      <c r="EO16" s="34">
        <v>0.71</v>
      </c>
      <c r="EP16" s="34">
        <v>0.47</v>
      </c>
      <c r="EQ16" s="35"/>
      <c r="ER16" s="284">
        <v>0.71</v>
      </c>
      <c r="ES16" s="65"/>
      <c r="ET16" s="65"/>
      <c r="EU16" s="274" t="s">
        <v>227</v>
      </c>
      <c r="EV16" s="275"/>
      <c r="EW16" s="276"/>
      <c r="EX16" s="64"/>
      <c r="EY16" s="34">
        <v>0.81</v>
      </c>
      <c r="EZ16" s="34">
        <v>0.67</v>
      </c>
      <c r="FA16" s="35"/>
      <c r="FB16" s="284">
        <v>0.73</v>
      </c>
      <c r="FC16" s="65" t="s">
        <v>314</v>
      </c>
      <c r="FD16" s="65">
        <v>0.25</v>
      </c>
      <c r="FE16" s="274" t="s">
        <v>227</v>
      </c>
      <c r="FF16" s="275"/>
      <c r="FG16" s="276"/>
      <c r="FH16" s="64"/>
      <c r="FI16" s="34">
        <v>0.82</v>
      </c>
      <c r="FJ16" s="34">
        <v>0.52</v>
      </c>
      <c r="FK16" s="35">
        <v>0.26</v>
      </c>
      <c r="FL16" s="284">
        <v>0.71</v>
      </c>
      <c r="FM16" s="65"/>
      <c r="FN16" s="65"/>
      <c r="FO16" s="274" t="s">
        <v>227</v>
      </c>
      <c r="FP16" s="275"/>
      <c r="FQ16" s="276"/>
      <c r="FR16" s="64"/>
      <c r="FS16" s="34">
        <v>0.55000000000000004</v>
      </c>
      <c r="FT16" s="34">
        <v>0.39</v>
      </c>
      <c r="FU16" s="35"/>
      <c r="FV16" s="284">
        <v>0.41</v>
      </c>
      <c r="FW16" s="65"/>
      <c r="FX16" s="65"/>
      <c r="FY16" s="274" t="s">
        <v>227</v>
      </c>
      <c r="FZ16" s="275"/>
      <c r="GA16" s="276"/>
      <c r="GB16" s="64"/>
      <c r="GC16" s="34">
        <v>0.37</v>
      </c>
      <c r="GD16" s="34">
        <v>0.39</v>
      </c>
      <c r="GE16" s="35"/>
      <c r="GF16" s="284">
        <v>0.4</v>
      </c>
      <c r="GG16" s="65"/>
      <c r="GH16" s="65"/>
      <c r="GI16" s="274" t="s">
        <v>227</v>
      </c>
      <c r="GJ16" s="275"/>
      <c r="GK16" s="276"/>
      <c r="GL16" s="64"/>
      <c r="GM16" s="34">
        <v>0.5</v>
      </c>
      <c r="GN16" s="34">
        <v>0.77</v>
      </c>
      <c r="GO16" s="35"/>
      <c r="GP16" s="284">
        <v>0.38</v>
      </c>
      <c r="GQ16" s="65"/>
      <c r="GR16" s="65"/>
      <c r="GS16" s="274" t="s">
        <v>227</v>
      </c>
      <c r="GT16" s="275"/>
      <c r="GU16" s="276"/>
      <c r="GV16" s="64"/>
      <c r="GW16" s="34">
        <v>0.43</v>
      </c>
      <c r="GX16" s="34">
        <v>0.46</v>
      </c>
      <c r="GY16" s="35"/>
      <c r="GZ16" s="284">
        <v>0.39</v>
      </c>
      <c r="HA16" s="65"/>
      <c r="HB16" s="65"/>
      <c r="HC16" s="274" t="s">
        <v>227</v>
      </c>
      <c r="HD16" s="275"/>
      <c r="HE16" s="276"/>
      <c r="HF16" s="64"/>
      <c r="HG16" s="34">
        <v>0.96</v>
      </c>
      <c r="HH16" s="34">
        <v>1.1599999999999999</v>
      </c>
      <c r="HI16" s="35">
        <v>0.57999999999999996</v>
      </c>
      <c r="HJ16" s="284">
        <v>0.41</v>
      </c>
      <c r="HK16" s="65" t="s">
        <v>615</v>
      </c>
      <c r="HL16" s="65">
        <v>-10</v>
      </c>
      <c r="HM16" s="274" t="s">
        <v>227</v>
      </c>
      <c r="HN16" s="275"/>
      <c r="HO16" s="276"/>
      <c r="HP16" s="64"/>
      <c r="HQ16" s="34">
        <v>0.57999999999999996</v>
      </c>
      <c r="HR16" s="34">
        <v>7.0000000000000007E-2</v>
      </c>
      <c r="HS16" s="35"/>
      <c r="HT16" s="284">
        <v>0.44</v>
      </c>
      <c r="HU16" s="65"/>
      <c r="HV16" s="65"/>
      <c r="HW16" s="274" t="s">
        <v>227</v>
      </c>
      <c r="HX16" s="275"/>
      <c r="HY16" s="276"/>
      <c r="HZ16" s="64"/>
      <c r="IA16" s="34">
        <v>1.36</v>
      </c>
      <c r="IB16" s="34" t="s">
        <v>630</v>
      </c>
      <c r="IC16" s="35">
        <v>0.25</v>
      </c>
      <c r="ID16" s="284">
        <v>0.43</v>
      </c>
      <c r="IE16" s="65"/>
      <c r="IF16" s="65"/>
      <c r="IG16" s="274" t="s">
        <v>227</v>
      </c>
      <c r="IH16" s="275"/>
      <c r="II16" s="276"/>
      <c r="IJ16" s="64"/>
      <c r="IK16" s="34">
        <v>2.17</v>
      </c>
      <c r="IL16" s="34">
        <v>3.82</v>
      </c>
      <c r="IM16" s="35"/>
      <c r="IN16" s="284">
        <v>0.42</v>
      </c>
      <c r="IO16" s="65"/>
      <c r="IP16" s="65"/>
      <c r="IQ16" s="274" t="s">
        <v>227</v>
      </c>
      <c r="IR16" s="275"/>
      <c r="IS16" s="276"/>
      <c r="IT16" s="64"/>
      <c r="IU16" s="34">
        <v>0.53</v>
      </c>
      <c r="IV16" s="34">
        <v>0.41</v>
      </c>
      <c r="IW16" s="35"/>
      <c r="IX16" s="284">
        <v>0.38</v>
      </c>
      <c r="IY16" s="65"/>
      <c r="IZ16" s="65"/>
      <c r="JA16" s="274" t="s">
        <v>227</v>
      </c>
      <c r="JB16" s="275"/>
      <c r="JC16" s="276"/>
      <c r="JD16" s="64"/>
      <c r="JE16" s="34">
        <v>0.52</v>
      </c>
      <c r="JF16" s="34">
        <v>0.34</v>
      </c>
      <c r="JG16" s="35"/>
      <c r="JH16" s="284">
        <v>0.49</v>
      </c>
      <c r="JI16" s="65"/>
      <c r="JJ16" s="65"/>
      <c r="JK16" s="274" t="s">
        <v>227</v>
      </c>
      <c r="JL16" s="275"/>
      <c r="JM16" s="276"/>
      <c r="JN16" s="64"/>
      <c r="JO16" s="34">
        <v>0.37</v>
      </c>
      <c r="JP16" s="34">
        <v>0.38</v>
      </c>
      <c r="JQ16" s="35"/>
      <c r="JR16" s="284">
        <v>0.52</v>
      </c>
      <c r="JS16" s="65"/>
      <c r="JT16" s="65"/>
      <c r="JU16" s="274" t="s">
        <v>227</v>
      </c>
      <c r="JV16" s="275"/>
      <c r="JW16" s="276"/>
      <c r="JX16" s="64"/>
      <c r="JY16" s="34">
        <v>0.62</v>
      </c>
      <c r="JZ16" s="34">
        <v>0.76</v>
      </c>
      <c r="KA16" s="35"/>
      <c r="KB16" s="284">
        <v>0.53</v>
      </c>
      <c r="KC16" s="65"/>
      <c r="KD16" s="65"/>
      <c r="KE16" s="274" t="s">
        <v>227</v>
      </c>
      <c r="KF16" s="275"/>
      <c r="KG16" s="276"/>
      <c r="KH16" s="64"/>
      <c r="KI16" s="34">
        <v>0.57999999999999996</v>
      </c>
      <c r="KJ16" s="34">
        <v>0.63</v>
      </c>
      <c r="KK16" s="35">
        <v>0.56999999999999995</v>
      </c>
      <c r="KL16" s="284">
        <v>0.54</v>
      </c>
      <c r="KM16" s="65"/>
      <c r="KN16" s="65"/>
      <c r="KO16" s="274" t="s">
        <v>227</v>
      </c>
      <c r="KP16" s="275"/>
      <c r="KQ16" s="276"/>
      <c r="KR16" s="64"/>
      <c r="KS16" s="34">
        <v>0.63</v>
      </c>
      <c r="KT16" s="34">
        <v>1.26</v>
      </c>
      <c r="KU16" s="35"/>
      <c r="KV16" s="284">
        <v>0.69</v>
      </c>
      <c r="KW16" s="65"/>
      <c r="KX16" s="65"/>
      <c r="KY16" s="274" t="s">
        <v>227</v>
      </c>
      <c r="KZ16" s="275"/>
      <c r="LA16" s="276"/>
      <c r="LB16" s="64"/>
      <c r="LC16" s="34">
        <v>0.51</v>
      </c>
      <c r="LD16" s="34">
        <v>0.76</v>
      </c>
      <c r="LE16" s="35"/>
      <c r="LF16" s="284">
        <v>0.72</v>
      </c>
      <c r="LG16" s="65"/>
      <c r="LH16" s="65"/>
      <c r="LI16" s="274" t="s">
        <v>227</v>
      </c>
      <c r="LJ16" s="275"/>
      <c r="LK16" s="276"/>
      <c r="LL16" s="64"/>
      <c r="LM16" s="34">
        <v>0.57999999999999996</v>
      </c>
      <c r="LN16" s="34">
        <v>0.55000000000000004</v>
      </c>
      <c r="LO16" s="35"/>
      <c r="LP16" s="284">
        <v>0.72</v>
      </c>
      <c r="LQ16" s="65"/>
      <c r="LR16" s="65"/>
      <c r="LS16" s="274" t="s">
        <v>227</v>
      </c>
      <c r="LT16" s="275"/>
      <c r="LU16" s="276"/>
      <c r="LV16" s="64"/>
      <c r="LW16" s="34">
        <v>0.52</v>
      </c>
      <c r="LX16" s="34">
        <v>0.53</v>
      </c>
      <c r="LY16" s="35"/>
      <c r="LZ16" s="284">
        <v>0.73</v>
      </c>
      <c r="MA16" s="65"/>
      <c r="MB16" s="65"/>
      <c r="MC16" s="274" t="s">
        <v>227</v>
      </c>
      <c r="MD16" s="275"/>
      <c r="ME16" s="276"/>
      <c r="MF16" s="64"/>
      <c r="MG16" s="34">
        <v>0.48</v>
      </c>
      <c r="MH16" s="34">
        <v>0.24</v>
      </c>
      <c r="MI16" s="35"/>
      <c r="MJ16" s="284">
        <v>0.71</v>
      </c>
      <c r="MK16" s="65"/>
      <c r="ML16" s="65"/>
      <c r="MM16" s="274" t="s">
        <v>227</v>
      </c>
      <c r="MN16" s="275"/>
      <c r="MO16" s="276"/>
      <c r="MP16" s="64"/>
      <c r="MQ16" s="34">
        <v>0.61</v>
      </c>
      <c r="MR16" s="34">
        <v>0.38</v>
      </c>
      <c r="MS16" s="35"/>
      <c r="MT16" s="284">
        <v>0.39</v>
      </c>
      <c r="MU16" s="65"/>
      <c r="MV16" s="65"/>
      <c r="MW16" s="274" t="s">
        <v>227</v>
      </c>
      <c r="MX16" s="275"/>
      <c r="MY16" s="276"/>
      <c r="MZ16" s="64"/>
      <c r="NA16" s="34">
        <v>0.87</v>
      </c>
      <c r="NB16" s="34">
        <v>6.5</v>
      </c>
      <c r="NC16" s="35"/>
      <c r="ND16" s="284"/>
      <c r="NE16" s="65" t="s">
        <v>314</v>
      </c>
      <c r="NF16" s="65">
        <v>5</v>
      </c>
      <c r="NG16" s="274" t="s">
        <v>227</v>
      </c>
      <c r="NH16" s="275"/>
      <c r="NI16" s="276"/>
      <c r="NJ16" s="64"/>
      <c r="NK16" s="34">
        <v>0.72</v>
      </c>
      <c r="NL16" s="34">
        <v>0.63</v>
      </c>
      <c r="NM16" s="35">
        <v>0.37</v>
      </c>
      <c r="NN16" s="284">
        <v>0.37</v>
      </c>
      <c r="NO16" s="65"/>
      <c r="NP16" s="65"/>
      <c r="NQ16" s="274" t="s">
        <v>227</v>
      </c>
      <c r="NR16" s="275"/>
      <c r="NS16" s="276"/>
      <c r="NT16" s="64"/>
      <c r="NU16" s="34">
        <v>0.92</v>
      </c>
      <c r="NV16" s="34">
        <v>0.97</v>
      </c>
      <c r="NW16" s="35"/>
      <c r="NX16" s="284"/>
      <c r="NY16" s="65" t="s">
        <v>713</v>
      </c>
      <c r="NZ16" s="65">
        <v>0</v>
      </c>
      <c r="OA16" s="274" t="s">
        <v>227</v>
      </c>
      <c r="OB16" s="275"/>
      <c r="OC16" s="276"/>
      <c r="OD16" s="64"/>
      <c r="OE16" s="34">
        <v>0.5</v>
      </c>
      <c r="OF16" s="34">
        <v>0.81</v>
      </c>
      <c r="OG16" s="35"/>
      <c r="OH16" s="284">
        <v>0.46</v>
      </c>
      <c r="OI16" s="65"/>
      <c r="OJ16" s="65"/>
      <c r="OK16" s="67" t="s">
        <v>541</v>
      </c>
      <c r="OL16" s="69" t="s">
        <v>309</v>
      </c>
      <c r="OM16" s="71" t="s">
        <v>295</v>
      </c>
      <c r="ON16" s="71" t="s">
        <v>40</v>
      </c>
      <c r="OO16" s="34">
        <v>0.36</v>
      </c>
      <c r="OP16" s="34"/>
      <c r="OQ16" s="35"/>
      <c r="OR16" s="285"/>
      <c r="OS16" s="65"/>
      <c r="OT16" s="65"/>
      <c r="OU16" s="218" t="s">
        <v>741</v>
      </c>
      <c r="OV16" s="219"/>
      <c r="OW16" s="71" t="s">
        <v>731</v>
      </c>
      <c r="OX16" s="71" t="s">
        <v>40</v>
      </c>
      <c r="OY16" s="34">
        <v>0.48</v>
      </c>
      <c r="OZ16" s="236"/>
      <c r="PA16" s="236"/>
      <c r="PB16" s="285"/>
      <c r="PC16" s="65"/>
      <c r="PD16" s="217"/>
      <c r="PE16" s="305"/>
      <c r="PF16" s="67" t="s">
        <v>541</v>
      </c>
      <c r="PG16" s="69" t="s">
        <v>309</v>
      </c>
      <c r="PH16" s="71" t="s">
        <v>295</v>
      </c>
      <c r="PI16" s="71" t="s">
        <v>40</v>
      </c>
      <c r="PJ16" s="34">
        <v>0.73</v>
      </c>
      <c r="PK16" s="34"/>
      <c r="PL16" s="35"/>
      <c r="PM16" s="285"/>
      <c r="PN16" s="65"/>
      <c r="PO16" s="65"/>
      <c r="PP16" s="305"/>
      <c r="PQ16" s="67" t="s">
        <v>541</v>
      </c>
      <c r="PR16" s="69" t="s">
        <v>306</v>
      </c>
      <c r="PS16" s="71" t="s">
        <v>295</v>
      </c>
      <c r="PT16" s="71" t="s">
        <v>40</v>
      </c>
      <c r="PU16" s="34">
        <v>0.69</v>
      </c>
      <c r="PV16" s="34"/>
      <c r="PW16" s="35"/>
      <c r="PX16" s="285"/>
      <c r="PY16" s="65"/>
      <c r="PZ16" s="65"/>
      <c r="QA16" s="305"/>
      <c r="QB16" s="67" t="s">
        <v>541</v>
      </c>
      <c r="QC16" s="69" t="s">
        <v>309</v>
      </c>
      <c r="QD16" s="71" t="s">
        <v>295</v>
      </c>
      <c r="QE16" s="71" t="s">
        <v>40</v>
      </c>
      <c r="QF16" s="34">
        <v>0.79</v>
      </c>
      <c r="QG16" s="34"/>
      <c r="QH16" s="35"/>
      <c r="QI16" s="285"/>
      <c r="QJ16" s="65"/>
      <c r="QK16" s="65"/>
      <c r="QL16" s="305"/>
      <c r="QM16" s="67" t="s">
        <v>541</v>
      </c>
      <c r="QN16" s="69" t="s">
        <v>306</v>
      </c>
      <c r="QO16" s="71" t="s">
        <v>295</v>
      </c>
      <c r="QP16" s="71" t="s">
        <v>40</v>
      </c>
      <c r="QQ16" s="34">
        <v>0.57999999999999996</v>
      </c>
      <c r="QR16" s="34"/>
      <c r="QS16" s="35"/>
      <c r="QT16" s="285"/>
      <c r="QU16" s="65"/>
      <c r="QV16" s="65"/>
      <c r="QW16" s="305"/>
      <c r="QX16" s="67" t="s">
        <v>541</v>
      </c>
      <c r="QY16" s="69" t="s">
        <v>306</v>
      </c>
      <c r="QZ16" s="71" t="s">
        <v>295</v>
      </c>
      <c r="RA16" s="71" t="s">
        <v>40</v>
      </c>
      <c r="RB16" s="34">
        <v>0.57999999999999996</v>
      </c>
      <c r="RC16" s="34"/>
      <c r="RD16" s="35"/>
      <c r="RE16" s="285"/>
      <c r="RF16" s="65"/>
      <c r="RG16" s="65"/>
      <c r="RH16" s="305"/>
    </row>
    <row r="17" spans="1:476" ht="15" customHeight="1">
      <c r="A17" s="379" t="s">
        <v>283</v>
      </c>
      <c r="B17" s="380"/>
      <c r="C17" s="380"/>
      <c r="D17" s="85"/>
      <c r="E17" s="381">
        <v>1530</v>
      </c>
      <c r="F17" s="381"/>
      <c r="G17" s="382"/>
      <c r="H17" s="377"/>
      <c r="I17" s="383"/>
      <c r="J17" s="384"/>
      <c r="K17" s="379" t="s">
        <v>283</v>
      </c>
      <c r="L17" s="380"/>
      <c r="M17" s="380"/>
      <c r="N17" s="85"/>
      <c r="O17" s="381">
        <v>1530</v>
      </c>
      <c r="P17" s="381"/>
      <c r="Q17" s="382"/>
      <c r="R17" s="377"/>
      <c r="S17" s="383"/>
      <c r="T17" s="384"/>
      <c r="U17" s="379" t="s">
        <v>283</v>
      </c>
      <c r="V17" s="380"/>
      <c r="W17" s="380"/>
      <c r="X17" s="85"/>
      <c r="Y17" s="381">
        <v>1530</v>
      </c>
      <c r="Z17" s="381"/>
      <c r="AA17" s="382"/>
      <c r="AB17" s="377"/>
      <c r="AC17" s="383"/>
      <c r="AD17" s="384"/>
      <c r="AE17" s="379" t="s">
        <v>283</v>
      </c>
      <c r="AF17" s="380"/>
      <c r="AG17" s="380"/>
      <c r="AH17" s="85"/>
      <c r="AI17" s="381">
        <v>1530</v>
      </c>
      <c r="AJ17" s="381"/>
      <c r="AK17" s="382"/>
      <c r="AL17" s="377"/>
      <c r="AM17" s="383"/>
      <c r="AN17" s="384"/>
      <c r="AO17" s="379" t="s">
        <v>283</v>
      </c>
      <c r="AP17" s="380"/>
      <c r="AQ17" s="380"/>
      <c r="AR17" s="85"/>
      <c r="AS17" s="381">
        <v>1530</v>
      </c>
      <c r="AT17" s="381"/>
      <c r="AU17" s="382"/>
      <c r="AV17" s="377"/>
      <c r="AW17" s="383"/>
      <c r="AX17" s="384"/>
      <c r="AY17" s="379" t="s">
        <v>283</v>
      </c>
      <c r="AZ17" s="380"/>
      <c r="BA17" s="380"/>
      <c r="BB17" s="85"/>
      <c r="BC17" s="381">
        <v>1530</v>
      </c>
      <c r="BD17" s="381"/>
      <c r="BE17" s="382"/>
      <c r="BF17" s="377"/>
      <c r="BG17" s="383"/>
      <c r="BH17" s="384"/>
      <c r="BI17" s="379" t="s">
        <v>283</v>
      </c>
      <c r="BJ17" s="380"/>
      <c r="BK17" s="380"/>
      <c r="BL17" s="85"/>
      <c r="BM17" s="381">
        <v>1530</v>
      </c>
      <c r="BN17" s="381"/>
      <c r="BO17" s="382"/>
      <c r="BP17" s="377"/>
      <c r="BQ17" s="383"/>
      <c r="BR17" s="384"/>
      <c r="BS17" s="379" t="s">
        <v>283</v>
      </c>
      <c r="BT17" s="380"/>
      <c r="BU17" s="380"/>
      <c r="BV17" s="85"/>
      <c r="BW17" s="381">
        <v>1530</v>
      </c>
      <c r="BX17" s="381"/>
      <c r="BY17" s="382"/>
      <c r="BZ17" s="377"/>
      <c r="CA17" s="383"/>
      <c r="CB17" s="384"/>
      <c r="CC17" s="379" t="s">
        <v>283</v>
      </c>
      <c r="CD17" s="380"/>
      <c r="CE17" s="380"/>
      <c r="CF17" s="85"/>
      <c r="CG17" s="381">
        <v>1530</v>
      </c>
      <c r="CH17" s="381"/>
      <c r="CI17" s="382"/>
      <c r="CJ17" s="377"/>
      <c r="CK17" s="383"/>
      <c r="CL17" s="384"/>
      <c r="CM17" s="379" t="s">
        <v>283</v>
      </c>
      <c r="CN17" s="380"/>
      <c r="CO17" s="380"/>
      <c r="CP17" s="85"/>
      <c r="CQ17" s="381">
        <v>1530</v>
      </c>
      <c r="CR17" s="381"/>
      <c r="CS17" s="382"/>
      <c r="CT17" s="377"/>
      <c r="CU17" s="383"/>
      <c r="CV17" s="384"/>
      <c r="CW17" s="379" t="s">
        <v>283</v>
      </c>
      <c r="CX17" s="380"/>
      <c r="CY17" s="380"/>
      <c r="CZ17" s="85"/>
      <c r="DA17" s="381">
        <v>1530</v>
      </c>
      <c r="DB17" s="381"/>
      <c r="DC17" s="382"/>
      <c r="DD17" s="377"/>
      <c r="DE17" s="383"/>
      <c r="DF17" s="384"/>
      <c r="DG17" s="379" t="s">
        <v>283</v>
      </c>
      <c r="DH17" s="380"/>
      <c r="DI17" s="380"/>
      <c r="DJ17" s="85"/>
      <c r="DK17" s="381">
        <v>1530</v>
      </c>
      <c r="DL17" s="381"/>
      <c r="DM17" s="382"/>
      <c r="DN17" s="377"/>
      <c r="DO17" s="383"/>
      <c r="DP17" s="384"/>
      <c r="DQ17" s="379" t="s">
        <v>283</v>
      </c>
      <c r="DR17" s="380"/>
      <c r="DS17" s="380"/>
      <c r="DT17" s="85"/>
      <c r="DU17" s="381">
        <v>1530</v>
      </c>
      <c r="DV17" s="381"/>
      <c r="DW17" s="382"/>
      <c r="DX17" s="377"/>
      <c r="DY17" s="383"/>
      <c r="DZ17" s="384"/>
      <c r="EA17" s="379" t="s">
        <v>283</v>
      </c>
      <c r="EB17" s="380"/>
      <c r="EC17" s="380"/>
      <c r="ED17" s="85"/>
      <c r="EE17" s="381">
        <v>1530</v>
      </c>
      <c r="EF17" s="381"/>
      <c r="EG17" s="382"/>
      <c r="EH17" s="377"/>
      <c r="EI17" s="383"/>
      <c r="EJ17" s="384"/>
      <c r="EK17" s="272" t="s">
        <v>283</v>
      </c>
      <c r="EL17" s="273"/>
      <c r="EM17" s="273"/>
      <c r="EN17" s="179"/>
      <c r="EO17" s="277">
        <v>0.64583333333333337</v>
      </c>
      <c r="EP17" s="277"/>
      <c r="EQ17" s="278"/>
      <c r="ER17" s="285"/>
      <c r="ES17" s="279"/>
      <c r="ET17" s="280"/>
      <c r="EU17" s="272" t="s">
        <v>283</v>
      </c>
      <c r="EV17" s="273"/>
      <c r="EW17" s="273"/>
      <c r="EX17" s="184"/>
      <c r="EY17" s="277">
        <v>0.64583333333333337</v>
      </c>
      <c r="EZ17" s="277"/>
      <c r="FA17" s="278"/>
      <c r="FB17" s="285"/>
      <c r="FC17" s="279"/>
      <c r="FD17" s="280"/>
      <c r="FE17" s="272" t="s">
        <v>283</v>
      </c>
      <c r="FF17" s="273"/>
      <c r="FG17" s="273"/>
      <c r="FH17" s="186"/>
      <c r="FI17" s="277">
        <v>0.64583333333333337</v>
      </c>
      <c r="FJ17" s="277"/>
      <c r="FK17" s="278"/>
      <c r="FL17" s="285"/>
      <c r="FM17" s="279"/>
      <c r="FN17" s="280"/>
      <c r="FO17" s="272" t="s">
        <v>283</v>
      </c>
      <c r="FP17" s="273"/>
      <c r="FQ17" s="273"/>
      <c r="FR17" s="187"/>
      <c r="FS17" s="277">
        <v>0.64583333333333337</v>
      </c>
      <c r="FT17" s="277"/>
      <c r="FU17" s="278"/>
      <c r="FV17" s="285"/>
      <c r="FW17" s="279"/>
      <c r="FX17" s="280"/>
      <c r="FY17" s="272" t="s">
        <v>283</v>
      </c>
      <c r="FZ17" s="273"/>
      <c r="GA17" s="273"/>
      <c r="GB17" s="188"/>
      <c r="GC17" s="277">
        <v>0.64583333333333337</v>
      </c>
      <c r="GD17" s="277"/>
      <c r="GE17" s="278"/>
      <c r="GF17" s="285"/>
      <c r="GG17" s="279"/>
      <c r="GH17" s="280"/>
      <c r="GI17" s="272" t="s">
        <v>283</v>
      </c>
      <c r="GJ17" s="273"/>
      <c r="GK17" s="273"/>
      <c r="GL17" s="189"/>
      <c r="GM17" s="277">
        <v>0.64583333333333337</v>
      </c>
      <c r="GN17" s="277"/>
      <c r="GO17" s="278"/>
      <c r="GP17" s="285"/>
      <c r="GQ17" s="279"/>
      <c r="GR17" s="280"/>
      <c r="GS17" s="272" t="s">
        <v>283</v>
      </c>
      <c r="GT17" s="273"/>
      <c r="GU17" s="273"/>
      <c r="GV17" s="190"/>
      <c r="GW17" s="277">
        <v>0.64583333333333337</v>
      </c>
      <c r="GX17" s="277"/>
      <c r="GY17" s="278"/>
      <c r="GZ17" s="285"/>
      <c r="HA17" s="279"/>
      <c r="HB17" s="280"/>
      <c r="HC17" s="272" t="s">
        <v>283</v>
      </c>
      <c r="HD17" s="273"/>
      <c r="HE17" s="273"/>
      <c r="HF17" s="191"/>
      <c r="HG17" s="277">
        <v>0.64583333333333337</v>
      </c>
      <c r="HH17" s="277"/>
      <c r="HI17" s="278"/>
      <c r="HJ17" s="285"/>
      <c r="HK17" s="279"/>
      <c r="HL17" s="280"/>
      <c r="HM17" s="272" t="s">
        <v>283</v>
      </c>
      <c r="HN17" s="273"/>
      <c r="HO17" s="273"/>
      <c r="HP17" s="192"/>
      <c r="HQ17" s="277">
        <v>0.64583333333333337</v>
      </c>
      <c r="HR17" s="277"/>
      <c r="HS17" s="278"/>
      <c r="HT17" s="285"/>
      <c r="HU17" s="279"/>
      <c r="HV17" s="280"/>
      <c r="HW17" s="272" t="s">
        <v>283</v>
      </c>
      <c r="HX17" s="273"/>
      <c r="HY17" s="273"/>
      <c r="HZ17" s="193"/>
      <c r="IA17" s="277">
        <v>0.64583333333333337</v>
      </c>
      <c r="IB17" s="277"/>
      <c r="IC17" s="278"/>
      <c r="ID17" s="285"/>
      <c r="IE17" s="279"/>
      <c r="IF17" s="280"/>
      <c r="IG17" s="272" t="s">
        <v>283</v>
      </c>
      <c r="IH17" s="273"/>
      <c r="II17" s="273"/>
      <c r="IJ17" s="194"/>
      <c r="IK17" s="277">
        <v>0.64583333333333337</v>
      </c>
      <c r="IL17" s="277"/>
      <c r="IM17" s="278"/>
      <c r="IN17" s="285"/>
      <c r="IO17" s="279"/>
      <c r="IP17" s="280"/>
      <c r="IQ17" s="272" t="s">
        <v>283</v>
      </c>
      <c r="IR17" s="273"/>
      <c r="IS17" s="273"/>
      <c r="IT17" s="195"/>
      <c r="IU17" s="277">
        <v>0.64583333333333337</v>
      </c>
      <c r="IV17" s="277"/>
      <c r="IW17" s="278"/>
      <c r="IX17" s="285"/>
      <c r="IY17" s="279"/>
      <c r="IZ17" s="280"/>
      <c r="JA17" s="272" t="s">
        <v>283</v>
      </c>
      <c r="JB17" s="273"/>
      <c r="JC17" s="273"/>
      <c r="JD17" s="196"/>
      <c r="JE17" s="277">
        <v>0.64583333333333337</v>
      </c>
      <c r="JF17" s="277"/>
      <c r="JG17" s="278"/>
      <c r="JH17" s="285"/>
      <c r="JI17" s="279"/>
      <c r="JJ17" s="280"/>
      <c r="JK17" s="272" t="s">
        <v>283</v>
      </c>
      <c r="JL17" s="273"/>
      <c r="JM17" s="273"/>
      <c r="JN17" s="197"/>
      <c r="JO17" s="277">
        <v>0.64583333333333337</v>
      </c>
      <c r="JP17" s="277"/>
      <c r="JQ17" s="278"/>
      <c r="JR17" s="285"/>
      <c r="JS17" s="279"/>
      <c r="JT17" s="280"/>
      <c r="JU17" s="272" t="s">
        <v>283</v>
      </c>
      <c r="JV17" s="273"/>
      <c r="JW17" s="273"/>
      <c r="JX17" s="198"/>
      <c r="JY17" s="277">
        <v>0.64583333333333337</v>
      </c>
      <c r="JZ17" s="277"/>
      <c r="KA17" s="278"/>
      <c r="KB17" s="285"/>
      <c r="KC17" s="279"/>
      <c r="KD17" s="280"/>
      <c r="KE17" s="272" t="s">
        <v>283</v>
      </c>
      <c r="KF17" s="273"/>
      <c r="KG17" s="273"/>
      <c r="KH17" s="199"/>
      <c r="KI17" s="277">
        <v>0.64583333333333337</v>
      </c>
      <c r="KJ17" s="277"/>
      <c r="KK17" s="278"/>
      <c r="KL17" s="285"/>
      <c r="KM17" s="279"/>
      <c r="KN17" s="280"/>
      <c r="KO17" s="272" t="s">
        <v>283</v>
      </c>
      <c r="KP17" s="273"/>
      <c r="KQ17" s="273"/>
      <c r="KR17" s="200"/>
      <c r="KS17" s="277">
        <v>0.64583333333333337</v>
      </c>
      <c r="KT17" s="277"/>
      <c r="KU17" s="278"/>
      <c r="KV17" s="285"/>
      <c r="KW17" s="279"/>
      <c r="KX17" s="280"/>
      <c r="KY17" s="272" t="s">
        <v>283</v>
      </c>
      <c r="KZ17" s="273"/>
      <c r="LA17" s="273"/>
      <c r="LB17" s="201"/>
      <c r="LC17" s="277">
        <v>0.64583333333333337</v>
      </c>
      <c r="LD17" s="277"/>
      <c r="LE17" s="278"/>
      <c r="LF17" s="285"/>
      <c r="LG17" s="279"/>
      <c r="LH17" s="280"/>
      <c r="LI17" s="272" t="s">
        <v>283</v>
      </c>
      <c r="LJ17" s="273"/>
      <c r="LK17" s="273"/>
      <c r="LL17" s="202"/>
      <c r="LM17" s="277">
        <v>0.64583333333333337</v>
      </c>
      <c r="LN17" s="277"/>
      <c r="LO17" s="278"/>
      <c r="LP17" s="285"/>
      <c r="LQ17" s="279"/>
      <c r="LR17" s="280"/>
      <c r="LS17" s="272" t="s">
        <v>283</v>
      </c>
      <c r="LT17" s="273"/>
      <c r="LU17" s="273"/>
      <c r="LV17" s="203"/>
      <c r="LW17" s="277">
        <v>0.64583333333333337</v>
      </c>
      <c r="LX17" s="277"/>
      <c r="LY17" s="278"/>
      <c r="LZ17" s="285"/>
      <c r="MA17" s="279"/>
      <c r="MB17" s="280"/>
      <c r="MC17" s="272" t="s">
        <v>283</v>
      </c>
      <c r="MD17" s="273"/>
      <c r="ME17" s="273"/>
      <c r="MF17" s="204"/>
      <c r="MG17" s="277">
        <v>0.64583333333333337</v>
      </c>
      <c r="MH17" s="277"/>
      <c r="MI17" s="278"/>
      <c r="MJ17" s="285"/>
      <c r="MK17" s="279"/>
      <c r="ML17" s="280"/>
      <c r="MM17" s="272" t="s">
        <v>283</v>
      </c>
      <c r="MN17" s="273"/>
      <c r="MO17" s="273"/>
      <c r="MP17" s="205"/>
      <c r="MQ17" s="277">
        <v>0.64583333333333337</v>
      </c>
      <c r="MR17" s="277"/>
      <c r="MS17" s="278"/>
      <c r="MT17" s="285"/>
      <c r="MU17" s="279"/>
      <c r="MV17" s="280"/>
      <c r="MW17" s="272" t="s">
        <v>283</v>
      </c>
      <c r="MX17" s="273"/>
      <c r="MY17" s="273"/>
      <c r="MZ17" s="206"/>
      <c r="NA17" s="277">
        <v>0.64583333333333337</v>
      </c>
      <c r="NB17" s="277"/>
      <c r="NC17" s="278"/>
      <c r="ND17" s="285"/>
      <c r="NE17" s="279"/>
      <c r="NF17" s="280"/>
      <c r="NG17" s="272" t="s">
        <v>283</v>
      </c>
      <c r="NH17" s="273"/>
      <c r="NI17" s="273"/>
      <c r="NJ17" s="210"/>
      <c r="NK17" s="277">
        <v>0.64583333333333337</v>
      </c>
      <c r="NL17" s="277"/>
      <c r="NM17" s="278"/>
      <c r="NN17" s="285"/>
      <c r="NO17" s="279"/>
      <c r="NP17" s="280"/>
      <c r="NQ17" s="272" t="s">
        <v>283</v>
      </c>
      <c r="NR17" s="273"/>
      <c r="NS17" s="273"/>
      <c r="NT17" s="211"/>
      <c r="NU17" s="277">
        <v>0.64583333333333337</v>
      </c>
      <c r="NV17" s="277"/>
      <c r="NW17" s="278"/>
      <c r="NX17" s="285"/>
      <c r="NY17" s="279"/>
      <c r="NZ17" s="280"/>
      <c r="OA17" s="272" t="s">
        <v>283</v>
      </c>
      <c r="OB17" s="273"/>
      <c r="OC17" s="273"/>
      <c r="OD17" s="212"/>
      <c r="OE17" s="277">
        <v>0.64583333333333337</v>
      </c>
      <c r="OF17" s="277"/>
      <c r="OG17" s="278"/>
      <c r="OH17" s="285"/>
      <c r="OI17" s="279"/>
      <c r="OJ17" s="280"/>
      <c r="OK17" s="218" t="s">
        <v>741</v>
      </c>
      <c r="OL17" s="219"/>
      <c r="OM17" s="71" t="s">
        <v>731</v>
      </c>
      <c r="ON17" s="71" t="s">
        <v>40</v>
      </c>
      <c r="OO17" s="34"/>
      <c r="OP17" s="236"/>
      <c r="OQ17" s="236"/>
      <c r="OR17" s="285"/>
      <c r="OS17" s="65"/>
      <c r="OT17" s="217"/>
      <c r="OU17" s="215" t="s">
        <v>742</v>
      </c>
      <c r="OV17" s="216"/>
      <c r="OW17" s="71" t="s">
        <v>731</v>
      </c>
      <c r="OX17" s="71" t="s">
        <v>41</v>
      </c>
      <c r="OY17" s="34">
        <v>0.4</v>
      </c>
      <c r="OZ17" s="236"/>
      <c r="PA17" s="236"/>
      <c r="PB17" s="286"/>
      <c r="PC17" s="65"/>
      <c r="PD17" s="217"/>
      <c r="PE17" s="306"/>
      <c r="PF17" s="218" t="s">
        <v>741</v>
      </c>
      <c r="PG17" s="219"/>
      <c r="PH17" s="71" t="s">
        <v>731</v>
      </c>
      <c r="PI17" s="71" t="s">
        <v>40</v>
      </c>
      <c r="PJ17" s="34">
        <v>0.39</v>
      </c>
      <c r="PK17" s="236"/>
      <c r="PL17" s="236"/>
      <c r="PM17" s="285"/>
      <c r="PN17" s="65"/>
      <c r="PO17" s="217"/>
      <c r="PP17" s="305"/>
      <c r="PQ17" s="218" t="s">
        <v>741</v>
      </c>
      <c r="PR17" s="219"/>
      <c r="PS17" s="71" t="s">
        <v>731</v>
      </c>
      <c r="PT17" s="71" t="s">
        <v>40</v>
      </c>
      <c r="PU17" s="34">
        <v>0.44</v>
      </c>
      <c r="PV17" s="236"/>
      <c r="PW17" s="236"/>
      <c r="PX17" s="285"/>
      <c r="PY17" s="65"/>
      <c r="PZ17" s="217"/>
      <c r="QA17" s="305"/>
      <c r="QB17" s="218" t="s">
        <v>741</v>
      </c>
      <c r="QC17" s="219"/>
      <c r="QD17" s="71" t="s">
        <v>731</v>
      </c>
      <c r="QE17" s="71" t="s">
        <v>40</v>
      </c>
      <c r="QF17" s="34">
        <v>0.48</v>
      </c>
      <c r="QG17" s="236"/>
      <c r="QH17" s="236"/>
      <c r="QI17" s="285"/>
      <c r="QJ17" s="65"/>
      <c r="QK17" s="217"/>
      <c r="QL17" s="305"/>
      <c r="QM17" s="218" t="s">
        <v>741</v>
      </c>
      <c r="QN17" s="219"/>
      <c r="QO17" s="71" t="s">
        <v>731</v>
      </c>
      <c r="QP17" s="71" t="s">
        <v>40</v>
      </c>
      <c r="QQ17" s="34">
        <v>0.89</v>
      </c>
      <c r="QR17" s="236"/>
      <c r="QS17" s="236"/>
      <c r="QT17" s="285"/>
      <c r="QU17" s="65" t="s">
        <v>314</v>
      </c>
      <c r="QV17" s="217">
        <v>8.5</v>
      </c>
      <c r="QW17" s="305"/>
      <c r="QX17" s="218" t="s">
        <v>741</v>
      </c>
      <c r="QY17" s="219"/>
      <c r="QZ17" s="71" t="s">
        <v>731</v>
      </c>
      <c r="RA17" s="71" t="s">
        <v>40</v>
      </c>
      <c r="RB17" s="34">
        <v>0.36</v>
      </c>
      <c r="RC17" s="236"/>
      <c r="RD17" s="236"/>
      <c r="RE17" s="285"/>
      <c r="RF17" s="65"/>
      <c r="RG17" s="217"/>
      <c r="RH17" s="305"/>
    </row>
    <row r="18" spans="1:476" ht="15" customHeight="1">
      <c r="A18" s="70" t="s">
        <v>267</v>
      </c>
      <c r="B18" s="69">
        <v>4</v>
      </c>
      <c r="C18" s="70" t="s">
        <v>296</v>
      </c>
      <c r="D18" s="71" t="s">
        <v>40</v>
      </c>
      <c r="E18" s="82">
        <v>0.41</v>
      </c>
      <c r="F18" s="82"/>
      <c r="G18" s="83"/>
      <c r="H18" s="377"/>
      <c r="I18" s="84"/>
      <c r="J18" s="84"/>
      <c r="K18" s="70" t="s">
        <v>267</v>
      </c>
      <c r="L18" s="69">
        <v>2</v>
      </c>
      <c r="M18" s="70" t="s">
        <v>296</v>
      </c>
      <c r="N18" s="71" t="s">
        <v>41</v>
      </c>
      <c r="O18" s="82">
        <v>0.43</v>
      </c>
      <c r="P18" s="82"/>
      <c r="Q18" s="83"/>
      <c r="R18" s="377"/>
      <c r="S18" s="84"/>
      <c r="T18" s="84"/>
      <c r="U18" s="70" t="s">
        <v>267</v>
      </c>
      <c r="V18" s="69">
        <v>4</v>
      </c>
      <c r="W18" s="70" t="s">
        <v>296</v>
      </c>
      <c r="X18" s="71" t="s">
        <v>40</v>
      </c>
      <c r="Y18" s="82">
        <v>0.49</v>
      </c>
      <c r="Z18" s="82"/>
      <c r="AA18" s="83"/>
      <c r="AB18" s="377"/>
      <c r="AC18" s="84"/>
      <c r="AD18" s="84"/>
      <c r="AE18" s="70" t="s">
        <v>267</v>
      </c>
      <c r="AF18" s="69">
        <v>3</v>
      </c>
      <c r="AG18" s="70" t="s">
        <v>296</v>
      </c>
      <c r="AH18" s="71" t="s">
        <v>40</v>
      </c>
      <c r="AI18" s="82">
        <v>1.31</v>
      </c>
      <c r="AJ18" s="82"/>
      <c r="AK18" s="83">
        <v>2.69</v>
      </c>
      <c r="AL18" s="377"/>
      <c r="AM18" s="84"/>
      <c r="AN18" s="84"/>
      <c r="AO18" s="70" t="s">
        <v>267</v>
      </c>
      <c r="AP18" s="69">
        <v>2</v>
      </c>
      <c r="AQ18" s="70" t="s">
        <v>296</v>
      </c>
      <c r="AR18" s="71" t="s">
        <v>41</v>
      </c>
      <c r="AS18" s="82">
        <v>0.8</v>
      </c>
      <c r="AT18" s="82"/>
      <c r="AU18" s="83"/>
      <c r="AV18" s="377"/>
      <c r="AW18" s="84"/>
      <c r="AX18" s="84"/>
      <c r="AY18" s="70" t="s">
        <v>267</v>
      </c>
      <c r="AZ18" s="69">
        <v>2</v>
      </c>
      <c r="BA18" s="70" t="s">
        <v>296</v>
      </c>
      <c r="BB18" s="71" t="s">
        <v>41</v>
      </c>
      <c r="BC18" s="82">
        <v>0.57999999999999996</v>
      </c>
      <c r="BD18" s="82"/>
      <c r="BE18" s="83"/>
      <c r="BF18" s="377"/>
      <c r="BG18" s="84"/>
      <c r="BH18" s="84"/>
      <c r="BI18" s="70" t="s">
        <v>267</v>
      </c>
      <c r="BJ18" s="69">
        <v>1</v>
      </c>
      <c r="BK18" s="70" t="s">
        <v>296</v>
      </c>
      <c r="BL18" s="71" t="s">
        <v>41</v>
      </c>
      <c r="BM18" s="82">
        <v>0.37</v>
      </c>
      <c r="BN18" s="82"/>
      <c r="BO18" s="83"/>
      <c r="BP18" s="377"/>
      <c r="BQ18" s="84"/>
      <c r="BR18" s="84"/>
      <c r="BS18" s="70" t="s">
        <v>267</v>
      </c>
      <c r="BT18" s="69">
        <v>4</v>
      </c>
      <c r="BU18" s="70" t="s">
        <v>296</v>
      </c>
      <c r="BV18" s="71" t="s">
        <v>40</v>
      </c>
      <c r="BW18" s="82">
        <v>0.56999999999999995</v>
      </c>
      <c r="BX18" s="82"/>
      <c r="BY18" s="83"/>
      <c r="BZ18" s="377"/>
      <c r="CA18" s="84"/>
      <c r="CB18" s="84"/>
      <c r="CC18" s="70" t="s">
        <v>267</v>
      </c>
      <c r="CD18" s="69">
        <v>3</v>
      </c>
      <c r="CE18" s="70" t="s">
        <v>296</v>
      </c>
      <c r="CF18" s="71" t="s">
        <v>40</v>
      </c>
      <c r="CG18" s="82">
        <v>1.31</v>
      </c>
      <c r="CH18" s="82"/>
      <c r="CI18" s="83"/>
      <c r="CJ18" s="377"/>
      <c r="CK18" s="84" t="s">
        <v>314</v>
      </c>
      <c r="CL18" s="84">
        <v>-0.25</v>
      </c>
      <c r="CM18" s="70" t="s">
        <v>280</v>
      </c>
      <c r="CN18" s="69">
        <v>2</v>
      </c>
      <c r="CO18" s="70" t="s">
        <v>296</v>
      </c>
      <c r="CP18" s="71" t="s">
        <v>41</v>
      </c>
      <c r="CQ18" s="82">
        <v>0.6</v>
      </c>
      <c r="CR18" s="82"/>
      <c r="CS18" s="83"/>
      <c r="CT18" s="377"/>
      <c r="CU18" s="84"/>
      <c r="CV18" s="84"/>
      <c r="CW18" s="70" t="s">
        <v>280</v>
      </c>
      <c r="CX18" s="69">
        <v>3</v>
      </c>
      <c r="CY18" s="70" t="s">
        <v>296</v>
      </c>
      <c r="CZ18" s="71" t="s">
        <v>40</v>
      </c>
      <c r="DA18" s="82">
        <v>0.71</v>
      </c>
      <c r="DB18" s="82"/>
      <c r="DC18" s="83">
        <v>2.74</v>
      </c>
      <c r="DD18" s="377"/>
      <c r="DE18" s="84"/>
      <c r="DF18" s="84"/>
      <c r="DG18" s="70" t="s">
        <v>280</v>
      </c>
      <c r="DH18" s="69">
        <v>3</v>
      </c>
      <c r="DI18" s="70" t="s">
        <v>296</v>
      </c>
      <c r="DJ18" s="71" t="s">
        <v>40</v>
      </c>
      <c r="DK18" s="82">
        <v>0.55000000000000004</v>
      </c>
      <c r="DL18" s="82"/>
      <c r="DM18" s="83"/>
      <c r="DN18" s="377"/>
      <c r="DO18" s="84"/>
      <c r="DP18" s="84"/>
      <c r="DQ18" s="70" t="s">
        <v>280</v>
      </c>
      <c r="DR18" s="69">
        <v>1</v>
      </c>
      <c r="DS18" s="70" t="s">
        <v>296</v>
      </c>
      <c r="DT18" s="71" t="s">
        <v>41</v>
      </c>
      <c r="DU18" s="82">
        <v>0.4</v>
      </c>
      <c r="DV18" s="82"/>
      <c r="DW18" s="83"/>
      <c r="DX18" s="377"/>
      <c r="DY18" s="84"/>
      <c r="DZ18" s="84"/>
      <c r="EA18" s="70" t="s">
        <v>280</v>
      </c>
      <c r="EB18" s="69">
        <v>3</v>
      </c>
      <c r="EC18" s="70" t="s">
        <v>296</v>
      </c>
      <c r="ED18" s="71" t="s">
        <v>40</v>
      </c>
      <c r="EE18" s="82">
        <v>0.55000000000000004</v>
      </c>
      <c r="EF18" s="82"/>
      <c r="EG18" s="83"/>
      <c r="EH18" s="377"/>
      <c r="EI18" s="84"/>
      <c r="EJ18" s="84"/>
      <c r="EK18" s="67" t="s">
        <v>280</v>
      </c>
      <c r="EL18" s="69">
        <v>1</v>
      </c>
      <c r="EM18" s="70" t="s">
        <v>296</v>
      </c>
      <c r="EN18" s="71" t="s">
        <v>41</v>
      </c>
      <c r="EO18" s="34">
        <v>0.41</v>
      </c>
      <c r="EP18" s="34"/>
      <c r="EQ18" s="35"/>
      <c r="ER18" s="285"/>
      <c r="ES18" s="65"/>
      <c r="ET18" s="65"/>
      <c r="EU18" s="67" t="s">
        <v>280</v>
      </c>
      <c r="EV18" s="69">
        <v>2</v>
      </c>
      <c r="EW18" s="70" t="s">
        <v>296</v>
      </c>
      <c r="EX18" s="71" t="s">
        <v>41</v>
      </c>
      <c r="EY18" s="34">
        <v>1.5</v>
      </c>
      <c r="EZ18" s="34"/>
      <c r="FA18" s="35"/>
      <c r="FB18" s="285"/>
      <c r="FC18" s="65"/>
      <c r="FD18" s="65"/>
      <c r="FE18" s="67" t="s">
        <v>280</v>
      </c>
      <c r="FF18" s="69">
        <v>3</v>
      </c>
      <c r="FG18" s="70" t="s">
        <v>296</v>
      </c>
      <c r="FH18" s="71" t="s">
        <v>40</v>
      </c>
      <c r="FI18" s="34">
        <v>0.56999999999999995</v>
      </c>
      <c r="FJ18" s="34"/>
      <c r="FK18" s="35">
        <v>2.86</v>
      </c>
      <c r="FL18" s="285"/>
      <c r="FM18" s="65"/>
      <c r="FN18" s="65"/>
      <c r="FO18" s="67" t="s">
        <v>280</v>
      </c>
      <c r="FP18" s="69">
        <v>4</v>
      </c>
      <c r="FQ18" s="70" t="s">
        <v>296</v>
      </c>
      <c r="FR18" s="71" t="s">
        <v>40</v>
      </c>
      <c r="FS18" s="34">
        <v>1.34</v>
      </c>
      <c r="FT18" s="34"/>
      <c r="FU18" s="35"/>
      <c r="FV18" s="285"/>
      <c r="FW18" s="65"/>
      <c r="FX18" s="65"/>
      <c r="FY18" s="67" t="s">
        <v>280</v>
      </c>
      <c r="FZ18" s="69">
        <v>3</v>
      </c>
      <c r="GA18" s="70" t="s">
        <v>296</v>
      </c>
      <c r="GB18" s="71" t="s">
        <v>40</v>
      </c>
      <c r="GC18" s="34">
        <v>0.56999999999999995</v>
      </c>
      <c r="GD18" s="34"/>
      <c r="GE18" s="35"/>
      <c r="GF18" s="285"/>
      <c r="GG18" s="65"/>
      <c r="GH18" s="65"/>
      <c r="GI18" s="67" t="s">
        <v>280</v>
      </c>
      <c r="GJ18" s="69">
        <v>3</v>
      </c>
      <c r="GK18" s="70" t="s">
        <v>296</v>
      </c>
      <c r="GL18" s="71" t="s">
        <v>40</v>
      </c>
      <c r="GM18" s="34">
        <v>0.36</v>
      </c>
      <c r="GN18" s="34"/>
      <c r="GO18" s="35"/>
      <c r="GP18" s="285"/>
      <c r="GQ18" s="65"/>
      <c r="GR18" s="65"/>
      <c r="GS18" s="67" t="s">
        <v>280</v>
      </c>
      <c r="GT18" s="69">
        <v>1</v>
      </c>
      <c r="GU18" s="70" t="s">
        <v>296</v>
      </c>
      <c r="GV18" s="71" t="s">
        <v>41</v>
      </c>
      <c r="GW18" s="34">
        <v>0.48</v>
      </c>
      <c r="GX18" s="34"/>
      <c r="GY18" s="35"/>
      <c r="GZ18" s="285"/>
      <c r="HA18" s="65"/>
      <c r="HB18" s="65"/>
      <c r="HC18" s="67" t="s">
        <v>280</v>
      </c>
      <c r="HD18" s="69">
        <v>4</v>
      </c>
      <c r="HE18" s="70" t="s">
        <v>296</v>
      </c>
      <c r="HF18" s="71" t="s">
        <v>40</v>
      </c>
      <c r="HG18" s="34">
        <v>0.49</v>
      </c>
      <c r="HH18" s="34"/>
      <c r="HI18" s="35">
        <v>0.78</v>
      </c>
      <c r="HJ18" s="285"/>
      <c r="HK18" s="65"/>
      <c r="HL18" s="65"/>
      <c r="HM18" s="67" t="s">
        <v>280</v>
      </c>
      <c r="HN18" s="69">
        <v>2</v>
      </c>
      <c r="HO18" s="70" t="s">
        <v>296</v>
      </c>
      <c r="HP18" s="71" t="s">
        <v>41</v>
      </c>
      <c r="HQ18" s="34">
        <v>0.82</v>
      </c>
      <c r="HR18" s="34"/>
      <c r="HS18" s="35"/>
      <c r="HT18" s="285"/>
      <c r="HU18" s="65"/>
      <c r="HV18" s="65"/>
      <c r="HW18" s="67" t="s">
        <v>280</v>
      </c>
      <c r="HX18" s="69">
        <v>2</v>
      </c>
      <c r="HY18" s="70" t="s">
        <v>296</v>
      </c>
      <c r="HZ18" s="71" t="s">
        <v>41</v>
      </c>
      <c r="IA18" s="34">
        <v>0.7</v>
      </c>
      <c r="IB18" s="34"/>
      <c r="IC18" s="35">
        <v>0.45</v>
      </c>
      <c r="ID18" s="285"/>
      <c r="IE18" s="65"/>
      <c r="IF18" s="65"/>
      <c r="IG18" s="67" t="s">
        <v>280</v>
      </c>
      <c r="IH18" s="69">
        <v>2</v>
      </c>
      <c r="II18" s="70" t="s">
        <v>296</v>
      </c>
      <c r="IJ18" s="71" t="s">
        <v>41</v>
      </c>
      <c r="IK18" s="34">
        <v>0.43</v>
      </c>
      <c r="IL18" s="34"/>
      <c r="IM18" s="35"/>
      <c r="IN18" s="285"/>
      <c r="IO18" s="65"/>
      <c r="IP18" s="65"/>
      <c r="IQ18" s="67" t="s">
        <v>280</v>
      </c>
      <c r="IR18" s="69">
        <v>1</v>
      </c>
      <c r="IS18" s="70" t="s">
        <v>296</v>
      </c>
      <c r="IT18" s="71" t="s">
        <v>41</v>
      </c>
      <c r="IU18" s="34">
        <v>0.44</v>
      </c>
      <c r="IV18" s="34"/>
      <c r="IW18" s="35"/>
      <c r="IX18" s="285"/>
      <c r="IY18" s="65"/>
      <c r="IZ18" s="65"/>
      <c r="JA18" s="67" t="s">
        <v>280</v>
      </c>
      <c r="JB18" s="69">
        <v>3</v>
      </c>
      <c r="JC18" s="70" t="s">
        <v>296</v>
      </c>
      <c r="JD18" s="71" t="s">
        <v>40</v>
      </c>
      <c r="JE18" s="34">
        <v>0.65</v>
      </c>
      <c r="JF18" s="34"/>
      <c r="JG18" s="35"/>
      <c r="JH18" s="285"/>
      <c r="JI18" s="65"/>
      <c r="JJ18" s="65"/>
      <c r="JK18" s="67" t="s">
        <v>280</v>
      </c>
      <c r="JL18" s="69">
        <v>1</v>
      </c>
      <c r="JM18" s="70" t="s">
        <v>296</v>
      </c>
      <c r="JN18" s="71" t="s">
        <v>41</v>
      </c>
      <c r="JO18" s="34">
        <v>0.65</v>
      </c>
      <c r="JP18" s="34"/>
      <c r="JQ18" s="35"/>
      <c r="JR18" s="285"/>
      <c r="JS18" s="65"/>
      <c r="JT18" s="65"/>
      <c r="JU18" s="67" t="s">
        <v>280</v>
      </c>
      <c r="JV18" s="69">
        <v>1</v>
      </c>
      <c r="JW18" s="70" t="s">
        <v>296</v>
      </c>
      <c r="JX18" s="71" t="s">
        <v>41</v>
      </c>
      <c r="JY18" s="34">
        <v>0.45</v>
      </c>
      <c r="JZ18" s="34"/>
      <c r="KA18" s="35"/>
      <c r="KB18" s="285"/>
      <c r="KC18" s="65"/>
      <c r="KD18" s="65"/>
      <c r="KE18" s="67" t="s">
        <v>280</v>
      </c>
      <c r="KF18" s="69">
        <v>1</v>
      </c>
      <c r="KG18" s="70" t="s">
        <v>296</v>
      </c>
      <c r="KH18" s="71" t="s">
        <v>41</v>
      </c>
      <c r="KI18" s="34">
        <v>0.33</v>
      </c>
      <c r="KJ18" s="34"/>
      <c r="KK18" s="35">
        <v>0.2</v>
      </c>
      <c r="KL18" s="285"/>
      <c r="KM18" s="65"/>
      <c r="KN18" s="65"/>
      <c r="KO18" s="67" t="s">
        <v>280</v>
      </c>
      <c r="KP18" s="69">
        <v>3</v>
      </c>
      <c r="KQ18" s="70" t="s">
        <v>296</v>
      </c>
      <c r="KR18" s="71" t="s">
        <v>40</v>
      </c>
      <c r="KS18" s="34">
        <v>0.36</v>
      </c>
      <c r="KT18" s="34"/>
      <c r="KU18" s="35"/>
      <c r="KV18" s="285"/>
      <c r="KW18" s="65"/>
      <c r="KX18" s="65"/>
      <c r="KY18" s="67" t="s">
        <v>280</v>
      </c>
      <c r="KZ18" s="69">
        <v>2</v>
      </c>
      <c r="LA18" s="70" t="s">
        <v>296</v>
      </c>
      <c r="LB18" s="71" t="s">
        <v>41</v>
      </c>
      <c r="LC18" s="34">
        <v>1.48</v>
      </c>
      <c r="LD18" s="34"/>
      <c r="LE18" s="35"/>
      <c r="LF18" s="285"/>
      <c r="LG18" s="65"/>
      <c r="LH18" s="65"/>
      <c r="LI18" s="67" t="s">
        <v>280</v>
      </c>
      <c r="LJ18" s="69">
        <v>3</v>
      </c>
      <c r="LK18" s="70" t="s">
        <v>296</v>
      </c>
      <c r="LL18" s="71" t="s">
        <v>40</v>
      </c>
      <c r="LM18" s="34">
        <v>0.49</v>
      </c>
      <c r="LN18" s="34"/>
      <c r="LO18" s="35"/>
      <c r="LP18" s="285"/>
      <c r="LQ18" s="65"/>
      <c r="LR18" s="65"/>
      <c r="LS18" s="67" t="s">
        <v>280</v>
      </c>
      <c r="LT18" s="69">
        <v>4</v>
      </c>
      <c r="LU18" s="70" t="s">
        <v>296</v>
      </c>
      <c r="LV18" s="71" t="s">
        <v>40</v>
      </c>
      <c r="LW18" s="34">
        <v>0.77</v>
      </c>
      <c r="LX18" s="34"/>
      <c r="LY18" s="35"/>
      <c r="LZ18" s="285"/>
      <c r="MA18" s="65"/>
      <c r="MB18" s="65"/>
      <c r="MC18" s="67" t="s">
        <v>280</v>
      </c>
      <c r="MD18" s="69">
        <v>3</v>
      </c>
      <c r="ME18" s="70" t="s">
        <v>296</v>
      </c>
      <c r="MF18" s="71" t="s">
        <v>40</v>
      </c>
      <c r="MG18" s="34">
        <v>0.49</v>
      </c>
      <c r="MH18" s="34"/>
      <c r="MI18" s="35"/>
      <c r="MJ18" s="285"/>
      <c r="MK18" s="65"/>
      <c r="ML18" s="65"/>
      <c r="MM18" s="67" t="s">
        <v>280</v>
      </c>
      <c r="MN18" s="69">
        <v>3</v>
      </c>
      <c r="MO18" s="70" t="s">
        <v>296</v>
      </c>
      <c r="MP18" s="71" t="s">
        <v>40</v>
      </c>
      <c r="MQ18" s="34">
        <v>0.59</v>
      </c>
      <c r="MR18" s="34"/>
      <c r="MS18" s="35"/>
      <c r="MT18" s="285"/>
      <c r="MU18" s="65"/>
      <c r="MV18" s="65"/>
      <c r="MW18" s="67" t="s">
        <v>280</v>
      </c>
      <c r="MX18" s="69">
        <v>3</v>
      </c>
      <c r="MY18" s="70" t="s">
        <v>296</v>
      </c>
      <c r="MZ18" s="71" t="s">
        <v>40</v>
      </c>
      <c r="NA18" s="34">
        <v>1.03</v>
      </c>
      <c r="NB18" s="34"/>
      <c r="NC18" s="35"/>
      <c r="ND18" s="285"/>
      <c r="NE18" s="65"/>
      <c r="NF18" s="65"/>
      <c r="NG18" s="67" t="s">
        <v>280</v>
      </c>
      <c r="NH18" s="69">
        <v>2</v>
      </c>
      <c r="NI18" s="70" t="s">
        <v>296</v>
      </c>
      <c r="NJ18" s="71" t="s">
        <v>41</v>
      </c>
      <c r="NK18" s="34">
        <v>1.66</v>
      </c>
      <c r="NL18" s="34"/>
      <c r="NM18" s="35">
        <v>0.37</v>
      </c>
      <c r="NN18" s="285"/>
      <c r="NO18" s="65"/>
      <c r="NP18" s="65"/>
      <c r="NQ18" s="67" t="s">
        <v>280</v>
      </c>
      <c r="NR18" s="69">
        <v>1</v>
      </c>
      <c r="NS18" s="70" t="s">
        <v>296</v>
      </c>
      <c r="NT18" s="71" t="s">
        <v>41</v>
      </c>
      <c r="NU18" s="34">
        <v>0.63</v>
      </c>
      <c r="NV18" s="34"/>
      <c r="NW18" s="35"/>
      <c r="NX18" s="285"/>
      <c r="NY18" s="65"/>
      <c r="NZ18" s="65"/>
      <c r="OA18" s="67" t="s">
        <v>280</v>
      </c>
      <c r="OB18" s="69">
        <v>2</v>
      </c>
      <c r="OC18" s="70" t="s">
        <v>296</v>
      </c>
      <c r="OD18" s="71" t="s">
        <v>41</v>
      </c>
      <c r="OE18" s="34">
        <v>0.56000000000000005</v>
      </c>
      <c r="OF18" s="34"/>
      <c r="OG18" s="35"/>
      <c r="OH18" s="285"/>
      <c r="OI18" s="65"/>
      <c r="OJ18" s="65"/>
      <c r="OK18" s="215" t="s">
        <v>742</v>
      </c>
      <c r="OL18" s="216"/>
      <c r="OM18" s="71" t="s">
        <v>731</v>
      </c>
      <c r="ON18" s="71" t="s">
        <v>41</v>
      </c>
      <c r="OO18" s="34"/>
      <c r="OP18" s="236"/>
      <c r="OQ18" s="236"/>
      <c r="OR18" s="286"/>
      <c r="OS18" s="65"/>
      <c r="OT18" s="217"/>
      <c r="OU18" s="274" t="s">
        <v>229</v>
      </c>
      <c r="OV18" s="275"/>
      <c r="OW18" s="275"/>
      <c r="OX18" s="275"/>
      <c r="OY18" s="275"/>
      <c r="OZ18" s="275"/>
      <c r="PA18" s="275"/>
      <c r="PB18" s="275"/>
      <c r="PC18" s="275"/>
      <c r="PD18" s="275"/>
      <c r="PE18" s="276"/>
      <c r="PF18" s="215" t="s">
        <v>742</v>
      </c>
      <c r="PG18" s="216"/>
      <c r="PH18" s="71" t="s">
        <v>731</v>
      </c>
      <c r="PI18" s="71" t="s">
        <v>41</v>
      </c>
      <c r="PJ18" s="34">
        <v>0.65</v>
      </c>
      <c r="PK18" s="236"/>
      <c r="PL18" s="236"/>
      <c r="PM18" s="286"/>
      <c r="PN18" s="65"/>
      <c r="PO18" s="217"/>
      <c r="PP18" s="306"/>
      <c r="PQ18" s="215" t="s">
        <v>742</v>
      </c>
      <c r="PR18" s="216"/>
      <c r="PS18" s="71" t="s">
        <v>731</v>
      </c>
      <c r="PT18" s="71" t="s">
        <v>41</v>
      </c>
      <c r="PU18" s="34">
        <v>0.45</v>
      </c>
      <c r="PV18" s="236"/>
      <c r="PW18" s="236"/>
      <c r="PX18" s="286"/>
      <c r="PY18" s="65"/>
      <c r="PZ18" s="217"/>
      <c r="QA18" s="306"/>
      <c r="QB18" s="215" t="s">
        <v>742</v>
      </c>
      <c r="QC18" s="216"/>
      <c r="QD18" s="71" t="s">
        <v>731</v>
      </c>
      <c r="QE18" s="71" t="s">
        <v>41</v>
      </c>
      <c r="QF18" s="34">
        <v>0.5</v>
      </c>
      <c r="QG18" s="236"/>
      <c r="QH18" s="236"/>
      <c r="QI18" s="286"/>
      <c r="QJ18" s="65"/>
      <c r="QK18" s="217"/>
      <c r="QL18" s="306"/>
      <c r="QM18" s="215" t="s">
        <v>742</v>
      </c>
      <c r="QN18" s="216"/>
      <c r="QO18" s="71" t="s">
        <v>731</v>
      </c>
      <c r="QP18" s="71" t="s">
        <v>41</v>
      </c>
      <c r="QQ18" s="34">
        <v>0.28999999999999998</v>
      </c>
      <c r="QR18" s="236"/>
      <c r="QS18" s="236"/>
      <c r="QT18" s="286"/>
      <c r="QU18" s="65"/>
      <c r="QV18" s="217"/>
      <c r="QW18" s="306"/>
      <c r="QX18" s="215" t="s">
        <v>742</v>
      </c>
      <c r="QY18" s="216"/>
      <c r="QZ18" s="71" t="s">
        <v>731</v>
      </c>
      <c r="RA18" s="71" t="s">
        <v>41</v>
      </c>
      <c r="RB18" s="34">
        <v>0.35</v>
      </c>
      <c r="RC18" s="236"/>
      <c r="RD18" s="236"/>
      <c r="RE18" s="286"/>
      <c r="RF18" s="65"/>
      <c r="RG18" s="217"/>
      <c r="RH18" s="306"/>
    </row>
    <row r="19" spans="1:476" ht="15" customHeight="1">
      <c r="A19" s="70" t="s">
        <v>280</v>
      </c>
      <c r="B19" s="69" t="s">
        <v>309</v>
      </c>
      <c r="C19" s="71" t="s">
        <v>295</v>
      </c>
      <c r="D19" s="71" t="s">
        <v>40</v>
      </c>
      <c r="E19" s="82">
        <v>0.68</v>
      </c>
      <c r="F19" s="82"/>
      <c r="G19" s="83"/>
      <c r="H19" s="378"/>
      <c r="I19" s="84"/>
      <c r="J19" s="84"/>
      <c r="K19" s="70" t="s">
        <v>280</v>
      </c>
      <c r="L19" s="69" t="s">
        <v>306</v>
      </c>
      <c r="M19" s="71" t="s">
        <v>295</v>
      </c>
      <c r="N19" s="71" t="s">
        <v>40</v>
      </c>
      <c r="O19" s="82">
        <v>0.56000000000000005</v>
      </c>
      <c r="P19" s="82"/>
      <c r="Q19" s="83"/>
      <c r="R19" s="378"/>
      <c r="S19" s="84"/>
      <c r="T19" s="84"/>
      <c r="U19" s="70" t="s">
        <v>280</v>
      </c>
      <c r="V19" s="69" t="s">
        <v>309</v>
      </c>
      <c r="W19" s="71" t="s">
        <v>295</v>
      </c>
      <c r="X19" s="71" t="s">
        <v>40</v>
      </c>
      <c r="Y19" s="82">
        <v>0.78</v>
      </c>
      <c r="Z19" s="82"/>
      <c r="AA19" s="83"/>
      <c r="AB19" s="378"/>
      <c r="AC19" s="84"/>
      <c r="AD19" s="84"/>
      <c r="AE19" s="70" t="s">
        <v>280</v>
      </c>
      <c r="AF19" s="69" t="s">
        <v>309</v>
      </c>
      <c r="AG19" s="71" t="s">
        <v>295</v>
      </c>
      <c r="AH19" s="71" t="s">
        <v>40</v>
      </c>
      <c r="AI19" s="82">
        <v>0.77</v>
      </c>
      <c r="AJ19" s="82"/>
      <c r="AK19" s="83">
        <v>1.1599999999999999</v>
      </c>
      <c r="AL19" s="378"/>
      <c r="AM19" s="84"/>
      <c r="AN19" s="84"/>
      <c r="AO19" s="70" t="s">
        <v>280</v>
      </c>
      <c r="AP19" s="69" t="s">
        <v>306</v>
      </c>
      <c r="AQ19" s="71" t="s">
        <v>295</v>
      </c>
      <c r="AR19" s="71" t="s">
        <v>40</v>
      </c>
      <c r="AS19" s="82">
        <v>0.48</v>
      </c>
      <c r="AT19" s="82"/>
      <c r="AU19" s="83"/>
      <c r="AV19" s="378"/>
      <c r="AW19" s="84"/>
      <c r="AX19" s="84"/>
      <c r="AY19" s="70" t="s">
        <v>280</v>
      </c>
      <c r="AZ19" s="69" t="s">
        <v>306</v>
      </c>
      <c r="BA19" s="71" t="s">
        <v>295</v>
      </c>
      <c r="BB19" s="71" t="s">
        <v>40</v>
      </c>
      <c r="BC19" s="82">
        <v>0.49</v>
      </c>
      <c r="BD19" s="82"/>
      <c r="BE19" s="83"/>
      <c r="BF19" s="378"/>
      <c r="BG19" s="84"/>
      <c r="BH19" s="84"/>
      <c r="BI19" s="70" t="s">
        <v>280</v>
      </c>
      <c r="BJ19" s="69" t="s">
        <v>306</v>
      </c>
      <c r="BK19" s="71" t="s">
        <v>295</v>
      </c>
      <c r="BL19" s="71" t="s">
        <v>40</v>
      </c>
      <c r="BM19" s="82">
        <v>0.52</v>
      </c>
      <c r="BN19" s="82"/>
      <c r="BO19" s="83"/>
      <c r="BP19" s="378"/>
      <c r="BQ19" s="84"/>
      <c r="BR19" s="84"/>
      <c r="BS19" s="70" t="s">
        <v>280</v>
      </c>
      <c r="BT19" s="69" t="s">
        <v>309</v>
      </c>
      <c r="BU19" s="71" t="s">
        <v>295</v>
      </c>
      <c r="BV19" s="71" t="s">
        <v>40</v>
      </c>
      <c r="BW19" s="82">
        <v>0.82</v>
      </c>
      <c r="BX19" s="82"/>
      <c r="BY19" s="83"/>
      <c r="BZ19" s="378"/>
      <c r="CA19" s="84"/>
      <c r="CB19" s="84"/>
      <c r="CC19" s="70" t="s">
        <v>280</v>
      </c>
      <c r="CD19" s="69" t="s">
        <v>309</v>
      </c>
      <c r="CE19" s="71" t="s">
        <v>295</v>
      </c>
      <c r="CF19" s="71" t="s">
        <v>40</v>
      </c>
      <c r="CG19" s="82">
        <v>0.79</v>
      </c>
      <c r="CH19" s="82"/>
      <c r="CI19" s="83"/>
      <c r="CJ19" s="378"/>
      <c r="CK19" s="84"/>
      <c r="CL19" s="84"/>
      <c r="CM19" s="70" t="s">
        <v>541</v>
      </c>
      <c r="CN19" s="69" t="s">
        <v>306</v>
      </c>
      <c r="CO19" s="71" t="s">
        <v>295</v>
      </c>
      <c r="CP19" s="71" t="s">
        <v>40</v>
      </c>
      <c r="CQ19" s="82">
        <v>0.54</v>
      </c>
      <c r="CR19" s="82"/>
      <c r="CS19" s="83"/>
      <c r="CT19" s="378"/>
      <c r="CU19" s="84"/>
      <c r="CV19" s="84"/>
      <c r="CW19" s="70" t="s">
        <v>541</v>
      </c>
      <c r="CX19" s="69" t="s">
        <v>309</v>
      </c>
      <c r="CY19" s="71" t="s">
        <v>295</v>
      </c>
      <c r="CZ19" s="71" t="s">
        <v>40</v>
      </c>
      <c r="DA19" s="82">
        <v>1.17</v>
      </c>
      <c r="DB19" s="82"/>
      <c r="DC19" s="83">
        <v>1.3</v>
      </c>
      <c r="DD19" s="378"/>
      <c r="DE19" s="84"/>
      <c r="DF19" s="84"/>
      <c r="DG19" s="70" t="s">
        <v>541</v>
      </c>
      <c r="DH19" s="69" t="s">
        <v>309</v>
      </c>
      <c r="DI19" s="71" t="s">
        <v>295</v>
      </c>
      <c r="DJ19" s="71" t="s">
        <v>40</v>
      </c>
      <c r="DK19" s="82">
        <v>1.08</v>
      </c>
      <c r="DL19" s="82"/>
      <c r="DM19" s="83"/>
      <c r="DN19" s="378"/>
      <c r="DO19" s="84"/>
      <c r="DP19" s="84"/>
      <c r="DQ19" s="70" t="s">
        <v>541</v>
      </c>
      <c r="DR19" s="69" t="s">
        <v>306</v>
      </c>
      <c r="DS19" s="71" t="s">
        <v>295</v>
      </c>
      <c r="DT19" s="71" t="s">
        <v>40</v>
      </c>
      <c r="DU19" s="82">
        <v>0.4</v>
      </c>
      <c r="DV19" s="82"/>
      <c r="DW19" s="83"/>
      <c r="DX19" s="378"/>
      <c r="DY19" s="84"/>
      <c r="DZ19" s="84"/>
      <c r="EA19" s="70" t="s">
        <v>541</v>
      </c>
      <c r="EB19" s="69" t="s">
        <v>309</v>
      </c>
      <c r="EC19" s="71" t="s">
        <v>295</v>
      </c>
      <c r="ED19" s="71" t="s">
        <v>40</v>
      </c>
      <c r="EE19" s="82">
        <v>0.53</v>
      </c>
      <c r="EF19" s="82"/>
      <c r="EG19" s="83"/>
      <c r="EH19" s="378"/>
      <c r="EI19" s="84"/>
      <c r="EJ19" s="84"/>
      <c r="EK19" s="67" t="s">
        <v>541</v>
      </c>
      <c r="EL19" s="69" t="s">
        <v>306</v>
      </c>
      <c r="EM19" s="71" t="s">
        <v>295</v>
      </c>
      <c r="EN19" s="71" t="s">
        <v>40</v>
      </c>
      <c r="EO19" s="34">
        <v>0.55000000000000004</v>
      </c>
      <c r="EP19" s="34"/>
      <c r="EQ19" s="35"/>
      <c r="ER19" s="286"/>
      <c r="ES19" s="65"/>
      <c r="ET19" s="65"/>
      <c r="EU19" s="67" t="s">
        <v>541</v>
      </c>
      <c r="EV19" s="69" t="s">
        <v>306</v>
      </c>
      <c r="EW19" s="71" t="s">
        <v>295</v>
      </c>
      <c r="EX19" s="71" t="s">
        <v>40</v>
      </c>
      <c r="EY19" s="34">
        <v>0.54</v>
      </c>
      <c r="EZ19" s="34"/>
      <c r="FA19" s="35"/>
      <c r="FB19" s="286"/>
      <c r="FC19" s="65"/>
      <c r="FD19" s="65"/>
      <c r="FE19" s="67" t="s">
        <v>541</v>
      </c>
      <c r="FF19" s="69" t="s">
        <v>309</v>
      </c>
      <c r="FG19" s="71" t="s">
        <v>295</v>
      </c>
      <c r="FH19" s="71" t="s">
        <v>40</v>
      </c>
      <c r="FI19" s="34">
        <v>0.77</v>
      </c>
      <c r="FJ19" s="34"/>
      <c r="FK19" s="35">
        <v>1.39</v>
      </c>
      <c r="FL19" s="286"/>
      <c r="FM19" s="65"/>
      <c r="FN19" s="65"/>
      <c r="FO19" s="67" t="s">
        <v>541</v>
      </c>
      <c r="FP19" s="69" t="s">
        <v>309</v>
      </c>
      <c r="FQ19" s="71" t="s">
        <v>295</v>
      </c>
      <c r="FR19" s="71" t="s">
        <v>40</v>
      </c>
      <c r="FS19" s="34">
        <v>0.4</v>
      </c>
      <c r="FT19" s="34"/>
      <c r="FU19" s="35"/>
      <c r="FV19" s="286"/>
      <c r="FW19" s="65"/>
      <c r="FX19" s="65"/>
      <c r="FY19" s="67" t="s">
        <v>541</v>
      </c>
      <c r="FZ19" s="69" t="s">
        <v>309</v>
      </c>
      <c r="GA19" s="71" t="s">
        <v>295</v>
      </c>
      <c r="GB19" s="71" t="s">
        <v>40</v>
      </c>
      <c r="GC19" s="34">
        <v>0.57999999999999996</v>
      </c>
      <c r="GD19" s="34"/>
      <c r="GE19" s="35"/>
      <c r="GF19" s="286"/>
      <c r="GG19" s="65"/>
      <c r="GH19" s="65"/>
      <c r="GI19" s="67" t="s">
        <v>541</v>
      </c>
      <c r="GJ19" s="69" t="s">
        <v>309</v>
      </c>
      <c r="GK19" s="71" t="s">
        <v>295</v>
      </c>
      <c r="GL19" s="71" t="s">
        <v>40</v>
      </c>
      <c r="GM19" s="34">
        <v>0.56000000000000005</v>
      </c>
      <c r="GN19" s="34"/>
      <c r="GO19" s="35"/>
      <c r="GP19" s="286"/>
      <c r="GQ19" s="65"/>
      <c r="GR19" s="65"/>
      <c r="GS19" s="67" t="s">
        <v>541</v>
      </c>
      <c r="GT19" s="69" t="s">
        <v>306</v>
      </c>
      <c r="GU19" s="71" t="s">
        <v>295</v>
      </c>
      <c r="GV19" s="71" t="s">
        <v>40</v>
      </c>
      <c r="GW19" s="34">
        <v>0.45</v>
      </c>
      <c r="GX19" s="34"/>
      <c r="GY19" s="35"/>
      <c r="GZ19" s="286"/>
      <c r="HA19" s="65"/>
      <c r="HB19" s="65"/>
      <c r="HC19" s="67" t="s">
        <v>541</v>
      </c>
      <c r="HD19" s="69" t="s">
        <v>309</v>
      </c>
      <c r="HE19" s="71" t="s">
        <v>295</v>
      </c>
      <c r="HF19" s="71" t="s">
        <v>40</v>
      </c>
      <c r="HG19" s="34">
        <v>33.770000000000003</v>
      </c>
      <c r="HH19" s="34"/>
      <c r="HI19" s="35">
        <v>0.17</v>
      </c>
      <c r="HJ19" s="286"/>
      <c r="HK19" s="65"/>
      <c r="HL19" s="65"/>
      <c r="HM19" s="67" t="s">
        <v>541</v>
      </c>
      <c r="HN19" s="69" t="s">
        <v>306</v>
      </c>
      <c r="HO19" s="71" t="s">
        <v>295</v>
      </c>
      <c r="HP19" s="71" t="s">
        <v>40</v>
      </c>
      <c r="HQ19" s="34">
        <v>0.37</v>
      </c>
      <c r="HR19" s="34"/>
      <c r="HS19" s="35"/>
      <c r="HT19" s="286"/>
      <c r="HU19" s="65"/>
      <c r="HV19" s="65"/>
      <c r="HW19" s="67" t="s">
        <v>541</v>
      </c>
      <c r="HX19" s="69" t="s">
        <v>306</v>
      </c>
      <c r="HY19" s="71" t="s">
        <v>295</v>
      </c>
      <c r="HZ19" s="71" t="s">
        <v>40</v>
      </c>
      <c r="IA19" s="34">
        <v>1.18</v>
      </c>
      <c r="IB19" s="34"/>
      <c r="IC19" s="35">
        <v>0.88</v>
      </c>
      <c r="ID19" s="286"/>
      <c r="IE19" s="65"/>
      <c r="IF19" s="65"/>
      <c r="IG19" s="67" t="s">
        <v>541</v>
      </c>
      <c r="IH19" s="69" t="s">
        <v>306</v>
      </c>
      <c r="II19" s="71" t="s">
        <v>295</v>
      </c>
      <c r="IJ19" s="71" t="s">
        <v>40</v>
      </c>
      <c r="IK19" s="34">
        <v>0.52</v>
      </c>
      <c r="IL19" s="34"/>
      <c r="IM19" s="35"/>
      <c r="IN19" s="286"/>
      <c r="IO19" s="65"/>
      <c r="IP19" s="65"/>
      <c r="IQ19" s="67" t="s">
        <v>541</v>
      </c>
      <c r="IR19" s="69" t="s">
        <v>306</v>
      </c>
      <c r="IS19" s="71" t="s">
        <v>295</v>
      </c>
      <c r="IT19" s="71" t="s">
        <v>40</v>
      </c>
      <c r="IU19" s="34">
        <v>0.56000000000000005</v>
      </c>
      <c r="IV19" s="34"/>
      <c r="IW19" s="35"/>
      <c r="IX19" s="286"/>
      <c r="IY19" s="65"/>
      <c r="IZ19" s="65"/>
      <c r="JA19" s="67" t="s">
        <v>541</v>
      </c>
      <c r="JB19" s="69" t="s">
        <v>309</v>
      </c>
      <c r="JC19" s="71" t="s">
        <v>295</v>
      </c>
      <c r="JD19" s="71" t="s">
        <v>40</v>
      </c>
      <c r="JE19" s="34">
        <v>0.88</v>
      </c>
      <c r="JF19" s="34"/>
      <c r="JG19" s="35"/>
      <c r="JH19" s="286"/>
      <c r="JI19" s="65"/>
      <c r="JJ19" s="65"/>
      <c r="JK19" s="67" t="s">
        <v>541</v>
      </c>
      <c r="JL19" s="69" t="s">
        <v>306</v>
      </c>
      <c r="JM19" s="71" t="s">
        <v>295</v>
      </c>
      <c r="JN19" s="71" t="s">
        <v>40</v>
      </c>
      <c r="JO19" s="34">
        <v>0.47</v>
      </c>
      <c r="JP19" s="34"/>
      <c r="JQ19" s="35"/>
      <c r="JR19" s="286"/>
      <c r="JS19" s="65"/>
      <c r="JT19" s="65"/>
      <c r="JU19" s="67" t="s">
        <v>541</v>
      </c>
      <c r="JV19" s="69" t="s">
        <v>306</v>
      </c>
      <c r="JW19" s="71" t="s">
        <v>295</v>
      </c>
      <c r="JX19" s="71" t="s">
        <v>40</v>
      </c>
      <c r="JY19" s="34">
        <v>0.37</v>
      </c>
      <c r="JZ19" s="34"/>
      <c r="KA19" s="35"/>
      <c r="KB19" s="286"/>
      <c r="KC19" s="65"/>
      <c r="KD19" s="65"/>
      <c r="KE19" s="67" t="s">
        <v>541</v>
      </c>
      <c r="KF19" s="69" t="s">
        <v>306</v>
      </c>
      <c r="KG19" s="71" t="s">
        <v>295</v>
      </c>
      <c r="KH19" s="71" t="s">
        <v>40</v>
      </c>
      <c r="KI19" s="34">
        <v>0.45</v>
      </c>
      <c r="KJ19" s="34"/>
      <c r="KK19" s="35">
        <v>0.93</v>
      </c>
      <c r="KL19" s="286"/>
      <c r="KM19" s="65"/>
      <c r="KN19" s="65"/>
      <c r="KO19" s="67" t="s">
        <v>541</v>
      </c>
      <c r="KP19" s="69" t="s">
        <v>309</v>
      </c>
      <c r="KQ19" s="71" t="s">
        <v>295</v>
      </c>
      <c r="KR19" s="71" t="s">
        <v>40</v>
      </c>
      <c r="KS19" s="34">
        <v>0.66</v>
      </c>
      <c r="KT19" s="34"/>
      <c r="KU19" s="35"/>
      <c r="KV19" s="286"/>
      <c r="KW19" s="65"/>
      <c r="KX19" s="65"/>
      <c r="KY19" s="67" t="s">
        <v>541</v>
      </c>
      <c r="KZ19" s="69" t="s">
        <v>306</v>
      </c>
      <c r="LA19" s="71" t="s">
        <v>295</v>
      </c>
      <c r="LB19" s="71" t="s">
        <v>40</v>
      </c>
      <c r="LC19" s="34">
        <v>0.62</v>
      </c>
      <c r="LD19" s="34"/>
      <c r="LE19" s="35"/>
      <c r="LF19" s="286"/>
      <c r="LG19" s="65"/>
      <c r="LH19" s="65"/>
      <c r="LI19" s="67" t="s">
        <v>541</v>
      </c>
      <c r="LJ19" s="69" t="s">
        <v>309</v>
      </c>
      <c r="LK19" s="71" t="s">
        <v>295</v>
      </c>
      <c r="LL19" s="71" t="s">
        <v>40</v>
      </c>
      <c r="LM19" s="34">
        <v>0.84</v>
      </c>
      <c r="LN19" s="34"/>
      <c r="LO19" s="35"/>
      <c r="LP19" s="286"/>
      <c r="LQ19" s="65"/>
      <c r="LR19" s="65"/>
      <c r="LS19" s="67" t="s">
        <v>541</v>
      </c>
      <c r="LT19" s="69" t="s">
        <v>309</v>
      </c>
      <c r="LU19" s="71" t="s">
        <v>295</v>
      </c>
      <c r="LV19" s="71" t="s">
        <v>40</v>
      </c>
      <c r="LW19" s="34">
        <v>0.85</v>
      </c>
      <c r="LX19" s="34"/>
      <c r="LY19" s="35"/>
      <c r="LZ19" s="286"/>
      <c r="MA19" s="65"/>
      <c r="MB19" s="65"/>
      <c r="MC19" s="67" t="s">
        <v>541</v>
      </c>
      <c r="MD19" s="69" t="s">
        <v>309</v>
      </c>
      <c r="ME19" s="71" t="s">
        <v>295</v>
      </c>
      <c r="MF19" s="71" t="s">
        <v>40</v>
      </c>
      <c r="MG19" s="34">
        <v>0.7</v>
      </c>
      <c r="MH19" s="34"/>
      <c r="MI19" s="35"/>
      <c r="MJ19" s="286"/>
      <c r="MK19" s="65"/>
      <c r="ML19" s="65"/>
      <c r="MM19" s="67" t="s">
        <v>541</v>
      </c>
      <c r="MN19" s="69" t="s">
        <v>309</v>
      </c>
      <c r="MO19" s="71" t="s">
        <v>295</v>
      </c>
      <c r="MP19" s="71" t="s">
        <v>40</v>
      </c>
      <c r="MQ19" s="34">
        <v>0.56000000000000005</v>
      </c>
      <c r="MR19" s="34"/>
      <c r="MS19" s="35"/>
      <c r="MT19" s="286"/>
      <c r="MU19" s="65"/>
      <c r="MV19" s="65"/>
      <c r="MW19" s="67" t="s">
        <v>541</v>
      </c>
      <c r="MX19" s="69" t="s">
        <v>309</v>
      </c>
      <c r="MY19" s="71" t="s">
        <v>295</v>
      </c>
      <c r="MZ19" s="71" t="s">
        <v>40</v>
      </c>
      <c r="NA19" s="34">
        <v>0.32</v>
      </c>
      <c r="NB19" s="34"/>
      <c r="NC19" s="35"/>
      <c r="ND19" s="286"/>
      <c r="NE19" s="65"/>
      <c r="NF19" s="65"/>
      <c r="NG19" s="67" t="s">
        <v>541</v>
      </c>
      <c r="NH19" s="69" t="s">
        <v>306</v>
      </c>
      <c r="NI19" s="71" t="s">
        <v>295</v>
      </c>
      <c r="NJ19" s="71" t="s">
        <v>40</v>
      </c>
      <c r="NK19" s="34">
        <v>0.68</v>
      </c>
      <c r="NL19" s="34"/>
      <c r="NM19" s="35">
        <v>0.9</v>
      </c>
      <c r="NN19" s="286"/>
      <c r="NO19" s="65"/>
      <c r="NP19" s="65"/>
      <c r="NQ19" s="67" t="s">
        <v>541</v>
      </c>
      <c r="NR19" s="69" t="s">
        <v>306</v>
      </c>
      <c r="NS19" s="71" t="s">
        <v>295</v>
      </c>
      <c r="NT19" s="71" t="s">
        <v>40</v>
      </c>
      <c r="NU19" s="34">
        <v>0.7</v>
      </c>
      <c r="NV19" s="34"/>
      <c r="NW19" s="35"/>
      <c r="NX19" s="286"/>
      <c r="NY19" s="65"/>
      <c r="NZ19" s="65"/>
      <c r="OA19" s="67" t="s">
        <v>541</v>
      </c>
      <c r="OB19" s="69" t="s">
        <v>306</v>
      </c>
      <c r="OC19" s="71" t="s">
        <v>295</v>
      </c>
      <c r="OD19" s="71" t="s">
        <v>40</v>
      </c>
      <c r="OE19" s="34">
        <v>0.56000000000000005</v>
      </c>
      <c r="OF19" s="34"/>
      <c r="OG19" s="35"/>
      <c r="OH19" s="286"/>
      <c r="OI19" s="65"/>
      <c r="OJ19" s="65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274" t="s">
        <v>227</v>
      </c>
      <c r="OV19" s="275"/>
      <c r="OW19" s="276"/>
      <c r="OX19" s="64"/>
      <c r="OY19" s="34">
        <v>0.44</v>
      </c>
      <c r="OZ19" s="34">
        <v>0.37</v>
      </c>
      <c r="PA19" s="35"/>
      <c r="PB19" s="284">
        <v>0.65</v>
      </c>
      <c r="PC19" s="65"/>
      <c r="PD19" s="65"/>
      <c r="PE19" s="304"/>
      <c r="PF19" s="274" t="s">
        <v>229</v>
      </c>
      <c r="PG19" s="275"/>
      <c r="PH19" s="275"/>
      <c r="PI19" s="275"/>
      <c r="PJ19" s="275"/>
      <c r="PK19" s="275"/>
      <c r="PL19" s="275"/>
      <c r="PM19" s="275"/>
      <c r="PN19" s="275"/>
      <c r="PO19" s="275"/>
      <c r="PP19" s="276"/>
      <c r="PQ19" s="274" t="s">
        <v>229</v>
      </c>
      <c r="PR19" s="275"/>
      <c r="PS19" s="275"/>
      <c r="PT19" s="275"/>
      <c r="PU19" s="275"/>
      <c r="PV19" s="275"/>
      <c r="PW19" s="275"/>
      <c r="PX19" s="275"/>
      <c r="PY19" s="275"/>
      <c r="PZ19" s="275"/>
      <c r="QA19" s="276"/>
      <c r="QB19" s="274" t="s">
        <v>229</v>
      </c>
      <c r="QC19" s="275"/>
      <c r="QD19" s="275"/>
      <c r="QE19" s="275"/>
      <c r="QF19" s="275"/>
      <c r="QG19" s="275"/>
      <c r="QH19" s="275"/>
      <c r="QI19" s="275"/>
      <c r="QJ19" s="275"/>
      <c r="QK19" s="275"/>
      <c r="QL19" s="276"/>
      <c r="QM19" s="274" t="s">
        <v>229</v>
      </c>
      <c r="QN19" s="275"/>
      <c r="QO19" s="275"/>
      <c r="QP19" s="275"/>
      <c r="QQ19" s="275"/>
      <c r="QR19" s="275"/>
      <c r="QS19" s="275"/>
      <c r="QT19" s="275"/>
      <c r="QU19" s="275"/>
      <c r="QV19" s="275"/>
      <c r="QW19" s="276"/>
      <c r="QX19" s="274" t="s">
        <v>229</v>
      </c>
      <c r="QY19" s="275"/>
      <c r="QZ19" s="275"/>
      <c r="RA19" s="275"/>
      <c r="RB19" s="275"/>
      <c r="RC19" s="275"/>
      <c r="RD19" s="275"/>
      <c r="RE19" s="275"/>
      <c r="RF19" s="275"/>
      <c r="RG19" s="275"/>
      <c r="RH19" s="276"/>
    </row>
    <row r="20" spans="1:476" ht="15">
      <c r="A20" s="373" t="s">
        <v>231</v>
      </c>
      <c r="B20" s="374"/>
      <c r="C20" s="374"/>
      <c r="D20" s="374"/>
      <c r="E20" s="374"/>
      <c r="F20" s="374"/>
      <c r="G20" s="374"/>
      <c r="H20" s="374"/>
      <c r="I20" s="374"/>
      <c r="J20" s="375"/>
      <c r="K20" s="373" t="s">
        <v>231</v>
      </c>
      <c r="L20" s="374"/>
      <c r="M20" s="374"/>
      <c r="N20" s="374"/>
      <c r="O20" s="374"/>
      <c r="P20" s="374"/>
      <c r="Q20" s="374"/>
      <c r="R20" s="374"/>
      <c r="S20" s="374"/>
      <c r="T20" s="375"/>
      <c r="U20" s="373" t="s">
        <v>231</v>
      </c>
      <c r="V20" s="374"/>
      <c r="W20" s="374"/>
      <c r="X20" s="374"/>
      <c r="Y20" s="374"/>
      <c r="Z20" s="374"/>
      <c r="AA20" s="374"/>
      <c r="AB20" s="374"/>
      <c r="AC20" s="374"/>
      <c r="AD20" s="375"/>
      <c r="AE20" s="373" t="s">
        <v>231</v>
      </c>
      <c r="AF20" s="374"/>
      <c r="AG20" s="374"/>
      <c r="AH20" s="374"/>
      <c r="AI20" s="374"/>
      <c r="AJ20" s="374"/>
      <c r="AK20" s="374"/>
      <c r="AL20" s="374"/>
      <c r="AM20" s="374"/>
      <c r="AN20" s="375"/>
      <c r="AO20" s="373" t="s">
        <v>231</v>
      </c>
      <c r="AP20" s="374"/>
      <c r="AQ20" s="374"/>
      <c r="AR20" s="374"/>
      <c r="AS20" s="374"/>
      <c r="AT20" s="374"/>
      <c r="AU20" s="374"/>
      <c r="AV20" s="374"/>
      <c r="AW20" s="374"/>
      <c r="AX20" s="375"/>
      <c r="AY20" s="373" t="s">
        <v>231</v>
      </c>
      <c r="AZ20" s="374"/>
      <c r="BA20" s="374"/>
      <c r="BB20" s="374"/>
      <c r="BC20" s="374"/>
      <c r="BD20" s="374"/>
      <c r="BE20" s="374"/>
      <c r="BF20" s="374"/>
      <c r="BG20" s="374"/>
      <c r="BH20" s="375"/>
      <c r="BI20" s="373" t="s">
        <v>231</v>
      </c>
      <c r="BJ20" s="374"/>
      <c r="BK20" s="374"/>
      <c r="BL20" s="374"/>
      <c r="BM20" s="374"/>
      <c r="BN20" s="374"/>
      <c r="BO20" s="374"/>
      <c r="BP20" s="374"/>
      <c r="BQ20" s="374"/>
      <c r="BR20" s="375"/>
      <c r="BS20" s="373" t="s">
        <v>231</v>
      </c>
      <c r="BT20" s="374"/>
      <c r="BU20" s="374"/>
      <c r="BV20" s="374"/>
      <c r="BW20" s="374"/>
      <c r="BX20" s="374"/>
      <c r="BY20" s="374"/>
      <c r="BZ20" s="374"/>
      <c r="CA20" s="374"/>
      <c r="CB20" s="375"/>
      <c r="CC20" s="373" t="s">
        <v>231</v>
      </c>
      <c r="CD20" s="374"/>
      <c r="CE20" s="374"/>
      <c r="CF20" s="374"/>
      <c r="CG20" s="374"/>
      <c r="CH20" s="374"/>
      <c r="CI20" s="374"/>
      <c r="CJ20" s="374"/>
      <c r="CK20" s="374"/>
      <c r="CL20" s="375"/>
      <c r="CM20" s="373" t="s">
        <v>231</v>
      </c>
      <c r="CN20" s="374"/>
      <c r="CO20" s="374"/>
      <c r="CP20" s="374"/>
      <c r="CQ20" s="374"/>
      <c r="CR20" s="374"/>
      <c r="CS20" s="374"/>
      <c r="CT20" s="374"/>
      <c r="CU20" s="374"/>
      <c r="CV20" s="375"/>
      <c r="CW20" s="373" t="s">
        <v>231</v>
      </c>
      <c r="CX20" s="374"/>
      <c r="CY20" s="374"/>
      <c r="CZ20" s="374"/>
      <c r="DA20" s="374"/>
      <c r="DB20" s="374"/>
      <c r="DC20" s="374"/>
      <c r="DD20" s="374"/>
      <c r="DE20" s="374"/>
      <c r="DF20" s="375"/>
      <c r="DG20" s="373" t="s">
        <v>231</v>
      </c>
      <c r="DH20" s="374"/>
      <c r="DI20" s="374"/>
      <c r="DJ20" s="374"/>
      <c r="DK20" s="374"/>
      <c r="DL20" s="374"/>
      <c r="DM20" s="374"/>
      <c r="DN20" s="374"/>
      <c r="DO20" s="374"/>
      <c r="DP20" s="375"/>
      <c r="DQ20" s="373" t="s">
        <v>231</v>
      </c>
      <c r="DR20" s="374"/>
      <c r="DS20" s="374"/>
      <c r="DT20" s="374"/>
      <c r="DU20" s="374"/>
      <c r="DV20" s="374"/>
      <c r="DW20" s="374"/>
      <c r="DX20" s="374"/>
      <c r="DY20" s="374"/>
      <c r="DZ20" s="375"/>
      <c r="EA20" s="373" t="s">
        <v>231</v>
      </c>
      <c r="EB20" s="374"/>
      <c r="EC20" s="374"/>
      <c r="ED20" s="374"/>
      <c r="EE20" s="374"/>
      <c r="EF20" s="374"/>
      <c r="EG20" s="374"/>
      <c r="EH20" s="374"/>
      <c r="EI20" s="374"/>
      <c r="EJ20" s="375"/>
      <c r="EK20" s="274" t="s">
        <v>231</v>
      </c>
      <c r="EL20" s="275"/>
      <c r="EM20" s="275"/>
      <c r="EN20" s="275"/>
      <c r="EO20" s="275"/>
      <c r="EP20" s="275"/>
      <c r="EQ20" s="275"/>
      <c r="ER20" s="275"/>
      <c r="ES20" s="275"/>
      <c r="ET20" s="276"/>
      <c r="EU20" s="274" t="s">
        <v>231</v>
      </c>
      <c r="EV20" s="275"/>
      <c r="EW20" s="275"/>
      <c r="EX20" s="275"/>
      <c r="EY20" s="275"/>
      <c r="EZ20" s="275"/>
      <c r="FA20" s="275"/>
      <c r="FB20" s="275"/>
      <c r="FC20" s="275"/>
      <c r="FD20" s="276"/>
      <c r="FE20" s="274" t="s">
        <v>231</v>
      </c>
      <c r="FF20" s="275"/>
      <c r="FG20" s="275"/>
      <c r="FH20" s="275"/>
      <c r="FI20" s="275"/>
      <c r="FJ20" s="275"/>
      <c r="FK20" s="275"/>
      <c r="FL20" s="275"/>
      <c r="FM20" s="275"/>
      <c r="FN20" s="276"/>
      <c r="FO20" s="274" t="s">
        <v>231</v>
      </c>
      <c r="FP20" s="275"/>
      <c r="FQ20" s="275"/>
      <c r="FR20" s="275"/>
      <c r="FS20" s="275"/>
      <c r="FT20" s="275"/>
      <c r="FU20" s="275"/>
      <c r="FV20" s="275"/>
      <c r="FW20" s="275"/>
      <c r="FX20" s="276"/>
      <c r="FY20" s="274" t="s">
        <v>231</v>
      </c>
      <c r="FZ20" s="275"/>
      <c r="GA20" s="275"/>
      <c r="GB20" s="275"/>
      <c r="GC20" s="275"/>
      <c r="GD20" s="275"/>
      <c r="GE20" s="275"/>
      <c r="GF20" s="275"/>
      <c r="GG20" s="275"/>
      <c r="GH20" s="276"/>
      <c r="GI20" s="274" t="s">
        <v>231</v>
      </c>
      <c r="GJ20" s="275"/>
      <c r="GK20" s="275"/>
      <c r="GL20" s="275"/>
      <c r="GM20" s="275"/>
      <c r="GN20" s="275"/>
      <c r="GO20" s="275"/>
      <c r="GP20" s="275"/>
      <c r="GQ20" s="275"/>
      <c r="GR20" s="276"/>
      <c r="GS20" s="274" t="s">
        <v>231</v>
      </c>
      <c r="GT20" s="275"/>
      <c r="GU20" s="275"/>
      <c r="GV20" s="275"/>
      <c r="GW20" s="275"/>
      <c r="GX20" s="275"/>
      <c r="GY20" s="275"/>
      <c r="GZ20" s="275"/>
      <c r="HA20" s="275"/>
      <c r="HB20" s="276"/>
      <c r="HC20" s="274" t="s">
        <v>231</v>
      </c>
      <c r="HD20" s="275"/>
      <c r="HE20" s="275"/>
      <c r="HF20" s="275"/>
      <c r="HG20" s="275"/>
      <c r="HH20" s="275"/>
      <c r="HI20" s="275"/>
      <c r="HJ20" s="275"/>
      <c r="HK20" s="275"/>
      <c r="HL20" s="276"/>
      <c r="HM20" s="274" t="s">
        <v>231</v>
      </c>
      <c r="HN20" s="275"/>
      <c r="HO20" s="275"/>
      <c r="HP20" s="275"/>
      <c r="HQ20" s="275"/>
      <c r="HR20" s="275"/>
      <c r="HS20" s="275"/>
      <c r="HT20" s="275"/>
      <c r="HU20" s="275"/>
      <c r="HV20" s="276"/>
      <c r="HW20" s="274" t="s">
        <v>231</v>
      </c>
      <c r="HX20" s="275"/>
      <c r="HY20" s="275"/>
      <c r="HZ20" s="275"/>
      <c r="IA20" s="275"/>
      <c r="IB20" s="275"/>
      <c r="IC20" s="275"/>
      <c r="ID20" s="275"/>
      <c r="IE20" s="275"/>
      <c r="IF20" s="276"/>
      <c r="IG20" s="274" t="s">
        <v>231</v>
      </c>
      <c r="IH20" s="275"/>
      <c r="II20" s="275"/>
      <c r="IJ20" s="275"/>
      <c r="IK20" s="275"/>
      <c r="IL20" s="275"/>
      <c r="IM20" s="275"/>
      <c r="IN20" s="275"/>
      <c r="IO20" s="275"/>
      <c r="IP20" s="276"/>
      <c r="IQ20" s="274" t="s">
        <v>231</v>
      </c>
      <c r="IR20" s="275"/>
      <c r="IS20" s="275"/>
      <c r="IT20" s="275"/>
      <c r="IU20" s="275"/>
      <c r="IV20" s="275"/>
      <c r="IW20" s="275"/>
      <c r="IX20" s="275"/>
      <c r="IY20" s="275"/>
      <c r="IZ20" s="276"/>
      <c r="JA20" s="274" t="s">
        <v>231</v>
      </c>
      <c r="JB20" s="275"/>
      <c r="JC20" s="275"/>
      <c r="JD20" s="275"/>
      <c r="JE20" s="275"/>
      <c r="JF20" s="275"/>
      <c r="JG20" s="275"/>
      <c r="JH20" s="275"/>
      <c r="JI20" s="275"/>
      <c r="JJ20" s="276"/>
      <c r="JK20" s="274" t="s">
        <v>231</v>
      </c>
      <c r="JL20" s="275"/>
      <c r="JM20" s="275"/>
      <c r="JN20" s="275"/>
      <c r="JO20" s="275"/>
      <c r="JP20" s="275"/>
      <c r="JQ20" s="275"/>
      <c r="JR20" s="275"/>
      <c r="JS20" s="275"/>
      <c r="JT20" s="276"/>
      <c r="JU20" s="274" t="s">
        <v>231</v>
      </c>
      <c r="JV20" s="275"/>
      <c r="JW20" s="275"/>
      <c r="JX20" s="275"/>
      <c r="JY20" s="275"/>
      <c r="JZ20" s="275"/>
      <c r="KA20" s="275"/>
      <c r="KB20" s="275"/>
      <c r="KC20" s="275"/>
      <c r="KD20" s="276"/>
      <c r="KE20" s="274" t="s">
        <v>231</v>
      </c>
      <c r="KF20" s="275"/>
      <c r="KG20" s="275"/>
      <c r="KH20" s="275"/>
      <c r="KI20" s="275"/>
      <c r="KJ20" s="275"/>
      <c r="KK20" s="275"/>
      <c r="KL20" s="275"/>
      <c r="KM20" s="275"/>
      <c r="KN20" s="276"/>
      <c r="KO20" s="274" t="s">
        <v>231</v>
      </c>
      <c r="KP20" s="275"/>
      <c r="KQ20" s="275"/>
      <c r="KR20" s="275"/>
      <c r="KS20" s="275"/>
      <c r="KT20" s="275"/>
      <c r="KU20" s="275"/>
      <c r="KV20" s="275"/>
      <c r="KW20" s="275"/>
      <c r="KX20" s="276"/>
      <c r="KY20" s="274" t="s">
        <v>231</v>
      </c>
      <c r="KZ20" s="275"/>
      <c r="LA20" s="275"/>
      <c r="LB20" s="275"/>
      <c r="LC20" s="275"/>
      <c r="LD20" s="275"/>
      <c r="LE20" s="275"/>
      <c r="LF20" s="275"/>
      <c r="LG20" s="275"/>
      <c r="LH20" s="276"/>
      <c r="LI20" s="274" t="s">
        <v>231</v>
      </c>
      <c r="LJ20" s="275"/>
      <c r="LK20" s="275"/>
      <c r="LL20" s="275"/>
      <c r="LM20" s="275"/>
      <c r="LN20" s="275"/>
      <c r="LO20" s="275"/>
      <c r="LP20" s="275"/>
      <c r="LQ20" s="275"/>
      <c r="LR20" s="276"/>
      <c r="LS20" s="274" t="s">
        <v>231</v>
      </c>
      <c r="LT20" s="275"/>
      <c r="LU20" s="275"/>
      <c r="LV20" s="275"/>
      <c r="LW20" s="275"/>
      <c r="LX20" s="275"/>
      <c r="LY20" s="275"/>
      <c r="LZ20" s="275"/>
      <c r="MA20" s="275"/>
      <c r="MB20" s="276"/>
      <c r="MC20" s="274" t="s">
        <v>231</v>
      </c>
      <c r="MD20" s="275"/>
      <c r="ME20" s="275"/>
      <c r="MF20" s="275"/>
      <c r="MG20" s="275"/>
      <c r="MH20" s="275"/>
      <c r="MI20" s="275"/>
      <c r="MJ20" s="275"/>
      <c r="MK20" s="275"/>
      <c r="ML20" s="276"/>
      <c r="MM20" s="274" t="s">
        <v>231</v>
      </c>
      <c r="MN20" s="275"/>
      <c r="MO20" s="275"/>
      <c r="MP20" s="275"/>
      <c r="MQ20" s="275"/>
      <c r="MR20" s="275"/>
      <c r="MS20" s="275"/>
      <c r="MT20" s="275"/>
      <c r="MU20" s="275"/>
      <c r="MV20" s="276"/>
      <c r="MW20" s="274" t="s">
        <v>231</v>
      </c>
      <c r="MX20" s="275"/>
      <c r="MY20" s="275"/>
      <c r="MZ20" s="275"/>
      <c r="NA20" s="275"/>
      <c r="NB20" s="275"/>
      <c r="NC20" s="275"/>
      <c r="ND20" s="275"/>
      <c r="NE20" s="275"/>
      <c r="NF20" s="276"/>
      <c r="NG20" s="274" t="s">
        <v>231</v>
      </c>
      <c r="NH20" s="275"/>
      <c r="NI20" s="275"/>
      <c r="NJ20" s="275"/>
      <c r="NK20" s="275"/>
      <c r="NL20" s="275"/>
      <c r="NM20" s="275"/>
      <c r="NN20" s="275"/>
      <c r="NO20" s="275"/>
      <c r="NP20" s="276"/>
      <c r="NQ20" s="274" t="s">
        <v>231</v>
      </c>
      <c r="NR20" s="275"/>
      <c r="NS20" s="275"/>
      <c r="NT20" s="275"/>
      <c r="NU20" s="275"/>
      <c r="NV20" s="275"/>
      <c r="NW20" s="275"/>
      <c r="NX20" s="275"/>
      <c r="NY20" s="275"/>
      <c r="NZ20" s="276"/>
      <c r="OA20" s="274" t="s">
        <v>231</v>
      </c>
      <c r="OB20" s="275"/>
      <c r="OC20" s="275"/>
      <c r="OD20" s="275"/>
      <c r="OE20" s="275"/>
      <c r="OF20" s="275"/>
      <c r="OG20" s="275"/>
      <c r="OH20" s="275"/>
      <c r="OI20" s="275"/>
      <c r="OJ20" s="276"/>
      <c r="OK20" s="274" t="s">
        <v>227</v>
      </c>
      <c r="OL20" s="275"/>
      <c r="OM20" s="276"/>
      <c r="ON20" s="64"/>
      <c r="OO20" s="34">
        <v>0.57999999999999996</v>
      </c>
      <c r="OP20" s="34">
        <v>2.36</v>
      </c>
      <c r="OQ20" s="35"/>
      <c r="OR20" s="284">
        <v>0.65</v>
      </c>
      <c r="OS20" s="65"/>
      <c r="OT20" s="65"/>
      <c r="OU20" s="272" t="s">
        <v>283</v>
      </c>
      <c r="OV20" s="273"/>
      <c r="OW20" s="273"/>
      <c r="OX20" s="257"/>
      <c r="OY20" s="277">
        <v>0.64583333333333337</v>
      </c>
      <c r="OZ20" s="277"/>
      <c r="PA20" s="278"/>
      <c r="PB20" s="285"/>
      <c r="PC20" s="279"/>
      <c r="PD20" s="280"/>
      <c r="PE20" s="305"/>
      <c r="PF20" s="274" t="s">
        <v>227</v>
      </c>
      <c r="PG20" s="275"/>
      <c r="PH20" s="276"/>
      <c r="PI20" s="64"/>
      <c r="PJ20" s="34">
        <v>0.55000000000000004</v>
      </c>
      <c r="PK20" s="34">
        <v>0.69</v>
      </c>
      <c r="PL20" s="35"/>
      <c r="PM20" s="284">
        <v>2.44</v>
      </c>
      <c r="PN20" s="65"/>
      <c r="PO20" s="65"/>
      <c r="PP20" s="304"/>
      <c r="PQ20" s="274" t="s">
        <v>227</v>
      </c>
      <c r="PR20" s="275"/>
      <c r="PS20" s="276"/>
      <c r="PT20" s="64"/>
      <c r="PU20" s="34">
        <v>1.19</v>
      </c>
      <c r="PV20" s="34">
        <v>1.21</v>
      </c>
      <c r="PW20" s="35"/>
      <c r="PX20" s="284">
        <v>0.42</v>
      </c>
      <c r="PY20" s="65" t="s">
        <v>314</v>
      </c>
      <c r="PZ20" s="65">
        <v>-2</v>
      </c>
      <c r="QA20" s="304" t="s">
        <v>758</v>
      </c>
      <c r="QB20" s="274" t="s">
        <v>227</v>
      </c>
      <c r="QC20" s="275"/>
      <c r="QD20" s="276"/>
      <c r="QE20" s="64"/>
      <c r="QF20" s="34">
        <v>0.55000000000000004</v>
      </c>
      <c r="QG20" s="34">
        <v>0.56000000000000005</v>
      </c>
      <c r="QH20" s="35"/>
      <c r="QI20" s="284">
        <v>0.34</v>
      </c>
      <c r="QJ20" s="65"/>
      <c r="QK20" s="65"/>
      <c r="QL20" s="304"/>
      <c r="QM20" s="274" t="s">
        <v>227</v>
      </c>
      <c r="QN20" s="275"/>
      <c r="QO20" s="276"/>
      <c r="QP20" s="64"/>
      <c r="QQ20" s="34">
        <v>0.39</v>
      </c>
      <c r="QR20" s="34">
        <v>0.37</v>
      </c>
      <c r="QS20" s="35"/>
      <c r="QT20" s="284">
        <v>0.62</v>
      </c>
      <c r="QU20" s="65"/>
      <c r="QV20" s="65"/>
      <c r="QW20" s="304"/>
      <c r="QX20" s="274" t="s">
        <v>227</v>
      </c>
      <c r="QY20" s="275"/>
      <c r="QZ20" s="276"/>
      <c r="RA20" s="64"/>
      <c r="RB20" s="34">
        <v>0.37</v>
      </c>
      <c r="RC20" s="34">
        <v>0.28000000000000003</v>
      </c>
      <c r="RD20" s="35"/>
      <c r="RE20" s="284"/>
      <c r="RF20" s="65"/>
      <c r="RG20" s="65"/>
      <c r="RH20" s="304"/>
    </row>
    <row r="21" spans="1:476" ht="15" customHeight="1">
      <c r="A21" s="373" t="s">
        <v>227</v>
      </c>
      <c r="B21" s="374"/>
      <c r="C21" s="375"/>
      <c r="D21" s="71"/>
      <c r="E21" s="82">
        <v>0.59</v>
      </c>
      <c r="F21" s="82">
        <v>0.5</v>
      </c>
      <c r="G21" s="83"/>
      <c r="H21" s="376">
        <v>0.56000000000000005</v>
      </c>
      <c r="I21" s="84"/>
      <c r="J21" s="86"/>
      <c r="K21" s="373" t="s">
        <v>227</v>
      </c>
      <c r="L21" s="374"/>
      <c r="M21" s="375"/>
      <c r="N21" s="71"/>
      <c r="O21" s="82">
        <v>0.63</v>
      </c>
      <c r="P21" s="82">
        <v>0.23</v>
      </c>
      <c r="Q21" s="83"/>
      <c r="R21" s="376">
        <v>0.23</v>
      </c>
      <c r="S21" s="84"/>
      <c r="T21" s="86"/>
      <c r="U21" s="373" t="s">
        <v>227</v>
      </c>
      <c r="V21" s="374"/>
      <c r="W21" s="375"/>
      <c r="X21" s="71" t="s">
        <v>40</v>
      </c>
      <c r="Y21" s="82">
        <v>1</v>
      </c>
      <c r="Z21" s="82">
        <v>6.39</v>
      </c>
      <c r="AA21" s="83"/>
      <c r="AB21" s="376">
        <v>0.22</v>
      </c>
      <c r="AC21" s="84" t="s">
        <v>314</v>
      </c>
      <c r="AD21" s="86">
        <v>10</v>
      </c>
      <c r="AE21" s="373" t="s">
        <v>227</v>
      </c>
      <c r="AF21" s="374"/>
      <c r="AG21" s="375"/>
      <c r="AH21" s="71"/>
      <c r="AI21" s="82">
        <v>0.42</v>
      </c>
      <c r="AJ21" s="82">
        <v>0.2</v>
      </c>
      <c r="AK21" s="83"/>
      <c r="AL21" s="376">
        <v>0.32</v>
      </c>
      <c r="AM21" s="84"/>
      <c r="AN21" s="86"/>
      <c r="AO21" s="373" t="s">
        <v>227</v>
      </c>
      <c r="AP21" s="374"/>
      <c r="AQ21" s="375"/>
      <c r="AR21" s="71"/>
      <c r="AS21" s="82">
        <v>0.46</v>
      </c>
      <c r="AT21" s="82">
        <v>0.9</v>
      </c>
      <c r="AU21" s="83"/>
      <c r="AV21" s="376">
        <v>0.55000000000000004</v>
      </c>
      <c r="AW21" s="84"/>
      <c r="AX21" s="86"/>
      <c r="AY21" s="373" t="s">
        <v>227</v>
      </c>
      <c r="AZ21" s="374"/>
      <c r="BA21" s="375"/>
      <c r="BB21" s="71"/>
      <c r="BC21" s="82">
        <v>0.42</v>
      </c>
      <c r="BD21" s="82">
        <v>0.27</v>
      </c>
      <c r="BE21" s="83"/>
      <c r="BF21" s="376">
        <v>0.51</v>
      </c>
      <c r="BG21" s="84"/>
      <c r="BH21" s="86"/>
      <c r="BI21" s="373" t="s">
        <v>227</v>
      </c>
      <c r="BJ21" s="374"/>
      <c r="BK21" s="375"/>
      <c r="BL21" s="71"/>
      <c r="BM21" s="82">
        <v>0.22</v>
      </c>
      <c r="BN21" s="82">
        <v>0.27</v>
      </c>
      <c r="BO21" s="83"/>
      <c r="BP21" s="376">
        <v>0.52</v>
      </c>
      <c r="BQ21" s="84" t="s">
        <v>328</v>
      </c>
      <c r="BR21" s="86">
        <v>-2</v>
      </c>
      <c r="BS21" s="373" t="s">
        <v>227</v>
      </c>
      <c r="BT21" s="374"/>
      <c r="BU21" s="375"/>
      <c r="BV21" s="71"/>
      <c r="BW21" s="82">
        <v>0.41</v>
      </c>
      <c r="BX21" s="82">
        <v>0.39</v>
      </c>
      <c r="BY21" s="83"/>
      <c r="BZ21" s="376">
        <v>0.52</v>
      </c>
      <c r="CA21" s="84"/>
      <c r="CB21" s="86"/>
      <c r="CC21" s="373" t="s">
        <v>227</v>
      </c>
      <c r="CD21" s="374"/>
      <c r="CE21" s="375"/>
      <c r="CF21" s="71"/>
      <c r="CG21" s="82">
        <v>0.53</v>
      </c>
      <c r="CH21" s="82">
        <v>0.28000000000000003</v>
      </c>
      <c r="CI21" s="83"/>
      <c r="CJ21" s="376"/>
      <c r="CK21" s="84"/>
      <c r="CL21" s="86"/>
      <c r="CM21" s="373" t="s">
        <v>227</v>
      </c>
      <c r="CN21" s="374"/>
      <c r="CO21" s="375"/>
      <c r="CP21" s="71"/>
      <c r="CQ21" s="82">
        <v>0.65</v>
      </c>
      <c r="CR21" s="82">
        <v>0.69</v>
      </c>
      <c r="CS21" s="83"/>
      <c r="CT21" s="376">
        <v>1.06</v>
      </c>
      <c r="CU21" s="84"/>
      <c r="CV21" s="86"/>
      <c r="CW21" s="373" t="s">
        <v>227</v>
      </c>
      <c r="CX21" s="374"/>
      <c r="CY21" s="375"/>
      <c r="CZ21" s="71"/>
      <c r="DA21" s="82">
        <v>0.6</v>
      </c>
      <c r="DB21" s="82">
        <v>0.4</v>
      </c>
      <c r="DC21" s="83">
        <v>0.7</v>
      </c>
      <c r="DD21" s="376">
        <v>1.79</v>
      </c>
      <c r="DE21" s="84"/>
      <c r="DF21" s="86"/>
      <c r="DG21" s="373" t="s">
        <v>227</v>
      </c>
      <c r="DH21" s="374"/>
      <c r="DI21" s="375"/>
      <c r="DJ21" s="71"/>
      <c r="DK21" s="82">
        <v>0.71</v>
      </c>
      <c r="DL21" s="82">
        <v>0.81</v>
      </c>
      <c r="DM21" s="83"/>
      <c r="DN21" s="376">
        <v>2.19</v>
      </c>
      <c r="DO21" s="84" t="s">
        <v>314</v>
      </c>
      <c r="DP21" s="86">
        <v>-10</v>
      </c>
      <c r="DQ21" s="373" t="s">
        <v>227</v>
      </c>
      <c r="DR21" s="374"/>
      <c r="DS21" s="375"/>
      <c r="DT21" s="71"/>
      <c r="DU21" s="82">
        <v>0.54</v>
      </c>
      <c r="DV21" s="82">
        <v>0.15</v>
      </c>
      <c r="DW21" s="83"/>
      <c r="DX21" s="376"/>
      <c r="DY21" s="84"/>
      <c r="DZ21" s="86"/>
      <c r="EA21" s="373" t="s">
        <v>227</v>
      </c>
      <c r="EB21" s="374"/>
      <c r="EC21" s="375"/>
      <c r="ED21" s="71"/>
      <c r="EE21" s="82">
        <v>0.48</v>
      </c>
      <c r="EF21" s="82">
        <v>0.52</v>
      </c>
      <c r="EG21" s="83"/>
      <c r="EH21" s="376">
        <v>1.21</v>
      </c>
      <c r="EI21" s="84"/>
      <c r="EJ21" s="86"/>
      <c r="EK21" s="274" t="s">
        <v>227</v>
      </c>
      <c r="EL21" s="275"/>
      <c r="EM21" s="276"/>
      <c r="EN21" s="64"/>
      <c r="EO21" s="34">
        <v>0.38</v>
      </c>
      <c r="EP21" s="34"/>
      <c r="EQ21" s="35">
        <v>0.05</v>
      </c>
      <c r="ER21" s="284">
        <v>0.68</v>
      </c>
      <c r="ES21" s="65"/>
      <c r="ET21" s="68"/>
      <c r="EU21" s="274" t="s">
        <v>227</v>
      </c>
      <c r="EV21" s="275"/>
      <c r="EW21" s="276"/>
      <c r="EX21" s="64"/>
      <c r="EY21" s="34">
        <v>0.42</v>
      </c>
      <c r="EZ21" s="34">
        <v>0.27</v>
      </c>
      <c r="FA21" s="35">
        <v>0.36</v>
      </c>
      <c r="FB21" s="284">
        <v>0.66</v>
      </c>
      <c r="FC21" s="65"/>
      <c r="FD21" s="68"/>
      <c r="FE21" s="274" t="s">
        <v>227</v>
      </c>
      <c r="FF21" s="275"/>
      <c r="FG21" s="276"/>
      <c r="FH21" s="64"/>
      <c r="FI21" s="34">
        <v>0.59</v>
      </c>
      <c r="FJ21" s="34">
        <v>0.38</v>
      </c>
      <c r="FK21" s="35">
        <v>0.69</v>
      </c>
      <c r="FL21" s="284">
        <v>0.63</v>
      </c>
      <c r="FM21" s="65"/>
      <c r="FN21" s="68"/>
      <c r="FO21" s="274" t="s">
        <v>227</v>
      </c>
      <c r="FP21" s="275"/>
      <c r="FQ21" s="276"/>
      <c r="FR21" s="64"/>
      <c r="FS21" s="34">
        <v>1.1200000000000001</v>
      </c>
      <c r="FT21" s="34">
        <v>1.96</v>
      </c>
      <c r="FU21" s="35"/>
      <c r="FV21" s="284">
        <v>0.4</v>
      </c>
      <c r="FW21" s="65" t="s">
        <v>314</v>
      </c>
      <c r="FX21" s="68">
        <v>10</v>
      </c>
      <c r="FY21" s="274" t="s">
        <v>227</v>
      </c>
      <c r="FZ21" s="275"/>
      <c r="GA21" s="276"/>
      <c r="GB21" s="64"/>
      <c r="GC21" s="34">
        <v>0.71</v>
      </c>
      <c r="GD21" s="34">
        <v>1.1299999999999999</v>
      </c>
      <c r="GE21" s="35"/>
      <c r="GF21" s="284">
        <v>0.41</v>
      </c>
      <c r="GG21" s="65" t="s">
        <v>314</v>
      </c>
      <c r="GH21" s="68">
        <v>10</v>
      </c>
      <c r="GI21" s="274" t="s">
        <v>227</v>
      </c>
      <c r="GJ21" s="275"/>
      <c r="GK21" s="276"/>
      <c r="GL21" s="64"/>
      <c r="GM21" s="34">
        <v>2.69</v>
      </c>
      <c r="GN21" s="34">
        <v>2.46</v>
      </c>
      <c r="GO21" s="35"/>
      <c r="GP21" s="284">
        <v>0.4</v>
      </c>
      <c r="GQ21" s="65" t="s">
        <v>314</v>
      </c>
      <c r="GR21" s="68">
        <v>0.25</v>
      </c>
      <c r="GS21" s="274" t="s">
        <v>227</v>
      </c>
      <c r="GT21" s="275"/>
      <c r="GU21" s="276"/>
      <c r="GV21" s="64"/>
      <c r="GW21" s="34">
        <v>0.42</v>
      </c>
      <c r="GX21" s="34">
        <v>0.44</v>
      </c>
      <c r="GY21" s="35"/>
      <c r="GZ21" s="284">
        <v>0.41</v>
      </c>
      <c r="HA21" s="65"/>
      <c r="HB21" s="68"/>
      <c r="HC21" s="274" t="s">
        <v>227</v>
      </c>
      <c r="HD21" s="275"/>
      <c r="HE21" s="276"/>
      <c r="HF21" s="64"/>
      <c r="HG21" s="34">
        <v>0.49</v>
      </c>
      <c r="HH21" s="34">
        <v>0.49</v>
      </c>
      <c r="HI21" s="35"/>
      <c r="HJ21" s="284">
        <v>0.33</v>
      </c>
      <c r="HK21" s="65"/>
      <c r="HL21" s="68"/>
      <c r="HM21" s="274" t="s">
        <v>227</v>
      </c>
      <c r="HN21" s="275"/>
      <c r="HO21" s="276"/>
      <c r="HP21" s="64"/>
      <c r="HQ21" s="34">
        <v>0.3</v>
      </c>
      <c r="HR21" s="34">
        <v>0.25</v>
      </c>
      <c r="HS21" s="35"/>
      <c r="HT21" s="284">
        <v>0.33</v>
      </c>
      <c r="HU21" s="65" t="s">
        <v>328</v>
      </c>
      <c r="HV21" s="68">
        <v>7</v>
      </c>
      <c r="HW21" s="274" t="s">
        <v>227</v>
      </c>
      <c r="HX21" s="275"/>
      <c r="HY21" s="276"/>
      <c r="HZ21" s="64"/>
      <c r="IA21" s="34">
        <v>0.41</v>
      </c>
      <c r="IB21" s="34">
        <v>0.53</v>
      </c>
      <c r="IC21" s="35">
        <v>0.41</v>
      </c>
      <c r="ID21" s="284">
        <v>0.31</v>
      </c>
      <c r="IE21" s="65"/>
      <c r="IF21" s="68"/>
      <c r="IG21" s="274" t="s">
        <v>227</v>
      </c>
      <c r="IH21" s="275"/>
      <c r="II21" s="276"/>
      <c r="IJ21" s="64"/>
      <c r="IK21" s="34">
        <v>0.46</v>
      </c>
      <c r="IL21" s="34">
        <v>0.48</v>
      </c>
      <c r="IM21" s="35"/>
      <c r="IN21" s="284">
        <v>0.3</v>
      </c>
      <c r="IO21" s="65"/>
      <c r="IP21" s="68"/>
      <c r="IQ21" s="274" t="s">
        <v>227</v>
      </c>
      <c r="IR21" s="275"/>
      <c r="IS21" s="276"/>
      <c r="IT21" s="64"/>
      <c r="IU21" s="34">
        <v>0.34</v>
      </c>
      <c r="IV21" s="34">
        <v>0.37</v>
      </c>
      <c r="IW21" s="35"/>
      <c r="IX21" s="284">
        <v>0.28000000000000003</v>
      </c>
      <c r="IY21" s="65"/>
      <c r="IZ21" s="68"/>
      <c r="JA21" s="274" t="s">
        <v>227</v>
      </c>
      <c r="JB21" s="275"/>
      <c r="JC21" s="276"/>
      <c r="JD21" s="64"/>
      <c r="JE21" s="34">
        <v>0.8</v>
      </c>
      <c r="JF21" s="34">
        <v>0.87</v>
      </c>
      <c r="JG21" s="35"/>
      <c r="JH21" s="284">
        <v>0.53</v>
      </c>
      <c r="JI21" s="65"/>
      <c r="JJ21" s="68"/>
      <c r="JK21" s="274" t="s">
        <v>227</v>
      </c>
      <c r="JL21" s="275"/>
      <c r="JM21" s="276"/>
      <c r="JN21" s="64"/>
      <c r="JO21" s="34">
        <v>0.6</v>
      </c>
      <c r="JP21" s="34">
        <v>0.31</v>
      </c>
      <c r="JQ21" s="35"/>
      <c r="JR21" s="284">
        <v>0.5</v>
      </c>
      <c r="JS21" s="65"/>
      <c r="JT21" s="68"/>
      <c r="JU21" s="274" t="s">
        <v>227</v>
      </c>
      <c r="JV21" s="275"/>
      <c r="JW21" s="276"/>
      <c r="JX21" s="64"/>
      <c r="JY21" s="34">
        <v>0.57999999999999996</v>
      </c>
      <c r="JZ21" s="34">
        <v>0.28999999999999998</v>
      </c>
      <c r="KA21" s="35"/>
      <c r="KB21" s="284">
        <v>0.51</v>
      </c>
      <c r="KC21" s="65"/>
      <c r="KD21" s="68"/>
      <c r="KE21" s="274" t="s">
        <v>227</v>
      </c>
      <c r="KF21" s="275"/>
      <c r="KG21" s="276"/>
      <c r="KH21" s="64"/>
      <c r="KI21" s="34">
        <v>0.68</v>
      </c>
      <c r="KJ21" s="34">
        <v>0.72</v>
      </c>
      <c r="KK21" s="35"/>
      <c r="KL21" s="284">
        <v>0.51</v>
      </c>
      <c r="KM21" s="65"/>
      <c r="KN21" s="68"/>
      <c r="KO21" s="274" t="s">
        <v>227</v>
      </c>
      <c r="KP21" s="275"/>
      <c r="KQ21" s="276"/>
      <c r="KR21" s="64"/>
      <c r="KS21" s="34">
        <v>0.54</v>
      </c>
      <c r="KT21" s="34">
        <v>0.63</v>
      </c>
      <c r="KU21" s="35"/>
      <c r="KV21" s="284">
        <v>0.46</v>
      </c>
      <c r="KW21" s="65"/>
      <c r="KX21" s="68"/>
      <c r="KY21" s="274" t="s">
        <v>227</v>
      </c>
      <c r="KZ21" s="275"/>
      <c r="LA21" s="276"/>
      <c r="LB21" s="64"/>
      <c r="LC21" s="34">
        <v>0.48</v>
      </c>
      <c r="LD21" s="34">
        <v>0.78</v>
      </c>
      <c r="LE21" s="35"/>
      <c r="LF21" s="284">
        <v>0.48</v>
      </c>
      <c r="LG21" s="65"/>
      <c r="LH21" s="68"/>
      <c r="LI21" s="274" t="s">
        <v>227</v>
      </c>
      <c r="LJ21" s="275"/>
      <c r="LK21" s="276"/>
      <c r="LL21" s="64"/>
      <c r="LM21" s="34">
        <v>0.39</v>
      </c>
      <c r="LN21" s="34">
        <v>0.28000000000000003</v>
      </c>
      <c r="LO21" s="35"/>
      <c r="LP21" s="284">
        <v>0.49</v>
      </c>
      <c r="LQ21" s="65"/>
      <c r="LR21" s="68"/>
      <c r="LS21" s="274" t="s">
        <v>227</v>
      </c>
      <c r="LT21" s="275"/>
      <c r="LU21" s="276"/>
      <c r="LV21" s="64"/>
      <c r="LW21" s="34">
        <v>0.5</v>
      </c>
      <c r="LX21" s="34">
        <v>0.65</v>
      </c>
      <c r="LY21" s="35"/>
      <c r="LZ21" s="284">
        <v>0.5</v>
      </c>
      <c r="MA21" s="65"/>
      <c r="MB21" s="68"/>
      <c r="MC21" s="274" t="s">
        <v>227</v>
      </c>
      <c r="MD21" s="275"/>
      <c r="ME21" s="276"/>
      <c r="MF21" s="64"/>
      <c r="MG21" s="34">
        <v>0.75</v>
      </c>
      <c r="MH21" s="34">
        <v>1.77</v>
      </c>
      <c r="MI21" s="35">
        <v>0.65</v>
      </c>
      <c r="MJ21" s="284">
        <v>0.49</v>
      </c>
      <c r="MK21" s="65"/>
      <c r="ML21" s="68"/>
      <c r="MM21" s="274" t="s">
        <v>227</v>
      </c>
      <c r="MN21" s="275"/>
      <c r="MO21" s="276"/>
      <c r="MP21" s="64"/>
      <c r="MQ21" s="34">
        <v>0.43</v>
      </c>
      <c r="MR21" s="34">
        <v>0.56000000000000005</v>
      </c>
      <c r="MS21" s="35"/>
      <c r="MT21" s="284">
        <v>0.47</v>
      </c>
      <c r="MU21" s="65"/>
      <c r="MV21" s="68"/>
      <c r="MW21" s="274" t="s">
        <v>227</v>
      </c>
      <c r="MX21" s="275"/>
      <c r="MY21" s="276"/>
      <c r="MZ21" s="64"/>
      <c r="NA21" s="34">
        <v>0.51</v>
      </c>
      <c r="NB21" s="34">
        <v>1.52</v>
      </c>
      <c r="NC21" s="35"/>
      <c r="ND21" s="284"/>
      <c r="NE21" s="65" t="s">
        <v>314</v>
      </c>
      <c r="NF21" s="68">
        <v>-4</v>
      </c>
      <c r="NG21" s="274" t="s">
        <v>227</v>
      </c>
      <c r="NH21" s="275"/>
      <c r="NI21" s="276"/>
      <c r="NJ21" s="64"/>
      <c r="NK21" s="34">
        <v>0.43</v>
      </c>
      <c r="NL21" s="34">
        <v>0.36</v>
      </c>
      <c r="NM21" s="35"/>
      <c r="NN21" s="284">
        <v>0.44</v>
      </c>
      <c r="NO21" s="65"/>
      <c r="NP21" s="68"/>
      <c r="NQ21" s="274" t="s">
        <v>227</v>
      </c>
      <c r="NR21" s="275"/>
      <c r="NS21" s="276"/>
      <c r="NT21" s="64"/>
      <c r="NU21" s="34">
        <v>0.36</v>
      </c>
      <c r="NV21" s="34">
        <v>0.33</v>
      </c>
      <c r="NW21" s="35"/>
      <c r="NX21" s="284"/>
      <c r="NY21" s="65"/>
      <c r="NZ21" s="68"/>
      <c r="OA21" s="274" t="s">
        <v>227</v>
      </c>
      <c r="OB21" s="275"/>
      <c r="OC21" s="276"/>
      <c r="OD21" s="64"/>
      <c r="OE21" s="34">
        <v>0.83</v>
      </c>
      <c r="OF21" s="34">
        <v>0.35</v>
      </c>
      <c r="OG21" s="35"/>
      <c r="OH21" s="284">
        <v>0.72</v>
      </c>
      <c r="OI21" s="65"/>
      <c r="OJ21" s="68"/>
      <c r="OK21" s="272" t="s">
        <v>283</v>
      </c>
      <c r="OL21" s="273"/>
      <c r="OM21" s="273"/>
      <c r="ON21" s="237"/>
      <c r="OO21" s="277">
        <v>0.64583333333333337</v>
      </c>
      <c r="OP21" s="277"/>
      <c r="OQ21" s="278"/>
      <c r="OR21" s="285"/>
      <c r="OS21" s="279"/>
      <c r="OT21" s="280"/>
      <c r="OU21" s="67" t="s">
        <v>280</v>
      </c>
      <c r="OV21" s="69">
        <v>2</v>
      </c>
      <c r="OW21" s="70" t="s">
        <v>296</v>
      </c>
      <c r="OX21" s="71" t="s">
        <v>41</v>
      </c>
      <c r="OY21" s="34">
        <v>0.53</v>
      </c>
      <c r="OZ21" s="34"/>
      <c r="PA21" s="35"/>
      <c r="PB21" s="285"/>
      <c r="PC21" s="65"/>
      <c r="PD21" s="65"/>
      <c r="PE21" s="305"/>
      <c r="PF21" s="272" t="s">
        <v>283</v>
      </c>
      <c r="PG21" s="273"/>
      <c r="PH21" s="273"/>
      <c r="PI21" s="258"/>
      <c r="PJ21" s="277">
        <v>0.64583333333333337</v>
      </c>
      <c r="PK21" s="277"/>
      <c r="PL21" s="278"/>
      <c r="PM21" s="285"/>
      <c r="PN21" s="279"/>
      <c r="PO21" s="280"/>
      <c r="PP21" s="305"/>
      <c r="PQ21" s="272" t="s">
        <v>283</v>
      </c>
      <c r="PR21" s="273"/>
      <c r="PS21" s="273"/>
      <c r="PT21" s="259"/>
      <c r="PU21" s="277">
        <v>0.64583333333333337</v>
      </c>
      <c r="PV21" s="277"/>
      <c r="PW21" s="278"/>
      <c r="PX21" s="285"/>
      <c r="PY21" s="279"/>
      <c r="PZ21" s="280"/>
      <c r="QA21" s="305"/>
      <c r="QB21" s="272" t="s">
        <v>283</v>
      </c>
      <c r="QC21" s="273"/>
      <c r="QD21" s="273"/>
      <c r="QE21" s="260"/>
      <c r="QF21" s="277">
        <v>0.64583333333333337</v>
      </c>
      <c r="QG21" s="277"/>
      <c r="QH21" s="278"/>
      <c r="QI21" s="285"/>
      <c r="QJ21" s="279"/>
      <c r="QK21" s="280"/>
      <c r="QL21" s="305"/>
      <c r="QM21" s="272" t="s">
        <v>283</v>
      </c>
      <c r="QN21" s="273"/>
      <c r="QO21" s="273"/>
      <c r="QP21" s="261"/>
      <c r="QQ21" s="277">
        <v>0.64583333333333337</v>
      </c>
      <c r="QR21" s="277"/>
      <c r="QS21" s="278"/>
      <c r="QT21" s="285"/>
      <c r="QU21" s="279"/>
      <c r="QV21" s="280"/>
      <c r="QW21" s="305"/>
      <c r="QX21" s="272" t="s">
        <v>283</v>
      </c>
      <c r="QY21" s="273"/>
      <c r="QZ21" s="273"/>
      <c r="RA21" s="262"/>
      <c r="RB21" s="277">
        <v>0.64583333333333337</v>
      </c>
      <c r="RC21" s="277"/>
      <c r="RD21" s="278"/>
      <c r="RE21" s="285"/>
      <c r="RF21" s="279"/>
      <c r="RG21" s="280"/>
      <c r="RH21" s="305"/>
    </row>
    <row r="22" spans="1:476" ht="15" customHeight="1">
      <c r="A22" s="379" t="s">
        <v>284</v>
      </c>
      <c r="B22" s="380"/>
      <c r="C22" s="380"/>
      <c r="D22" s="85"/>
      <c r="E22" s="381">
        <v>1530</v>
      </c>
      <c r="F22" s="381"/>
      <c r="G22" s="382"/>
      <c r="H22" s="377"/>
      <c r="I22" s="383"/>
      <c r="J22" s="384"/>
      <c r="K22" s="379" t="s">
        <v>284</v>
      </c>
      <c r="L22" s="380"/>
      <c r="M22" s="380"/>
      <c r="N22" s="85"/>
      <c r="O22" s="381">
        <v>1530</v>
      </c>
      <c r="P22" s="381"/>
      <c r="Q22" s="382"/>
      <c r="R22" s="377"/>
      <c r="S22" s="383"/>
      <c r="T22" s="384"/>
      <c r="U22" s="379" t="s">
        <v>284</v>
      </c>
      <c r="V22" s="380"/>
      <c r="W22" s="380"/>
      <c r="X22" s="85"/>
      <c r="Y22" s="381">
        <v>1530</v>
      </c>
      <c r="Z22" s="381"/>
      <c r="AA22" s="382"/>
      <c r="AB22" s="377"/>
      <c r="AC22" s="383"/>
      <c r="AD22" s="384"/>
      <c r="AE22" s="379" t="s">
        <v>284</v>
      </c>
      <c r="AF22" s="380"/>
      <c r="AG22" s="380"/>
      <c r="AH22" s="85"/>
      <c r="AI22" s="381">
        <v>1530</v>
      </c>
      <c r="AJ22" s="381"/>
      <c r="AK22" s="382"/>
      <c r="AL22" s="377"/>
      <c r="AM22" s="383"/>
      <c r="AN22" s="384"/>
      <c r="AO22" s="379" t="s">
        <v>284</v>
      </c>
      <c r="AP22" s="380"/>
      <c r="AQ22" s="380"/>
      <c r="AR22" s="85"/>
      <c r="AS22" s="381">
        <v>1530</v>
      </c>
      <c r="AT22" s="381"/>
      <c r="AU22" s="382"/>
      <c r="AV22" s="377"/>
      <c r="AW22" s="383"/>
      <c r="AX22" s="384"/>
      <c r="AY22" s="379" t="s">
        <v>284</v>
      </c>
      <c r="AZ22" s="380"/>
      <c r="BA22" s="380"/>
      <c r="BB22" s="85"/>
      <c r="BC22" s="381">
        <v>1530</v>
      </c>
      <c r="BD22" s="381"/>
      <c r="BE22" s="382"/>
      <c r="BF22" s="377"/>
      <c r="BG22" s="383"/>
      <c r="BH22" s="384"/>
      <c r="BI22" s="379" t="s">
        <v>284</v>
      </c>
      <c r="BJ22" s="380"/>
      <c r="BK22" s="380"/>
      <c r="BL22" s="85"/>
      <c r="BM22" s="381">
        <v>1530</v>
      </c>
      <c r="BN22" s="381"/>
      <c r="BO22" s="382"/>
      <c r="BP22" s="377"/>
      <c r="BQ22" s="383"/>
      <c r="BR22" s="384"/>
      <c r="BS22" s="379" t="s">
        <v>284</v>
      </c>
      <c r="BT22" s="380"/>
      <c r="BU22" s="380"/>
      <c r="BV22" s="85"/>
      <c r="BW22" s="381">
        <v>1530</v>
      </c>
      <c r="BX22" s="381"/>
      <c r="BY22" s="382"/>
      <c r="BZ22" s="377"/>
      <c r="CA22" s="383"/>
      <c r="CB22" s="384"/>
      <c r="CC22" s="379" t="s">
        <v>284</v>
      </c>
      <c r="CD22" s="380"/>
      <c r="CE22" s="380"/>
      <c r="CF22" s="85"/>
      <c r="CG22" s="381">
        <v>1530</v>
      </c>
      <c r="CH22" s="381"/>
      <c r="CI22" s="382"/>
      <c r="CJ22" s="377"/>
      <c r="CK22" s="383"/>
      <c r="CL22" s="384"/>
      <c r="CM22" s="379" t="s">
        <v>284</v>
      </c>
      <c r="CN22" s="380"/>
      <c r="CO22" s="380"/>
      <c r="CP22" s="85"/>
      <c r="CQ22" s="381">
        <v>1530</v>
      </c>
      <c r="CR22" s="381"/>
      <c r="CS22" s="382"/>
      <c r="CT22" s="377"/>
      <c r="CU22" s="383"/>
      <c r="CV22" s="384"/>
      <c r="CW22" s="379" t="s">
        <v>284</v>
      </c>
      <c r="CX22" s="380"/>
      <c r="CY22" s="380"/>
      <c r="CZ22" s="85"/>
      <c r="DA22" s="381">
        <v>1530</v>
      </c>
      <c r="DB22" s="381"/>
      <c r="DC22" s="382"/>
      <c r="DD22" s="377"/>
      <c r="DE22" s="383"/>
      <c r="DF22" s="384"/>
      <c r="DG22" s="379" t="s">
        <v>284</v>
      </c>
      <c r="DH22" s="380"/>
      <c r="DI22" s="380"/>
      <c r="DJ22" s="85"/>
      <c r="DK22" s="381">
        <v>1530</v>
      </c>
      <c r="DL22" s="381"/>
      <c r="DM22" s="382"/>
      <c r="DN22" s="377"/>
      <c r="DO22" s="383"/>
      <c r="DP22" s="384"/>
      <c r="DQ22" s="379" t="s">
        <v>284</v>
      </c>
      <c r="DR22" s="380"/>
      <c r="DS22" s="380"/>
      <c r="DT22" s="85"/>
      <c r="DU22" s="381">
        <v>1530</v>
      </c>
      <c r="DV22" s="381"/>
      <c r="DW22" s="382"/>
      <c r="DX22" s="377"/>
      <c r="DY22" s="383"/>
      <c r="DZ22" s="384"/>
      <c r="EA22" s="379" t="s">
        <v>284</v>
      </c>
      <c r="EB22" s="380"/>
      <c r="EC22" s="380"/>
      <c r="ED22" s="85"/>
      <c r="EE22" s="381">
        <v>1530</v>
      </c>
      <c r="EF22" s="381"/>
      <c r="EG22" s="382"/>
      <c r="EH22" s="377"/>
      <c r="EI22" s="383"/>
      <c r="EJ22" s="384"/>
      <c r="EK22" s="272" t="s">
        <v>284</v>
      </c>
      <c r="EL22" s="273"/>
      <c r="EM22" s="273"/>
      <c r="EN22" s="179"/>
      <c r="EO22" s="277">
        <v>0.64583333333333337</v>
      </c>
      <c r="EP22" s="277"/>
      <c r="EQ22" s="278"/>
      <c r="ER22" s="285"/>
      <c r="ES22" s="279"/>
      <c r="ET22" s="280"/>
      <c r="EU22" s="272" t="s">
        <v>284</v>
      </c>
      <c r="EV22" s="273"/>
      <c r="EW22" s="273"/>
      <c r="EX22" s="184"/>
      <c r="EY22" s="277">
        <v>0.64583333333333337</v>
      </c>
      <c r="EZ22" s="277"/>
      <c r="FA22" s="278"/>
      <c r="FB22" s="285"/>
      <c r="FC22" s="279"/>
      <c r="FD22" s="280"/>
      <c r="FE22" s="272" t="s">
        <v>284</v>
      </c>
      <c r="FF22" s="273"/>
      <c r="FG22" s="273"/>
      <c r="FH22" s="186"/>
      <c r="FI22" s="277">
        <v>0.64583333333333337</v>
      </c>
      <c r="FJ22" s="277"/>
      <c r="FK22" s="278"/>
      <c r="FL22" s="285"/>
      <c r="FM22" s="279"/>
      <c r="FN22" s="280"/>
      <c r="FO22" s="272" t="s">
        <v>284</v>
      </c>
      <c r="FP22" s="273"/>
      <c r="FQ22" s="273"/>
      <c r="FR22" s="187"/>
      <c r="FS22" s="277">
        <v>0.64583333333333337</v>
      </c>
      <c r="FT22" s="277"/>
      <c r="FU22" s="278"/>
      <c r="FV22" s="285"/>
      <c r="FW22" s="279"/>
      <c r="FX22" s="280"/>
      <c r="FY22" s="272" t="s">
        <v>284</v>
      </c>
      <c r="FZ22" s="273"/>
      <c r="GA22" s="273"/>
      <c r="GB22" s="188"/>
      <c r="GC22" s="277">
        <v>0.64583333333333337</v>
      </c>
      <c r="GD22" s="277"/>
      <c r="GE22" s="278"/>
      <c r="GF22" s="285"/>
      <c r="GG22" s="279"/>
      <c r="GH22" s="280"/>
      <c r="GI22" s="272" t="s">
        <v>284</v>
      </c>
      <c r="GJ22" s="273"/>
      <c r="GK22" s="273"/>
      <c r="GL22" s="189"/>
      <c r="GM22" s="277">
        <v>0.64583333333333337</v>
      </c>
      <c r="GN22" s="277"/>
      <c r="GO22" s="278"/>
      <c r="GP22" s="285"/>
      <c r="GQ22" s="279"/>
      <c r="GR22" s="280"/>
      <c r="GS22" s="272" t="s">
        <v>284</v>
      </c>
      <c r="GT22" s="273"/>
      <c r="GU22" s="273"/>
      <c r="GV22" s="190"/>
      <c r="GW22" s="277">
        <v>0.64583333333333337</v>
      </c>
      <c r="GX22" s="277"/>
      <c r="GY22" s="278"/>
      <c r="GZ22" s="285"/>
      <c r="HA22" s="279"/>
      <c r="HB22" s="280"/>
      <c r="HC22" s="272" t="s">
        <v>284</v>
      </c>
      <c r="HD22" s="273"/>
      <c r="HE22" s="273"/>
      <c r="HF22" s="191"/>
      <c r="HG22" s="277">
        <v>0.64583333333333337</v>
      </c>
      <c r="HH22" s="277"/>
      <c r="HI22" s="278"/>
      <c r="HJ22" s="285"/>
      <c r="HK22" s="279"/>
      <c r="HL22" s="280"/>
      <c r="HM22" s="272" t="s">
        <v>284</v>
      </c>
      <c r="HN22" s="273"/>
      <c r="HO22" s="273"/>
      <c r="HP22" s="192"/>
      <c r="HQ22" s="277">
        <v>0.64583333333333337</v>
      </c>
      <c r="HR22" s="277"/>
      <c r="HS22" s="278"/>
      <c r="HT22" s="285"/>
      <c r="HU22" s="279"/>
      <c r="HV22" s="280"/>
      <c r="HW22" s="272" t="s">
        <v>284</v>
      </c>
      <c r="HX22" s="273"/>
      <c r="HY22" s="273"/>
      <c r="HZ22" s="193"/>
      <c r="IA22" s="277">
        <v>0.64583333333333337</v>
      </c>
      <c r="IB22" s="277"/>
      <c r="IC22" s="278"/>
      <c r="ID22" s="285"/>
      <c r="IE22" s="279"/>
      <c r="IF22" s="280"/>
      <c r="IG22" s="272" t="s">
        <v>284</v>
      </c>
      <c r="IH22" s="273"/>
      <c r="II22" s="273"/>
      <c r="IJ22" s="194"/>
      <c r="IK22" s="277">
        <v>0.64583333333333337</v>
      </c>
      <c r="IL22" s="277"/>
      <c r="IM22" s="278"/>
      <c r="IN22" s="285"/>
      <c r="IO22" s="279"/>
      <c r="IP22" s="280"/>
      <c r="IQ22" s="272" t="s">
        <v>284</v>
      </c>
      <c r="IR22" s="273"/>
      <c r="IS22" s="273"/>
      <c r="IT22" s="195"/>
      <c r="IU22" s="277">
        <v>0.64583333333333337</v>
      </c>
      <c r="IV22" s="277"/>
      <c r="IW22" s="278"/>
      <c r="IX22" s="285"/>
      <c r="IY22" s="279"/>
      <c r="IZ22" s="280"/>
      <c r="JA22" s="272" t="s">
        <v>284</v>
      </c>
      <c r="JB22" s="273"/>
      <c r="JC22" s="273"/>
      <c r="JD22" s="196"/>
      <c r="JE22" s="277">
        <v>0.64583333333333337</v>
      </c>
      <c r="JF22" s="277"/>
      <c r="JG22" s="278"/>
      <c r="JH22" s="285"/>
      <c r="JI22" s="279"/>
      <c r="JJ22" s="280"/>
      <c r="JK22" s="272" t="s">
        <v>284</v>
      </c>
      <c r="JL22" s="273"/>
      <c r="JM22" s="273"/>
      <c r="JN22" s="197"/>
      <c r="JO22" s="277">
        <v>0.64583333333333337</v>
      </c>
      <c r="JP22" s="277"/>
      <c r="JQ22" s="278"/>
      <c r="JR22" s="285"/>
      <c r="JS22" s="279"/>
      <c r="JT22" s="280"/>
      <c r="JU22" s="272" t="s">
        <v>284</v>
      </c>
      <c r="JV22" s="273"/>
      <c r="JW22" s="273"/>
      <c r="JX22" s="198"/>
      <c r="JY22" s="277">
        <v>0.64583333333333337</v>
      </c>
      <c r="JZ22" s="277"/>
      <c r="KA22" s="278"/>
      <c r="KB22" s="285"/>
      <c r="KC22" s="279"/>
      <c r="KD22" s="280"/>
      <c r="KE22" s="272" t="s">
        <v>284</v>
      </c>
      <c r="KF22" s="273"/>
      <c r="KG22" s="273"/>
      <c r="KH22" s="199"/>
      <c r="KI22" s="277">
        <v>0.64583333333333337</v>
      </c>
      <c r="KJ22" s="277"/>
      <c r="KK22" s="278"/>
      <c r="KL22" s="285"/>
      <c r="KM22" s="279"/>
      <c r="KN22" s="280"/>
      <c r="KO22" s="272" t="s">
        <v>284</v>
      </c>
      <c r="KP22" s="273"/>
      <c r="KQ22" s="273"/>
      <c r="KR22" s="200"/>
      <c r="KS22" s="277">
        <v>0.64583333333333337</v>
      </c>
      <c r="KT22" s="277"/>
      <c r="KU22" s="278"/>
      <c r="KV22" s="285"/>
      <c r="KW22" s="279"/>
      <c r="KX22" s="280"/>
      <c r="KY22" s="272" t="s">
        <v>284</v>
      </c>
      <c r="KZ22" s="273"/>
      <c r="LA22" s="273"/>
      <c r="LB22" s="201"/>
      <c r="LC22" s="277">
        <v>0.64583333333333337</v>
      </c>
      <c r="LD22" s="277"/>
      <c r="LE22" s="278"/>
      <c r="LF22" s="285"/>
      <c r="LG22" s="279"/>
      <c r="LH22" s="280"/>
      <c r="LI22" s="272" t="s">
        <v>284</v>
      </c>
      <c r="LJ22" s="273"/>
      <c r="LK22" s="273"/>
      <c r="LL22" s="202"/>
      <c r="LM22" s="277">
        <v>0.64583333333333337</v>
      </c>
      <c r="LN22" s="277"/>
      <c r="LO22" s="278"/>
      <c r="LP22" s="285"/>
      <c r="LQ22" s="279"/>
      <c r="LR22" s="280"/>
      <c r="LS22" s="272" t="s">
        <v>284</v>
      </c>
      <c r="LT22" s="273"/>
      <c r="LU22" s="273"/>
      <c r="LV22" s="203"/>
      <c r="LW22" s="277">
        <v>0.64583333333333337</v>
      </c>
      <c r="LX22" s="277"/>
      <c r="LY22" s="278"/>
      <c r="LZ22" s="285"/>
      <c r="MA22" s="279"/>
      <c r="MB22" s="280"/>
      <c r="MC22" s="272" t="s">
        <v>284</v>
      </c>
      <c r="MD22" s="273"/>
      <c r="ME22" s="273"/>
      <c r="MF22" s="204"/>
      <c r="MG22" s="277">
        <v>0.64583333333333337</v>
      </c>
      <c r="MH22" s="277"/>
      <c r="MI22" s="278"/>
      <c r="MJ22" s="285"/>
      <c r="MK22" s="279"/>
      <c r="ML22" s="280"/>
      <c r="MM22" s="272" t="s">
        <v>284</v>
      </c>
      <c r="MN22" s="273"/>
      <c r="MO22" s="273"/>
      <c r="MP22" s="205"/>
      <c r="MQ22" s="277">
        <v>0.64583333333333337</v>
      </c>
      <c r="MR22" s="277"/>
      <c r="MS22" s="278"/>
      <c r="MT22" s="285"/>
      <c r="MU22" s="279"/>
      <c r="MV22" s="280"/>
      <c r="MW22" s="272" t="s">
        <v>284</v>
      </c>
      <c r="MX22" s="273"/>
      <c r="MY22" s="273"/>
      <c r="MZ22" s="206"/>
      <c r="NA22" s="277">
        <v>0.64583333333333337</v>
      </c>
      <c r="NB22" s="277"/>
      <c r="NC22" s="278"/>
      <c r="ND22" s="285"/>
      <c r="NE22" s="279"/>
      <c r="NF22" s="280"/>
      <c r="NG22" s="272" t="s">
        <v>284</v>
      </c>
      <c r="NH22" s="273"/>
      <c r="NI22" s="273"/>
      <c r="NJ22" s="210"/>
      <c r="NK22" s="277">
        <v>0.64583333333333337</v>
      </c>
      <c r="NL22" s="277"/>
      <c r="NM22" s="278"/>
      <c r="NN22" s="285"/>
      <c r="NO22" s="279"/>
      <c r="NP22" s="280"/>
      <c r="NQ22" s="272" t="s">
        <v>284</v>
      </c>
      <c r="NR22" s="273"/>
      <c r="NS22" s="273"/>
      <c r="NT22" s="211"/>
      <c r="NU22" s="277">
        <v>0.64583333333333337</v>
      </c>
      <c r="NV22" s="277"/>
      <c r="NW22" s="278"/>
      <c r="NX22" s="285"/>
      <c r="NY22" s="279"/>
      <c r="NZ22" s="280"/>
      <c r="OA22" s="272" t="s">
        <v>284</v>
      </c>
      <c r="OB22" s="273"/>
      <c r="OC22" s="273"/>
      <c r="OD22" s="212"/>
      <c r="OE22" s="277">
        <v>0.64583333333333337</v>
      </c>
      <c r="OF22" s="277"/>
      <c r="OG22" s="278"/>
      <c r="OH22" s="285"/>
      <c r="OI22" s="279"/>
      <c r="OJ22" s="280"/>
      <c r="OK22" s="67" t="s">
        <v>280</v>
      </c>
      <c r="OL22" s="69">
        <v>3</v>
      </c>
      <c r="OM22" s="70" t="s">
        <v>296</v>
      </c>
      <c r="ON22" s="71" t="s">
        <v>40</v>
      </c>
      <c r="OO22" s="34">
        <v>0.72</v>
      </c>
      <c r="OP22" s="34"/>
      <c r="OQ22" s="35"/>
      <c r="OR22" s="285"/>
      <c r="OS22" s="65"/>
      <c r="OT22" s="65"/>
      <c r="OU22" s="67" t="s">
        <v>541</v>
      </c>
      <c r="OV22" s="69" t="s">
        <v>306</v>
      </c>
      <c r="OW22" s="71" t="s">
        <v>295</v>
      </c>
      <c r="OX22" s="71" t="s">
        <v>40</v>
      </c>
      <c r="OY22" s="34">
        <v>0.51</v>
      </c>
      <c r="OZ22" s="34"/>
      <c r="PA22" s="35"/>
      <c r="PB22" s="285"/>
      <c r="PC22" s="65"/>
      <c r="PD22" s="65"/>
      <c r="PE22" s="305"/>
      <c r="PF22" s="67" t="s">
        <v>280</v>
      </c>
      <c r="PG22" s="69">
        <v>3</v>
      </c>
      <c r="PH22" s="70" t="s">
        <v>296</v>
      </c>
      <c r="PI22" s="71" t="s">
        <v>40</v>
      </c>
      <c r="PJ22" s="34">
        <v>0.9</v>
      </c>
      <c r="PK22" s="34"/>
      <c r="PL22" s="35"/>
      <c r="PM22" s="285"/>
      <c r="PN22" s="65" t="s">
        <v>314</v>
      </c>
      <c r="PO22" s="65">
        <v>10.5</v>
      </c>
      <c r="PP22" s="305"/>
      <c r="PQ22" s="67" t="s">
        <v>280</v>
      </c>
      <c r="PR22" s="69">
        <v>3</v>
      </c>
      <c r="PS22" s="70" t="s">
        <v>296</v>
      </c>
      <c r="PT22" s="71" t="s">
        <v>40</v>
      </c>
      <c r="PU22" s="34">
        <v>0.64</v>
      </c>
      <c r="PV22" s="34"/>
      <c r="PW22" s="35"/>
      <c r="PX22" s="285"/>
      <c r="PY22" s="65"/>
      <c r="PZ22" s="65"/>
      <c r="QA22" s="305"/>
      <c r="QB22" s="67" t="s">
        <v>280</v>
      </c>
      <c r="QC22" s="69">
        <v>4</v>
      </c>
      <c r="QD22" s="70" t="s">
        <v>296</v>
      </c>
      <c r="QE22" s="71" t="s">
        <v>40</v>
      </c>
      <c r="QF22" s="34">
        <v>0.42</v>
      </c>
      <c r="QG22" s="34"/>
      <c r="QH22" s="35"/>
      <c r="QI22" s="285"/>
      <c r="QJ22" s="65"/>
      <c r="QK22" s="65"/>
      <c r="QL22" s="305"/>
      <c r="QM22" s="67" t="s">
        <v>280</v>
      </c>
      <c r="QN22" s="69">
        <v>3</v>
      </c>
      <c r="QO22" s="70" t="s">
        <v>296</v>
      </c>
      <c r="QP22" s="71" t="s">
        <v>40</v>
      </c>
      <c r="QQ22" s="34">
        <v>0.78</v>
      </c>
      <c r="QR22" s="34"/>
      <c r="QS22" s="35"/>
      <c r="QT22" s="285"/>
      <c r="QU22" s="65"/>
      <c r="QV22" s="65"/>
      <c r="QW22" s="305"/>
      <c r="QX22" s="67" t="s">
        <v>280</v>
      </c>
      <c r="QY22" s="69">
        <v>3</v>
      </c>
      <c r="QZ22" s="70" t="s">
        <v>296</v>
      </c>
      <c r="RA22" s="71" t="s">
        <v>40</v>
      </c>
      <c r="RB22" s="34">
        <v>0.77</v>
      </c>
      <c r="RC22" s="34"/>
      <c r="RD22" s="35"/>
      <c r="RE22" s="285"/>
      <c r="RF22" s="65" t="s">
        <v>314</v>
      </c>
      <c r="RG22" s="65">
        <v>6</v>
      </c>
      <c r="RH22" s="305"/>
    </row>
    <row r="23" spans="1:476" ht="15" customHeight="1">
      <c r="A23" s="70" t="s">
        <v>267</v>
      </c>
      <c r="B23" s="69">
        <v>4</v>
      </c>
      <c r="C23" s="70" t="s">
        <v>296</v>
      </c>
      <c r="D23" s="71" t="s">
        <v>40</v>
      </c>
      <c r="E23" s="82">
        <v>0.47</v>
      </c>
      <c r="F23" s="82"/>
      <c r="G23" s="83"/>
      <c r="H23" s="377"/>
      <c r="I23" s="84"/>
      <c r="J23" s="84"/>
      <c r="K23" s="70" t="s">
        <v>267</v>
      </c>
      <c r="L23" s="69">
        <v>2</v>
      </c>
      <c r="M23" s="70" t="s">
        <v>296</v>
      </c>
      <c r="N23" s="71" t="s">
        <v>41</v>
      </c>
      <c r="O23" s="82">
        <v>1.18</v>
      </c>
      <c r="P23" s="82"/>
      <c r="Q23" s="83"/>
      <c r="R23" s="377"/>
      <c r="S23" s="84" t="s">
        <v>328</v>
      </c>
      <c r="T23" s="84">
        <v>10</v>
      </c>
      <c r="U23" s="70" t="s">
        <v>267</v>
      </c>
      <c r="V23" s="69">
        <v>2</v>
      </c>
      <c r="W23" s="70" t="s">
        <v>296</v>
      </c>
      <c r="X23" s="71" t="s">
        <v>41</v>
      </c>
      <c r="Y23" s="82">
        <v>1.1100000000000001</v>
      </c>
      <c r="Z23" s="82"/>
      <c r="AA23" s="83"/>
      <c r="AB23" s="377"/>
      <c r="AC23" s="84"/>
      <c r="AD23" s="84"/>
      <c r="AE23" s="70" t="s">
        <v>267</v>
      </c>
      <c r="AF23" s="69">
        <v>2</v>
      </c>
      <c r="AG23" s="70" t="s">
        <v>296</v>
      </c>
      <c r="AH23" s="71" t="s">
        <v>41</v>
      </c>
      <c r="AI23" s="82">
        <v>1.01</v>
      </c>
      <c r="AJ23" s="82"/>
      <c r="AK23" s="83"/>
      <c r="AL23" s="377"/>
      <c r="AM23" s="84"/>
      <c r="AN23" s="84"/>
      <c r="AO23" s="70" t="s">
        <v>267</v>
      </c>
      <c r="AP23" s="69">
        <v>3</v>
      </c>
      <c r="AQ23" s="70" t="s">
        <v>296</v>
      </c>
      <c r="AR23" s="71" t="s">
        <v>40</v>
      </c>
      <c r="AS23" s="82">
        <v>0.71</v>
      </c>
      <c r="AT23" s="82"/>
      <c r="AU23" s="83"/>
      <c r="AV23" s="377"/>
      <c r="AW23" s="84" t="s">
        <v>314</v>
      </c>
      <c r="AX23" s="84">
        <v>5</v>
      </c>
      <c r="AY23" s="70" t="s">
        <v>267</v>
      </c>
      <c r="AZ23" s="69">
        <v>4</v>
      </c>
      <c r="BA23" s="70" t="s">
        <v>296</v>
      </c>
      <c r="BB23" s="71" t="s">
        <v>40</v>
      </c>
      <c r="BC23" s="82">
        <v>0.51</v>
      </c>
      <c r="BD23" s="82"/>
      <c r="BE23" s="83"/>
      <c r="BF23" s="377"/>
      <c r="BG23" s="84"/>
      <c r="BH23" s="84"/>
      <c r="BI23" s="70" t="s">
        <v>267</v>
      </c>
      <c r="BJ23" s="69">
        <v>2</v>
      </c>
      <c r="BK23" s="70" t="s">
        <v>296</v>
      </c>
      <c r="BL23" s="71" t="s">
        <v>41</v>
      </c>
      <c r="BM23" s="82">
        <v>26.1</v>
      </c>
      <c r="BN23" s="82"/>
      <c r="BO23" s="83"/>
      <c r="BP23" s="377"/>
      <c r="BQ23" s="84" t="s">
        <v>41</v>
      </c>
      <c r="BR23" s="84">
        <v>4</v>
      </c>
      <c r="BS23" s="70" t="s">
        <v>267</v>
      </c>
      <c r="BT23" s="69">
        <v>2</v>
      </c>
      <c r="BU23" s="70" t="s">
        <v>296</v>
      </c>
      <c r="BV23" s="71" t="s">
        <v>41</v>
      </c>
      <c r="BW23" s="82">
        <v>1.31</v>
      </c>
      <c r="BX23" s="82"/>
      <c r="BY23" s="83"/>
      <c r="BZ23" s="377"/>
      <c r="CA23" s="84"/>
      <c r="CB23" s="84"/>
      <c r="CC23" s="70" t="s">
        <v>267</v>
      </c>
      <c r="CD23" s="69">
        <v>3</v>
      </c>
      <c r="CE23" s="70" t="s">
        <v>296</v>
      </c>
      <c r="CF23" s="71" t="s">
        <v>40</v>
      </c>
      <c r="CG23" s="82">
        <v>0.81</v>
      </c>
      <c r="CH23" s="82"/>
      <c r="CI23" s="83"/>
      <c r="CJ23" s="377"/>
      <c r="CK23" s="84"/>
      <c r="CL23" s="84"/>
      <c r="CM23" s="70" t="s">
        <v>280</v>
      </c>
      <c r="CN23" s="69">
        <v>1</v>
      </c>
      <c r="CO23" s="70" t="s">
        <v>296</v>
      </c>
      <c r="CP23" s="71" t="s">
        <v>41</v>
      </c>
      <c r="CQ23" s="82">
        <v>0.34</v>
      </c>
      <c r="CR23" s="82"/>
      <c r="CS23" s="83"/>
      <c r="CT23" s="377"/>
      <c r="CU23" s="84"/>
      <c r="CV23" s="84"/>
      <c r="CW23" s="70" t="s">
        <v>280</v>
      </c>
      <c r="CX23" s="69">
        <v>2</v>
      </c>
      <c r="CY23" s="70" t="s">
        <v>296</v>
      </c>
      <c r="CZ23" s="71" t="s">
        <v>41</v>
      </c>
      <c r="DA23" s="82">
        <v>0.92</v>
      </c>
      <c r="DB23" s="82"/>
      <c r="DC23" s="83"/>
      <c r="DD23" s="377"/>
      <c r="DE23" s="84"/>
      <c r="DF23" s="84"/>
      <c r="DG23" s="70" t="s">
        <v>280</v>
      </c>
      <c r="DH23" s="69">
        <v>4</v>
      </c>
      <c r="DI23" s="70" t="s">
        <v>296</v>
      </c>
      <c r="DJ23" s="71" t="s">
        <v>40</v>
      </c>
      <c r="DK23" s="82">
        <v>1.08</v>
      </c>
      <c r="DL23" s="82"/>
      <c r="DM23" s="83"/>
      <c r="DN23" s="377"/>
      <c r="DO23" s="84"/>
      <c r="DP23" s="84"/>
      <c r="DQ23" s="70" t="s">
        <v>280</v>
      </c>
      <c r="DR23" s="69">
        <v>3</v>
      </c>
      <c r="DS23" s="70" t="s">
        <v>296</v>
      </c>
      <c r="DT23" s="71" t="s">
        <v>40</v>
      </c>
      <c r="DU23" s="82">
        <v>33.799999999999997</v>
      </c>
      <c r="DV23" s="82"/>
      <c r="DW23" s="83">
        <v>1</v>
      </c>
      <c r="DX23" s="377"/>
      <c r="DY23" s="84"/>
      <c r="DZ23" s="84"/>
      <c r="EA23" s="70" t="s">
        <v>280</v>
      </c>
      <c r="EB23" s="69">
        <v>3</v>
      </c>
      <c r="EC23" s="70" t="s">
        <v>296</v>
      </c>
      <c r="ED23" s="71" t="s">
        <v>40</v>
      </c>
      <c r="EE23" s="82">
        <v>0.71</v>
      </c>
      <c r="EF23" s="82"/>
      <c r="EG23" s="83"/>
      <c r="EH23" s="377"/>
      <c r="EI23" s="84" t="s">
        <v>314</v>
      </c>
      <c r="EJ23" s="84">
        <v>-6</v>
      </c>
      <c r="EK23" s="67" t="s">
        <v>280</v>
      </c>
      <c r="EL23" s="69">
        <v>2</v>
      </c>
      <c r="EM23" s="70" t="s">
        <v>296</v>
      </c>
      <c r="EN23" s="71" t="s">
        <v>41</v>
      </c>
      <c r="EO23" s="34">
        <v>0.92</v>
      </c>
      <c r="EP23" s="34"/>
      <c r="EQ23" s="35"/>
      <c r="ER23" s="285"/>
      <c r="ES23" s="65"/>
      <c r="ET23" s="65"/>
      <c r="EU23" s="67" t="s">
        <v>280</v>
      </c>
      <c r="EV23" s="69">
        <v>3</v>
      </c>
      <c r="EW23" s="70" t="s">
        <v>296</v>
      </c>
      <c r="EX23" s="71" t="s">
        <v>40</v>
      </c>
      <c r="EY23" s="34">
        <v>0.88</v>
      </c>
      <c r="EZ23" s="34"/>
      <c r="FA23" s="35"/>
      <c r="FB23" s="285"/>
      <c r="FC23" s="65"/>
      <c r="FD23" s="65"/>
      <c r="FE23" s="67" t="s">
        <v>280</v>
      </c>
      <c r="FF23" s="69">
        <v>3</v>
      </c>
      <c r="FG23" s="70" t="s">
        <v>296</v>
      </c>
      <c r="FH23" s="71" t="s">
        <v>40</v>
      </c>
      <c r="FI23" s="34">
        <v>0.56000000000000005</v>
      </c>
      <c r="FJ23" s="34"/>
      <c r="FK23" s="35"/>
      <c r="FL23" s="285"/>
      <c r="FM23" s="65"/>
      <c r="FN23" s="65"/>
      <c r="FO23" s="67" t="s">
        <v>280</v>
      </c>
      <c r="FP23" s="69">
        <v>2</v>
      </c>
      <c r="FQ23" s="70" t="s">
        <v>296</v>
      </c>
      <c r="FR23" s="71" t="s">
        <v>41</v>
      </c>
      <c r="FS23" s="34">
        <v>0.85</v>
      </c>
      <c r="FT23" s="34"/>
      <c r="FU23" s="35"/>
      <c r="FV23" s="285"/>
      <c r="FW23" s="65"/>
      <c r="FX23" s="65"/>
      <c r="FY23" s="67" t="s">
        <v>280</v>
      </c>
      <c r="FZ23" s="69">
        <v>2</v>
      </c>
      <c r="GA23" s="70" t="s">
        <v>296</v>
      </c>
      <c r="GB23" s="71" t="s">
        <v>41</v>
      </c>
      <c r="GC23" s="34">
        <v>0.73</v>
      </c>
      <c r="GD23" s="34"/>
      <c r="GE23" s="35"/>
      <c r="GF23" s="285"/>
      <c r="GG23" s="65"/>
      <c r="GH23" s="65"/>
      <c r="GI23" s="67" t="s">
        <v>280</v>
      </c>
      <c r="GJ23" s="69">
        <v>3</v>
      </c>
      <c r="GK23" s="70" t="s">
        <v>296</v>
      </c>
      <c r="GL23" s="71"/>
      <c r="GM23" s="34">
        <v>1.85</v>
      </c>
      <c r="GN23" s="34"/>
      <c r="GO23" s="35"/>
      <c r="GP23" s="285"/>
      <c r="GQ23" s="65"/>
      <c r="GR23" s="65"/>
      <c r="GS23" s="67" t="s">
        <v>280</v>
      </c>
      <c r="GT23" s="69">
        <v>2</v>
      </c>
      <c r="GU23" s="70" t="s">
        <v>296</v>
      </c>
      <c r="GV23" s="71" t="s">
        <v>41</v>
      </c>
      <c r="GW23" s="34">
        <v>1.06</v>
      </c>
      <c r="GX23" s="34"/>
      <c r="GY23" s="35"/>
      <c r="GZ23" s="285"/>
      <c r="HA23" s="65"/>
      <c r="HB23" s="65"/>
      <c r="HC23" s="67" t="s">
        <v>280</v>
      </c>
      <c r="HD23" s="69">
        <v>3</v>
      </c>
      <c r="HE23" s="70" t="s">
        <v>296</v>
      </c>
      <c r="HF23" s="71" t="s">
        <v>40</v>
      </c>
      <c r="HG23" s="34">
        <v>0.47</v>
      </c>
      <c r="HH23" s="34"/>
      <c r="HI23" s="35"/>
      <c r="HJ23" s="285"/>
      <c r="HK23" s="65"/>
      <c r="HL23" s="65"/>
      <c r="HM23" s="67" t="s">
        <v>280</v>
      </c>
      <c r="HN23" s="69">
        <v>4</v>
      </c>
      <c r="HO23" s="70" t="s">
        <v>296</v>
      </c>
      <c r="HP23" s="71" t="s">
        <v>40</v>
      </c>
      <c r="HQ23" s="34">
        <v>0.46</v>
      </c>
      <c r="HR23" s="34"/>
      <c r="HS23" s="35"/>
      <c r="HT23" s="285"/>
      <c r="HU23" s="65"/>
      <c r="HV23" s="65"/>
      <c r="HW23" s="67" t="s">
        <v>280</v>
      </c>
      <c r="HX23" s="69">
        <v>4</v>
      </c>
      <c r="HY23" s="70" t="s">
        <v>296</v>
      </c>
      <c r="HZ23" s="71" t="s">
        <v>40</v>
      </c>
      <c r="IA23" s="34">
        <v>0.33</v>
      </c>
      <c r="IB23" s="34"/>
      <c r="IC23" s="35"/>
      <c r="ID23" s="285"/>
      <c r="IE23" s="65"/>
      <c r="IF23" s="65"/>
      <c r="IG23" s="67" t="s">
        <v>280</v>
      </c>
      <c r="IH23" s="69">
        <v>1</v>
      </c>
      <c r="II23" s="70" t="s">
        <v>296</v>
      </c>
      <c r="IJ23" s="71" t="s">
        <v>41</v>
      </c>
      <c r="IK23" s="34">
        <v>1.62</v>
      </c>
      <c r="IL23" s="34"/>
      <c r="IM23" s="35"/>
      <c r="IN23" s="285"/>
      <c r="IO23" s="65"/>
      <c r="IP23" s="65"/>
      <c r="IQ23" s="67" t="s">
        <v>280</v>
      </c>
      <c r="IR23" s="69">
        <v>1</v>
      </c>
      <c r="IS23" s="70" t="s">
        <v>296</v>
      </c>
      <c r="IT23" s="71" t="s">
        <v>41</v>
      </c>
      <c r="IU23" s="34">
        <v>0.34</v>
      </c>
      <c r="IV23" s="34"/>
      <c r="IW23" s="35">
        <v>0.47</v>
      </c>
      <c r="IX23" s="285"/>
      <c r="IY23" s="65"/>
      <c r="IZ23" s="65"/>
      <c r="JA23" s="67" t="s">
        <v>280</v>
      </c>
      <c r="JB23" s="69">
        <v>2</v>
      </c>
      <c r="JC23" s="70" t="s">
        <v>296</v>
      </c>
      <c r="JD23" s="71" t="s">
        <v>41</v>
      </c>
      <c r="JE23" s="34">
        <v>3.28</v>
      </c>
      <c r="JF23" s="34"/>
      <c r="JG23" s="35"/>
      <c r="JH23" s="285"/>
      <c r="JI23" s="65"/>
      <c r="JJ23" s="65"/>
      <c r="JK23" s="67" t="s">
        <v>280</v>
      </c>
      <c r="JL23" s="69">
        <v>1</v>
      </c>
      <c r="JM23" s="70" t="s">
        <v>296</v>
      </c>
      <c r="JN23" s="71" t="s">
        <v>41</v>
      </c>
      <c r="JO23" s="34">
        <v>0.49</v>
      </c>
      <c r="JP23" s="34"/>
      <c r="JQ23" s="35">
        <v>0.35</v>
      </c>
      <c r="JR23" s="285"/>
      <c r="JS23" s="65"/>
      <c r="JT23" s="65"/>
      <c r="JU23" s="67" t="s">
        <v>280</v>
      </c>
      <c r="JV23" s="69">
        <v>3</v>
      </c>
      <c r="JW23" s="70" t="s">
        <v>296</v>
      </c>
      <c r="JX23" s="71" t="s">
        <v>40</v>
      </c>
      <c r="JY23" s="34">
        <v>1.05</v>
      </c>
      <c r="JZ23" s="34"/>
      <c r="KA23" s="35"/>
      <c r="KB23" s="285"/>
      <c r="KC23" s="65"/>
      <c r="KD23" s="65"/>
      <c r="KE23" s="67" t="s">
        <v>280</v>
      </c>
      <c r="KF23" s="69">
        <v>3</v>
      </c>
      <c r="KG23" s="70" t="s">
        <v>296</v>
      </c>
      <c r="KH23" s="71" t="s">
        <v>40</v>
      </c>
      <c r="KI23" s="34">
        <v>0.68</v>
      </c>
      <c r="KJ23" s="34"/>
      <c r="KK23" s="35"/>
      <c r="KL23" s="285"/>
      <c r="KM23" s="65"/>
      <c r="KN23" s="65"/>
      <c r="KO23" s="67" t="s">
        <v>280</v>
      </c>
      <c r="KP23" s="69">
        <v>1</v>
      </c>
      <c r="KQ23" s="70" t="s">
        <v>296</v>
      </c>
      <c r="KR23" s="71" t="s">
        <v>41</v>
      </c>
      <c r="KS23" s="34">
        <v>0.86</v>
      </c>
      <c r="KT23" s="34"/>
      <c r="KU23" s="35"/>
      <c r="KV23" s="285"/>
      <c r="KW23" s="65"/>
      <c r="KX23" s="65"/>
      <c r="KY23" s="67" t="s">
        <v>280</v>
      </c>
      <c r="KZ23" s="69">
        <v>2</v>
      </c>
      <c r="LA23" s="70" t="s">
        <v>296</v>
      </c>
      <c r="LB23" s="71" t="s">
        <v>41</v>
      </c>
      <c r="LC23" s="34">
        <v>1.06</v>
      </c>
      <c r="LD23" s="34"/>
      <c r="LE23" s="35"/>
      <c r="LF23" s="285"/>
      <c r="LG23" s="65"/>
      <c r="LH23" s="65"/>
      <c r="LI23" s="67" t="s">
        <v>280</v>
      </c>
      <c r="LJ23" s="69">
        <v>3</v>
      </c>
      <c r="LK23" s="70" t="s">
        <v>296</v>
      </c>
      <c r="LL23" s="71" t="s">
        <v>40</v>
      </c>
      <c r="LM23" s="34">
        <v>0.74</v>
      </c>
      <c r="LN23" s="34"/>
      <c r="LO23" s="35"/>
      <c r="LP23" s="285"/>
      <c r="LQ23" s="65"/>
      <c r="LR23" s="65"/>
      <c r="LS23" s="67" t="s">
        <v>280</v>
      </c>
      <c r="LT23" s="69">
        <v>3</v>
      </c>
      <c r="LU23" s="70" t="s">
        <v>296</v>
      </c>
      <c r="LV23" s="71" t="s">
        <v>40</v>
      </c>
      <c r="LW23" s="34">
        <v>0.8</v>
      </c>
      <c r="LX23" s="34"/>
      <c r="LY23" s="35"/>
      <c r="LZ23" s="285"/>
      <c r="MA23" s="65"/>
      <c r="MB23" s="65"/>
      <c r="MC23" s="67" t="s">
        <v>280</v>
      </c>
      <c r="MD23" s="69">
        <v>3</v>
      </c>
      <c r="ME23" s="70" t="s">
        <v>296</v>
      </c>
      <c r="MF23" s="71" t="s">
        <v>40</v>
      </c>
      <c r="MG23" s="34">
        <v>0.78</v>
      </c>
      <c r="MH23" s="34"/>
      <c r="MI23" s="35">
        <v>0.57999999999999996</v>
      </c>
      <c r="MJ23" s="285"/>
      <c r="MK23" s="65"/>
      <c r="ML23" s="65"/>
      <c r="MM23" s="67" t="s">
        <v>280</v>
      </c>
      <c r="MN23" s="69">
        <v>3</v>
      </c>
      <c r="MO23" s="70" t="s">
        <v>296</v>
      </c>
      <c r="MP23" s="71" t="s">
        <v>40</v>
      </c>
      <c r="MQ23" s="34">
        <v>0.59</v>
      </c>
      <c r="MR23" s="34"/>
      <c r="MS23" s="35"/>
      <c r="MT23" s="285"/>
      <c r="MU23" s="65"/>
      <c r="MV23" s="65"/>
      <c r="MW23" s="67" t="s">
        <v>280</v>
      </c>
      <c r="MX23" s="69">
        <v>2</v>
      </c>
      <c r="MY23" s="70" t="s">
        <v>296</v>
      </c>
      <c r="MZ23" s="71" t="s">
        <v>41</v>
      </c>
      <c r="NA23" s="34">
        <v>0.72</v>
      </c>
      <c r="NB23" s="34"/>
      <c r="NC23" s="35"/>
      <c r="ND23" s="285"/>
      <c r="NE23" s="65"/>
      <c r="NF23" s="65"/>
      <c r="NG23" s="67" t="s">
        <v>280</v>
      </c>
      <c r="NH23" s="69">
        <v>1</v>
      </c>
      <c r="NI23" s="70" t="s">
        <v>296</v>
      </c>
      <c r="NJ23" s="71" t="s">
        <v>41</v>
      </c>
      <c r="NK23" s="34">
        <v>0.44</v>
      </c>
      <c r="NL23" s="34"/>
      <c r="NM23" s="35"/>
      <c r="NN23" s="285"/>
      <c r="NO23" s="65"/>
      <c r="NP23" s="65"/>
      <c r="NQ23" s="67" t="s">
        <v>280</v>
      </c>
      <c r="NR23" s="69">
        <v>3</v>
      </c>
      <c r="NS23" s="70" t="s">
        <v>296</v>
      </c>
      <c r="NT23" s="71" t="s">
        <v>40</v>
      </c>
      <c r="NU23" s="34">
        <v>0.57999999999999996</v>
      </c>
      <c r="NV23" s="34"/>
      <c r="NW23" s="35"/>
      <c r="NX23" s="285"/>
      <c r="NY23" s="65"/>
      <c r="NZ23" s="65"/>
      <c r="OA23" s="67" t="s">
        <v>280</v>
      </c>
      <c r="OB23" s="69">
        <v>3</v>
      </c>
      <c r="OC23" s="70" t="s">
        <v>296</v>
      </c>
      <c r="OD23" s="71" t="s">
        <v>40</v>
      </c>
      <c r="OE23" s="34">
        <v>34.119999999999997</v>
      </c>
      <c r="OF23" s="34"/>
      <c r="OG23" s="35"/>
      <c r="OH23" s="285"/>
      <c r="OI23" s="65"/>
      <c r="OJ23" s="65"/>
      <c r="OK23" s="67" t="s">
        <v>541</v>
      </c>
      <c r="OL23" s="69" t="s">
        <v>309</v>
      </c>
      <c r="OM23" s="71" t="s">
        <v>295</v>
      </c>
      <c r="ON23" s="71" t="s">
        <v>40</v>
      </c>
      <c r="OO23" s="34">
        <v>0.46</v>
      </c>
      <c r="OP23" s="34"/>
      <c r="OQ23" s="35"/>
      <c r="OR23" s="285"/>
      <c r="OS23" s="65"/>
      <c r="OT23" s="65"/>
      <c r="OU23" s="218" t="s">
        <v>741</v>
      </c>
      <c r="OV23" s="219"/>
      <c r="OW23" s="71" t="s">
        <v>731</v>
      </c>
      <c r="OX23" s="71" t="s">
        <v>40</v>
      </c>
      <c r="OY23" s="34">
        <v>0.37</v>
      </c>
      <c r="OZ23" s="236"/>
      <c r="PA23" s="236"/>
      <c r="PB23" s="285"/>
      <c r="PC23" s="65"/>
      <c r="PD23" s="217"/>
      <c r="PE23" s="305"/>
      <c r="PF23" s="67" t="s">
        <v>541</v>
      </c>
      <c r="PG23" s="69" t="s">
        <v>309</v>
      </c>
      <c r="PH23" s="71" t="s">
        <v>295</v>
      </c>
      <c r="PI23" s="71" t="s">
        <v>40</v>
      </c>
      <c r="PJ23" s="34">
        <v>0.65</v>
      </c>
      <c r="PK23" s="34"/>
      <c r="PL23" s="35"/>
      <c r="PM23" s="285"/>
      <c r="PN23" s="65"/>
      <c r="PO23" s="65"/>
      <c r="PP23" s="305"/>
      <c r="PQ23" s="67" t="s">
        <v>541</v>
      </c>
      <c r="PR23" s="69" t="s">
        <v>309</v>
      </c>
      <c r="PS23" s="71" t="s">
        <v>295</v>
      </c>
      <c r="PT23" s="71" t="s">
        <v>40</v>
      </c>
      <c r="PU23" s="34">
        <v>0.47</v>
      </c>
      <c r="PV23" s="34"/>
      <c r="PW23" s="35"/>
      <c r="PX23" s="285"/>
      <c r="PY23" s="65"/>
      <c r="PZ23" s="65"/>
      <c r="QA23" s="305"/>
      <c r="QB23" s="67" t="s">
        <v>541</v>
      </c>
      <c r="QC23" s="69" t="s">
        <v>309</v>
      </c>
      <c r="QD23" s="71" t="s">
        <v>295</v>
      </c>
      <c r="QE23" s="71" t="s">
        <v>40</v>
      </c>
      <c r="QF23" s="34">
        <v>0.64</v>
      </c>
      <c r="QG23" s="34"/>
      <c r="QH23" s="35"/>
      <c r="QI23" s="285"/>
      <c r="QJ23" s="65"/>
      <c r="QK23" s="65"/>
      <c r="QL23" s="305"/>
      <c r="QM23" s="67" t="s">
        <v>541</v>
      </c>
      <c r="QN23" s="69" t="s">
        <v>309</v>
      </c>
      <c r="QO23" s="71" t="s">
        <v>295</v>
      </c>
      <c r="QP23" s="71" t="s">
        <v>40</v>
      </c>
      <c r="QQ23" s="34">
        <v>0.49</v>
      </c>
      <c r="QR23" s="34"/>
      <c r="QS23" s="35"/>
      <c r="QT23" s="285"/>
      <c r="QU23" s="65"/>
      <c r="QV23" s="65"/>
      <c r="QW23" s="305"/>
      <c r="QX23" s="67" t="s">
        <v>541</v>
      </c>
      <c r="QY23" s="69" t="s">
        <v>309</v>
      </c>
      <c r="QZ23" s="71" t="s">
        <v>295</v>
      </c>
      <c r="RA23" s="71" t="s">
        <v>40</v>
      </c>
      <c r="RB23" s="34">
        <v>0.69</v>
      </c>
      <c r="RC23" s="34"/>
      <c r="RD23" s="35"/>
      <c r="RE23" s="285"/>
      <c r="RF23" s="65"/>
      <c r="RG23" s="65"/>
      <c r="RH23" s="305"/>
    </row>
    <row r="24" spans="1:476" ht="15" customHeight="1">
      <c r="A24" s="70" t="s">
        <v>280</v>
      </c>
      <c r="B24" s="69" t="s">
        <v>309</v>
      </c>
      <c r="C24" s="71" t="s">
        <v>295</v>
      </c>
      <c r="D24" s="71" t="s">
        <v>40</v>
      </c>
      <c r="E24" s="82">
        <v>0.79</v>
      </c>
      <c r="F24" s="82"/>
      <c r="G24" s="83"/>
      <c r="H24" s="378"/>
      <c r="I24" s="84"/>
      <c r="J24" s="84"/>
      <c r="K24" s="70" t="s">
        <v>280</v>
      </c>
      <c r="L24" s="69" t="s">
        <v>306</v>
      </c>
      <c r="M24" s="71" t="s">
        <v>295</v>
      </c>
      <c r="N24" s="71" t="s">
        <v>40</v>
      </c>
      <c r="O24" s="82">
        <v>0.68</v>
      </c>
      <c r="P24" s="82"/>
      <c r="Q24" s="83"/>
      <c r="R24" s="378"/>
      <c r="S24" s="84"/>
      <c r="T24" s="84"/>
      <c r="U24" s="70" t="s">
        <v>280</v>
      </c>
      <c r="V24" s="69" t="s">
        <v>306</v>
      </c>
      <c r="W24" s="71" t="s">
        <v>295</v>
      </c>
      <c r="X24" s="71" t="s">
        <v>40</v>
      </c>
      <c r="Y24" s="82">
        <v>0.44</v>
      </c>
      <c r="Z24" s="82"/>
      <c r="AA24" s="83"/>
      <c r="AB24" s="378"/>
      <c r="AC24" s="84"/>
      <c r="AD24" s="84"/>
      <c r="AE24" s="70" t="s">
        <v>280</v>
      </c>
      <c r="AF24" s="69" t="s">
        <v>306</v>
      </c>
      <c r="AG24" s="71" t="s">
        <v>295</v>
      </c>
      <c r="AH24" s="71" t="s">
        <v>40</v>
      </c>
      <c r="AI24" s="82">
        <v>0.93</v>
      </c>
      <c r="AJ24" s="82"/>
      <c r="AK24" s="83"/>
      <c r="AL24" s="378"/>
      <c r="AM24" s="84"/>
      <c r="AN24" s="84"/>
      <c r="AO24" s="70" t="s">
        <v>280</v>
      </c>
      <c r="AP24" s="69" t="s">
        <v>309</v>
      </c>
      <c r="AQ24" s="71" t="s">
        <v>295</v>
      </c>
      <c r="AR24" s="71" t="s">
        <v>40</v>
      </c>
      <c r="AS24" s="82">
        <v>0.85</v>
      </c>
      <c r="AT24" s="82"/>
      <c r="AU24" s="83"/>
      <c r="AV24" s="378"/>
      <c r="AW24" s="84"/>
      <c r="AX24" s="84"/>
      <c r="AY24" s="70" t="s">
        <v>280</v>
      </c>
      <c r="AZ24" s="69" t="s">
        <v>309</v>
      </c>
      <c r="BA24" s="71" t="s">
        <v>295</v>
      </c>
      <c r="BB24" s="71" t="s">
        <v>40</v>
      </c>
      <c r="BC24" s="82">
        <v>1.02</v>
      </c>
      <c r="BD24" s="82"/>
      <c r="BE24" s="83"/>
      <c r="BF24" s="378"/>
      <c r="BG24" s="84"/>
      <c r="BH24" s="84"/>
      <c r="BI24" s="70" t="s">
        <v>280</v>
      </c>
      <c r="BJ24" s="69" t="s">
        <v>306</v>
      </c>
      <c r="BK24" s="71" t="s">
        <v>295</v>
      </c>
      <c r="BL24" s="71" t="s">
        <v>40</v>
      </c>
      <c r="BM24" s="82">
        <v>0.38</v>
      </c>
      <c r="BN24" s="82"/>
      <c r="BO24" s="83"/>
      <c r="BP24" s="378"/>
      <c r="BQ24" s="84"/>
      <c r="BR24" s="84"/>
      <c r="BS24" s="70" t="s">
        <v>280</v>
      </c>
      <c r="BT24" s="69" t="s">
        <v>306</v>
      </c>
      <c r="BU24" s="71" t="s">
        <v>295</v>
      </c>
      <c r="BV24" s="71" t="s">
        <v>40</v>
      </c>
      <c r="BW24" s="82">
        <v>0.67</v>
      </c>
      <c r="BX24" s="82"/>
      <c r="BY24" s="83"/>
      <c r="BZ24" s="378"/>
      <c r="CA24" s="84"/>
      <c r="CB24" s="84"/>
      <c r="CC24" s="70" t="s">
        <v>280</v>
      </c>
      <c r="CD24" s="69" t="s">
        <v>309</v>
      </c>
      <c r="CE24" s="71" t="s">
        <v>295</v>
      </c>
      <c r="CF24" s="71" t="s">
        <v>40</v>
      </c>
      <c r="CG24" s="82">
        <v>0.78</v>
      </c>
      <c r="CH24" s="82"/>
      <c r="CI24" s="83"/>
      <c r="CJ24" s="378"/>
      <c r="CK24" s="84"/>
      <c r="CL24" s="84"/>
      <c r="CM24" s="70" t="s">
        <v>541</v>
      </c>
      <c r="CN24" s="69" t="s">
        <v>306</v>
      </c>
      <c r="CO24" s="71" t="s">
        <v>295</v>
      </c>
      <c r="CP24" s="71" t="s">
        <v>40</v>
      </c>
      <c r="CQ24" s="82">
        <v>0.84</v>
      </c>
      <c r="CR24" s="82"/>
      <c r="CS24" s="83"/>
      <c r="CT24" s="378"/>
      <c r="CU24" s="84"/>
      <c r="CV24" s="84"/>
      <c r="CW24" s="70" t="s">
        <v>541</v>
      </c>
      <c r="CX24" s="69" t="s">
        <v>306</v>
      </c>
      <c r="CY24" s="71" t="s">
        <v>295</v>
      </c>
      <c r="CZ24" s="71" t="s">
        <v>40</v>
      </c>
      <c r="DA24" s="82">
        <v>0.44</v>
      </c>
      <c r="DB24" s="82"/>
      <c r="DC24" s="83"/>
      <c r="DD24" s="378"/>
      <c r="DE24" s="84"/>
      <c r="DF24" s="84"/>
      <c r="DG24" s="70" t="s">
        <v>541</v>
      </c>
      <c r="DH24" s="69" t="s">
        <v>309</v>
      </c>
      <c r="DI24" s="71" t="s">
        <v>295</v>
      </c>
      <c r="DJ24" s="71" t="s">
        <v>40</v>
      </c>
      <c r="DK24" s="82">
        <v>0.79</v>
      </c>
      <c r="DL24" s="82"/>
      <c r="DM24" s="83"/>
      <c r="DN24" s="378"/>
      <c r="DO24" s="84"/>
      <c r="DP24" s="84"/>
      <c r="DQ24" s="70" t="s">
        <v>541</v>
      </c>
      <c r="DR24" s="69" t="s">
        <v>309</v>
      </c>
      <c r="DS24" s="71" t="s">
        <v>295</v>
      </c>
      <c r="DT24" s="71" t="s">
        <v>40</v>
      </c>
      <c r="DU24" s="82">
        <v>1.7</v>
      </c>
      <c r="DV24" s="82"/>
      <c r="DW24" s="83">
        <v>0.38</v>
      </c>
      <c r="DX24" s="378"/>
      <c r="DY24" s="84"/>
      <c r="DZ24" s="84"/>
      <c r="EA24" s="70" t="s">
        <v>541</v>
      </c>
      <c r="EB24" s="69" t="s">
        <v>309</v>
      </c>
      <c r="EC24" s="71" t="s">
        <v>295</v>
      </c>
      <c r="ED24" s="71" t="s">
        <v>40</v>
      </c>
      <c r="EE24" s="82">
        <v>1.23</v>
      </c>
      <c r="EF24" s="82"/>
      <c r="EG24" s="83"/>
      <c r="EH24" s="378"/>
      <c r="EI24" s="84"/>
      <c r="EJ24" s="84"/>
      <c r="EK24" s="67" t="s">
        <v>541</v>
      </c>
      <c r="EL24" s="69" t="s">
        <v>306</v>
      </c>
      <c r="EM24" s="71" t="s">
        <v>295</v>
      </c>
      <c r="EN24" s="71" t="s">
        <v>40</v>
      </c>
      <c r="EO24" s="34">
        <v>0.52</v>
      </c>
      <c r="EP24" s="34"/>
      <c r="EQ24" s="35"/>
      <c r="ER24" s="286"/>
      <c r="ES24" s="65"/>
      <c r="ET24" s="65"/>
      <c r="EU24" s="67" t="s">
        <v>541</v>
      </c>
      <c r="EV24" s="69" t="s">
        <v>309</v>
      </c>
      <c r="EW24" s="71" t="s">
        <v>295</v>
      </c>
      <c r="EX24" s="71" t="s">
        <v>40</v>
      </c>
      <c r="EY24" s="34">
        <v>1.1299999999999999</v>
      </c>
      <c r="EZ24" s="34"/>
      <c r="FA24" s="35"/>
      <c r="FB24" s="286"/>
      <c r="FC24" s="65" t="s">
        <v>314</v>
      </c>
      <c r="FD24" s="65">
        <v>0.25</v>
      </c>
      <c r="FE24" s="67" t="s">
        <v>541</v>
      </c>
      <c r="FF24" s="69" t="s">
        <v>309</v>
      </c>
      <c r="FG24" s="71" t="s">
        <v>295</v>
      </c>
      <c r="FH24" s="71" t="s">
        <v>40</v>
      </c>
      <c r="FI24" s="34">
        <v>0.93</v>
      </c>
      <c r="FJ24" s="34"/>
      <c r="FK24" s="35"/>
      <c r="FL24" s="286"/>
      <c r="FM24" s="65"/>
      <c r="FN24" s="65"/>
      <c r="FO24" s="67" t="s">
        <v>541</v>
      </c>
      <c r="FP24" s="69" t="s">
        <v>306</v>
      </c>
      <c r="FQ24" s="71" t="s">
        <v>295</v>
      </c>
      <c r="FR24" s="71" t="s">
        <v>40</v>
      </c>
      <c r="FS24" s="34">
        <v>0.68</v>
      </c>
      <c r="FT24" s="34"/>
      <c r="FU24" s="35"/>
      <c r="FV24" s="286"/>
      <c r="FW24" s="65"/>
      <c r="FX24" s="65"/>
      <c r="FY24" s="67" t="s">
        <v>541</v>
      </c>
      <c r="FZ24" s="69" t="s">
        <v>306</v>
      </c>
      <c r="GA24" s="71" t="s">
        <v>295</v>
      </c>
      <c r="GB24" s="71" t="s">
        <v>40</v>
      </c>
      <c r="GC24" s="34">
        <v>0.49</v>
      </c>
      <c r="GD24" s="34"/>
      <c r="GE24" s="35"/>
      <c r="GF24" s="286"/>
      <c r="GG24" s="65"/>
      <c r="GH24" s="65"/>
      <c r="GI24" s="67" t="s">
        <v>541</v>
      </c>
      <c r="GJ24" s="69" t="s">
        <v>309</v>
      </c>
      <c r="GK24" s="71" t="s">
        <v>295</v>
      </c>
      <c r="GL24" s="71"/>
      <c r="GM24" s="34">
        <v>0.31</v>
      </c>
      <c r="GN24" s="34"/>
      <c r="GO24" s="35"/>
      <c r="GP24" s="286"/>
      <c r="GQ24" s="65"/>
      <c r="GR24" s="65"/>
      <c r="GS24" s="67" t="s">
        <v>541</v>
      </c>
      <c r="GT24" s="69" t="s">
        <v>306</v>
      </c>
      <c r="GU24" s="71" t="s">
        <v>295</v>
      </c>
      <c r="GV24" s="71" t="s">
        <v>40</v>
      </c>
      <c r="GW24" s="34">
        <v>0.52</v>
      </c>
      <c r="GX24" s="34"/>
      <c r="GY24" s="35"/>
      <c r="GZ24" s="286"/>
      <c r="HA24" s="65"/>
      <c r="HB24" s="65"/>
      <c r="HC24" s="67" t="s">
        <v>541</v>
      </c>
      <c r="HD24" s="69" t="s">
        <v>309</v>
      </c>
      <c r="HE24" s="71" t="s">
        <v>295</v>
      </c>
      <c r="HF24" s="71" t="s">
        <v>40</v>
      </c>
      <c r="HG24" s="34">
        <v>0.49</v>
      </c>
      <c r="HH24" s="34"/>
      <c r="HI24" s="35"/>
      <c r="HJ24" s="286"/>
      <c r="HK24" s="65"/>
      <c r="HL24" s="65"/>
      <c r="HM24" s="67" t="s">
        <v>541</v>
      </c>
      <c r="HN24" s="69" t="s">
        <v>309</v>
      </c>
      <c r="HO24" s="71" t="s">
        <v>295</v>
      </c>
      <c r="HP24" s="71" t="s">
        <v>40</v>
      </c>
      <c r="HQ24" s="34">
        <v>0.61</v>
      </c>
      <c r="HR24" s="34"/>
      <c r="HS24" s="35"/>
      <c r="HT24" s="286"/>
      <c r="HU24" s="65"/>
      <c r="HV24" s="65"/>
      <c r="HW24" s="67" t="s">
        <v>541</v>
      </c>
      <c r="HX24" s="69" t="s">
        <v>309</v>
      </c>
      <c r="HY24" s="71" t="s">
        <v>295</v>
      </c>
      <c r="HZ24" s="71" t="s">
        <v>40</v>
      </c>
      <c r="IA24" s="34">
        <v>0.51</v>
      </c>
      <c r="IB24" s="34"/>
      <c r="IC24" s="35"/>
      <c r="ID24" s="286"/>
      <c r="IE24" s="65"/>
      <c r="IF24" s="65"/>
      <c r="IG24" s="67" t="s">
        <v>541</v>
      </c>
      <c r="IH24" s="69" t="s">
        <v>306</v>
      </c>
      <c r="II24" s="71" t="s">
        <v>295</v>
      </c>
      <c r="IJ24" s="71" t="s">
        <v>40</v>
      </c>
      <c r="IK24" s="34">
        <v>0.8</v>
      </c>
      <c r="IL24" s="34"/>
      <c r="IM24" s="35"/>
      <c r="IN24" s="286"/>
      <c r="IO24" s="65"/>
      <c r="IP24" s="65"/>
      <c r="IQ24" s="67" t="s">
        <v>541</v>
      </c>
      <c r="IR24" s="69" t="s">
        <v>306</v>
      </c>
      <c r="IS24" s="71" t="s">
        <v>295</v>
      </c>
      <c r="IT24" s="71" t="s">
        <v>40</v>
      </c>
      <c r="IU24" s="34">
        <v>0.84</v>
      </c>
      <c r="IV24" s="34"/>
      <c r="IW24" s="35">
        <v>0.28999999999999998</v>
      </c>
      <c r="IX24" s="286"/>
      <c r="IY24" s="65"/>
      <c r="IZ24" s="65"/>
      <c r="JA24" s="67" t="s">
        <v>541</v>
      </c>
      <c r="JB24" s="69" t="s">
        <v>306</v>
      </c>
      <c r="JC24" s="71" t="s">
        <v>295</v>
      </c>
      <c r="JD24" s="71" t="s">
        <v>40</v>
      </c>
      <c r="JE24" s="34">
        <v>0.4</v>
      </c>
      <c r="JF24" s="34"/>
      <c r="JG24" s="35"/>
      <c r="JH24" s="286"/>
      <c r="JI24" s="65"/>
      <c r="JJ24" s="65"/>
      <c r="JK24" s="67" t="s">
        <v>541</v>
      </c>
      <c r="JL24" s="69" t="s">
        <v>306</v>
      </c>
      <c r="JM24" s="71" t="s">
        <v>295</v>
      </c>
      <c r="JN24" s="71" t="s">
        <v>40</v>
      </c>
      <c r="JO24" s="34">
        <v>0.3</v>
      </c>
      <c r="JP24" s="34"/>
      <c r="JQ24" s="35">
        <v>0.52</v>
      </c>
      <c r="JR24" s="286"/>
      <c r="JS24" s="65"/>
      <c r="JT24" s="65"/>
      <c r="JU24" s="67" t="s">
        <v>541</v>
      </c>
      <c r="JV24" s="69" t="s">
        <v>309</v>
      </c>
      <c r="JW24" s="71" t="s">
        <v>295</v>
      </c>
      <c r="JX24" s="71" t="s">
        <v>40</v>
      </c>
      <c r="JY24" s="34">
        <v>0.59</v>
      </c>
      <c r="JZ24" s="34"/>
      <c r="KA24" s="35"/>
      <c r="KB24" s="286"/>
      <c r="KC24" s="65"/>
      <c r="KD24" s="65"/>
      <c r="KE24" s="67" t="s">
        <v>541</v>
      </c>
      <c r="KF24" s="69" t="s">
        <v>309</v>
      </c>
      <c r="KG24" s="71" t="s">
        <v>295</v>
      </c>
      <c r="KH24" s="71" t="s">
        <v>40</v>
      </c>
      <c r="KI24" s="34">
        <v>0.52</v>
      </c>
      <c r="KJ24" s="34"/>
      <c r="KK24" s="35"/>
      <c r="KL24" s="286"/>
      <c r="KM24" s="65"/>
      <c r="KN24" s="65"/>
      <c r="KO24" s="67" t="s">
        <v>541</v>
      </c>
      <c r="KP24" s="69" t="s">
        <v>306</v>
      </c>
      <c r="KQ24" s="71" t="s">
        <v>295</v>
      </c>
      <c r="KR24" s="71" t="s">
        <v>40</v>
      </c>
      <c r="KS24" s="34">
        <v>0.67</v>
      </c>
      <c r="KT24" s="34"/>
      <c r="KU24" s="35"/>
      <c r="KV24" s="286"/>
      <c r="KW24" s="65"/>
      <c r="KX24" s="65"/>
      <c r="KY24" s="67" t="s">
        <v>541</v>
      </c>
      <c r="KZ24" s="69" t="s">
        <v>306</v>
      </c>
      <c r="LA24" s="71" t="s">
        <v>295</v>
      </c>
      <c r="LB24" s="71" t="s">
        <v>40</v>
      </c>
      <c r="LC24" s="34">
        <v>0.5</v>
      </c>
      <c r="LD24" s="34"/>
      <c r="LE24" s="35"/>
      <c r="LF24" s="286"/>
      <c r="LG24" s="65"/>
      <c r="LH24" s="65"/>
      <c r="LI24" s="67" t="s">
        <v>541</v>
      </c>
      <c r="LJ24" s="69" t="s">
        <v>309</v>
      </c>
      <c r="LK24" s="71" t="s">
        <v>295</v>
      </c>
      <c r="LL24" s="71" t="s">
        <v>40</v>
      </c>
      <c r="LM24" s="34">
        <v>0.56000000000000005</v>
      </c>
      <c r="LN24" s="34"/>
      <c r="LO24" s="35"/>
      <c r="LP24" s="286"/>
      <c r="LQ24" s="65"/>
      <c r="LR24" s="65"/>
      <c r="LS24" s="67" t="s">
        <v>541</v>
      </c>
      <c r="LT24" s="69" t="s">
        <v>309</v>
      </c>
      <c r="LU24" s="71" t="s">
        <v>295</v>
      </c>
      <c r="LV24" s="71" t="s">
        <v>40</v>
      </c>
      <c r="LW24" s="34">
        <v>0.73</v>
      </c>
      <c r="LX24" s="34"/>
      <c r="LY24" s="35"/>
      <c r="LZ24" s="286"/>
      <c r="MA24" s="65"/>
      <c r="MB24" s="65"/>
      <c r="MC24" s="67" t="s">
        <v>541</v>
      </c>
      <c r="MD24" s="69" t="s">
        <v>309</v>
      </c>
      <c r="ME24" s="71" t="s">
        <v>295</v>
      </c>
      <c r="MF24" s="71" t="s">
        <v>40</v>
      </c>
      <c r="MG24" s="34">
        <v>0.37</v>
      </c>
      <c r="MH24" s="34"/>
      <c r="MI24" s="35">
        <v>0.55000000000000004</v>
      </c>
      <c r="MJ24" s="286"/>
      <c r="MK24" s="65"/>
      <c r="ML24" s="65"/>
      <c r="MM24" s="67" t="s">
        <v>541</v>
      </c>
      <c r="MN24" s="69" t="s">
        <v>309</v>
      </c>
      <c r="MO24" s="71" t="s">
        <v>295</v>
      </c>
      <c r="MP24" s="71" t="s">
        <v>40</v>
      </c>
      <c r="MQ24" s="34">
        <v>0.59</v>
      </c>
      <c r="MR24" s="34"/>
      <c r="MS24" s="35"/>
      <c r="MT24" s="286"/>
      <c r="MU24" s="65"/>
      <c r="MV24" s="65"/>
      <c r="MW24" s="67" t="s">
        <v>541</v>
      </c>
      <c r="MX24" s="69" t="s">
        <v>306</v>
      </c>
      <c r="MY24" s="71" t="s">
        <v>295</v>
      </c>
      <c r="MZ24" s="71" t="s">
        <v>40</v>
      </c>
      <c r="NA24" s="34">
        <v>0.65</v>
      </c>
      <c r="NB24" s="34"/>
      <c r="NC24" s="35"/>
      <c r="ND24" s="286"/>
      <c r="NE24" s="65"/>
      <c r="NF24" s="65"/>
      <c r="NG24" s="67" t="s">
        <v>541</v>
      </c>
      <c r="NH24" s="69" t="s">
        <v>306</v>
      </c>
      <c r="NI24" s="71" t="s">
        <v>295</v>
      </c>
      <c r="NJ24" s="71" t="s">
        <v>40</v>
      </c>
      <c r="NK24" s="34">
        <v>0.68</v>
      </c>
      <c r="NL24" s="34"/>
      <c r="NM24" s="35"/>
      <c r="NN24" s="286"/>
      <c r="NO24" s="65"/>
      <c r="NP24" s="65"/>
      <c r="NQ24" s="67" t="s">
        <v>541</v>
      </c>
      <c r="NR24" s="69" t="s">
        <v>309</v>
      </c>
      <c r="NS24" s="71" t="s">
        <v>295</v>
      </c>
      <c r="NT24" s="71" t="s">
        <v>40</v>
      </c>
      <c r="NU24" s="34">
        <v>0.55000000000000004</v>
      </c>
      <c r="NV24" s="34"/>
      <c r="NW24" s="35"/>
      <c r="NX24" s="286"/>
      <c r="NY24" s="65"/>
      <c r="NZ24" s="65"/>
      <c r="OA24" s="67" t="s">
        <v>541</v>
      </c>
      <c r="OB24" s="69" t="s">
        <v>309</v>
      </c>
      <c r="OC24" s="71" t="s">
        <v>295</v>
      </c>
      <c r="OD24" s="71" t="s">
        <v>40</v>
      </c>
      <c r="OE24" s="34">
        <v>0.82</v>
      </c>
      <c r="OF24" s="34"/>
      <c r="OG24" s="35"/>
      <c r="OH24" s="286"/>
      <c r="OI24" s="65"/>
      <c r="OJ24" s="65"/>
      <c r="OK24" s="218" t="s">
        <v>741</v>
      </c>
      <c r="OL24" s="219"/>
      <c r="OM24" s="71" t="s">
        <v>731</v>
      </c>
      <c r="ON24" s="71" t="s">
        <v>40</v>
      </c>
      <c r="OO24" s="34"/>
      <c r="OP24" s="236"/>
      <c r="OQ24" s="236"/>
      <c r="OR24" s="285"/>
      <c r="OS24" s="65"/>
      <c r="OT24" s="217"/>
      <c r="OU24" s="215" t="s">
        <v>742</v>
      </c>
      <c r="OV24" s="216"/>
      <c r="OW24" s="71" t="s">
        <v>731</v>
      </c>
      <c r="OX24" s="71" t="s">
        <v>41</v>
      </c>
      <c r="OY24" s="34">
        <v>0.32</v>
      </c>
      <c r="OZ24" s="236"/>
      <c r="PA24" s="236"/>
      <c r="PB24" s="286"/>
      <c r="PC24" s="65"/>
      <c r="PD24" s="217"/>
      <c r="PE24" s="306"/>
      <c r="PF24" s="218" t="s">
        <v>741</v>
      </c>
      <c r="PG24" s="219"/>
      <c r="PH24" s="71" t="s">
        <v>731</v>
      </c>
      <c r="PI24" s="71" t="s">
        <v>40</v>
      </c>
      <c r="PJ24" s="34">
        <v>0.57999999999999996</v>
      </c>
      <c r="PK24" s="236"/>
      <c r="PL24" s="236"/>
      <c r="PM24" s="285"/>
      <c r="PN24" s="65"/>
      <c r="PO24" s="217"/>
      <c r="PP24" s="305"/>
      <c r="PQ24" s="218" t="s">
        <v>741</v>
      </c>
      <c r="PR24" s="219"/>
      <c r="PS24" s="71" t="s">
        <v>731</v>
      </c>
      <c r="PT24" s="71" t="s">
        <v>40</v>
      </c>
      <c r="PU24" s="34">
        <v>0.77</v>
      </c>
      <c r="PV24" s="236"/>
      <c r="PW24" s="236"/>
      <c r="PX24" s="285"/>
      <c r="PY24" s="65"/>
      <c r="PZ24" s="217"/>
      <c r="QA24" s="305"/>
      <c r="QB24" s="218" t="s">
        <v>741</v>
      </c>
      <c r="QC24" s="219"/>
      <c r="QD24" s="71" t="s">
        <v>731</v>
      </c>
      <c r="QE24" s="71" t="s">
        <v>40</v>
      </c>
      <c r="QF24" s="34">
        <v>0.75</v>
      </c>
      <c r="QG24" s="236"/>
      <c r="QH24" s="236"/>
      <c r="QI24" s="285"/>
      <c r="QJ24" s="65"/>
      <c r="QK24" s="217"/>
      <c r="QL24" s="305"/>
      <c r="QM24" s="218" t="s">
        <v>741</v>
      </c>
      <c r="QN24" s="219"/>
      <c r="QO24" s="71" t="s">
        <v>731</v>
      </c>
      <c r="QP24" s="71" t="s">
        <v>40</v>
      </c>
      <c r="QQ24" s="34">
        <v>0.57999999999999996</v>
      </c>
      <c r="QR24" s="236"/>
      <c r="QS24" s="236"/>
      <c r="QT24" s="285"/>
      <c r="QU24" s="65"/>
      <c r="QV24" s="217"/>
      <c r="QW24" s="305"/>
      <c r="QX24" s="218" t="s">
        <v>741</v>
      </c>
      <c r="QY24" s="219"/>
      <c r="QZ24" s="71" t="s">
        <v>731</v>
      </c>
      <c r="RA24" s="71" t="s">
        <v>40</v>
      </c>
      <c r="RB24" s="34">
        <v>0.62</v>
      </c>
      <c r="RC24" s="236"/>
      <c r="RD24" s="236"/>
      <c r="RE24" s="285"/>
      <c r="RF24" s="65"/>
      <c r="RG24" s="217"/>
      <c r="RH24" s="305"/>
    </row>
    <row r="25" spans="1:476" ht="15">
      <c r="A25" s="373" t="s">
        <v>232</v>
      </c>
      <c r="B25" s="374"/>
      <c r="C25" s="374"/>
      <c r="D25" s="374"/>
      <c r="E25" s="374"/>
      <c r="F25" s="374"/>
      <c r="G25" s="374"/>
      <c r="H25" s="374"/>
      <c r="I25" s="374"/>
      <c r="J25" s="375"/>
      <c r="K25" s="373" t="s">
        <v>232</v>
      </c>
      <c r="L25" s="374"/>
      <c r="M25" s="374"/>
      <c r="N25" s="374"/>
      <c r="O25" s="374"/>
      <c r="P25" s="374"/>
      <c r="Q25" s="374"/>
      <c r="R25" s="374"/>
      <c r="S25" s="374"/>
      <c r="T25" s="375"/>
      <c r="U25" s="373" t="s">
        <v>232</v>
      </c>
      <c r="V25" s="374"/>
      <c r="W25" s="374"/>
      <c r="X25" s="374"/>
      <c r="Y25" s="374"/>
      <c r="Z25" s="374"/>
      <c r="AA25" s="374"/>
      <c r="AB25" s="374"/>
      <c r="AC25" s="374"/>
      <c r="AD25" s="375"/>
      <c r="AE25" s="373" t="s">
        <v>232</v>
      </c>
      <c r="AF25" s="374"/>
      <c r="AG25" s="374"/>
      <c r="AH25" s="374"/>
      <c r="AI25" s="374"/>
      <c r="AJ25" s="374"/>
      <c r="AK25" s="374"/>
      <c r="AL25" s="374"/>
      <c r="AM25" s="374"/>
      <c r="AN25" s="375"/>
      <c r="AO25" s="373" t="s">
        <v>232</v>
      </c>
      <c r="AP25" s="374"/>
      <c r="AQ25" s="374"/>
      <c r="AR25" s="374"/>
      <c r="AS25" s="374"/>
      <c r="AT25" s="374"/>
      <c r="AU25" s="374"/>
      <c r="AV25" s="374"/>
      <c r="AW25" s="374"/>
      <c r="AX25" s="375"/>
      <c r="AY25" s="373" t="s">
        <v>232</v>
      </c>
      <c r="AZ25" s="374"/>
      <c r="BA25" s="374"/>
      <c r="BB25" s="374"/>
      <c r="BC25" s="374"/>
      <c r="BD25" s="374"/>
      <c r="BE25" s="374"/>
      <c r="BF25" s="374"/>
      <c r="BG25" s="374"/>
      <c r="BH25" s="375"/>
      <c r="BI25" s="373" t="s">
        <v>232</v>
      </c>
      <c r="BJ25" s="374"/>
      <c r="BK25" s="374"/>
      <c r="BL25" s="374"/>
      <c r="BM25" s="374"/>
      <c r="BN25" s="374"/>
      <c r="BO25" s="374"/>
      <c r="BP25" s="374"/>
      <c r="BQ25" s="374"/>
      <c r="BR25" s="375"/>
      <c r="BS25" s="373" t="s">
        <v>232</v>
      </c>
      <c r="BT25" s="374"/>
      <c r="BU25" s="374"/>
      <c r="BV25" s="374"/>
      <c r="BW25" s="374"/>
      <c r="BX25" s="374"/>
      <c r="BY25" s="374"/>
      <c r="BZ25" s="374"/>
      <c r="CA25" s="374"/>
      <c r="CB25" s="375"/>
      <c r="CC25" s="373" t="s">
        <v>232</v>
      </c>
      <c r="CD25" s="374"/>
      <c r="CE25" s="374"/>
      <c r="CF25" s="374"/>
      <c r="CG25" s="374"/>
      <c r="CH25" s="374"/>
      <c r="CI25" s="374"/>
      <c r="CJ25" s="374"/>
      <c r="CK25" s="374"/>
      <c r="CL25" s="375"/>
      <c r="CM25" s="373" t="s">
        <v>232</v>
      </c>
      <c r="CN25" s="374"/>
      <c r="CO25" s="374"/>
      <c r="CP25" s="374"/>
      <c r="CQ25" s="374"/>
      <c r="CR25" s="374"/>
      <c r="CS25" s="374"/>
      <c r="CT25" s="374"/>
      <c r="CU25" s="374"/>
      <c r="CV25" s="375"/>
      <c r="CW25" s="373" t="s">
        <v>232</v>
      </c>
      <c r="CX25" s="374"/>
      <c r="CY25" s="374"/>
      <c r="CZ25" s="374"/>
      <c r="DA25" s="374"/>
      <c r="DB25" s="374"/>
      <c r="DC25" s="374"/>
      <c r="DD25" s="374"/>
      <c r="DE25" s="374"/>
      <c r="DF25" s="375"/>
      <c r="DG25" s="373" t="s">
        <v>232</v>
      </c>
      <c r="DH25" s="374"/>
      <c r="DI25" s="374"/>
      <c r="DJ25" s="374"/>
      <c r="DK25" s="374"/>
      <c r="DL25" s="374"/>
      <c r="DM25" s="374"/>
      <c r="DN25" s="374"/>
      <c r="DO25" s="374"/>
      <c r="DP25" s="375"/>
      <c r="DQ25" s="373" t="s">
        <v>232</v>
      </c>
      <c r="DR25" s="374"/>
      <c r="DS25" s="374"/>
      <c r="DT25" s="374"/>
      <c r="DU25" s="374"/>
      <c r="DV25" s="374"/>
      <c r="DW25" s="374"/>
      <c r="DX25" s="374"/>
      <c r="DY25" s="374"/>
      <c r="DZ25" s="375"/>
      <c r="EA25" s="373" t="s">
        <v>232</v>
      </c>
      <c r="EB25" s="374"/>
      <c r="EC25" s="374"/>
      <c r="ED25" s="374"/>
      <c r="EE25" s="374"/>
      <c r="EF25" s="374"/>
      <c r="EG25" s="374"/>
      <c r="EH25" s="374"/>
      <c r="EI25" s="374"/>
      <c r="EJ25" s="375"/>
      <c r="EK25" s="274" t="s">
        <v>232</v>
      </c>
      <c r="EL25" s="275"/>
      <c r="EM25" s="275"/>
      <c r="EN25" s="275"/>
      <c r="EO25" s="275"/>
      <c r="EP25" s="275"/>
      <c r="EQ25" s="275"/>
      <c r="ER25" s="275"/>
      <c r="ES25" s="275"/>
      <c r="ET25" s="276"/>
      <c r="EU25" s="274" t="s">
        <v>232</v>
      </c>
      <c r="EV25" s="275"/>
      <c r="EW25" s="275"/>
      <c r="EX25" s="275"/>
      <c r="EY25" s="275"/>
      <c r="EZ25" s="275"/>
      <c r="FA25" s="275"/>
      <c r="FB25" s="275"/>
      <c r="FC25" s="275"/>
      <c r="FD25" s="276"/>
      <c r="FE25" s="274" t="s">
        <v>232</v>
      </c>
      <c r="FF25" s="275"/>
      <c r="FG25" s="275"/>
      <c r="FH25" s="275"/>
      <c r="FI25" s="275"/>
      <c r="FJ25" s="275"/>
      <c r="FK25" s="275"/>
      <c r="FL25" s="275"/>
      <c r="FM25" s="275"/>
      <c r="FN25" s="276"/>
      <c r="FO25" s="274" t="s">
        <v>232</v>
      </c>
      <c r="FP25" s="275"/>
      <c r="FQ25" s="275"/>
      <c r="FR25" s="275"/>
      <c r="FS25" s="275"/>
      <c r="FT25" s="275"/>
      <c r="FU25" s="275"/>
      <c r="FV25" s="275"/>
      <c r="FW25" s="275"/>
      <c r="FX25" s="276"/>
      <c r="FY25" s="274" t="s">
        <v>232</v>
      </c>
      <c r="FZ25" s="275"/>
      <c r="GA25" s="275"/>
      <c r="GB25" s="275"/>
      <c r="GC25" s="275"/>
      <c r="GD25" s="275"/>
      <c r="GE25" s="275"/>
      <c r="GF25" s="275"/>
      <c r="GG25" s="275"/>
      <c r="GH25" s="276"/>
      <c r="GI25" s="274" t="s">
        <v>232</v>
      </c>
      <c r="GJ25" s="275"/>
      <c r="GK25" s="275"/>
      <c r="GL25" s="275"/>
      <c r="GM25" s="275"/>
      <c r="GN25" s="275"/>
      <c r="GO25" s="275"/>
      <c r="GP25" s="275"/>
      <c r="GQ25" s="275"/>
      <c r="GR25" s="276"/>
      <c r="GS25" s="274" t="s">
        <v>232</v>
      </c>
      <c r="GT25" s="275"/>
      <c r="GU25" s="275"/>
      <c r="GV25" s="275"/>
      <c r="GW25" s="275"/>
      <c r="GX25" s="275"/>
      <c r="GY25" s="275"/>
      <c r="GZ25" s="275"/>
      <c r="HA25" s="275"/>
      <c r="HB25" s="276"/>
      <c r="HC25" s="274" t="s">
        <v>232</v>
      </c>
      <c r="HD25" s="275"/>
      <c r="HE25" s="275"/>
      <c r="HF25" s="275"/>
      <c r="HG25" s="275"/>
      <c r="HH25" s="275"/>
      <c r="HI25" s="275"/>
      <c r="HJ25" s="275"/>
      <c r="HK25" s="275"/>
      <c r="HL25" s="276"/>
      <c r="HM25" s="274" t="s">
        <v>232</v>
      </c>
      <c r="HN25" s="275"/>
      <c r="HO25" s="275"/>
      <c r="HP25" s="275"/>
      <c r="HQ25" s="275"/>
      <c r="HR25" s="275"/>
      <c r="HS25" s="275"/>
      <c r="HT25" s="275"/>
      <c r="HU25" s="275"/>
      <c r="HV25" s="276"/>
      <c r="HW25" s="274" t="s">
        <v>232</v>
      </c>
      <c r="HX25" s="275"/>
      <c r="HY25" s="275"/>
      <c r="HZ25" s="275"/>
      <c r="IA25" s="275"/>
      <c r="IB25" s="275"/>
      <c r="IC25" s="275"/>
      <c r="ID25" s="275"/>
      <c r="IE25" s="275"/>
      <c r="IF25" s="276"/>
      <c r="IG25" s="274" t="s">
        <v>232</v>
      </c>
      <c r="IH25" s="275"/>
      <c r="II25" s="275"/>
      <c r="IJ25" s="275"/>
      <c r="IK25" s="275"/>
      <c r="IL25" s="275"/>
      <c r="IM25" s="275"/>
      <c r="IN25" s="275"/>
      <c r="IO25" s="275"/>
      <c r="IP25" s="276"/>
      <c r="IQ25" s="274" t="s">
        <v>232</v>
      </c>
      <c r="IR25" s="275"/>
      <c r="IS25" s="275"/>
      <c r="IT25" s="275"/>
      <c r="IU25" s="275"/>
      <c r="IV25" s="275"/>
      <c r="IW25" s="275"/>
      <c r="IX25" s="275"/>
      <c r="IY25" s="275"/>
      <c r="IZ25" s="276"/>
      <c r="JA25" s="274" t="s">
        <v>232</v>
      </c>
      <c r="JB25" s="275"/>
      <c r="JC25" s="275"/>
      <c r="JD25" s="275"/>
      <c r="JE25" s="275"/>
      <c r="JF25" s="275"/>
      <c r="JG25" s="275"/>
      <c r="JH25" s="275"/>
      <c r="JI25" s="275"/>
      <c r="JJ25" s="276"/>
      <c r="JK25" s="274" t="s">
        <v>232</v>
      </c>
      <c r="JL25" s="275"/>
      <c r="JM25" s="275"/>
      <c r="JN25" s="275"/>
      <c r="JO25" s="275"/>
      <c r="JP25" s="275"/>
      <c r="JQ25" s="275"/>
      <c r="JR25" s="275"/>
      <c r="JS25" s="275"/>
      <c r="JT25" s="276"/>
      <c r="JU25" s="274" t="s">
        <v>232</v>
      </c>
      <c r="JV25" s="275"/>
      <c r="JW25" s="275"/>
      <c r="JX25" s="275"/>
      <c r="JY25" s="275"/>
      <c r="JZ25" s="275"/>
      <c r="KA25" s="275"/>
      <c r="KB25" s="275"/>
      <c r="KC25" s="275"/>
      <c r="KD25" s="276"/>
      <c r="KE25" s="274" t="s">
        <v>232</v>
      </c>
      <c r="KF25" s="275"/>
      <c r="KG25" s="275"/>
      <c r="KH25" s="275"/>
      <c r="KI25" s="275"/>
      <c r="KJ25" s="275"/>
      <c r="KK25" s="275"/>
      <c r="KL25" s="275"/>
      <c r="KM25" s="275"/>
      <c r="KN25" s="276"/>
      <c r="KO25" s="274" t="s">
        <v>232</v>
      </c>
      <c r="KP25" s="275"/>
      <c r="KQ25" s="275"/>
      <c r="KR25" s="275"/>
      <c r="KS25" s="275"/>
      <c r="KT25" s="275"/>
      <c r="KU25" s="275"/>
      <c r="KV25" s="275"/>
      <c r="KW25" s="275"/>
      <c r="KX25" s="276"/>
      <c r="KY25" s="274" t="s">
        <v>232</v>
      </c>
      <c r="KZ25" s="275"/>
      <c r="LA25" s="275"/>
      <c r="LB25" s="275"/>
      <c r="LC25" s="275"/>
      <c r="LD25" s="275"/>
      <c r="LE25" s="275"/>
      <c r="LF25" s="275"/>
      <c r="LG25" s="275"/>
      <c r="LH25" s="276"/>
      <c r="LI25" s="274" t="s">
        <v>232</v>
      </c>
      <c r="LJ25" s="275"/>
      <c r="LK25" s="275"/>
      <c r="LL25" s="275"/>
      <c r="LM25" s="275"/>
      <c r="LN25" s="275"/>
      <c r="LO25" s="275"/>
      <c r="LP25" s="275"/>
      <c r="LQ25" s="275"/>
      <c r="LR25" s="276"/>
      <c r="LS25" s="274" t="s">
        <v>232</v>
      </c>
      <c r="LT25" s="275"/>
      <c r="LU25" s="275"/>
      <c r="LV25" s="275"/>
      <c r="LW25" s="275"/>
      <c r="LX25" s="275"/>
      <c r="LY25" s="275"/>
      <c r="LZ25" s="275"/>
      <c r="MA25" s="275"/>
      <c r="MB25" s="276"/>
      <c r="MC25" s="274" t="s">
        <v>232</v>
      </c>
      <c r="MD25" s="275"/>
      <c r="ME25" s="275"/>
      <c r="MF25" s="275"/>
      <c r="MG25" s="275"/>
      <c r="MH25" s="275"/>
      <c r="MI25" s="275"/>
      <c r="MJ25" s="275"/>
      <c r="MK25" s="275"/>
      <c r="ML25" s="276"/>
      <c r="MM25" s="274" t="s">
        <v>232</v>
      </c>
      <c r="MN25" s="275"/>
      <c r="MO25" s="275"/>
      <c r="MP25" s="275"/>
      <c r="MQ25" s="275"/>
      <c r="MR25" s="275"/>
      <c r="MS25" s="275"/>
      <c r="MT25" s="275"/>
      <c r="MU25" s="275"/>
      <c r="MV25" s="276"/>
      <c r="MW25" s="274" t="s">
        <v>232</v>
      </c>
      <c r="MX25" s="275"/>
      <c r="MY25" s="275"/>
      <c r="MZ25" s="275"/>
      <c r="NA25" s="275"/>
      <c r="NB25" s="275"/>
      <c r="NC25" s="275"/>
      <c r="ND25" s="275"/>
      <c r="NE25" s="275"/>
      <c r="NF25" s="276"/>
      <c r="NG25" s="274" t="s">
        <v>232</v>
      </c>
      <c r="NH25" s="275"/>
      <c r="NI25" s="275"/>
      <c r="NJ25" s="275"/>
      <c r="NK25" s="275"/>
      <c r="NL25" s="275"/>
      <c r="NM25" s="275"/>
      <c r="NN25" s="275"/>
      <c r="NO25" s="275"/>
      <c r="NP25" s="276"/>
      <c r="NQ25" s="274" t="s">
        <v>232</v>
      </c>
      <c r="NR25" s="275"/>
      <c r="NS25" s="275"/>
      <c r="NT25" s="275"/>
      <c r="NU25" s="275"/>
      <c r="NV25" s="275"/>
      <c r="NW25" s="275"/>
      <c r="NX25" s="275"/>
      <c r="NY25" s="275"/>
      <c r="NZ25" s="276"/>
      <c r="OA25" s="274" t="s">
        <v>232</v>
      </c>
      <c r="OB25" s="275"/>
      <c r="OC25" s="275"/>
      <c r="OD25" s="275"/>
      <c r="OE25" s="275"/>
      <c r="OF25" s="275"/>
      <c r="OG25" s="275"/>
      <c r="OH25" s="275"/>
      <c r="OI25" s="275"/>
      <c r="OJ25" s="276"/>
      <c r="OK25" s="215" t="s">
        <v>742</v>
      </c>
      <c r="OL25" s="216"/>
      <c r="OM25" s="71" t="s">
        <v>731</v>
      </c>
      <c r="ON25" s="71" t="s">
        <v>41</v>
      </c>
      <c r="OO25" s="34"/>
      <c r="OP25" s="236"/>
      <c r="OQ25" s="236"/>
      <c r="OR25" s="286"/>
      <c r="OS25" s="65"/>
      <c r="OT25" s="217"/>
      <c r="OU25" s="274" t="s">
        <v>231</v>
      </c>
      <c r="OV25" s="275"/>
      <c r="OW25" s="275"/>
      <c r="OX25" s="275"/>
      <c r="OY25" s="275"/>
      <c r="OZ25" s="275"/>
      <c r="PA25" s="275"/>
      <c r="PB25" s="275"/>
      <c r="PC25" s="275"/>
      <c r="PD25" s="275"/>
      <c r="PE25" s="276"/>
      <c r="PF25" s="215" t="s">
        <v>742</v>
      </c>
      <c r="PG25" s="216"/>
      <c r="PH25" s="71" t="s">
        <v>731</v>
      </c>
      <c r="PI25" s="71" t="s">
        <v>41</v>
      </c>
      <c r="PJ25" s="34">
        <v>0.45</v>
      </c>
      <c r="PK25" s="236"/>
      <c r="PL25" s="236"/>
      <c r="PM25" s="286"/>
      <c r="PN25" s="65"/>
      <c r="PO25" s="217"/>
      <c r="PP25" s="306"/>
      <c r="PQ25" s="215" t="s">
        <v>742</v>
      </c>
      <c r="PR25" s="216"/>
      <c r="PS25" s="71" t="s">
        <v>731</v>
      </c>
      <c r="PT25" s="71" t="s">
        <v>41</v>
      </c>
      <c r="PU25" s="34">
        <v>0.49</v>
      </c>
      <c r="PV25" s="236"/>
      <c r="PW25" s="236"/>
      <c r="PX25" s="286"/>
      <c r="PY25" s="65"/>
      <c r="PZ25" s="217"/>
      <c r="QA25" s="306"/>
      <c r="QB25" s="215" t="s">
        <v>742</v>
      </c>
      <c r="QC25" s="216"/>
      <c r="QD25" s="71" t="s">
        <v>731</v>
      </c>
      <c r="QE25" s="71" t="s">
        <v>41</v>
      </c>
      <c r="QF25" s="34">
        <v>0.54</v>
      </c>
      <c r="QG25" s="236"/>
      <c r="QH25" s="236"/>
      <c r="QI25" s="286"/>
      <c r="QJ25" s="65"/>
      <c r="QK25" s="217"/>
      <c r="QL25" s="306"/>
      <c r="QM25" s="215" t="s">
        <v>742</v>
      </c>
      <c r="QN25" s="216"/>
      <c r="QO25" s="71" t="s">
        <v>731</v>
      </c>
      <c r="QP25" s="71" t="s">
        <v>41</v>
      </c>
      <c r="QQ25" s="34">
        <v>0.56999999999999995</v>
      </c>
      <c r="QR25" s="236"/>
      <c r="QS25" s="236"/>
      <c r="QT25" s="286"/>
      <c r="QU25" s="65"/>
      <c r="QV25" s="217"/>
      <c r="QW25" s="306"/>
      <c r="QX25" s="215" t="s">
        <v>742</v>
      </c>
      <c r="QY25" s="216"/>
      <c r="QZ25" s="71" t="s">
        <v>731</v>
      </c>
      <c r="RA25" s="71" t="s">
        <v>41</v>
      </c>
      <c r="RB25" s="34">
        <v>0.33</v>
      </c>
      <c r="RC25" s="236"/>
      <c r="RD25" s="236"/>
      <c r="RE25" s="286"/>
      <c r="RF25" s="65"/>
      <c r="RG25" s="217"/>
      <c r="RH25" s="306"/>
    </row>
    <row r="26" spans="1:476" ht="15" customHeight="1">
      <c r="A26" s="373" t="s">
        <v>227</v>
      </c>
      <c r="B26" s="374"/>
      <c r="C26" s="375"/>
      <c r="D26" s="71"/>
      <c r="E26" s="82">
        <v>0.64</v>
      </c>
      <c r="F26" s="82">
        <v>0.59</v>
      </c>
      <c r="G26" s="83">
        <v>0.13</v>
      </c>
      <c r="H26" s="376">
        <v>0.49</v>
      </c>
      <c r="I26" s="84"/>
      <c r="J26" s="84"/>
      <c r="K26" s="373" t="s">
        <v>227</v>
      </c>
      <c r="L26" s="374"/>
      <c r="M26" s="375"/>
      <c r="N26" s="71"/>
      <c r="O26" s="82">
        <v>0.48</v>
      </c>
      <c r="P26" s="82">
        <v>0.56000000000000005</v>
      </c>
      <c r="Q26" s="83"/>
      <c r="R26" s="376">
        <v>0.12</v>
      </c>
      <c r="S26" s="84"/>
      <c r="T26" s="84"/>
      <c r="U26" s="373" t="s">
        <v>227</v>
      </c>
      <c r="V26" s="374"/>
      <c r="W26" s="375"/>
      <c r="X26" s="71"/>
      <c r="Y26" s="82">
        <v>0.41</v>
      </c>
      <c r="Z26" s="82">
        <v>0.38</v>
      </c>
      <c r="AA26" s="83">
        <v>0.21</v>
      </c>
      <c r="AB26" s="376">
        <v>0.11</v>
      </c>
      <c r="AC26" s="84"/>
      <c r="AD26" s="84"/>
      <c r="AE26" s="373" t="s">
        <v>227</v>
      </c>
      <c r="AF26" s="374"/>
      <c r="AG26" s="375"/>
      <c r="AH26" s="71"/>
      <c r="AI26" s="82">
        <v>1.84</v>
      </c>
      <c r="AJ26" s="82">
        <v>1.66</v>
      </c>
      <c r="AK26" s="83"/>
      <c r="AL26" s="376">
        <v>0.21</v>
      </c>
      <c r="AM26" s="84" t="s">
        <v>314</v>
      </c>
      <c r="AN26" s="84">
        <v>-10</v>
      </c>
      <c r="AO26" s="373" t="s">
        <v>227</v>
      </c>
      <c r="AP26" s="374"/>
      <c r="AQ26" s="375"/>
      <c r="AR26" s="71"/>
      <c r="AS26" s="82">
        <v>1.19</v>
      </c>
      <c r="AT26" s="82">
        <v>6.32</v>
      </c>
      <c r="AU26" s="83">
        <v>0.27</v>
      </c>
      <c r="AV26" s="376">
        <v>0.47</v>
      </c>
      <c r="AW26" s="84" t="s">
        <v>314</v>
      </c>
      <c r="AX26" s="84">
        <v>5</v>
      </c>
      <c r="AY26" s="373" t="s">
        <v>227</v>
      </c>
      <c r="AZ26" s="374"/>
      <c r="BA26" s="375"/>
      <c r="BB26" s="71"/>
      <c r="BC26" s="82">
        <v>0.9</v>
      </c>
      <c r="BD26" s="82">
        <v>1.36</v>
      </c>
      <c r="BE26" s="83"/>
      <c r="BF26" s="376">
        <v>0.43</v>
      </c>
      <c r="BG26" s="84" t="s">
        <v>314</v>
      </c>
      <c r="BH26" s="84">
        <v>10</v>
      </c>
      <c r="BI26" s="373" t="s">
        <v>227</v>
      </c>
      <c r="BJ26" s="374"/>
      <c r="BK26" s="375"/>
      <c r="BL26" s="71"/>
      <c r="BM26" s="82">
        <v>0.47</v>
      </c>
      <c r="BN26" s="82">
        <v>0.27</v>
      </c>
      <c r="BO26" s="83">
        <v>0.3</v>
      </c>
      <c r="BP26" s="376">
        <v>0.48</v>
      </c>
      <c r="BQ26" s="84"/>
      <c r="BR26" s="84"/>
      <c r="BS26" s="373" t="s">
        <v>227</v>
      </c>
      <c r="BT26" s="374"/>
      <c r="BU26" s="375"/>
      <c r="BV26" s="71"/>
      <c r="BW26" s="82">
        <v>0.28000000000000003</v>
      </c>
      <c r="BX26" s="82">
        <v>7.0000000000000007E-2</v>
      </c>
      <c r="BY26" s="83"/>
      <c r="BZ26" s="376">
        <v>0.48</v>
      </c>
      <c r="CA26" s="84" t="s">
        <v>328</v>
      </c>
      <c r="CB26" s="84">
        <v>-10</v>
      </c>
      <c r="CC26" s="373" t="s">
        <v>227</v>
      </c>
      <c r="CD26" s="374"/>
      <c r="CE26" s="375"/>
      <c r="CF26" s="71"/>
      <c r="CG26" s="82">
        <v>0.39</v>
      </c>
      <c r="CH26" s="82">
        <v>0.19</v>
      </c>
      <c r="CI26" s="83">
        <v>0.3</v>
      </c>
      <c r="CJ26" s="376"/>
      <c r="CK26" s="84"/>
      <c r="CL26" s="84"/>
      <c r="CM26" s="373" t="s">
        <v>227</v>
      </c>
      <c r="CN26" s="374"/>
      <c r="CO26" s="375"/>
      <c r="CP26" s="71"/>
      <c r="CQ26" s="82">
        <v>0.67</v>
      </c>
      <c r="CR26" s="82">
        <v>0.79</v>
      </c>
      <c r="CS26" s="83"/>
      <c r="CT26" s="376">
        <v>0.32</v>
      </c>
      <c r="CU26" s="84"/>
      <c r="CV26" s="84"/>
      <c r="CW26" s="373" t="s">
        <v>227</v>
      </c>
      <c r="CX26" s="374"/>
      <c r="CY26" s="375"/>
      <c r="CZ26" s="71"/>
      <c r="DA26" s="82">
        <v>1.71</v>
      </c>
      <c r="DB26" s="82">
        <v>0.43</v>
      </c>
      <c r="DC26" s="83">
        <v>0.77</v>
      </c>
      <c r="DD26" s="376">
        <v>0.42</v>
      </c>
      <c r="DE26" s="84" t="s">
        <v>314</v>
      </c>
      <c r="DF26" s="84">
        <v>2</v>
      </c>
      <c r="DG26" s="373" t="s">
        <v>227</v>
      </c>
      <c r="DH26" s="374"/>
      <c r="DI26" s="375"/>
      <c r="DJ26" s="71"/>
      <c r="DK26" s="82"/>
      <c r="DL26" s="82"/>
      <c r="DM26" s="83"/>
      <c r="DN26" s="376"/>
      <c r="DO26" s="84"/>
      <c r="DP26" s="84"/>
      <c r="DQ26" s="373" t="s">
        <v>227</v>
      </c>
      <c r="DR26" s="374"/>
      <c r="DS26" s="375"/>
      <c r="DT26" s="71"/>
      <c r="DU26" s="82">
        <v>0.79</v>
      </c>
      <c r="DV26" s="82">
        <v>0.81</v>
      </c>
      <c r="DW26" s="83">
        <v>0.82</v>
      </c>
      <c r="DX26" s="376"/>
      <c r="DY26" s="84" t="s">
        <v>40</v>
      </c>
      <c r="DZ26" s="84">
        <v>-10</v>
      </c>
      <c r="EA26" s="373" t="s">
        <v>227</v>
      </c>
      <c r="EB26" s="374"/>
      <c r="EC26" s="375"/>
      <c r="ED26" s="71"/>
      <c r="EE26" s="82">
        <v>0.71</v>
      </c>
      <c r="EF26" s="82">
        <v>0.65</v>
      </c>
      <c r="EG26" s="83"/>
      <c r="EH26" s="376">
        <v>0.45</v>
      </c>
      <c r="EI26" s="84" t="s">
        <v>314</v>
      </c>
      <c r="EJ26" s="84">
        <v>6</v>
      </c>
      <c r="EK26" s="274" t="s">
        <v>227</v>
      </c>
      <c r="EL26" s="275"/>
      <c r="EM26" s="276"/>
      <c r="EN26" s="64"/>
      <c r="EO26" s="34">
        <v>0.87</v>
      </c>
      <c r="EP26" s="34">
        <v>0.88</v>
      </c>
      <c r="EQ26" s="35">
        <v>2.1800000000000002</v>
      </c>
      <c r="ER26" s="284">
        <v>0.37</v>
      </c>
      <c r="ES26" s="65" t="s">
        <v>314</v>
      </c>
      <c r="ET26" s="65">
        <v>-0.5</v>
      </c>
      <c r="EU26" s="274" t="s">
        <v>227</v>
      </c>
      <c r="EV26" s="275"/>
      <c r="EW26" s="276"/>
      <c r="EX26" s="64"/>
      <c r="EY26" s="34">
        <v>0.71</v>
      </c>
      <c r="EZ26" s="34">
        <v>1.27</v>
      </c>
      <c r="FA26" s="35"/>
      <c r="FB26" s="284">
        <v>0.37</v>
      </c>
      <c r="FC26" s="65" t="s">
        <v>314</v>
      </c>
      <c r="FD26" s="65">
        <v>10</v>
      </c>
      <c r="FE26" s="274" t="s">
        <v>227</v>
      </c>
      <c r="FF26" s="275"/>
      <c r="FG26" s="276"/>
      <c r="FH26" s="64"/>
      <c r="FI26" s="34">
        <v>0.69</v>
      </c>
      <c r="FJ26" s="34">
        <v>1.82</v>
      </c>
      <c r="FK26" s="35"/>
      <c r="FL26" s="284">
        <v>0.37</v>
      </c>
      <c r="FM26" s="65" t="s">
        <v>314</v>
      </c>
      <c r="FN26" s="65">
        <v>-10</v>
      </c>
      <c r="FO26" s="274" t="s">
        <v>227</v>
      </c>
      <c r="FP26" s="275"/>
      <c r="FQ26" s="276"/>
      <c r="FR26" s="64"/>
      <c r="FS26" s="34">
        <v>0.52</v>
      </c>
      <c r="FT26" s="34">
        <v>1.03</v>
      </c>
      <c r="FU26" s="35">
        <v>1</v>
      </c>
      <c r="FV26" s="284">
        <v>0.45</v>
      </c>
      <c r="FW26" s="65"/>
      <c r="FX26" s="65"/>
      <c r="FY26" s="274" t="s">
        <v>227</v>
      </c>
      <c r="FZ26" s="275"/>
      <c r="GA26" s="276"/>
      <c r="GB26" s="64"/>
      <c r="GC26" s="34">
        <v>0.5</v>
      </c>
      <c r="GD26" s="34">
        <v>0.56999999999999995</v>
      </c>
      <c r="GE26" s="35"/>
      <c r="GF26" s="284">
        <v>0.46</v>
      </c>
      <c r="GG26" s="65"/>
      <c r="GH26" s="65"/>
      <c r="GI26" s="274" t="s">
        <v>227</v>
      </c>
      <c r="GJ26" s="275"/>
      <c r="GK26" s="276"/>
      <c r="GL26" s="64"/>
      <c r="GM26" s="34">
        <v>0.84</v>
      </c>
      <c r="GN26" s="34">
        <v>0.97</v>
      </c>
      <c r="GO26" s="35"/>
      <c r="GP26" s="284">
        <v>0.44</v>
      </c>
      <c r="GQ26" s="65"/>
      <c r="GR26" s="65"/>
      <c r="GS26" s="274" t="s">
        <v>227</v>
      </c>
      <c r="GT26" s="275"/>
      <c r="GU26" s="276"/>
      <c r="GV26" s="64"/>
      <c r="GW26" s="34">
        <v>1.05</v>
      </c>
      <c r="GX26" s="34">
        <v>2.21</v>
      </c>
      <c r="GY26" s="35"/>
      <c r="GZ26" s="284">
        <v>0.46</v>
      </c>
      <c r="HA26" s="65" t="s">
        <v>314</v>
      </c>
      <c r="HB26" s="65">
        <v>-1</v>
      </c>
      <c r="HC26" s="274" t="s">
        <v>227</v>
      </c>
      <c r="HD26" s="275"/>
      <c r="HE26" s="276"/>
      <c r="HF26" s="64"/>
      <c r="HG26" s="34">
        <v>0.51</v>
      </c>
      <c r="HH26" s="34">
        <v>0.83</v>
      </c>
      <c r="HI26" s="35">
        <v>0.77</v>
      </c>
      <c r="HJ26" s="284">
        <v>0.32</v>
      </c>
      <c r="HK26" s="65"/>
      <c r="HL26" s="65"/>
      <c r="HM26" s="274" t="s">
        <v>227</v>
      </c>
      <c r="HN26" s="275"/>
      <c r="HO26" s="276"/>
      <c r="HP26" s="64"/>
      <c r="HQ26" s="34">
        <v>0.64</v>
      </c>
      <c r="HR26" s="34">
        <v>0.85</v>
      </c>
      <c r="HS26" s="35"/>
      <c r="HT26" s="284">
        <v>0.31</v>
      </c>
      <c r="HU26" s="65"/>
      <c r="HV26" s="65"/>
      <c r="HW26" s="274" t="s">
        <v>227</v>
      </c>
      <c r="HX26" s="275"/>
      <c r="HY26" s="276"/>
      <c r="HZ26" s="64"/>
      <c r="IA26" s="34">
        <v>0.61</v>
      </c>
      <c r="IB26" s="34">
        <v>0.41</v>
      </c>
      <c r="IC26" s="35">
        <v>0.82</v>
      </c>
      <c r="ID26" s="284">
        <v>0.28999999999999998</v>
      </c>
      <c r="IE26" s="65"/>
      <c r="IF26" s="65"/>
      <c r="IG26" s="274" t="s">
        <v>227</v>
      </c>
      <c r="IH26" s="275"/>
      <c r="II26" s="276"/>
      <c r="IJ26" s="64" t="s">
        <v>642</v>
      </c>
      <c r="IK26" s="34">
        <v>0.51</v>
      </c>
      <c r="IL26" s="34">
        <v>0.42</v>
      </c>
      <c r="IM26" s="35"/>
      <c r="IN26" s="284">
        <v>0.28000000000000003</v>
      </c>
      <c r="IO26" s="65"/>
      <c r="IP26" s="65"/>
      <c r="IQ26" s="274" t="s">
        <v>227</v>
      </c>
      <c r="IR26" s="275"/>
      <c r="IS26" s="276"/>
      <c r="IT26" s="64"/>
      <c r="IU26" s="34">
        <v>0.45</v>
      </c>
      <c r="IV26" s="34">
        <v>0.36</v>
      </c>
      <c r="IW26" s="35">
        <v>2.25</v>
      </c>
      <c r="IX26" s="284">
        <v>0.23</v>
      </c>
      <c r="IY26" s="65"/>
      <c r="IZ26" s="65"/>
      <c r="JA26" s="274" t="s">
        <v>227</v>
      </c>
      <c r="JB26" s="275"/>
      <c r="JC26" s="276"/>
      <c r="JD26" s="64"/>
      <c r="JE26" s="34">
        <v>0.76</v>
      </c>
      <c r="JF26" s="34">
        <v>3.7</v>
      </c>
      <c r="JG26" s="35">
        <v>1.22</v>
      </c>
      <c r="JH26" s="284">
        <v>0.45</v>
      </c>
      <c r="JI26" s="65" t="s">
        <v>314</v>
      </c>
      <c r="JJ26" s="65">
        <v>10</v>
      </c>
      <c r="JK26" s="274" t="s">
        <v>227</v>
      </c>
      <c r="JL26" s="275"/>
      <c r="JM26" s="276"/>
      <c r="JN26" s="64"/>
      <c r="JO26" s="34">
        <v>0.46</v>
      </c>
      <c r="JP26" s="34">
        <v>0.53</v>
      </c>
      <c r="JQ26" s="35">
        <v>2.08</v>
      </c>
      <c r="JR26" s="284">
        <v>0.49</v>
      </c>
      <c r="JS26" s="65"/>
      <c r="JT26" s="65"/>
      <c r="JU26" s="274" t="s">
        <v>227</v>
      </c>
      <c r="JV26" s="275"/>
      <c r="JW26" s="276"/>
      <c r="JX26" s="64"/>
      <c r="JY26" s="34">
        <v>0.59</v>
      </c>
      <c r="JZ26" s="34">
        <v>0.77</v>
      </c>
      <c r="KA26" s="35"/>
      <c r="KB26" s="284">
        <v>0.48</v>
      </c>
      <c r="KC26" s="65"/>
      <c r="KD26" s="65"/>
      <c r="KE26" s="274" t="s">
        <v>227</v>
      </c>
      <c r="KF26" s="275"/>
      <c r="KG26" s="276"/>
      <c r="KH26" s="64"/>
      <c r="KI26" s="34">
        <v>0.54</v>
      </c>
      <c r="KJ26" s="34">
        <v>0.42</v>
      </c>
      <c r="KK26" s="35"/>
      <c r="KL26" s="284">
        <v>0.5</v>
      </c>
      <c r="KM26" s="65"/>
      <c r="KN26" s="65"/>
      <c r="KO26" s="274" t="s">
        <v>227</v>
      </c>
      <c r="KP26" s="275"/>
      <c r="KQ26" s="276"/>
      <c r="KR26" s="64"/>
      <c r="KS26" s="34">
        <v>0.65</v>
      </c>
      <c r="KT26" s="34">
        <v>0.57999999999999996</v>
      </c>
      <c r="KU26" s="35"/>
      <c r="KV26" s="284">
        <v>0.59</v>
      </c>
      <c r="KW26" s="65"/>
      <c r="KX26" s="65"/>
      <c r="KY26" s="274" t="s">
        <v>227</v>
      </c>
      <c r="KZ26" s="275"/>
      <c r="LA26" s="276"/>
      <c r="LB26" s="64"/>
      <c r="LC26" s="34">
        <v>0.54</v>
      </c>
      <c r="LD26" s="34">
        <v>0.43</v>
      </c>
      <c r="LE26" s="35"/>
      <c r="LF26" s="284">
        <v>0.62</v>
      </c>
      <c r="LG26" s="65"/>
      <c r="LH26" s="65"/>
      <c r="LI26" s="274" t="s">
        <v>227</v>
      </c>
      <c r="LJ26" s="275"/>
      <c r="LK26" s="276"/>
      <c r="LL26" s="64"/>
      <c r="LM26" s="34">
        <v>0.51</v>
      </c>
      <c r="LN26" s="34">
        <v>0.42</v>
      </c>
      <c r="LO26" s="35">
        <v>0.92</v>
      </c>
      <c r="LP26" s="284">
        <v>0.61</v>
      </c>
      <c r="LQ26" s="65"/>
      <c r="LR26" s="65"/>
      <c r="LS26" s="274" t="s">
        <v>227</v>
      </c>
      <c r="LT26" s="275"/>
      <c r="LU26" s="276"/>
      <c r="LV26" s="64"/>
      <c r="LW26" s="34">
        <v>0.95</v>
      </c>
      <c r="LX26" s="34">
        <v>1.63</v>
      </c>
      <c r="LY26" s="35"/>
      <c r="LZ26" s="284">
        <v>0.6</v>
      </c>
      <c r="MA26" s="65" t="s">
        <v>314</v>
      </c>
      <c r="MB26" s="65">
        <v>5</v>
      </c>
      <c r="MC26" s="274" t="s">
        <v>227</v>
      </c>
      <c r="MD26" s="275"/>
      <c r="ME26" s="276"/>
      <c r="MF26" s="64"/>
      <c r="MG26" s="34">
        <v>0.77</v>
      </c>
      <c r="MH26" s="34"/>
      <c r="MI26" s="35">
        <v>0.28999999999999998</v>
      </c>
      <c r="MJ26" s="284">
        <v>0.54</v>
      </c>
      <c r="MK26" s="65"/>
      <c r="ML26" s="65"/>
      <c r="MM26" s="274" t="s">
        <v>227</v>
      </c>
      <c r="MN26" s="275"/>
      <c r="MO26" s="276"/>
      <c r="MP26" s="64"/>
      <c r="MQ26" s="34">
        <v>0.56000000000000005</v>
      </c>
      <c r="MR26" s="34">
        <v>0.63</v>
      </c>
      <c r="MS26" s="35"/>
      <c r="MT26" s="284">
        <v>0.56000000000000005</v>
      </c>
      <c r="MU26" s="65"/>
      <c r="MV26" s="65"/>
      <c r="MW26" s="274" t="s">
        <v>227</v>
      </c>
      <c r="MX26" s="275"/>
      <c r="MY26" s="276"/>
      <c r="MZ26" s="64"/>
      <c r="NA26" s="34">
        <v>0.46</v>
      </c>
      <c r="NB26" s="34">
        <v>0.43</v>
      </c>
      <c r="NC26" s="35">
        <v>0.77</v>
      </c>
      <c r="ND26" s="284"/>
      <c r="NE26" s="65"/>
      <c r="NF26" s="65"/>
      <c r="NG26" s="274" t="s">
        <v>227</v>
      </c>
      <c r="NH26" s="275"/>
      <c r="NI26" s="276"/>
      <c r="NJ26" s="64"/>
      <c r="NK26" s="34">
        <v>0.69</v>
      </c>
      <c r="NL26" s="34">
        <v>0.77</v>
      </c>
      <c r="NM26" s="35"/>
      <c r="NN26" s="284">
        <v>0.47</v>
      </c>
      <c r="NO26" s="65"/>
      <c r="NP26" s="65"/>
      <c r="NQ26" s="274" t="s">
        <v>227</v>
      </c>
      <c r="NR26" s="275"/>
      <c r="NS26" s="276"/>
      <c r="NT26" s="64"/>
      <c r="NU26" s="34">
        <v>0.41</v>
      </c>
      <c r="NV26" s="34">
        <v>0.62</v>
      </c>
      <c r="NW26" s="35"/>
      <c r="NX26" s="284"/>
      <c r="NY26" s="65"/>
      <c r="NZ26" s="65"/>
      <c r="OA26" s="274" t="s">
        <v>227</v>
      </c>
      <c r="OB26" s="275"/>
      <c r="OC26" s="276"/>
      <c r="OD26" s="64"/>
      <c r="OE26" s="34">
        <v>0.7</v>
      </c>
      <c r="OF26" s="34">
        <v>0.24</v>
      </c>
      <c r="OG26" s="35">
        <v>1.1499999999999999</v>
      </c>
      <c r="OH26" s="284">
        <v>0.79</v>
      </c>
      <c r="OI26" s="65"/>
      <c r="OJ26" s="65"/>
      <c r="OK26" s="98"/>
      <c r="OL26" s="98"/>
      <c r="OM26" s="98"/>
      <c r="ON26" s="98"/>
      <c r="OO26" s="98"/>
      <c r="OP26" s="98"/>
      <c r="OQ26" s="98"/>
      <c r="OR26" s="98"/>
      <c r="OS26" s="98"/>
      <c r="OT26" s="98"/>
      <c r="OU26" s="274" t="s">
        <v>227</v>
      </c>
      <c r="OV26" s="275"/>
      <c r="OW26" s="276"/>
      <c r="OX26" s="64"/>
      <c r="OY26" s="34">
        <v>0.75</v>
      </c>
      <c r="OZ26" s="34">
        <v>0.45</v>
      </c>
      <c r="PA26" s="35"/>
      <c r="PB26" s="284">
        <v>1.3</v>
      </c>
      <c r="PC26" s="65" t="s">
        <v>314</v>
      </c>
      <c r="PD26" s="65">
        <v>-10</v>
      </c>
      <c r="PE26" s="332"/>
      <c r="PF26" s="274" t="s">
        <v>231</v>
      </c>
      <c r="PG26" s="275"/>
      <c r="PH26" s="275"/>
      <c r="PI26" s="275"/>
      <c r="PJ26" s="275"/>
      <c r="PK26" s="275"/>
      <c r="PL26" s="275"/>
      <c r="PM26" s="275"/>
      <c r="PN26" s="275"/>
      <c r="PO26" s="275"/>
      <c r="PP26" s="276"/>
      <c r="PQ26" s="274" t="s">
        <v>231</v>
      </c>
      <c r="PR26" s="275"/>
      <c r="PS26" s="275"/>
      <c r="PT26" s="275"/>
      <c r="PU26" s="275"/>
      <c r="PV26" s="275"/>
      <c r="PW26" s="275"/>
      <c r="PX26" s="275"/>
      <c r="PY26" s="275"/>
      <c r="PZ26" s="275"/>
      <c r="QA26" s="276"/>
      <c r="QB26" s="274" t="s">
        <v>231</v>
      </c>
      <c r="QC26" s="275"/>
      <c r="QD26" s="275"/>
      <c r="QE26" s="275"/>
      <c r="QF26" s="275"/>
      <c r="QG26" s="275"/>
      <c r="QH26" s="275"/>
      <c r="QI26" s="275"/>
      <c r="QJ26" s="275"/>
      <c r="QK26" s="275"/>
      <c r="QL26" s="276"/>
      <c r="QM26" s="274" t="s">
        <v>231</v>
      </c>
      <c r="QN26" s="275"/>
      <c r="QO26" s="275"/>
      <c r="QP26" s="275"/>
      <c r="QQ26" s="275"/>
      <c r="QR26" s="275"/>
      <c r="QS26" s="275"/>
      <c r="QT26" s="275"/>
      <c r="QU26" s="275"/>
      <c r="QV26" s="275"/>
      <c r="QW26" s="276"/>
      <c r="QX26" s="274" t="s">
        <v>231</v>
      </c>
      <c r="QY26" s="275"/>
      <c r="QZ26" s="275"/>
      <c r="RA26" s="275"/>
      <c r="RB26" s="275"/>
      <c r="RC26" s="275"/>
      <c r="RD26" s="275"/>
      <c r="RE26" s="275"/>
      <c r="RF26" s="275"/>
      <c r="RG26" s="275"/>
      <c r="RH26" s="276"/>
    </row>
    <row r="27" spans="1:476" ht="15" customHeight="1">
      <c r="A27" s="379" t="s">
        <v>285</v>
      </c>
      <c r="B27" s="380"/>
      <c r="C27" s="380"/>
      <c r="D27" s="85"/>
      <c r="E27" s="381">
        <v>1530</v>
      </c>
      <c r="F27" s="381"/>
      <c r="G27" s="382"/>
      <c r="H27" s="377"/>
      <c r="I27" s="383"/>
      <c r="J27" s="384"/>
      <c r="K27" s="379" t="s">
        <v>285</v>
      </c>
      <c r="L27" s="380"/>
      <c r="M27" s="380"/>
      <c r="N27" s="85"/>
      <c r="O27" s="381">
        <v>1530</v>
      </c>
      <c r="P27" s="381"/>
      <c r="Q27" s="382"/>
      <c r="R27" s="377"/>
      <c r="S27" s="383"/>
      <c r="T27" s="384"/>
      <c r="U27" s="379" t="s">
        <v>285</v>
      </c>
      <c r="V27" s="380"/>
      <c r="W27" s="380"/>
      <c r="X27" s="85"/>
      <c r="Y27" s="381">
        <v>1530</v>
      </c>
      <c r="Z27" s="381"/>
      <c r="AA27" s="382"/>
      <c r="AB27" s="377"/>
      <c r="AC27" s="383"/>
      <c r="AD27" s="384"/>
      <c r="AE27" s="379" t="s">
        <v>285</v>
      </c>
      <c r="AF27" s="380"/>
      <c r="AG27" s="380"/>
      <c r="AH27" s="85"/>
      <c r="AI27" s="381">
        <v>1530</v>
      </c>
      <c r="AJ27" s="381"/>
      <c r="AK27" s="382"/>
      <c r="AL27" s="377"/>
      <c r="AM27" s="383"/>
      <c r="AN27" s="384"/>
      <c r="AO27" s="379" t="s">
        <v>285</v>
      </c>
      <c r="AP27" s="380"/>
      <c r="AQ27" s="380"/>
      <c r="AR27" s="85"/>
      <c r="AS27" s="381">
        <v>1530</v>
      </c>
      <c r="AT27" s="381"/>
      <c r="AU27" s="382"/>
      <c r="AV27" s="377"/>
      <c r="AW27" s="383"/>
      <c r="AX27" s="384"/>
      <c r="AY27" s="379" t="s">
        <v>285</v>
      </c>
      <c r="AZ27" s="380"/>
      <c r="BA27" s="380"/>
      <c r="BB27" s="85"/>
      <c r="BC27" s="381">
        <v>1530</v>
      </c>
      <c r="BD27" s="381"/>
      <c r="BE27" s="382"/>
      <c r="BF27" s="377"/>
      <c r="BG27" s="383"/>
      <c r="BH27" s="384"/>
      <c r="BI27" s="379" t="s">
        <v>285</v>
      </c>
      <c r="BJ27" s="380"/>
      <c r="BK27" s="380"/>
      <c r="BL27" s="85"/>
      <c r="BM27" s="381">
        <v>1530</v>
      </c>
      <c r="BN27" s="381"/>
      <c r="BO27" s="382"/>
      <c r="BP27" s="377"/>
      <c r="BQ27" s="383"/>
      <c r="BR27" s="384"/>
      <c r="BS27" s="379" t="s">
        <v>285</v>
      </c>
      <c r="BT27" s="380"/>
      <c r="BU27" s="380"/>
      <c r="BV27" s="85"/>
      <c r="BW27" s="381">
        <v>1530</v>
      </c>
      <c r="BX27" s="381"/>
      <c r="BY27" s="382"/>
      <c r="BZ27" s="377"/>
      <c r="CA27" s="383"/>
      <c r="CB27" s="384"/>
      <c r="CC27" s="379" t="s">
        <v>285</v>
      </c>
      <c r="CD27" s="380"/>
      <c r="CE27" s="380"/>
      <c r="CF27" s="85"/>
      <c r="CG27" s="381">
        <v>1530</v>
      </c>
      <c r="CH27" s="381"/>
      <c r="CI27" s="382"/>
      <c r="CJ27" s="377"/>
      <c r="CK27" s="383"/>
      <c r="CL27" s="384"/>
      <c r="CM27" s="379" t="s">
        <v>285</v>
      </c>
      <c r="CN27" s="380"/>
      <c r="CO27" s="380"/>
      <c r="CP27" s="85"/>
      <c r="CQ27" s="381">
        <v>1530</v>
      </c>
      <c r="CR27" s="381"/>
      <c r="CS27" s="382"/>
      <c r="CT27" s="377"/>
      <c r="CU27" s="383"/>
      <c r="CV27" s="384"/>
      <c r="CW27" s="379" t="s">
        <v>285</v>
      </c>
      <c r="CX27" s="380"/>
      <c r="CY27" s="380"/>
      <c r="CZ27" s="85"/>
      <c r="DA27" s="381">
        <v>1530</v>
      </c>
      <c r="DB27" s="381"/>
      <c r="DC27" s="382"/>
      <c r="DD27" s="377"/>
      <c r="DE27" s="383"/>
      <c r="DF27" s="384"/>
      <c r="DG27" s="379" t="s">
        <v>285</v>
      </c>
      <c r="DH27" s="380"/>
      <c r="DI27" s="380"/>
      <c r="DJ27" s="85"/>
      <c r="DK27" s="381">
        <v>1530</v>
      </c>
      <c r="DL27" s="381"/>
      <c r="DM27" s="382"/>
      <c r="DN27" s="377"/>
      <c r="DO27" s="383"/>
      <c r="DP27" s="384"/>
      <c r="DQ27" s="379" t="s">
        <v>285</v>
      </c>
      <c r="DR27" s="380"/>
      <c r="DS27" s="380"/>
      <c r="DT27" s="85"/>
      <c r="DU27" s="381">
        <v>1530</v>
      </c>
      <c r="DV27" s="381"/>
      <c r="DW27" s="382"/>
      <c r="DX27" s="377"/>
      <c r="DY27" s="383"/>
      <c r="DZ27" s="384"/>
      <c r="EA27" s="379" t="s">
        <v>285</v>
      </c>
      <c r="EB27" s="380"/>
      <c r="EC27" s="380"/>
      <c r="ED27" s="85"/>
      <c r="EE27" s="381">
        <v>1530</v>
      </c>
      <c r="EF27" s="381"/>
      <c r="EG27" s="382"/>
      <c r="EH27" s="377"/>
      <c r="EI27" s="383"/>
      <c r="EJ27" s="384"/>
      <c r="EK27" s="272" t="s">
        <v>285</v>
      </c>
      <c r="EL27" s="273"/>
      <c r="EM27" s="273"/>
      <c r="EN27" s="179"/>
      <c r="EO27" s="277">
        <v>0.64583333333333337</v>
      </c>
      <c r="EP27" s="277"/>
      <c r="EQ27" s="278"/>
      <c r="ER27" s="285"/>
      <c r="ES27" s="279"/>
      <c r="ET27" s="280"/>
      <c r="EU27" s="272" t="s">
        <v>285</v>
      </c>
      <c r="EV27" s="273"/>
      <c r="EW27" s="273"/>
      <c r="EX27" s="184"/>
      <c r="EY27" s="277">
        <v>0.64583333333333337</v>
      </c>
      <c r="EZ27" s="277"/>
      <c r="FA27" s="278"/>
      <c r="FB27" s="285"/>
      <c r="FC27" s="279"/>
      <c r="FD27" s="280"/>
      <c r="FE27" s="272" t="s">
        <v>285</v>
      </c>
      <c r="FF27" s="273"/>
      <c r="FG27" s="273"/>
      <c r="FH27" s="186"/>
      <c r="FI27" s="277">
        <v>0.64583333333333337</v>
      </c>
      <c r="FJ27" s="277"/>
      <c r="FK27" s="278"/>
      <c r="FL27" s="285"/>
      <c r="FM27" s="279"/>
      <c r="FN27" s="280"/>
      <c r="FO27" s="272" t="s">
        <v>285</v>
      </c>
      <c r="FP27" s="273"/>
      <c r="FQ27" s="273"/>
      <c r="FR27" s="187"/>
      <c r="FS27" s="277">
        <v>0.64583333333333337</v>
      </c>
      <c r="FT27" s="277"/>
      <c r="FU27" s="278"/>
      <c r="FV27" s="285"/>
      <c r="FW27" s="279"/>
      <c r="FX27" s="280"/>
      <c r="FY27" s="272" t="s">
        <v>285</v>
      </c>
      <c r="FZ27" s="273"/>
      <c r="GA27" s="273"/>
      <c r="GB27" s="188"/>
      <c r="GC27" s="277">
        <v>0.64583333333333337</v>
      </c>
      <c r="GD27" s="277"/>
      <c r="GE27" s="278"/>
      <c r="GF27" s="285"/>
      <c r="GG27" s="279"/>
      <c r="GH27" s="280"/>
      <c r="GI27" s="272" t="s">
        <v>285</v>
      </c>
      <c r="GJ27" s="273"/>
      <c r="GK27" s="273"/>
      <c r="GL27" s="189"/>
      <c r="GM27" s="277">
        <v>0.64583333333333337</v>
      </c>
      <c r="GN27" s="277"/>
      <c r="GO27" s="278"/>
      <c r="GP27" s="285"/>
      <c r="GQ27" s="279"/>
      <c r="GR27" s="280"/>
      <c r="GS27" s="272" t="s">
        <v>285</v>
      </c>
      <c r="GT27" s="273"/>
      <c r="GU27" s="273"/>
      <c r="GV27" s="190"/>
      <c r="GW27" s="277">
        <v>0.64583333333333337</v>
      </c>
      <c r="GX27" s="277"/>
      <c r="GY27" s="278"/>
      <c r="GZ27" s="285"/>
      <c r="HA27" s="279"/>
      <c r="HB27" s="280"/>
      <c r="HC27" s="272" t="s">
        <v>285</v>
      </c>
      <c r="HD27" s="273"/>
      <c r="HE27" s="273"/>
      <c r="HF27" s="191"/>
      <c r="HG27" s="277">
        <v>0.64583333333333337</v>
      </c>
      <c r="HH27" s="277"/>
      <c r="HI27" s="278"/>
      <c r="HJ27" s="285"/>
      <c r="HK27" s="279"/>
      <c r="HL27" s="280"/>
      <c r="HM27" s="272" t="s">
        <v>285</v>
      </c>
      <c r="HN27" s="273"/>
      <c r="HO27" s="273"/>
      <c r="HP27" s="192"/>
      <c r="HQ27" s="277">
        <v>0.64583333333333337</v>
      </c>
      <c r="HR27" s="277"/>
      <c r="HS27" s="278"/>
      <c r="HT27" s="285"/>
      <c r="HU27" s="279"/>
      <c r="HV27" s="280"/>
      <c r="HW27" s="272" t="s">
        <v>285</v>
      </c>
      <c r="HX27" s="273"/>
      <c r="HY27" s="273"/>
      <c r="HZ27" s="193"/>
      <c r="IA27" s="277">
        <v>0.64583333333333337</v>
      </c>
      <c r="IB27" s="277"/>
      <c r="IC27" s="278"/>
      <c r="ID27" s="285"/>
      <c r="IE27" s="279"/>
      <c r="IF27" s="280"/>
      <c r="IG27" s="272" t="s">
        <v>285</v>
      </c>
      <c r="IH27" s="273"/>
      <c r="II27" s="273"/>
      <c r="IJ27" s="194"/>
      <c r="IK27" s="277">
        <v>0.64583333333333337</v>
      </c>
      <c r="IL27" s="277"/>
      <c r="IM27" s="278"/>
      <c r="IN27" s="285"/>
      <c r="IO27" s="279"/>
      <c r="IP27" s="280"/>
      <c r="IQ27" s="272" t="s">
        <v>285</v>
      </c>
      <c r="IR27" s="273"/>
      <c r="IS27" s="273"/>
      <c r="IT27" s="195"/>
      <c r="IU27" s="277">
        <v>0.64583333333333337</v>
      </c>
      <c r="IV27" s="277"/>
      <c r="IW27" s="278"/>
      <c r="IX27" s="285"/>
      <c r="IY27" s="279"/>
      <c r="IZ27" s="280"/>
      <c r="JA27" s="272" t="s">
        <v>285</v>
      </c>
      <c r="JB27" s="273"/>
      <c r="JC27" s="273"/>
      <c r="JD27" s="196"/>
      <c r="JE27" s="277">
        <v>0.64583333333333337</v>
      </c>
      <c r="JF27" s="277"/>
      <c r="JG27" s="278"/>
      <c r="JH27" s="285"/>
      <c r="JI27" s="279"/>
      <c r="JJ27" s="280"/>
      <c r="JK27" s="272" t="s">
        <v>285</v>
      </c>
      <c r="JL27" s="273"/>
      <c r="JM27" s="273"/>
      <c r="JN27" s="197"/>
      <c r="JO27" s="277">
        <v>0.64583333333333337</v>
      </c>
      <c r="JP27" s="277"/>
      <c r="JQ27" s="278"/>
      <c r="JR27" s="285"/>
      <c r="JS27" s="279"/>
      <c r="JT27" s="280"/>
      <c r="JU27" s="272" t="s">
        <v>285</v>
      </c>
      <c r="JV27" s="273"/>
      <c r="JW27" s="273"/>
      <c r="JX27" s="198"/>
      <c r="JY27" s="277">
        <v>0.64583333333333337</v>
      </c>
      <c r="JZ27" s="277"/>
      <c r="KA27" s="278"/>
      <c r="KB27" s="285"/>
      <c r="KC27" s="279"/>
      <c r="KD27" s="280"/>
      <c r="KE27" s="272" t="s">
        <v>285</v>
      </c>
      <c r="KF27" s="273"/>
      <c r="KG27" s="273"/>
      <c r="KH27" s="199"/>
      <c r="KI27" s="277">
        <v>0.64583333333333337</v>
      </c>
      <c r="KJ27" s="277"/>
      <c r="KK27" s="278"/>
      <c r="KL27" s="285"/>
      <c r="KM27" s="279"/>
      <c r="KN27" s="280"/>
      <c r="KO27" s="272" t="s">
        <v>285</v>
      </c>
      <c r="KP27" s="273"/>
      <c r="KQ27" s="273"/>
      <c r="KR27" s="200"/>
      <c r="KS27" s="277">
        <v>0.64583333333333337</v>
      </c>
      <c r="KT27" s="277"/>
      <c r="KU27" s="278"/>
      <c r="KV27" s="285"/>
      <c r="KW27" s="279"/>
      <c r="KX27" s="280"/>
      <c r="KY27" s="272" t="s">
        <v>285</v>
      </c>
      <c r="KZ27" s="273"/>
      <c r="LA27" s="273"/>
      <c r="LB27" s="201"/>
      <c r="LC27" s="277">
        <v>0.64583333333333337</v>
      </c>
      <c r="LD27" s="277"/>
      <c r="LE27" s="278"/>
      <c r="LF27" s="285"/>
      <c r="LG27" s="279"/>
      <c r="LH27" s="280"/>
      <c r="LI27" s="272" t="s">
        <v>285</v>
      </c>
      <c r="LJ27" s="273"/>
      <c r="LK27" s="273"/>
      <c r="LL27" s="202"/>
      <c r="LM27" s="277">
        <v>0.64583333333333337</v>
      </c>
      <c r="LN27" s="277"/>
      <c r="LO27" s="278"/>
      <c r="LP27" s="285"/>
      <c r="LQ27" s="279"/>
      <c r="LR27" s="280"/>
      <c r="LS27" s="272" t="s">
        <v>285</v>
      </c>
      <c r="LT27" s="273"/>
      <c r="LU27" s="273"/>
      <c r="LV27" s="203"/>
      <c r="LW27" s="277">
        <v>0.64583333333333337</v>
      </c>
      <c r="LX27" s="277"/>
      <c r="LY27" s="278"/>
      <c r="LZ27" s="285"/>
      <c r="MA27" s="279"/>
      <c r="MB27" s="280"/>
      <c r="MC27" s="272" t="s">
        <v>285</v>
      </c>
      <c r="MD27" s="273"/>
      <c r="ME27" s="273"/>
      <c r="MF27" s="204"/>
      <c r="MG27" s="277">
        <v>0.64583333333333337</v>
      </c>
      <c r="MH27" s="277"/>
      <c r="MI27" s="278"/>
      <c r="MJ27" s="285"/>
      <c r="MK27" s="279"/>
      <c r="ML27" s="280"/>
      <c r="MM27" s="272" t="s">
        <v>285</v>
      </c>
      <c r="MN27" s="273"/>
      <c r="MO27" s="273"/>
      <c r="MP27" s="205"/>
      <c r="MQ27" s="277">
        <v>0.64583333333333337</v>
      </c>
      <c r="MR27" s="277"/>
      <c r="MS27" s="278"/>
      <c r="MT27" s="285"/>
      <c r="MU27" s="279"/>
      <c r="MV27" s="280"/>
      <c r="MW27" s="272" t="s">
        <v>285</v>
      </c>
      <c r="MX27" s="273"/>
      <c r="MY27" s="273"/>
      <c r="MZ27" s="206"/>
      <c r="NA27" s="277">
        <v>0.64583333333333337</v>
      </c>
      <c r="NB27" s="277"/>
      <c r="NC27" s="278"/>
      <c r="ND27" s="285"/>
      <c r="NE27" s="279"/>
      <c r="NF27" s="280"/>
      <c r="NG27" s="272" t="s">
        <v>285</v>
      </c>
      <c r="NH27" s="273"/>
      <c r="NI27" s="273"/>
      <c r="NJ27" s="210"/>
      <c r="NK27" s="277">
        <v>0.64583333333333337</v>
      </c>
      <c r="NL27" s="277"/>
      <c r="NM27" s="278"/>
      <c r="NN27" s="285"/>
      <c r="NO27" s="279"/>
      <c r="NP27" s="280"/>
      <c r="NQ27" s="272" t="s">
        <v>285</v>
      </c>
      <c r="NR27" s="273"/>
      <c r="NS27" s="273"/>
      <c r="NT27" s="211"/>
      <c r="NU27" s="277">
        <v>0.64583333333333337</v>
      </c>
      <c r="NV27" s="277"/>
      <c r="NW27" s="278"/>
      <c r="NX27" s="285"/>
      <c r="NY27" s="279"/>
      <c r="NZ27" s="280"/>
      <c r="OA27" s="272" t="s">
        <v>285</v>
      </c>
      <c r="OB27" s="273"/>
      <c r="OC27" s="273"/>
      <c r="OD27" s="212"/>
      <c r="OE27" s="277">
        <v>0.64583333333333337</v>
      </c>
      <c r="OF27" s="277"/>
      <c r="OG27" s="278"/>
      <c r="OH27" s="285"/>
      <c r="OI27" s="279"/>
      <c r="OJ27" s="280"/>
      <c r="OK27" s="274" t="s">
        <v>227</v>
      </c>
      <c r="OL27" s="275"/>
      <c r="OM27" s="276"/>
      <c r="ON27" s="64"/>
      <c r="OO27" s="34">
        <v>2.2400000000000002</v>
      </c>
      <c r="OP27" s="34">
        <v>7.77</v>
      </c>
      <c r="OQ27" s="35"/>
      <c r="OR27" s="284">
        <v>1.3</v>
      </c>
      <c r="OS27" s="65" t="s">
        <v>314</v>
      </c>
      <c r="OT27" s="65">
        <v>-10</v>
      </c>
      <c r="OU27" s="272" t="s">
        <v>284</v>
      </c>
      <c r="OV27" s="273"/>
      <c r="OW27" s="273"/>
      <c r="OX27" s="257"/>
      <c r="OY27" s="277">
        <v>0.64583333333333337</v>
      </c>
      <c r="OZ27" s="277"/>
      <c r="PA27" s="278"/>
      <c r="PB27" s="285"/>
      <c r="PC27" s="279"/>
      <c r="PD27" s="280"/>
      <c r="PE27" s="333"/>
      <c r="PF27" s="274" t="s">
        <v>227</v>
      </c>
      <c r="PG27" s="275"/>
      <c r="PH27" s="276"/>
      <c r="PI27" s="64"/>
      <c r="PJ27" s="34">
        <v>1.22</v>
      </c>
      <c r="PK27" s="34">
        <v>1.84</v>
      </c>
      <c r="PL27" s="35"/>
      <c r="PM27" s="284">
        <v>2.57</v>
      </c>
      <c r="PN27" s="65" t="s">
        <v>314</v>
      </c>
      <c r="PO27" s="65">
        <v>8</v>
      </c>
      <c r="PP27" s="332"/>
      <c r="PQ27" s="274" t="s">
        <v>227</v>
      </c>
      <c r="PR27" s="275"/>
      <c r="PS27" s="276"/>
      <c r="PT27" s="64"/>
      <c r="PU27" s="34">
        <v>0.64</v>
      </c>
      <c r="PV27" s="34">
        <v>1.24</v>
      </c>
      <c r="PW27" s="35"/>
      <c r="PX27" s="284">
        <v>0.84</v>
      </c>
      <c r="PY27" s="65"/>
      <c r="PZ27" s="65"/>
      <c r="QA27" s="332"/>
      <c r="QB27" s="274" t="s">
        <v>227</v>
      </c>
      <c r="QC27" s="275"/>
      <c r="QD27" s="276"/>
      <c r="QE27" s="64"/>
      <c r="QF27" s="34">
        <v>0.44</v>
      </c>
      <c r="QG27" s="34">
        <v>0.28999999999999998</v>
      </c>
      <c r="QH27" s="35"/>
      <c r="QI27" s="284">
        <v>0.54</v>
      </c>
      <c r="QJ27" s="65"/>
      <c r="QK27" s="65"/>
      <c r="QL27" s="332"/>
      <c r="QM27" s="274" t="s">
        <v>227</v>
      </c>
      <c r="QN27" s="275"/>
      <c r="QO27" s="276"/>
      <c r="QP27" s="64"/>
      <c r="QQ27" s="34">
        <v>0.61</v>
      </c>
      <c r="QR27" s="34">
        <v>2.27</v>
      </c>
      <c r="QS27" s="35"/>
      <c r="QT27" s="284">
        <v>0.94</v>
      </c>
      <c r="QU27" s="65"/>
      <c r="QV27" s="65"/>
      <c r="QW27" s="332"/>
      <c r="QX27" s="274" t="s">
        <v>227</v>
      </c>
      <c r="QY27" s="275"/>
      <c r="QZ27" s="276"/>
      <c r="RA27" s="64"/>
      <c r="RB27" s="34">
        <v>0.49</v>
      </c>
      <c r="RC27" s="34">
        <v>0.54</v>
      </c>
      <c r="RD27" s="35"/>
      <c r="RE27" s="284"/>
      <c r="RF27" s="65"/>
      <c r="RG27" s="65"/>
      <c r="RH27" s="332" t="s">
        <v>612</v>
      </c>
    </row>
    <row r="28" spans="1:476" ht="15" customHeight="1">
      <c r="A28" s="70" t="s">
        <v>267</v>
      </c>
      <c r="B28" s="69">
        <v>2</v>
      </c>
      <c r="C28" s="70" t="s">
        <v>296</v>
      </c>
      <c r="D28" s="71" t="s">
        <v>41</v>
      </c>
      <c r="E28" s="82">
        <v>0.68</v>
      </c>
      <c r="F28" s="82"/>
      <c r="G28" s="83">
        <v>0.38</v>
      </c>
      <c r="H28" s="377"/>
      <c r="I28" s="84"/>
      <c r="J28" s="84"/>
      <c r="K28" s="70" t="s">
        <v>267</v>
      </c>
      <c r="L28" s="69">
        <v>4</v>
      </c>
      <c r="M28" s="70" t="s">
        <v>296</v>
      </c>
      <c r="N28" s="71" t="s">
        <v>40</v>
      </c>
      <c r="O28" s="82">
        <v>0.71</v>
      </c>
      <c r="P28" s="82"/>
      <c r="Q28" s="83"/>
      <c r="R28" s="377"/>
      <c r="S28" s="84"/>
      <c r="T28" s="84"/>
      <c r="U28" s="70" t="s">
        <v>267</v>
      </c>
      <c r="V28" s="69">
        <v>1</v>
      </c>
      <c r="W28" s="70" t="s">
        <v>296</v>
      </c>
      <c r="X28" s="71" t="s">
        <v>41</v>
      </c>
      <c r="Y28" s="82">
        <v>0.91</v>
      </c>
      <c r="Z28" s="82"/>
      <c r="AA28" s="83">
        <v>0.89</v>
      </c>
      <c r="AB28" s="377"/>
      <c r="AC28" s="84" t="s">
        <v>328</v>
      </c>
      <c r="AD28" s="84">
        <v>-3</v>
      </c>
      <c r="AE28" s="70" t="s">
        <v>267</v>
      </c>
      <c r="AF28" s="69">
        <v>2</v>
      </c>
      <c r="AG28" s="70" t="s">
        <v>296</v>
      </c>
      <c r="AH28" s="71" t="s">
        <v>41</v>
      </c>
      <c r="AI28" s="82">
        <v>1.04</v>
      </c>
      <c r="AJ28" s="82"/>
      <c r="AK28" s="83"/>
      <c r="AL28" s="377"/>
      <c r="AM28" s="84" t="s">
        <v>328</v>
      </c>
      <c r="AN28" s="84">
        <v>-10</v>
      </c>
      <c r="AO28" s="70" t="s">
        <v>267</v>
      </c>
      <c r="AP28" s="69">
        <v>3</v>
      </c>
      <c r="AQ28" s="70" t="s">
        <v>296</v>
      </c>
      <c r="AR28" s="71" t="s">
        <v>40</v>
      </c>
      <c r="AS28" s="82">
        <v>0.74</v>
      </c>
      <c r="AT28" s="82"/>
      <c r="AU28" s="83">
        <v>0.78</v>
      </c>
      <c r="AV28" s="377"/>
      <c r="AW28" s="84"/>
      <c r="AX28" s="84"/>
      <c r="AY28" s="70" t="s">
        <v>267</v>
      </c>
      <c r="AZ28" s="69">
        <v>1</v>
      </c>
      <c r="BA28" s="70" t="s">
        <v>296</v>
      </c>
      <c r="BB28" s="71" t="s">
        <v>41</v>
      </c>
      <c r="BC28" s="82">
        <v>0.98</v>
      </c>
      <c r="BD28" s="82"/>
      <c r="BE28" s="83"/>
      <c r="BF28" s="377"/>
      <c r="BG28" s="84"/>
      <c r="BH28" s="84"/>
      <c r="BI28" s="70" t="s">
        <v>267</v>
      </c>
      <c r="BJ28" s="69">
        <v>4</v>
      </c>
      <c r="BK28" s="70" t="s">
        <v>296</v>
      </c>
      <c r="BL28" s="71" t="s">
        <v>40</v>
      </c>
      <c r="BM28" s="82">
        <v>0.39</v>
      </c>
      <c r="BN28" s="82"/>
      <c r="BO28" s="83">
        <v>0.09</v>
      </c>
      <c r="BP28" s="377"/>
      <c r="BQ28" s="84"/>
      <c r="BR28" s="84"/>
      <c r="BS28" s="70" t="s">
        <v>267</v>
      </c>
      <c r="BT28" s="69">
        <v>1</v>
      </c>
      <c r="BU28" s="70" t="s">
        <v>296</v>
      </c>
      <c r="BV28" s="71" t="s">
        <v>41</v>
      </c>
      <c r="BW28" s="82">
        <v>1.26</v>
      </c>
      <c r="BX28" s="82"/>
      <c r="BY28" s="83"/>
      <c r="BZ28" s="377"/>
      <c r="CA28" s="84" t="s">
        <v>328</v>
      </c>
      <c r="CB28" s="84">
        <v>10</v>
      </c>
      <c r="CC28" s="70" t="s">
        <v>267</v>
      </c>
      <c r="CD28" s="69">
        <v>1</v>
      </c>
      <c r="CE28" s="70" t="s">
        <v>296</v>
      </c>
      <c r="CF28" s="71" t="s">
        <v>41</v>
      </c>
      <c r="CG28" s="82">
        <v>1.59</v>
      </c>
      <c r="CH28" s="82"/>
      <c r="CI28" s="83"/>
      <c r="CJ28" s="377"/>
      <c r="CK28" s="84"/>
      <c r="CL28" s="84"/>
      <c r="CM28" s="70" t="s">
        <v>280</v>
      </c>
      <c r="CN28" s="69">
        <v>1</v>
      </c>
      <c r="CO28" s="70" t="s">
        <v>296</v>
      </c>
      <c r="CP28" s="71" t="s">
        <v>41</v>
      </c>
      <c r="CQ28" s="82">
        <v>0.55000000000000004</v>
      </c>
      <c r="CR28" s="82"/>
      <c r="CS28" s="83"/>
      <c r="CT28" s="377"/>
      <c r="CU28" s="84"/>
      <c r="CV28" s="84"/>
      <c r="CW28" s="70" t="s">
        <v>280</v>
      </c>
      <c r="CX28" s="69">
        <v>1</v>
      </c>
      <c r="CY28" s="70" t="s">
        <v>296</v>
      </c>
      <c r="CZ28" s="71" t="s">
        <v>41</v>
      </c>
      <c r="DA28" s="82">
        <v>0.94</v>
      </c>
      <c r="DB28" s="82"/>
      <c r="DC28" s="83">
        <v>0.28999999999999998</v>
      </c>
      <c r="DD28" s="377"/>
      <c r="DE28" s="84"/>
      <c r="DF28" s="84"/>
      <c r="DG28" s="70" t="s">
        <v>280</v>
      </c>
      <c r="DH28" s="69"/>
      <c r="DI28" s="70" t="s">
        <v>296</v>
      </c>
      <c r="DJ28" s="71"/>
      <c r="DK28" s="82"/>
      <c r="DL28" s="82"/>
      <c r="DM28" s="83"/>
      <c r="DN28" s="377"/>
      <c r="DO28" s="84"/>
      <c r="DP28" s="84"/>
      <c r="DQ28" s="70" t="s">
        <v>280</v>
      </c>
      <c r="DR28" s="69">
        <v>4</v>
      </c>
      <c r="DS28" s="70" t="s">
        <v>296</v>
      </c>
      <c r="DT28" s="71" t="s">
        <v>40</v>
      </c>
      <c r="DU28" s="82">
        <v>0.56000000000000005</v>
      </c>
      <c r="DV28" s="82"/>
      <c r="DW28" s="83">
        <v>1.62</v>
      </c>
      <c r="DX28" s="377"/>
      <c r="DY28" s="84"/>
      <c r="DZ28" s="84"/>
      <c r="EA28" s="70" t="s">
        <v>280</v>
      </c>
      <c r="EB28" s="69">
        <v>2</v>
      </c>
      <c r="EC28" s="70" t="s">
        <v>296</v>
      </c>
      <c r="ED28" s="71" t="s">
        <v>41</v>
      </c>
      <c r="EE28" s="82">
        <v>1.46</v>
      </c>
      <c r="EF28" s="82"/>
      <c r="EG28" s="83"/>
      <c r="EH28" s="377"/>
      <c r="EI28" s="84"/>
      <c r="EJ28" s="84"/>
      <c r="EK28" s="67" t="s">
        <v>280</v>
      </c>
      <c r="EL28" s="69">
        <v>3</v>
      </c>
      <c r="EM28" s="70" t="s">
        <v>296</v>
      </c>
      <c r="EN28" s="71" t="s">
        <v>40</v>
      </c>
      <c r="EO28" s="34">
        <v>0.73</v>
      </c>
      <c r="EP28" s="34"/>
      <c r="EQ28" s="35">
        <v>0.25</v>
      </c>
      <c r="ER28" s="285"/>
      <c r="ES28" s="65"/>
      <c r="ET28" s="65"/>
      <c r="EU28" s="67" t="s">
        <v>280</v>
      </c>
      <c r="EV28" s="69">
        <v>4</v>
      </c>
      <c r="EW28" s="70" t="s">
        <v>296</v>
      </c>
      <c r="EX28" s="71" t="s">
        <v>40</v>
      </c>
      <c r="EY28" s="34">
        <v>0.74</v>
      </c>
      <c r="EZ28" s="34"/>
      <c r="FA28" s="35"/>
      <c r="FB28" s="285"/>
      <c r="FC28" s="65"/>
      <c r="FD28" s="65"/>
      <c r="FE28" s="67" t="s">
        <v>280</v>
      </c>
      <c r="FF28" s="69">
        <v>4</v>
      </c>
      <c r="FG28" s="70" t="s">
        <v>296</v>
      </c>
      <c r="FH28" s="71" t="s">
        <v>40</v>
      </c>
      <c r="FI28" s="34">
        <v>0.75</v>
      </c>
      <c r="FJ28" s="34"/>
      <c r="FK28" s="35"/>
      <c r="FL28" s="285"/>
      <c r="FM28" s="65"/>
      <c r="FN28" s="65"/>
      <c r="FO28" s="67" t="s">
        <v>280</v>
      </c>
      <c r="FP28" s="69">
        <v>4</v>
      </c>
      <c r="FQ28" s="70" t="s">
        <v>296</v>
      </c>
      <c r="FR28" s="71" t="s">
        <v>40</v>
      </c>
      <c r="FS28" s="34">
        <v>0.39</v>
      </c>
      <c r="FT28" s="34"/>
      <c r="FU28" s="35">
        <v>0.57999999999999996</v>
      </c>
      <c r="FV28" s="285"/>
      <c r="FW28" s="65"/>
      <c r="FX28" s="65"/>
      <c r="FY28" s="67" t="s">
        <v>280</v>
      </c>
      <c r="FZ28" s="69">
        <v>3</v>
      </c>
      <c r="GA28" s="70" t="s">
        <v>296</v>
      </c>
      <c r="GB28" s="71" t="s">
        <v>40</v>
      </c>
      <c r="GC28" s="34">
        <v>0.28000000000000003</v>
      </c>
      <c r="GD28" s="34"/>
      <c r="GE28" s="35"/>
      <c r="GF28" s="285"/>
      <c r="GG28" s="65"/>
      <c r="GH28" s="65"/>
      <c r="GI28" s="67" t="s">
        <v>280</v>
      </c>
      <c r="GJ28" s="69">
        <v>1</v>
      </c>
      <c r="GK28" s="70" t="s">
        <v>296</v>
      </c>
      <c r="GL28" s="71" t="s">
        <v>41</v>
      </c>
      <c r="GM28" s="34">
        <v>0.55000000000000004</v>
      </c>
      <c r="GN28" s="34"/>
      <c r="GO28" s="35">
        <v>1.43</v>
      </c>
      <c r="GP28" s="285"/>
      <c r="GQ28" s="65"/>
      <c r="GR28" s="65"/>
      <c r="GS28" s="67" t="s">
        <v>280</v>
      </c>
      <c r="GT28" s="69">
        <v>3</v>
      </c>
      <c r="GU28" s="70" t="s">
        <v>296</v>
      </c>
      <c r="GV28" s="71" t="s">
        <v>40</v>
      </c>
      <c r="GW28" s="34">
        <v>0.46</v>
      </c>
      <c r="GX28" s="34"/>
      <c r="GY28" s="35"/>
      <c r="GZ28" s="285"/>
      <c r="HA28" s="65"/>
      <c r="HB28" s="65"/>
      <c r="HC28" s="67" t="s">
        <v>280</v>
      </c>
      <c r="HD28" s="69">
        <v>3</v>
      </c>
      <c r="HE28" s="70" t="s">
        <v>296</v>
      </c>
      <c r="HF28" s="71" t="s">
        <v>40</v>
      </c>
      <c r="HG28" s="34" t="s">
        <v>618</v>
      </c>
      <c r="HH28" s="34"/>
      <c r="HI28" s="35">
        <v>0.96</v>
      </c>
      <c r="HJ28" s="285"/>
      <c r="HK28" s="65"/>
      <c r="HL28" s="65"/>
      <c r="HM28" s="67" t="s">
        <v>280</v>
      </c>
      <c r="HN28" s="69">
        <v>4</v>
      </c>
      <c r="HO28" s="70" t="s">
        <v>296</v>
      </c>
      <c r="HP28" s="71" t="s">
        <v>40</v>
      </c>
      <c r="HQ28" s="34">
        <v>0.31</v>
      </c>
      <c r="HR28" s="34"/>
      <c r="HS28" s="35"/>
      <c r="HT28" s="285"/>
      <c r="HU28" s="65"/>
      <c r="HV28" s="65"/>
      <c r="HW28" s="67" t="s">
        <v>280</v>
      </c>
      <c r="HX28" s="69">
        <v>3</v>
      </c>
      <c r="HY28" s="70" t="s">
        <v>296</v>
      </c>
      <c r="HZ28" s="71" t="s">
        <v>40</v>
      </c>
      <c r="IA28" s="34">
        <v>0.53</v>
      </c>
      <c r="IB28" s="34"/>
      <c r="IC28" s="35">
        <v>0.24</v>
      </c>
      <c r="ID28" s="285"/>
      <c r="IE28" s="65"/>
      <c r="IF28" s="65"/>
      <c r="IG28" s="67" t="s">
        <v>280</v>
      </c>
      <c r="IH28" s="69">
        <v>4</v>
      </c>
      <c r="II28" s="70" t="s">
        <v>296</v>
      </c>
      <c r="IJ28" s="71" t="s">
        <v>40</v>
      </c>
      <c r="IK28" s="34">
        <v>0.46</v>
      </c>
      <c r="IL28" s="34"/>
      <c r="IM28" s="35"/>
      <c r="IN28" s="285"/>
      <c r="IO28" s="65"/>
      <c r="IP28" s="65"/>
      <c r="IQ28" s="67" t="s">
        <v>280</v>
      </c>
      <c r="IR28" s="69">
        <v>2</v>
      </c>
      <c r="IS28" s="70" t="s">
        <v>296</v>
      </c>
      <c r="IT28" s="71" t="s">
        <v>41</v>
      </c>
      <c r="IU28" s="34">
        <v>1.1200000000000001</v>
      </c>
      <c r="IV28" s="34"/>
      <c r="IW28" s="35"/>
      <c r="IX28" s="285"/>
      <c r="IY28" s="65"/>
      <c r="IZ28" s="65"/>
      <c r="JA28" s="67" t="s">
        <v>280</v>
      </c>
      <c r="JB28" s="69">
        <v>1</v>
      </c>
      <c r="JC28" s="70" t="s">
        <v>296</v>
      </c>
      <c r="JD28" s="71" t="s">
        <v>41</v>
      </c>
      <c r="JE28" s="34">
        <v>0.3</v>
      </c>
      <c r="JF28" s="34"/>
      <c r="JG28" s="35">
        <v>0.52</v>
      </c>
      <c r="JH28" s="285"/>
      <c r="JI28" s="65"/>
      <c r="JJ28" s="65"/>
      <c r="JK28" s="67" t="s">
        <v>280</v>
      </c>
      <c r="JL28" s="69">
        <v>1</v>
      </c>
      <c r="JM28" s="70" t="s">
        <v>296</v>
      </c>
      <c r="JN28" s="71" t="s">
        <v>41</v>
      </c>
      <c r="JO28" s="34">
        <v>0.33</v>
      </c>
      <c r="JP28" s="34"/>
      <c r="JQ28" s="35">
        <v>1.27</v>
      </c>
      <c r="JR28" s="285"/>
      <c r="JS28" s="65"/>
      <c r="JT28" s="65"/>
      <c r="JU28" s="67" t="s">
        <v>280</v>
      </c>
      <c r="JV28" s="69">
        <v>2</v>
      </c>
      <c r="JW28" s="70" t="s">
        <v>296</v>
      </c>
      <c r="JX28" s="71" t="s">
        <v>41</v>
      </c>
      <c r="JY28" s="34">
        <v>1.1200000000000001</v>
      </c>
      <c r="JZ28" s="34"/>
      <c r="KA28" s="35"/>
      <c r="KB28" s="285"/>
      <c r="KC28" s="65" t="s">
        <v>328</v>
      </c>
      <c r="KD28" s="65">
        <v>2</v>
      </c>
      <c r="KE28" s="67" t="s">
        <v>280</v>
      </c>
      <c r="KF28" s="69">
        <v>3</v>
      </c>
      <c r="KG28" s="70" t="s">
        <v>296</v>
      </c>
      <c r="KH28" s="71" t="s">
        <v>40</v>
      </c>
      <c r="KI28" s="34">
        <v>0.38</v>
      </c>
      <c r="KJ28" s="34"/>
      <c r="KK28" s="35"/>
      <c r="KL28" s="285"/>
      <c r="KM28" s="65"/>
      <c r="KN28" s="65"/>
      <c r="KO28" s="67" t="s">
        <v>280</v>
      </c>
      <c r="KP28" s="69">
        <v>1</v>
      </c>
      <c r="KQ28" s="70" t="s">
        <v>296</v>
      </c>
      <c r="KR28" s="71" t="s">
        <v>41</v>
      </c>
      <c r="KS28" s="34">
        <v>0.77</v>
      </c>
      <c r="KT28" s="34"/>
      <c r="KU28" s="35"/>
      <c r="KV28" s="285"/>
      <c r="KW28" s="65"/>
      <c r="KX28" s="65"/>
      <c r="KY28" s="67" t="s">
        <v>280</v>
      </c>
      <c r="KZ28" s="69">
        <v>3</v>
      </c>
      <c r="LA28" s="70" t="s">
        <v>296</v>
      </c>
      <c r="LB28" s="71" t="s">
        <v>40</v>
      </c>
      <c r="LC28" s="34">
        <v>0.67</v>
      </c>
      <c r="LD28" s="34"/>
      <c r="LE28" s="35"/>
      <c r="LF28" s="285"/>
      <c r="LG28" s="65"/>
      <c r="LH28" s="65"/>
      <c r="LI28" s="67" t="s">
        <v>280</v>
      </c>
      <c r="LJ28" s="69">
        <v>3</v>
      </c>
      <c r="LK28" s="70" t="s">
        <v>296</v>
      </c>
      <c r="LL28" s="71" t="s">
        <v>40</v>
      </c>
      <c r="LM28" s="34">
        <v>0.59</v>
      </c>
      <c r="LN28" s="34"/>
      <c r="LO28" s="35">
        <v>0.23</v>
      </c>
      <c r="LP28" s="285"/>
      <c r="LQ28" s="65"/>
      <c r="LR28" s="65"/>
      <c r="LS28" s="67" t="s">
        <v>280</v>
      </c>
      <c r="LT28" s="69">
        <v>2</v>
      </c>
      <c r="LU28" s="70" t="s">
        <v>296</v>
      </c>
      <c r="LV28" s="71" t="s">
        <v>40</v>
      </c>
      <c r="LW28" s="34">
        <v>1.05</v>
      </c>
      <c r="LX28" s="34"/>
      <c r="LY28" s="35"/>
      <c r="LZ28" s="285"/>
      <c r="MA28" s="65"/>
      <c r="MB28" s="65"/>
      <c r="MC28" s="67" t="s">
        <v>280</v>
      </c>
      <c r="MD28" s="69">
        <v>1</v>
      </c>
      <c r="ME28" s="70" t="s">
        <v>296</v>
      </c>
      <c r="MF28" s="71" t="s">
        <v>41</v>
      </c>
      <c r="MG28" s="34">
        <v>0.81</v>
      </c>
      <c r="MH28" s="34"/>
      <c r="MI28" s="35"/>
      <c r="MJ28" s="285"/>
      <c r="MK28" s="65"/>
      <c r="ML28" s="65"/>
      <c r="MM28" s="67" t="s">
        <v>280</v>
      </c>
      <c r="MN28" s="69">
        <v>4</v>
      </c>
      <c r="MO28" s="70" t="s">
        <v>296</v>
      </c>
      <c r="MP28" s="71" t="s">
        <v>40</v>
      </c>
      <c r="MQ28" s="34">
        <v>0.76</v>
      </c>
      <c r="MR28" s="34"/>
      <c r="MS28" s="35"/>
      <c r="MT28" s="285"/>
      <c r="MU28" s="65"/>
      <c r="MV28" s="65"/>
      <c r="MW28" s="67" t="s">
        <v>280</v>
      </c>
      <c r="MX28" s="69">
        <v>3</v>
      </c>
      <c r="MY28" s="70" t="s">
        <v>296</v>
      </c>
      <c r="MZ28" s="71" t="s">
        <v>40</v>
      </c>
      <c r="NA28" s="34">
        <v>0.52</v>
      </c>
      <c r="NB28" s="34"/>
      <c r="NC28" s="35">
        <v>0.22</v>
      </c>
      <c r="ND28" s="285"/>
      <c r="NE28" s="65"/>
      <c r="NF28" s="65"/>
      <c r="NG28" s="67" t="s">
        <v>280</v>
      </c>
      <c r="NH28" s="69">
        <v>3</v>
      </c>
      <c r="NI28" s="70" t="s">
        <v>296</v>
      </c>
      <c r="NJ28" s="71" t="s">
        <v>40</v>
      </c>
      <c r="NK28" s="34">
        <v>0.57999999999999996</v>
      </c>
      <c r="NL28" s="34"/>
      <c r="NM28" s="35"/>
      <c r="NN28" s="285"/>
      <c r="NO28" s="65"/>
      <c r="NP28" s="65"/>
      <c r="NQ28" s="67" t="s">
        <v>280</v>
      </c>
      <c r="NR28" s="69">
        <v>2</v>
      </c>
      <c r="NS28" s="70" t="s">
        <v>296</v>
      </c>
      <c r="NT28" s="71" t="s">
        <v>41</v>
      </c>
      <c r="NU28" s="34">
        <v>1.1399999999999999</v>
      </c>
      <c r="NV28" s="34"/>
      <c r="NW28" s="35"/>
      <c r="NX28" s="285"/>
      <c r="NY28" s="65"/>
      <c r="NZ28" s="65"/>
      <c r="OA28" s="67" t="s">
        <v>280</v>
      </c>
      <c r="OB28" s="69">
        <v>2</v>
      </c>
      <c r="OC28" s="70" t="s">
        <v>296</v>
      </c>
      <c r="OD28" s="71" t="s">
        <v>41</v>
      </c>
      <c r="OE28" s="34">
        <v>33.94</v>
      </c>
      <c r="OF28" s="34"/>
      <c r="OG28" s="35">
        <v>32</v>
      </c>
      <c r="OH28" s="285"/>
      <c r="OI28" s="65"/>
      <c r="OJ28" s="65"/>
      <c r="OK28" s="272" t="s">
        <v>284</v>
      </c>
      <c r="OL28" s="273"/>
      <c r="OM28" s="273"/>
      <c r="ON28" s="237"/>
      <c r="OO28" s="277">
        <v>0.64583333333333337</v>
      </c>
      <c r="OP28" s="277"/>
      <c r="OQ28" s="278"/>
      <c r="OR28" s="285"/>
      <c r="OS28" s="279"/>
      <c r="OT28" s="280"/>
      <c r="OU28" s="67" t="s">
        <v>280</v>
      </c>
      <c r="OV28" s="69">
        <v>3</v>
      </c>
      <c r="OW28" s="70" t="s">
        <v>296</v>
      </c>
      <c r="OX28" s="71" t="s">
        <v>40</v>
      </c>
      <c r="OY28" s="34">
        <v>1.0900000000000001</v>
      </c>
      <c r="OZ28" s="34"/>
      <c r="PA28" s="35"/>
      <c r="PB28" s="285"/>
      <c r="PC28" s="65"/>
      <c r="PD28" s="65"/>
      <c r="PE28" s="333"/>
      <c r="PF28" s="272" t="s">
        <v>284</v>
      </c>
      <c r="PG28" s="273"/>
      <c r="PH28" s="273"/>
      <c r="PI28" s="258"/>
      <c r="PJ28" s="277">
        <v>0.64583333333333337</v>
      </c>
      <c r="PK28" s="277"/>
      <c r="PL28" s="278"/>
      <c r="PM28" s="285"/>
      <c r="PN28" s="279"/>
      <c r="PO28" s="280"/>
      <c r="PP28" s="333"/>
      <c r="PQ28" s="272" t="s">
        <v>284</v>
      </c>
      <c r="PR28" s="273"/>
      <c r="PS28" s="273"/>
      <c r="PT28" s="259"/>
      <c r="PU28" s="277">
        <v>0.64583333333333337</v>
      </c>
      <c r="PV28" s="277"/>
      <c r="PW28" s="278"/>
      <c r="PX28" s="285"/>
      <c r="PY28" s="279"/>
      <c r="PZ28" s="280"/>
      <c r="QA28" s="333"/>
      <c r="QB28" s="272" t="s">
        <v>284</v>
      </c>
      <c r="QC28" s="273"/>
      <c r="QD28" s="273"/>
      <c r="QE28" s="260"/>
      <c r="QF28" s="277">
        <v>0.64583333333333337</v>
      </c>
      <c r="QG28" s="277"/>
      <c r="QH28" s="278"/>
      <c r="QI28" s="285"/>
      <c r="QJ28" s="279"/>
      <c r="QK28" s="280"/>
      <c r="QL28" s="333"/>
      <c r="QM28" s="272" t="s">
        <v>284</v>
      </c>
      <c r="QN28" s="273"/>
      <c r="QO28" s="273"/>
      <c r="QP28" s="261"/>
      <c r="QQ28" s="277">
        <v>0.64583333333333337</v>
      </c>
      <c r="QR28" s="277"/>
      <c r="QS28" s="278"/>
      <c r="QT28" s="285"/>
      <c r="QU28" s="279"/>
      <c r="QV28" s="280"/>
      <c r="QW28" s="333"/>
      <c r="QX28" s="272" t="s">
        <v>284</v>
      </c>
      <c r="QY28" s="273"/>
      <c r="QZ28" s="273"/>
      <c r="RA28" s="262"/>
      <c r="RB28" s="277">
        <v>0.64583333333333337</v>
      </c>
      <c r="RC28" s="277"/>
      <c r="RD28" s="278"/>
      <c r="RE28" s="285"/>
      <c r="RF28" s="279"/>
      <c r="RG28" s="280"/>
      <c r="RH28" s="333"/>
    </row>
    <row r="29" spans="1:476" ht="15" customHeight="1">
      <c r="A29" s="70" t="s">
        <v>280</v>
      </c>
      <c r="B29" s="69" t="s">
        <v>306</v>
      </c>
      <c r="C29" s="71" t="s">
        <v>295</v>
      </c>
      <c r="D29" s="71" t="s">
        <v>40</v>
      </c>
      <c r="E29" s="82">
        <v>0.56000000000000005</v>
      </c>
      <c r="F29" s="82"/>
      <c r="G29" s="83">
        <v>0.74</v>
      </c>
      <c r="H29" s="378"/>
      <c r="I29" s="84"/>
      <c r="J29" s="84"/>
      <c r="K29" s="70" t="s">
        <v>280</v>
      </c>
      <c r="L29" s="69" t="s">
        <v>309</v>
      </c>
      <c r="M29" s="71" t="s">
        <v>295</v>
      </c>
      <c r="N29" s="71" t="s">
        <v>40</v>
      </c>
      <c r="O29" s="82">
        <v>0.49</v>
      </c>
      <c r="P29" s="82"/>
      <c r="Q29" s="83"/>
      <c r="R29" s="378"/>
      <c r="S29" s="84"/>
      <c r="T29" s="84"/>
      <c r="U29" s="70" t="s">
        <v>280</v>
      </c>
      <c r="V29" s="69" t="s">
        <v>306</v>
      </c>
      <c r="W29" s="71" t="s">
        <v>295</v>
      </c>
      <c r="X29" s="71" t="s">
        <v>40</v>
      </c>
      <c r="Y29" s="82">
        <v>0.48</v>
      </c>
      <c r="Z29" s="82"/>
      <c r="AA29" s="83">
        <v>0.44</v>
      </c>
      <c r="AB29" s="378"/>
      <c r="AC29" s="84"/>
      <c r="AD29" s="84"/>
      <c r="AE29" s="70" t="s">
        <v>280</v>
      </c>
      <c r="AF29" s="69" t="s">
        <v>306</v>
      </c>
      <c r="AG29" s="71" t="s">
        <v>295</v>
      </c>
      <c r="AH29" s="71" t="s">
        <v>40</v>
      </c>
      <c r="AI29" s="82">
        <v>1.61</v>
      </c>
      <c r="AJ29" s="82"/>
      <c r="AK29" s="83"/>
      <c r="AL29" s="378"/>
      <c r="AM29" s="84"/>
      <c r="AN29" s="84"/>
      <c r="AO29" s="70" t="s">
        <v>280</v>
      </c>
      <c r="AP29" s="69" t="s">
        <v>309</v>
      </c>
      <c r="AQ29" s="71" t="s">
        <v>295</v>
      </c>
      <c r="AR29" s="71" t="s">
        <v>40</v>
      </c>
      <c r="AS29" s="82">
        <v>0.38</v>
      </c>
      <c r="AT29" s="82"/>
      <c r="AU29" s="83">
        <v>0.47</v>
      </c>
      <c r="AV29" s="378"/>
      <c r="AW29" s="84"/>
      <c r="AX29" s="84"/>
      <c r="AY29" s="70" t="s">
        <v>280</v>
      </c>
      <c r="AZ29" s="69" t="s">
        <v>306</v>
      </c>
      <c r="BA29" s="71" t="s">
        <v>295</v>
      </c>
      <c r="BB29" s="71" t="s">
        <v>40</v>
      </c>
      <c r="BC29" s="82">
        <v>0.39</v>
      </c>
      <c r="BD29" s="82"/>
      <c r="BE29" s="83"/>
      <c r="BF29" s="378"/>
      <c r="BG29" s="84"/>
      <c r="BH29" s="84"/>
      <c r="BI29" s="70" t="s">
        <v>280</v>
      </c>
      <c r="BJ29" s="69" t="s">
        <v>309</v>
      </c>
      <c r="BK29" s="71" t="s">
        <v>295</v>
      </c>
      <c r="BL29" s="71" t="s">
        <v>40</v>
      </c>
      <c r="BM29" s="82">
        <v>0.34</v>
      </c>
      <c r="BN29" s="82"/>
      <c r="BO29" s="83">
        <v>0.21</v>
      </c>
      <c r="BP29" s="378"/>
      <c r="BQ29" s="84"/>
      <c r="BR29" s="84"/>
      <c r="BS29" s="70" t="s">
        <v>280</v>
      </c>
      <c r="BT29" s="69" t="s">
        <v>306</v>
      </c>
      <c r="BU29" s="71" t="s">
        <v>295</v>
      </c>
      <c r="BV29" s="71" t="s">
        <v>40</v>
      </c>
      <c r="BW29" s="82">
        <v>0.52</v>
      </c>
      <c r="BX29" s="82"/>
      <c r="BY29" s="83"/>
      <c r="BZ29" s="378"/>
      <c r="CA29" s="84"/>
      <c r="CB29" s="84"/>
      <c r="CC29" s="70" t="s">
        <v>280</v>
      </c>
      <c r="CD29" s="69" t="s">
        <v>306</v>
      </c>
      <c r="CE29" s="71" t="s">
        <v>295</v>
      </c>
      <c r="CF29" s="71" t="s">
        <v>40</v>
      </c>
      <c r="CG29" s="82">
        <v>0.36</v>
      </c>
      <c r="CH29" s="82"/>
      <c r="CI29" s="83"/>
      <c r="CJ29" s="378"/>
      <c r="CK29" s="84"/>
      <c r="CL29" s="84"/>
      <c r="CM29" s="70" t="s">
        <v>541</v>
      </c>
      <c r="CN29" s="69" t="s">
        <v>306</v>
      </c>
      <c r="CO29" s="71" t="s">
        <v>295</v>
      </c>
      <c r="CP29" s="71" t="s">
        <v>40</v>
      </c>
      <c r="CQ29" s="82">
        <v>0.72</v>
      </c>
      <c r="CR29" s="82"/>
      <c r="CS29" s="83"/>
      <c r="CT29" s="378"/>
      <c r="CU29" s="84"/>
      <c r="CV29" s="84"/>
      <c r="CW29" s="70" t="s">
        <v>541</v>
      </c>
      <c r="CX29" s="69" t="s">
        <v>306</v>
      </c>
      <c r="CY29" s="71" t="s">
        <v>295</v>
      </c>
      <c r="CZ29" s="71" t="s">
        <v>40</v>
      </c>
      <c r="DA29" s="82">
        <v>0.53</v>
      </c>
      <c r="DB29" s="82"/>
      <c r="DC29" s="83">
        <v>0.93</v>
      </c>
      <c r="DD29" s="378"/>
      <c r="DE29" s="84"/>
      <c r="DF29" s="84"/>
      <c r="DG29" s="70" t="s">
        <v>541</v>
      </c>
      <c r="DH29" s="69"/>
      <c r="DI29" s="71" t="s">
        <v>295</v>
      </c>
      <c r="DJ29" s="71"/>
      <c r="DK29" s="82"/>
      <c r="DL29" s="82"/>
      <c r="DM29" s="83"/>
      <c r="DN29" s="378"/>
      <c r="DO29" s="84"/>
      <c r="DP29" s="84"/>
      <c r="DQ29" s="70" t="s">
        <v>541</v>
      </c>
      <c r="DR29" s="69" t="s">
        <v>309</v>
      </c>
      <c r="DS29" s="71" t="s">
        <v>295</v>
      </c>
      <c r="DT29" s="71" t="s">
        <v>40</v>
      </c>
      <c r="DU29" s="82">
        <v>0.54</v>
      </c>
      <c r="DV29" s="82"/>
      <c r="DW29" s="83">
        <v>0.26</v>
      </c>
      <c r="DX29" s="378"/>
      <c r="DY29" s="84"/>
      <c r="DZ29" s="84"/>
      <c r="EA29" s="70" t="s">
        <v>541</v>
      </c>
      <c r="EB29" s="69" t="s">
        <v>306</v>
      </c>
      <c r="EC29" s="71" t="s">
        <v>295</v>
      </c>
      <c r="ED29" s="71" t="s">
        <v>40</v>
      </c>
      <c r="EE29" s="82">
        <v>0.56000000000000005</v>
      </c>
      <c r="EF29" s="82"/>
      <c r="EG29" s="83"/>
      <c r="EH29" s="378"/>
      <c r="EI29" s="84"/>
      <c r="EJ29" s="84"/>
      <c r="EK29" s="67" t="s">
        <v>541</v>
      </c>
      <c r="EL29" s="69" t="s">
        <v>309</v>
      </c>
      <c r="EM29" s="71" t="s">
        <v>295</v>
      </c>
      <c r="EN29" s="71" t="s">
        <v>40</v>
      </c>
      <c r="EO29" s="34">
        <v>0.62</v>
      </c>
      <c r="EP29" s="34"/>
      <c r="EQ29" s="35">
        <v>0.23</v>
      </c>
      <c r="ER29" s="286"/>
      <c r="ES29" s="65"/>
      <c r="ET29" s="65"/>
      <c r="EU29" s="67" t="s">
        <v>541</v>
      </c>
      <c r="EV29" s="69" t="s">
        <v>309</v>
      </c>
      <c r="EW29" s="71" t="s">
        <v>295</v>
      </c>
      <c r="EX29" s="71" t="s">
        <v>40</v>
      </c>
      <c r="EY29" s="34">
        <v>0.51</v>
      </c>
      <c r="EZ29" s="34"/>
      <c r="FA29" s="35"/>
      <c r="FB29" s="286"/>
      <c r="FC29" s="65"/>
      <c r="FD29" s="65"/>
      <c r="FE29" s="67" t="s">
        <v>541</v>
      </c>
      <c r="FF29" s="69" t="s">
        <v>309</v>
      </c>
      <c r="FG29" s="71" t="s">
        <v>295</v>
      </c>
      <c r="FH29" s="71" t="s">
        <v>40</v>
      </c>
      <c r="FI29" s="34">
        <v>0.46</v>
      </c>
      <c r="FJ29" s="34"/>
      <c r="FK29" s="35"/>
      <c r="FL29" s="286"/>
      <c r="FM29" s="65"/>
      <c r="FN29" s="65"/>
      <c r="FO29" s="67" t="s">
        <v>541</v>
      </c>
      <c r="FP29" s="69" t="s">
        <v>309</v>
      </c>
      <c r="FQ29" s="71" t="s">
        <v>295</v>
      </c>
      <c r="FR29" s="71" t="s">
        <v>40</v>
      </c>
      <c r="FS29" s="34">
        <v>0.4</v>
      </c>
      <c r="FT29" s="34"/>
      <c r="FU29" s="35">
        <v>0.46</v>
      </c>
      <c r="FV29" s="286"/>
      <c r="FW29" s="65"/>
      <c r="FX29" s="65"/>
      <c r="FY29" s="67" t="s">
        <v>541</v>
      </c>
      <c r="FZ29" s="69" t="s">
        <v>309</v>
      </c>
      <c r="GA29" s="71" t="s">
        <v>295</v>
      </c>
      <c r="GB29" s="71" t="s">
        <v>40</v>
      </c>
      <c r="GC29" s="34">
        <v>6.26</v>
      </c>
      <c r="GD29" s="34"/>
      <c r="GE29" s="35"/>
      <c r="GF29" s="286"/>
      <c r="GG29" s="65"/>
      <c r="GH29" s="65"/>
      <c r="GI29" s="67" t="s">
        <v>541</v>
      </c>
      <c r="GJ29" s="69" t="s">
        <v>306</v>
      </c>
      <c r="GK29" s="71" t="s">
        <v>295</v>
      </c>
      <c r="GL29" s="71" t="s">
        <v>40</v>
      </c>
      <c r="GM29" s="34">
        <v>0.64</v>
      </c>
      <c r="GN29" s="34"/>
      <c r="GO29" s="35">
        <v>0.23</v>
      </c>
      <c r="GP29" s="286"/>
      <c r="GQ29" s="65"/>
      <c r="GR29" s="65"/>
      <c r="GS29" s="67" t="s">
        <v>541</v>
      </c>
      <c r="GT29" s="69" t="s">
        <v>309</v>
      </c>
      <c r="GU29" s="71" t="s">
        <v>295</v>
      </c>
      <c r="GV29" s="71" t="s">
        <v>40</v>
      </c>
      <c r="GW29" s="34">
        <v>0.61</v>
      </c>
      <c r="GX29" s="34"/>
      <c r="GY29" s="35"/>
      <c r="GZ29" s="286"/>
      <c r="HA29" s="65"/>
      <c r="HB29" s="65"/>
      <c r="HC29" s="67" t="s">
        <v>541</v>
      </c>
      <c r="HD29" s="69" t="s">
        <v>309</v>
      </c>
      <c r="HE29" s="71" t="s">
        <v>295</v>
      </c>
      <c r="HF29" s="71" t="s">
        <v>40</v>
      </c>
      <c r="HG29" s="34">
        <v>0.55000000000000004</v>
      </c>
      <c r="HH29" s="34"/>
      <c r="HI29" s="35">
        <v>0.49</v>
      </c>
      <c r="HJ29" s="286"/>
      <c r="HK29" s="65"/>
      <c r="HL29" s="65"/>
      <c r="HM29" s="67" t="s">
        <v>541</v>
      </c>
      <c r="HN29" s="69" t="s">
        <v>309</v>
      </c>
      <c r="HO29" s="71" t="s">
        <v>295</v>
      </c>
      <c r="HP29" s="71" t="s">
        <v>40</v>
      </c>
      <c r="HQ29" s="34">
        <v>0.4</v>
      </c>
      <c r="HR29" s="34"/>
      <c r="HS29" s="35"/>
      <c r="HT29" s="286"/>
      <c r="HU29" s="65"/>
      <c r="HV29" s="65"/>
      <c r="HW29" s="67" t="s">
        <v>541</v>
      </c>
      <c r="HX29" s="69" t="s">
        <v>589</v>
      </c>
      <c r="HY29" s="71" t="s">
        <v>295</v>
      </c>
      <c r="HZ29" s="71" t="s">
        <v>40</v>
      </c>
      <c r="IA29" s="34">
        <v>0.4</v>
      </c>
      <c r="IB29" s="34"/>
      <c r="IC29" s="35">
        <v>0.23</v>
      </c>
      <c r="ID29" s="286"/>
      <c r="IE29" s="65"/>
      <c r="IF29" s="65"/>
      <c r="IG29" s="67" t="s">
        <v>541</v>
      </c>
      <c r="IH29" s="69" t="s">
        <v>309</v>
      </c>
      <c r="II29" s="71" t="s">
        <v>295</v>
      </c>
      <c r="IJ29" s="71" t="s">
        <v>40</v>
      </c>
      <c r="IK29" s="34">
        <v>0.53</v>
      </c>
      <c r="IL29" s="34"/>
      <c r="IM29" s="35"/>
      <c r="IN29" s="286"/>
      <c r="IO29" s="65"/>
      <c r="IP29" s="65"/>
      <c r="IQ29" s="67" t="s">
        <v>541</v>
      </c>
      <c r="IR29" s="69" t="s">
        <v>306</v>
      </c>
      <c r="IS29" s="71" t="s">
        <v>295</v>
      </c>
      <c r="IT29" s="71" t="s">
        <v>40</v>
      </c>
      <c r="IU29" s="34">
        <v>0.66</v>
      </c>
      <c r="IV29" s="34"/>
      <c r="IW29" s="35"/>
      <c r="IX29" s="286"/>
      <c r="IY29" s="65"/>
      <c r="IZ29" s="65"/>
      <c r="JA29" s="67" t="s">
        <v>541</v>
      </c>
      <c r="JB29" s="69" t="s">
        <v>306</v>
      </c>
      <c r="JC29" s="71" t="s">
        <v>295</v>
      </c>
      <c r="JD29" s="71" t="s">
        <v>40</v>
      </c>
      <c r="JE29" s="34">
        <v>1.44</v>
      </c>
      <c r="JF29" s="34"/>
      <c r="JG29" s="35">
        <v>0.61</v>
      </c>
      <c r="JH29" s="286"/>
      <c r="JI29" s="65"/>
      <c r="JJ29" s="65"/>
      <c r="JK29" s="67" t="s">
        <v>541</v>
      </c>
      <c r="JL29" s="69" t="s">
        <v>306</v>
      </c>
      <c r="JM29" s="71" t="s">
        <v>295</v>
      </c>
      <c r="JN29" s="71" t="s">
        <v>40</v>
      </c>
      <c r="JO29" s="34">
        <v>0.89</v>
      </c>
      <c r="JP29" s="34"/>
      <c r="JQ29" s="35">
        <v>0.33</v>
      </c>
      <c r="JR29" s="286"/>
      <c r="JS29" s="65"/>
      <c r="JT29" s="65"/>
      <c r="JU29" s="67" t="s">
        <v>541</v>
      </c>
      <c r="JV29" s="69" t="s">
        <v>306</v>
      </c>
      <c r="JW29" s="71" t="s">
        <v>295</v>
      </c>
      <c r="JX29" s="71" t="s">
        <v>40</v>
      </c>
      <c r="JY29" s="34">
        <v>0.62</v>
      </c>
      <c r="JZ29" s="34"/>
      <c r="KA29" s="35"/>
      <c r="KB29" s="286"/>
      <c r="KC29" s="65"/>
      <c r="KD29" s="65"/>
      <c r="KE29" s="67" t="s">
        <v>541</v>
      </c>
      <c r="KF29" s="69" t="s">
        <v>309</v>
      </c>
      <c r="KG29" s="71" t="s">
        <v>295</v>
      </c>
      <c r="KH29" s="71" t="s">
        <v>40</v>
      </c>
      <c r="KI29" s="34">
        <v>0.68</v>
      </c>
      <c r="KJ29" s="34"/>
      <c r="KK29" s="35"/>
      <c r="KL29" s="286"/>
      <c r="KM29" s="65"/>
      <c r="KN29" s="65"/>
      <c r="KO29" s="67" t="s">
        <v>541</v>
      </c>
      <c r="KP29" s="69" t="s">
        <v>306</v>
      </c>
      <c r="KQ29" s="71" t="s">
        <v>295</v>
      </c>
      <c r="KR29" s="71" t="s">
        <v>40</v>
      </c>
      <c r="KS29" s="34">
        <v>0.46</v>
      </c>
      <c r="KT29" s="34"/>
      <c r="KU29" s="35"/>
      <c r="KV29" s="286"/>
      <c r="KW29" s="65"/>
      <c r="KX29" s="65"/>
      <c r="KY29" s="67" t="s">
        <v>541</v>
      </c>
      <c r="KZ29" s="69" t="s">
        <v>309</v>
      </c>
      <c r="LA29" s="71" t="s">
        <v>295</v>
      </c>
      <c r="LB29" s="71" t="s">
        <v>40</v>
      </c>
      <c r="LC29" s="34">
        <v>0.61</v>
      </c>
      <c r="LD29" s="34"/>
      <c r="LE29" s="35"/>
      <c r="LF29" s="286"/>
      <c r="LG29" s="65"/>
      <c r="LH29" s="65"/>
      <c r="LI29" s="67" t="s">
        <v>541</v>
      </c>
      <c r="LJ29" s="69" t="s">
        <v>309</v>
      </c>
      <c r="LK29" s="71" t="s">
        <v>295</v>
      </c>
      <c r="LL29" s="71" t="s">
        <v>40</v>
      </c>
      <c r="LM29" s="34">
        <v>0.61</v>
      </c>
      <c r="LN29" s="34"/>
      <c r="LO29" s="35">
        <v>0.24</v>
      </c>
      <c r="LP29" s="286"/>
      <c r="LQ29" s="65"/>
      <c r="LR29" s="65"/>
      <c r="LS29" s="67" t="s">
        <v>541</v>
      </c>
      <c r="LT29" s="69" t="s">
        <v>306</v>
      </c>
      <c r="LU29" s="71" t="s">
        <v>295</v>
      </c>
      <c r="LV29" s="71" t="s">
        <v>40</v>
      </c>
      <c r="LW29" s="34">
        <v>0.5</v>
      </c>
      <c r="LX29" s="34"/>
      <c r="LY29" s="35"/>
      <c r="LZ29" s="286"/>
      <c r="MA29" s="65"/>
      <c r="MB29" s="65"/>
      <c r="MC29" s="67" t="s">
        <v>541</v>
      </c>
      <c r="MD29" s="69" t="s">
        <v>306</v>
      </c>
      <c r="ME29" s="71" t="s">
        <v>295</v>
      </c>
      <c r="MF29" s="71" t="s">
        <v>40</v>
      </c>
      <c r="MG29" s="34">
        <v>0.56000000000000005</v>
      </c>
      <c r="MH29" s="34"/>
      <c r="MI29" s="35"/>
      <c r="MJ29" s="286"/>
      <c r="MK29" s="65"/>
      <c r="ML29" s="65"/>
      <c r="MM29" s="67" t="s">
        <v>541</v>
      </c>
      <c r="MN29" s="69" t="s">
        <v>309</v>
      </c>
      <c r="MO29" s="71" t="s">
        <v>295</v>
      </c>
      <c r="MP29" s="71" t="s">
        <v>40</v>
      </c>
      <c r="MQ29" s="34">
        <v>0.78</v>
      </c>
      <c r="MR29" s="34"/>
      <c r="MS29" s="35"/>
      <c r="MT29" s="286"/>
      <c r="MU29" s="65"/>
      <c r="MV29" s="65"/>
      <c r="MW29" s="67" t="s">
        <v>541</v>
      </c>
      <c r="MX29" s="69" t="s">
        <v>309</v>
      </c>
      <c r="MY29" s="71" t="s">
        <v>295</v>
      </c>
      <c r="MZ29" s="71" t="s">
        <v>40</v>
      </c>
      <c r="NA29" s="34">
        <v>0.52</v>
      </c>
      <c r="NB29" s="34"/>
      <c r="NC29" s="35">
        <v>0.25</v>
      </c>
      <c r="ND29" s="286"/>
      <c r="NE29" s="65"/>
      <c r="NF29" s="65"/>
      <c r="NG29" s="67" t="s">
        <v>541</v>
      </c>
      <c r="NH29" s="69" t="s">
        <v>309</v>
      </c>
      <c r="NI29" s="71" t="s">
        <v>295</v>
      </c>
      <c r="NJ29" s="71" t="s">
        <v>40</v>
      </c>
      <c r="NK29" s="34">
        <v>0.54</v>
      </c>
      <c r="NL29" s="34"/>
      <c r="NM29" s="35"/>
      <c r="NN29" s="286"/>
      <c r="NO29" s="65"/>
      <c r="NP29" s="65"/>
      <c r="NQ29" s="67" t="s">
        <v>541</v>
      </c>
      <c r="NR29" s="69" t="s">
        <v>306</v>
      </c>
      <c r="NS29" s="71" t="s">
        <v>295</v>
      </c>
      <c r="NT29" s="71" t="s">
        <v>40</v>
      </c>
      <c r="NU29" s="34">
        <v>0.64</v>
      </c>
      <c r="NV29" s="34"/>
      <c r="NW29" s="35"/>
      <c r="NX29" s="286"/>
      <c r="NY29" s="65"/>
      <c r="NZ29" s="65"/>
      <c r="OA29" s="67" t="s">
        <v>541</v>
      </c>
      <c r="OB29" s="69" t="s">
        <v>306</v>
      </c>
      <c r="OC29" s="71" t="s">
        <v>295</v>
      </c>
      <c r="OD29" s="71" t="s">
        <v>40</v>
      </c>
      <c r="OE29" s="34">
        <v>1.1599999999999999</v>
      </c>
      <c r="OF29" s="34"/>
      <c r="OG29" s="35">
        <v>0.99</v>
      </c>
      <c r="OH29" s="286"/>
      <c r="OI29" s="65"/>
      <c r="OJ29" s="65"/>
      <c r="OK29" s="67" t="s">
        <v>280</v>
      </c>
      <c r="OL29" s="69">
        <v>4</v>
      </c>
      <c r="OM29" s="70" t="s">
        <v>296</v>
      </c>
      <c r="ON29" s="71" t="s">
        <v>40</v>
      </c>
      <c r="OO29" s="34">
        <v>0.26</v>
      </c>
      <c r="OP29" s="34"/>
      <c r="OQ29" s="35"/>
      <c r="OR29" s="285"/>
      <c r="OS29" s="65"/>
      <c r="OT29" s="65"/>
      <c r="OU29" s="67" t="s">
        <v>541</v>
      </c>
      <c r="OV29" s="69" t="s">
        <v>309</v>
      </c>
      <c r="OW29" s="71" t="s">
        <v>295</v>
      </c>
      <c r="OX29" s="71" t="s">
        <v>40</v>
      </c>
      <c r="OY29" s="34">
        <v>1.01</v>
      </c>
      <c r="OZ29" s="34"/>
      <c r="PA29" s="35"/>
      <c r="PB29" s="285"/>
      <c r="PC29" s="65"/>
      <c r="PD29" s="65"/>
      <c r="PE29" s="333"/>
      <c r="PF29" s="67" t="s">
        <v>280</v>
      </c>
      <c r="PG29" s="69">
        <v>1</v>
      </c>
      <c r="PH29" s="70" t="s">
        <v>296</v>
      </c>
      <c r="PI29" s="71" t="s">
        <v>41</v>
      </c>
      <c r="PJ29" s="34">
        <v>0.6</v>
      </c>
      <c r="PK29" s="34"/>
      <c r="PL29" s="35"/>
      <c r="PM29" s="285"/>
      <c r="PN29" s="65"/>
      <c r="PO29" s="65"/>
      <c r="PP29" s="333"/>
      <c r="PQ29" s="67" t="s">
        <v>280</v>
      </c>
      <c r="PR29" s="69">
        <v>2</v>
      </c>
      <c r="PS29" s="70" t="s">
        <v>296</v>
      </c>
      <c r="PT29" s="71" t="s">
        <v>41</v>
      </c>
      <c r="PU29" s="34">
        <v>0.75</v>
      </c>
      <c r="PV29" s="34"/>
      <c r="PW29" s="35"/>
      <c r="PX29" s="285"/>
      <c r="PY29" s="65"/>
      <c r="PZ29" s="65"/>
      <c r="QA29" s="333"/>
      <c r="QB29" s="67" t="s">
        <v>280</v>
      </c>
      <c r="QC29" s="69">
        <v>1</v>
      </c>
      <c r="QD29" s="70" t="s">
        <v>296</v>
      </c>
      <c r="QE29" s="71" t="s">
        <v>41</v>
      </c>
      <c r="QF29" s="34">
        <v>0.51</v>
      </c>
      <c r="QG29" s="34"/>
      <c r="QH29" s="35"/>
      <c r="QI29" s="285"/>
      <c r="QJ29" s="65"/>
      <c r="QK29" s="65"/>
      <c r="QL29" s="333"/>
      <c r="QM29" s="67" t="s">
        <v>280</v>
      </c>
      <c r="QN29" s="69">
        <v>2</v>
      </c>
      <c r="QO29" s="70" t="s">
        <v>296</v>
      </c>
      <c r="QP29" s="71" t="s">
        <v>41</v>
      </c>
      <c r="QQ29" s="34">
        <v>0.73</v>
      </c>
      <c r="QR29" s="34"/>
      <c r="QS29" s="35"/>
      <c r="QT29" s="285"/>
      <c r="QU29" s="65"/>
      <c r="QV29" s="65"/>
      <c r="QW29" s="333"/>
      <c r="QX29" s="67" t="s">
        <v>280</v>
      </c>
      <c r="QY29" s="69" t="s">
        <v>776</v>
      </c>
      <c r="QZ29" s="70" t="s">
        <v>296</v>
      </c>
      <c r="RA29" s="71"/>
      <c r="RB29" s="34"/>
      <c r="RC29" s="34"/>
      <c r="RD29" s="35"/>
      <c r="RE29" s="285"/>
      <c r="RF29" s="65"/>
      <c r="RG29" s="65"/>
      <c r="RH29" s="333"/>
    </row>
    <row r="30" spans="1:476" ht="15">
      <c r="A30" s="370"/>
      <c r="B30" s="371"/>
      <c r="C30" s="371"/>
      <c r="D30" s="371"/>
      <c r="E30" s="371"/>
      <c r="F30" s="371"/>
      <c r="G30" s="371"/>
      <c r="H30" s="371"/>
      <c r="I30" s="372"/>
      <c r="J30" s="87">
        <f>J6+J8+J9+J11+J13+J14+J16+J18+J19+J21+J23+J24+J26+J28+J29</f>
        <v>17.25</v>
      </c>
      <c r="K30" s="370"/>
      <c r="L30" s="371"/>
      <c r="M30" s="371"/>
      <c r="N30" s="371"/>
      <c r="O30" s="371"/>
      <c r="P30" s="371"/>
      <c r="Q30" s="371"/>
      <c r="R30" s="371"/>
      <c r="S30" s="372"/>
      <c r="T30" s="87">
        <f>T6+T8+T9+T11+T13+T14+T16+T18+T19+T21+T23+T24+T26+T28+T29</f>
        <v>4</v>
      </c>
      <c r="U30" s="370"/>
      <c r="V30" s="371"/>
      <c r="W30" s="371"/>
      <c r="X30" s="371"/>
      <c r="Y30" s="371"/>
      <c r="Z30" s="371"/>
      <c r="AA30" s="371"/>
      <c r="AB30" s="371"/>
      <c r="AC30" s="372"/>
      <c r="AD30" s="87">
        <f>AD6+AD8+AD9+AD11+AD13+AD14+AD16+AD18+AD19+AD21+AD23+AD24+AD26+AD28+AD29</f>
        <v>7</v>
      </c>
      <c r="AE30" s="370"/>
      <c r="AF30" s="371"/>
      <c r="AG30" s="371"/>
      <c r="AH30" s="371"/>
      <c r="AI30" s="371"/>
      <c r="AJ30" s="371"/>
      <c r="AK30" s="371"/>
      <c r="AL30" s="371"/>
      <c r="AM30" s="372"/>
      <c r="AN30" s="87">
        <f>AN6+AN8+AN9+AN11+AN13+AN14+AN16+AN18+AN19+AN21+AN23+AN24+AN26+AN28+AN29</f>
        <v>-19.75</v>
      </c>
      <c r="AO30" s="370"/>
      <c r="AP30" s="371"/>
      <c r="AQ30" s="371"/>
      <c r="AR30" s="371"/>
      <c r="AS30" s="371"/>
      <c r="AT30" s="371"/>
      <c r="AU30" s="371"/>
      <c r="AV30" s="371"/>
      <c r="AW30" s="372"/>
      <c r="AX30" s="87">
        <f>AX6+AX8+AX9+AX11+AX13+AX14+AX16+AX18+AX19+AX21+AX23+AX24+AX26+AX28+AX29</f>
        <v>32.75</v>
      </c>
      <c r="AY30" s="370"/>
      <c r="AZ30" s="371"/>
      <c r="BA30" s="371"/>
      <c r="BB30" s="371"/>
      <c r="BC30" s="371"/>
      <c r="BD30" s="371"/>
      <c r="BE30" s="371"/>
      <c r="BF30" s="371"/>
      <c r="BG30" s="372"/>
      <c r="BH30" s="87">
        <f>BH6+BH8+BH9+BH11+BH13+BH14+BH16+BH18+BH19+BH21+BH23+BH24+BH26+BH28+BH29</f>
        <v>2</v>
      </c>
      <c r="BI30" s="370"/>
      <c r="BJ30" s="371"/>
      <c r="BK30" s="371"/>
      <c r="BL30" s="371"/>
      <c r="BM30" s="371"/>
      <c r="BN30" s="371"/>
      <c r="BO30" s="371"/>
      <c r="BP30" s="371"/>
      <c r="BQ30" s="372"/>
      <c r="BR30" s="87">
        <f>BR6+BR8+BR9+BR11+BR13+BR14+BR16+BR18+BR19+BR21+BR23+BR24+BR26+BR28+BR29</f>
        <v>-18</v>
      </c>
      <c r="BS30" s="370"/>
      <c r="BT30" s="371"/>
      <c r="BU30" s="371"/>
      <c r="BV30" s="371"/>
      <c r="BW30" s="371"/>
      <c r="BX30" s="371"/>
      <c r="BY30" s="371"/>
      <c r="BZ30" s="371"/>
      <c r="CA30" s="372"/>
      <c r="CB30" s="87">
        <f>CB6+CB8+CB9+CB11+CB13+CB14+CB16+CB18+CB19+CB21+CB23+CB24+CB26+CB28+CB29</f>
        <v>10</v>
      </c>
      <c r="CC30" s="370"/>
      <c r="CD30" s="371"/>
      <c r="CE30" s="371"/>
      <c r="CF30" s="371"/>
      <c r="CG30" s="371"/>
      <c r="CH30" s="371"/>
      <c r="CI30" s="371"/>
      <c r="CJ30" s="371"/>
      <c r="CK30" s="372"/>
      <c r="CL30" s="87">
        <f>CL6+CL8+CL9+CL11+CL13+CL14+CL16+CL18+CL19+CL21+CL23+CL24+CL26+CL28+CL29</f>
        <v>14.75</v>
      </c>
      <c r="CM30" s="370"/>
      <c r="CN30" s="371"/>
      <c r="CO30" s="371"/>
      <c r="CP30" s="371"/>
      <c r="CQ30" s="371"/>
      <c r="CR30" s="371"/>
      <c r="CS30" s="371"/>
      <c r="CT30" s="371"/>
      <c r="CU30" s="372"/>
      <c r="CV30" s="87">
        <f>CV6+CV8+CV9+CV11+CV13+CV14+CV16+CV18+CV19+CV21+CV23+CV24+CV26+CV28+CV29</f>
        <v>2.75</v>
      </c>
      <c r="CW30" s="370"/>
      <c r="CX30" s="371"/>
      <c r="CY30" s="371"/>
      <c r="CZ30" s="371"/>
      <c r="DA30" s="371"/>
      <c r="DB30" s="371"/>
      <c r="DC30" s="371"/>
      <c r="DD30" s="371"/>
      <c r="DE30" s="372"/>
      <c r="DF30" s="87">
        <f>DF6+DF8+DF9+DF11+DF13+DF14+DF16+DF18+DF19+DF21+DF23+DF24+DF26+DF28+DF29</f>
        <v>10</v>
      </c>
      <c r="DG30" s="370"/>
      <c r="DH30" s="371"/>
      <c r="DI30" s="371"/>
      <c r="DJ30" s="371"/>
      <c r="DK30" s="371"/>
      <c r="DL30" s="371"/>
      <c r="DM30" s="371"/>
      <c r="DN30" s="371"/>
      <c r="DO30" s="372"/>
      <c r="DP30" s="87">
        <f>DP6+DP8+DP9+DP11+DP13+DP14+DP16+DP18+DP19+DP21+DP23+DP24+DP26+DP28+DP29</f>
        <v>-10</v>
      </c>
      <c r="DQ30" s="370"/>
      <c r="DR30" s="371"/>
      <c r="DS30" s="371"/>
      <c r="DT30" s="371"/>
      <c r="DU30" s="371"/>
      <c r="DV30" s="371"/>
      <c r="DW30" s="371"/>
      <c r="DX30" s="371"/>
      <c r="DY30" s="372"/>
      <c r="DZ30" s="87">
        <f>DZ6+DZ8+DZ9+DZ11+DZ13+DZ14+DZ16+DZ18+DZ19+DZ21+DZ23+DZ24+DZ26+DZ28+DZ29</f>
        <v>-5.75</v>
      </c>
      <c r="EA30" s="370"/>
      <c r="EB30" s="371"/>
      <c r="EC30" s="371"/>
      <c r="ED30" s="371"/>
      <c r="EE30" s="371"/>
      <c r="EF30" s="371"/>
      <c r="EG30" s="371"/>
      <c r="EH30" s="371"/>
      <c r="EI30" s="372"/>
      <c r="EJ30" s="87">
        <f>EJ6+EJ8+EJ9+EJ11+EJ13+EJ14+EJ16+EJ18+EJ19+EJ21+EJ23+EJ24+EJ26+EJ28+EJ29</f>
        <v>0</v>
      </c>
      <c r="EK30" s="287"/>
      <c r="EL30" s="288"/>
      <c r="EM30" s="288"/>
      <c r="EN30" s="288"/>
      <c r="EO30" s="288"/>
      <c r="EP30" s="288"/>
      <c r="EQ30" s="288"/>
      <c r="ER30" s="288"/>
      <c r="ES30" s="289"/>
      <c r="ET30" s="63">
        <f>ET6+ET8+ET9+ET11+ET13+ET14+ET16+ET18+ET19+ET21+ET23+ET24+ET26+ET28+ET29</f>
        <v>-6.5</v>
      </c>
      <c r="EU30" s="287"/>
      <c r="EV30" s="288"/>
      <c r="EW30" s="288"/>
      <c r="EX30" s="288"/>
      <c r="EY30" s="288"/>
      <c r="EZ30" s="288"/>
      <c r="FA30" s="288"/>
      <c r="FB30" s="288"/>
      <c r="FC30" s="289"/>
      <c r="FD30" s="63">
        <f>FD6+FD8+FD9+FD11+FD13+FD14+FD16+FD18+FD19+FD21+FD23+FD24+FD26+FD28+FD29</f>
        <v>10.5</v>
      </c>
      <c r="FE30" s="287"/>
      <c r="FF30" s="288"/>
      <c r="FG30" s="288"/>
      <c r="FH30" s="288"/>
      <c r="FI30" s="288"/>
      <c r="FJ30" s="288"/>
      <c r="FK30" s="288"/>
      <c r="FL30" s="288"/>
      <c r="FM30" s="289"/>
      <c r="FN30" s="63">
        <f>FN6+FN8+FN9+FN11+FN13+FN14+FN16+FN18+FN19+FN21+FN23+FN24+FN26+FN28+FN29</f>
        <v>-10</v>
      </c>
      <c r="FO30" s="287"/>
      <c r="FP30" s="288"/>
      <c r="FQ30" s="288"/>
      <c r="FR30" s="288"/>
      <c r="FS30" s="288"/>
      <c r="FT30" s="288"/>
      <c r="FU30" s="288"/>
      <c r="FV30" s="288"/>
      <c r="FW30" s="289"/>
      <c r="FX30" s="63">
        <f>FX6+FX8+FX9+FX11+FX13+FX14+FX16+FX18+FX19+FX21+FX23+FX24+FX26+FX28+FX29</f>
        <v>9.5</v>
      </c>
      <c r="FY30" s="287"/>
      <c r="FZ30" s="288"/>
      <c r="GA30" s="288"/>
      <c r="GB30" s="288"/>
      <c r="GC30" s="288"/>
      <c r="GD30" s="288"/>
      <c r="GE30" s="288"/>
      <c r="GF30" s="288"/>
      <c r="GG30" s="289"/>
      <c r="GH30" s="63">
        <f>GH6+GH8+GH9+GH11+GH13+GH14+GH16+GH18+GH19+GH21+GH23+GH24+GH26+GH28+GH29</f>
        <v>10</v>
      </c>
      <c r="GI30" s="287"/>
      <c r="GJ30" s="288"/>
      <c r="GK30" s="288"/>
      <c r="GL30" s="288"/>
      <c r="GM30" s="288"/>
      <c r="GN30" s="288"/>
      <c r="GO30" s="288"/>
      <c r="GP30" s="288"/>
      <c r="GQ30" s="289"/>
      <c r="GR30" s="63">
        <f>GR6+GR8+GR9+GR11+GR13+GR14+GR16+GR18+GR19+GR21+GR23+GR24+GR26+GR28+GR29</f>
        <v>0.25</v>
      </c>
      <c r="GS30" s="287"/>
      <c r="GT30" s="288"/>
      <c r="GU30" s="288"/>
      <c r="GV30" s="288"/>
      <c r="GW30" s="288"/>
      <c r="GX30" s="288"/>
      <c r="GY30" s="288"/>
      <c r="GZ30" s="288"/>
      <c r="HA30" s="289"/>
      <c r="HB30" s="63">
        <f>HB6+HB8+HB9+HB11+HB13+HB14+HB16+HB18+HB19+HB21+HB23+HB24+HB26+HB28+HB29</f>
        <v>-1</v>
      </c>
      <c r="HC30" s="287"/>
      <c r="HD30" s="288"/>
      <c r="HE30" s="288"/>
      <c r="HF30" s="288"/>
      <c r="HG30" s="288"/>
      <c r="HH30" s="288"/>
      <c r="HI30" s="288"/>
      <c r="HJ30" s="288"/>
      <c r="HK30" s="289"/>
      <c r="HL30" s="63">
        <f>HL6+HL8+HL9+HL11+HL13+HL14+HL16+HL18+HL19+HL21+HL23+HL24+HL26+HL28+HL29</f>
        <v>-10</v>
      </c>
      <c r="HM30" s="287"/>
      <c r="HN30" s="288"/>
      <c r="HO30" s="288"/>
      <c r="HP30" s="288"/>
      <c r="HQ30" s="288"/>
      <c r="HR30" s="288"/>
      <c r="HS30" s="288"/>
      <c r="HT30" s="288"/>
      <c r="HU30" s="289"/>
      <c r="HV30" s="63">
        <f>HV6+HV8+HV9+HV11+HV13+HV14+HV16+HV18+HV19+HV21+HV23+HV24+HV26+HV28+HV29</f>
        <v>-1</v>
      </c>
      <c r="HW30" s="287"/>
      <c r="HX30" s="288"/>
      <c r="HY30" s="288"/>
      <c r="HZ30" s="288"/>
      <c r="IA30" s="288"/>
      <c r="IB30" s="288"/>
      <c r="IC30" s="288"/>
      <c r="ID30" s="288"/>
      <c r="IE30" s="289"/>
      <c r="IF30" s="63">
        <f>IF6+IF8+IF9+IF11+IF13+IF14+IF16+IF18+IF19+IF21+IF23+IF24+IF26+IF28+IF29</f>
        <v>-10</v>
      </c>
      <c r="IG30" s="287"/>
      <c r="IH30" s="288"/>
      <c r="II30" s="288"/>
      <c r="IJ30" s="288"/>
      <c r="IK30" s="288"/>
      <c r="IL30" s="288"/>
      <c r="IM30" s="288"/>
      <c r="IN30" s="288"/>
      <c r="IO30" s="289"/>
      <c r="IP30" s="63">
        <f>IP6+IP8+IP9+IP11+IP13+IP14+IP16+IP18+IP19+IP21+IP23+IP24+IP26+IP28+IP29</f>
        <v>0</v>
      </c>
      <c r="IQ30" s="287"/>
      <c r="IR30" s="288"/>
      <c r="IS30" s="288"/>
      <c r="IT30" s="288"/>
      <c r="IU30" s="288"/>
      <c r="IV30" s="288"/>
      <c r="IW30" s="288"/>
      <c r="IX30" s="288"/>
      <c r="IY30" s="289"/>
      <c r="IZ30" s="63">
        <f>IZ6+IZ8+IZ9+IZ11+IZ13+IZ14+IZ16+IZ18+IZ19+IZ21+IZ23+IZ24+IZ26+IZ28+IZ29</f>
        <v>0</v>
      </c>
      <c r="JA30" s="287"/>
      <c r="JB30" s="288"/>
      <c r="JC30" s="288"/>
      <c r="JD30" s="288"/>
      <c r="JE30" s="288"/>
      <c r="JF30" s="288"/>
      <c r="JG30" s="288"/>
      <c r="JH30" s="288"/>
      <c r="JI30" s="289"/>
      <c r="JJ30" s="63">
        <f>JJ6+JJ8+JJ9+JJ11+JJ13+JJ14+JJ16+JJ18+JJ19+JJ21+JJ23+JJ24+JJ26+JJ28+JJ29</f>
        <v>10</v>
      </c>
      <c r="JK30" s="287"/>
      <c r="JL30" s="288"/>
      <c r="JM30" s="288"/>
      <c r="JN30" s="288"/>
      <c r="JO30" s="288"/>
      <c r="JP30" s="288"/>
      <c r="JQ30" s="288"/>
      <c r="JR30" s="288"/>
      <c r="JS30" s="289"/>
      <c r="JT30" s="63">
        <f>JT6+JT8+JT9+JT11+JT13+JT14+JT16+JT18+JT19+JT21+JT23+JT24+JT26+JT28+JT29</f>
        <v>0</v>
      </c>
      <c r="JU30" s="287"/>
      <c r="JV30" s="288"/>
      <c r="JW30" s="288"/>
      <c r="JX30" s="288"/>
      <c r="JY30" s="288"/>
      <c r="JZ30" s="288"/>
      <c r="KA30" s="288"/>
      <c r="KB30" s="288"/>
      <c r="KC30" s="289"/>
      <c r="KD30" s="63">
        <f>KD6+KD8+KD9+KD11+KD13+KD14+KD16+KD18+KD19+KD21+KD23+KD24+KD26+KD28+KD29</f>
        <v>2</v>
      </c>
      <c r="KE30" s="287"/>
      <c r="KF30" s="288"/>
      <c r="KG30" s="288"/>
      <c r="KH30" s="288"/>
      <c r="KI30" s="288"/>
      <c r="KJ30" s="288"/>
      <c r="KK30" s="288"/>
      <c r="KL30" s="288"/>
      <c r="KM30" s="289"/>
      <c r="KN30" s="63">
        <f>KN6+KN8+KN9+KN11+KN13+KN14+KN16+KN18+KN19+KN21+KN23+KN24+KN26+KN28+KN29</f>
        <v>0</v>
      </c>
      <c r="KO30" s="287"/>
      <c r="KP30" s="288"/>
      <c r="KQ30" s="288"/>
      <c r="KR30" s="288"/>
      <c r="KS30" s="288"/>
      <c r="KT30" s="288"/>
      <c r="KU30" s="288"/>
      <c r="KV30" s="288"/>
      <c r="KW30" s="289"/>
      <c r="KX30" s="63">
        <f>KX6+KX8+KX9+KX11+KX13+KX14+KX16+KX18+KX19+KX21+KX23+KX24+KX26+KX28+KX29</f>
        <v>0</v>
      </c>
      <c r="KY30" s="287"/>
      <c r="KZ30" s="288"/>
      <c r="LA30" s="288"/>
      <c r="LB30" s="288"/>
      <c r="LC30" s="288"/>
      <c r="LD30" s="288"/>
      <c r="LE30" s="288"/>
      <c r="LF30" s="288"/>
      <c r="LG30" s="289"/>
      <c r="LH30" s="63">
        <f>LH6+LH8+LH9+LH11+LH13+LH14+LH16+LH18+LH19+LH21+LH23+LH24+LH26+LH28+LH29</f>
        <v>-6</v>
      </c>
      <c r="LI30" s="287"/>
      <c r="LJ30" s="288"/>
      <c r="LK30" s="288"/>
      <c r="LL30" s="288"/>
      <c r="LM30" s="288"/>
      <c r="LN30" s="288"/>
      <c r="LO30" s="288"/>
      <c r="LP30" s="288"/>
      <c r="LQ30" s="289"/>
      <c r="LR30" s="63">
        <f>LR6+LR8+LR9+LR11+LR13+LR14+LR16+LR18+LR19+LR21+LR23+LR24+LR26+LR28+LR29</f>
        <v>0</v>
      </c>
      <c r="LS30" s="287"/>
      <c r="LT30" s="288"/>
      <c r="LU30" s="288"/>
      <c r="LV30" s="288"/>
      <c r="LW30" s="288"/>
      <c r="LX30" s="288"/>
      <c r="LY30" s="288"/>
      <c r="LZ30" s="288"/>
      <c r="MA30" s="289"/>
      <c r="MB30" s="63">
        <f>MB6+MB8+MB9+MB11+MB13+MB14+MB16+MB18+MB19+MB21+MB23+MB24+MB26+MB28+MB29</f>
        <v>5</v>
      </c>
      <c r="MC30" s="287"/>
      <c r="MD30" s="288"/>
      <c r="ME30" s="288"/>
      <c r="MF30" s="288"/>
      <c r="MG30" s="288"/>
      <c r="MH30" s="288"/>
      <c r="MI30" s="288"/>
      <c r="MJ30" s="288"/>
      <c r="MK30" s="289"/>
      <c r="ML30" s="63">
        <f>ML6+ML8+ML9+ML11+ML13+ML14+ML16+ML18+ML19+ML21+ML23+ML24+ML26+ML28+ML29</f>
        <v>0</v>
      </c>
      <c r="MM30" s="287"/>
      <c r="MN30" s="288"/>
      <c r="MO30" s="288"/>
      <c r="MP30" s="288"/>
      <c r="MQ30" s="288"/>
      <c r="MR30" s="288"/>
      <c r="MS30" s="288"/>
      <c r="MT30" s="288"/>
      <c r="MU30" s="289"/>
      <c r="MV30" s="63">
        <f>MV6+MV8+MV9+MV11+MV13+MV14+MV16+MV18+MV19+MV21+MV23+MV24+MV26+MV28+MV29</f>
        <v>0</v>
      </c>
      <c r="MW30" s="287"/>
      <c r="MX30" s="288"/>
      <c r="MY30" s="288"/>
      <c r="MZ30" s="288"/>
      <c r="NA30" s="288"/>
      <c r="NB30" s="288"/>
      <c r="NC30" s="288"/>
      <c r="ND30" s="288"/>
      <c r="NE30" s="289"/>
      <c r="NF30" s="63">
        <f>NF6+NF8+NF9+NF11+NF13+NF14+NF16+NF18+NF19+NF21+NF23+NF24+NF26+NF28+NF29</f>
        <v>-9</v>
      </c>
      <c r="NG30" s="287"/>
      <c r="NH30" s="288"/>
      <c r="NI30" s="288"/>
      <c r="NJ30" s="288"/>
      <c r="NK30" s="288"/>
      <c r="NL30" s="288"/>
      <c r="NM30" s="288"/>
      <c r="NN30" s="288"/>
      <c r="NO30" s="289"/>
      <c r="NP30" s="63">
        <f>NP6+NP8+NP9+NP11+NP13+NP14+NP16+NP18+NP19+NP21+NP23+NP24+NP26+NP28+NP29</f>
        <v>7</v>
      </c>
      <c r="NQ30" s="287"/>
      <c r="NR30" s="288"/>
      <c r="NS30" s="288"/>
      <c r="NT30" s="288"/>
      <c r="NU30" s="288"/>
      <c r="NV30" s="288"/>
      <c r="NW30" s="288"/>
      <c r="NX30" s="288"/>
      <c r="NY30" s="289"/>
      <c r="NZ30" s="63">
        <f>NZ6+NZ8+NZ9+NZ11+NZ13+NZ14+NZ16+NZ18+NZ19+NZ21+NZ23+NZ24+NZ26+NZ28+NZ29</f>
        <v>4</v>
      </c>
      <c r="OA30" s="287"/>
      <c r="OB30" s="288"/>
      <c r="OC30" s="288"/>
      <c r="OD30" s="288"/>
      <c r="OE30" s="288"/>
      <c r="OF30" s="288"/>
      <c r="OG30" s="288"/>
      <c r="OH30" s="288"/>
      <c r="OI30" s="289"/>
      <c r="OJ30" s="63">
        <f>OJ6+OJ8+OJ9+OJ11+OJ13+OJ14+OJ16+OJ18+OJ19+OJ21+OJ23+OJ24+OJ26+OJ28+OJ29</f>
        <v>-7</v>
      </c>
      <c r="OK30" s="67" t="s">
        <v>541</v>
      </c>
      <c r="OL30" s="69" t="s">
        <v>309</v>
      </c>
      <c r="OM30" s="71" t="s">
        <v>295</v>
      </c>
      <c r="ON30" s="71" t="s">
        <v>40</v>
      </c>
      <c r="OO30" s="34">
        <v>0.59</v>
      </c>
      <c r="OP30" s="34"/>
      <c r="OQ30" s="35"/>
      <c r="OR30" s="285"/>
      <c r="OS30" s="65"/>
      <c r="OT30" s="65"/>
      <c r="OU30" s="218" t="s">
        <v>741</v>
      </c>
      <c r="OV30" s="219"/>
      <c r="OW30" s="71" t="s">
        <v>731</v>
      </c>
      <c r="OX30" s="71" t="s">
        <v>40</v>
      </c>
      <c r="OY30" s="34">
        <v>0.88</v>
      </c>
      <c r="OZ30" s="236"/>
      <c r="PA30" s="236"/>
      <c r="PB30" s="285"/>
      <c r="PC30" s="65"/>
      <c r="PD30" s="217"/>
      <c r="PE30" s="333"/>
      <c r="PF30" s="67" t="s">
        <v>541</v>
      </c>
      <c r="PG30" s="69" t="s">
        <v>306</v>
      </c>
      <c r="PH30" s="71" t="s">
        <v>295</v>
      </c>
      <c r="PI30" s="71" t="s">
        <v>40</v>
      </c>
      <c r="PJ30" s="34">
        <v>0.59</v>
      </c>
      <c r="PK30" s="34"/>
      <c r="PL30" s="35"/>
      <c r="PM30" s="285"/>
      <c r="PN30" s="65"/>
      <c r="PO30" s="65"/>
      <c r="PP30" s="333"/>
      <c r="PQ30" s="67" t="s">
        <v>541</v>
      </c>
      <c r="PR30" s="69" t="s">
        <v>306</v>
      </c>
      <c r="PS30" s="71" t="s">
        <v>295</v>
      </c>
      <c r="PT30" s="71" t="s">
        <v>40</v>
      </c>
      <c r="PU30" s="34">
        <v>0.87</v>
      </c>
      <c r="PV30" s="34"/>
      <c r="PW30" s="35"/>
      <c r="PX30" s="285"/>
      <c r="PY30" s="65"/>
      <c r="PZ30" s="65"/>
      <c r="QA30" s="333"/>
      <c r="QB30" s="67" t="s">
        <v>541</v>
      </c>
      <c r="QC30" s="69" t="s">
        <v>306</v>
      </c>
      <c r="QD30" s="71" t="s">
        <v>295</v>
      </c>
      <c r="QE30" s="71" t="s">
        <v>40</v>
      </c>
      <c r="QF30" s="34">
        <v>0.81</v>
      </c>
      <c r="QG30" s="34"/>
      <c r="QH30" s="35"/>
      <c r="QI30" s="285"/>
      <c r="QJ30" s="65"/>
      <c r="QK30" s="65"/>
      <c r="QL30" s="333"/>
      <c r="QM30" s="67" t="s">
        <v>541</v>
      </c>
      <c r="QN30" s="69" t="s">
        <v>306</v>
      </c>
      <c r="QO30" s="71" t="s">
        <v>295</v>
      </c>
      <c r="QP30" s="71" t="s">
        <v>40</v>
      </c>
      <c r="QQ30" s="34">
        <v>0.54</v>
      </c>
      <c r="QR30" s="34"/>
      <c r="QS30" s="35"/>
      <c r="QT30" s="285"/>
      <c r="QU30" s="65"/>
      <c r="QV30" s="65"/>
      <c r="QW30" s="333"/>
      <c r="QX30" s="67" t="s">
        <v>541</v>
      </c>
      <c r="QY30" s="69"/>
      <c r="QZ30" s="71" t="s">
        <v>295</v>
      </c>
      <c r="RA30" s="71"/>
      <c r="RB30" s="34"/>
      <c r="RC30" s="34"/>
      <c r="RD30" s="35"/>
      <c r="RE30" s="285"/>
      <c r="RF30" s="65"/>
      <c r="RG30" s="65"/>
      <c r="RH30" s="333"/>
    </row>
    <row r="31" spans="1:476" ht="15">
      <c r="A31" s="88"/>
      <c r="B31" s="88"/>
      <c r="C31" s="88"/>
      <c r="D31" s="89"/>
      <c r="E31" s="90"/>
      <c r="F31" s="89"/>
      <c r="G31" s="89"/>
      <c r="H31" s="90"/>
      <c r="I31" s="90"/>
      <c r="J31" s="90"/>
      <c r="K31" s="88"/>
      <c r="L31" s="88"/>
      <c r="M31" s="88"/>
      <c r="N31" s="89"/>
      <c r="O31" s="90"/>
      <c r="P31" s="89"/>
      <c r="Q31" s="89"/>
      <c r="R31" s="90"/>
      <c r="S31" s="90"/>
      <c r="T31" s="90"/>
      <c r="U31" s="88"/>
      <c r="V31" s="88"/>
      <c r="W31" s="88"/>
      <c r="X31" s="89"/>
      <c r="Y31" s="90"/>
      <c r="Z31" s="89"/>
      <c r="AA31" s="89"/>
      <c r="AB31" s="90"/>
      <c r="AC31" s="90"/>
      <c r="AD31" s="90"/>
      <c r="AE31" s="88"/>
      <c r="AF31" s="88"/>
      <c r="AG31" s="88"/>
      <c r="AH31" s="89"/>
      <c r="AI31" s="90"/>
      <c r="AJ31" s="89"/>
      <c r="AK31" s="89"/>
      <c r="AL31" s="90"/>
      <c r="AM31" s="90"/>
      <c r="AN31" s="90"/>
      <c r="AO31" s="88"/>
      <c r="AP31" s="88"/>
      <c r="AQ31" s="88"/>
      <c r="AR31" s="89"/>
      <c r="AS31" s="90"/>
      <c r="AT31" s="89"/>
      <c r="AU31" s="89"/>
      <c r="AV31" s="90"/>
      <c r="AW31" s="90"/>
      <c r="AX31" s="90"/>
      <c r="AY31" s="88"/>
      <c r="AZ31" s="88"/>
      <c r="BA31" s="88"/>
      <c r="BB31" s="89"/>
      <c r="BC31" s="90"/>
      <c r="BD31" s="89"/>
      <c r="BE31" s="89"/>
      <c r="BF31" s="90"/>
      <c r="BG31" s="90"/>
      <c r="BH31" s="90"/>
      <c r="BI31" s="88"/>
      <c r="BJ31" s="88"/>
      <c r="BK31" s="88"/>
      <c r="BL31" s="89"/>
      <c r="BM31" s="90"/>
      <c r="BN31" s="89"/>
      <c r="BO31" s="89"/>
      <c r="BP31" s="90"/>
      <c r="BQ31" s="90"/>
      <c r="BR31" s="90"/>
      <c r="BS31" s="88"/>
      <c r="BT31" s="88"/>
      <c r="BU31" s="88"/>
      <c r="BV31" s="89"/>
      <c r="BW31" s="90"/>
      <c r="BX31" s="89"/>
      <c r="BY31" s="89"/>
      <c r="BZ31" s="90"/>
      <c r="CA31" s="90"/>
      <c r="CB31" s="90"/>
      <c r="CC31" s="88"/>
      <c r="CD31" s="88"/>
      <c r="CE31" s="88"/>
      <c r="CF31" s="89"/>
      <c r="CG31" s="90"/>
      <c r="CH31" s="89"/>
      <c r="CI31" s="89"/>
      <c r="CJ31" s="90"/>
      <c r="CK31" s="90"/>
      <c r="CL31" s="90"/>
      <c r="CM31" s="88"/>
      <c r="CN31" s="88"/>
      <c r="CO31" s="88"/>
      <c r="CP31" s="89"/>
      <c r="CQ31" s="90"/>
      <c r="CR31" s="89"/>
      <c r="CS31" s="89"/>
      <c r="CT31" s="90"/>
      <c r="CU31" s="90"/>
      <c r="CV31" s="90"/>
      <c r="CW31" s="88"/>
      <c r="CX31" s="88"/>
      <c r="CY31" s="88"/>
      <c r="CZ31" s="89"/>
      <c r="DA31" s="90"/>
      <c r="DB31" s="89"/>
      <c r="DC31" s="89"/>
      <c r="DD31" s="90"/>
      <c r="DE31" s="90"/>
      <c r="DF31" s="90"/>
      <c r="DG31" s="88"/>
      <c r="DH31" s="88"/>
      <c r="DI31" s="88"/>
      <c r="DJ31" s="89"/>
      <c r="DK31" s="90"/>
      <c r="DL31" s="89"/>
      <c r="DM31" s="89"/>
      <c r="DN31" s="90"/>
      <c r="DO31" s="90"/>
      <c r="DP31" s="90"/>
      <c r="DQ31" s="88"/>
      <c r="DR31" s="88"/>
      <c r="DS31" s="88"/>
      <c r="DT31" s="89"/>
      <c r="DU31" s="90"/>
      <c r="DV31" s="89"/>
      <c r="DW31" s="89"/>
      <c r="DX31" s="90"/>
      <c r="DY31" s="90"/>
      <c r="DZ31" s="90"/>
      <c r="EA31" s="88"/>
      <c r="EB31" s="88"/>
      <c r="EC31" s="88"/>
      <c r="ED31" s="89"/>
      <c r="EE31" s="90"/>
      <c r="EF31" s="89"/>
      <c r="EG31" s="89"/>
      <c r="EH31" s="90"/>
      <c r="EI31" s="90"/>
      <c r="EJ31" s="90"/>
      <c r="EK31" s="22"/>
      <c r="EL31" s="22"/>
      <c r="EM31" s="22"/>
      <c r="EN31" s="24"/>
      <c r="EO31" s="23"/>
      <c r="EP31" s="24"/>
      <c r="EQ31" s="24"/>
      <c r="ER31" s="23"/>
      <c r="ES31" s="23"/>
      <c r="ET31" s="23"/>
      <c r="EU31" s="22"/>
      <c r="EV31" s="22"/>
      <c r="EW31" s="22"/>
      <c r="EX31" s="24"/>
      <c r="EY31" s="23"/>
      <c r="EZ31" s="24"/>
      <c r="FA31" s="24"/>
      <c r="FB31" s="23"/>
      <c r="FC31" s="23"/>
      <c r="FD31" s="23"/>
      <c r="FE31" s="22"/>
      <c r="FF31" s="22"/>
      <c r="FG31" s="22"/>
      <c r="FH31" s="24"/>
      <c r="FI31" s="23"/>
      <c r="FJ31" s="24"/>
      <c r="FK31" s="24"/>
      <c r="FL31" s="23"/>
      <c r="FM31" s="23"/>
      <c r="FN31" s="23"/>
      <c r="FO31" s="22"/>
      <c r="FP31" s="22"/>
      <c r="FQ31" s="22"/>
      <c r="FR31" s="24"/>
      <c r="FS31" s="23"/>
      <c r="FT31" s="24"/>
      <c r="FU31" s="24"/>
      <c r="FV31" s="23"/>
      <c r="FW31" s="23"/>
      <c r="FX31" s="23"/>
      <c r="FY31" s="22"/>
      <c r="FZ31" s="22"/>
      <c r="GA31" s="22"/>
      <c r="GB31" s="24"/>
      <c r="GC31" s="23"/>
      <c r="GD31" s="24"/>
      <c r="GE31" s="24"/>
      <c r="GF31" s="23"/>
      <c r="GG31" s="23"/>
      <c r="GH31" s="23"/>
      <c r="GI31" s="22"/>
      <c r="GJ31" s="22"/>
      <c r="GK31" s="22"/>
      <c r="GL31" s="24"/>
      <c r="GM31" s="23"/>
      <c r="GN31" s="24"/>
      <c r="GO31" s="24"/>
      <c r="GP31" s="23"/>
      <c r="GQ31" s="23"/>
      <c r="GR31" s="23"/>
      <c r="GS31" s="22"/>
      <c r="GT31" s="22"/>
      <c r="GU31" s="22"/>
      <c r="GV31" s="24"/>
      <c r="GW31" s="23"/>
      <c r="GX31" s="24"/>
      <c r="GY31" s="24"/>
      <c r="GZ31" s="23"/>
      <c r="HA31" s="23"/>
      <c r="HB31" s="23"/>
      <c r="HC31" s="22"/>
      <c r="HD31" s="22"/>
      <c r="HE31" s="22"/>
      <c r="HF31" s="24"/>
      <c r="HG31" s="23"/>
      <c r="HH31" s="24"/>
      <c r="HI31" s="24"/>
      <c r="HJ31" s="23"/>
      <c r="HK31" s="23"/>
      <c r="HL31" s="23"/>
      <c r="HM31" s="22"/>
      <c r="HN31" s="22"/>
      <c r="HO31" s="22"/>
      <c r="HP31" s="24"/>
      <c r="HQ31" s="23"/>
      <c r="HR31" s="24"/>
      <c r="HS31" s="24"/>
      <c r="HT31" s="23"/>
      <c r="HU31" s="23"/>
      <c r="HV31" s="23"/>
      <c r="HW31" s="22"/>
      <c r="HX31" s="22"/>
      <c r="HY31" s="22"/>
      <c r="HZ31" s="24"/>
      <c r="IA31" s="23"/>
      <c r="IB31" s="24"/>
      <c r="IC31" s="24"/>
      <c r="ID31" s="23"/>
      <c r="IE31" s="23"/>
      <c r="IF31" s="23"/>
      <c r="IG31" s="22"/>
      <c r="IH31" s="22"/>
      <c r="II31" s="22"/>
      <c r="IJ31" s="24"/>
      <c r="IK31" s="23"/>
      <c r="IL31" s="24"/>
      <c r="IM31" s="24"/>
      <c r="IN31" s="23"/>
      <c r="IO31" s="23"/>
      <c r="IP31" s="23"/>
      <c r="IQ31" s="22"/>
      <c r="IR31" s="22"/>
      <c r="IS31" s="22"/>
      <c r="IT31" s="24"/>
      <c r="IU31" s="23"/>
      <c r="IV31" s="24"/>
      <c r="IW31" s="24"/>
      <c r="IX31" s="23"/>
      <c r="IY31" s="23"/>
      <c r="IZ31" s="23"/>
      <c r="JA31" s="22"/>
      <c r="JB31" s="22"/>
      <c r="JC31" s="22"/>
      <c r="JD31" s="24"/>
      <c r="JE31" s="23"/>
      <c r="JF31" s="24"/>
      <c r="JG31" s="24"/>
      <c r="JH31" s="23"/>
      <c r="JI31" s="23"/>
      <c r="JJ31" s="23"/>
      <c r="JK31" s="22"/>
      <c r="JL31" s="22"/>
      <c r="JM31" s="22"/>
      <c r="JN31" s="24"/>
      <c r="JO31" s="23"/>
      <c r="JP31" s="24"/>
      <c r="JQ31" s="24"/>
      <c r="JR31" s="23"/>
      <c r="JS31" s="23"/>
      <c r="JT31" s="23"/>
      <c r="JU31" s="22"/>
      <c r="JV31" s="22"/>
      <c r="JW31" s="22"/>
      <c r="JX31" s="24"/>
      <c r="JY31" s="23"/>
      <c r="JZ31" s="24"/>
      <c r="KA31" s="24"/>
      <c r="KB31" s="23"/>
      <c r="KC31" s="23"/>
      <c r="KD31" s="23"/>
      <c r="KE31" s="22"/>
      <c r="KF31" s="22"/>
      <c r="KG31" s="22"/>
      <c r="KH31" s="24"/>
      <c r="KI31" s="23"/>
      <c r="KJ31" s="24"/>
      <c r="KK31" s="24"/>
      <c r="KL31" s="23"/>
      <c r="KM31" s="23"/>
      <c r="KN31" s="23"/>
      <c r="KO31" s="22"/>
      <c r="KP31" s="22"/>
      <c r="KQ31" s="22"/>
      <c r="KR31" s="24"/>
      <c r="KS31" s="23"/>
      <c r="KT31" s="24"/>
      <c r="KU31" s="24"/>
      <c r="KV31" s="23"/>
      <c r="KW31" s="23"/>
      <c r="KX31" s="23"/>
      <c r="KY31" s="22"/>
      <c r="KZ31" s="22"/>
      <c r="LA31" s="22"/>
      <c r="LB31" s="24"/>
      <c r="LC31" s="23"/>
      <c r="LD31" s="24"/>
      <c r="LE31" s="24"/>
      <c r="LF31" s="23"/>
      <c r="LG31" s="23"/>
      <c r="LH31" s="23"/>
      <c r="LI31" s="22"/>
      <c r="LJ31" s="22"/>
      <c r="LK31" s="22"/>
      <c r="LL31" s="24"/>
      <c r="LM31" s="23"/>
      <c r="LN31" s="24"/>
      <c r="LO31" s="24"/>
      <c r="LP31" s="23"/>
      <c r="LQ31" s="23"/>
      <c r="LR31" s="23"/>
      <c r="LS31" s="22"/>
      <c r="LT31" s="22"/>
      <c r="LU31" s="22"/>
      <c r="LV31" s="24"/>
      <c r="LW31" s="23"/>
      <c r="LX31" s="24"/>
      <c r="LY31" s="24"/>
      <c r="LZ31" s="23"/>
      <c r="MA31" s="23"/>
      <c r="MB31" s="23"/>
      <c r="MC31" s="22"/>
      <c r="MD31" s="22"/>
      <c r="ME31" s="22"/>
      <c r="MF31" s="24"/>
      <c r="MG31" s="23"/>
      <c r="MH31" s="24"/>
      <c r="MI31" s="24"/>
      <c r="MJ31" s="23"/>
      <c r="MK31" s="23"/>
      <c r="ML31" s="23"/>
      <c r="MM31" s="22"/>
      <c r="MN31" s="22"/>
      <c r="MO31" s="22"/>
      <c r="MP31" s="24"/>
      <c r="MQ31" s="23"/>
      <c r="MR31" s="24"/>
      <c r="MS31" s="24"/>
      <c r="MT31" s="23"/>
      <c r="MU31" s="23"/>
      <c r="MV31" s="23"/>
      <c r="MW31" s="22"/>
      <c r="MX31" s="22"/>
      <c r="MY31" s="22"/>
      <c r="MZ31" s="24"/>
      <c r="NA31" s="23"/>
      <c r="NB31" s="24"/>
      <c r="NC31" s="24"/>
      <c r="ND31" s="23"/>
      <c r="NE31" s="23"/>
      <c r="NF31" s="23"/>
      <c r="NG31" s="22"/>
      <c r="NH31" s="22"/>
      <c r="NI31" s="22"/>
      <c r="NJ31" s="24"/>
      <c r="NK31" s="23"/>
      <c r="NL31" s="24"/>
      <c r="NM31" s="24"/>
      <c r="NN31" s="23"/>
      <c r="NO31" s="23"/>
      <c r="NP31" s="23"/>
      <c r="NQ31" s="22"/>
      <c r="NR31" s="22"/>
      <c r="NS31" s="22"/>
      <c r="NT31" s="24"/>
      <c r="NU31" s="23"/>
      <c r="NV31" s="24"/>
      <c r="NW31" s="24"/>
      <c r="NX31" s="23"/>
      <c r="NY31" s="23"/>
      <c r="NZ31" s="23"/>
      <c r="OA31" s="22"/>
      <c r="OB31" s="22"/>
      <c r="OC31" s="22"/>
      <c r="OD31" s="24"/>
      <c r="OE31" s="23"/>
      <c r="OF31" s="24"/>
      <c r="OG31" s="24"/>
      <c r="OH31" s="23"/>
      <c r="OI31" s="23"/>
      <c r="OJ31" s="23"/>
      <c r="OK31" s="218" t="s">
        <v>741</v>
      </c>
      <c r="OL31" s="219"/>
      <c r="OM31" s="71" t="s">
        <v>731</v>
      </c>
      <c r="ON31" s="71" t="s">
        <v>40</v>
      </c>
      <c r="OO31" s="34">
        <v>0.65</v>
      </c>
      <c r="OP31" s="236"/>
      <c r="OQ31" s="236"/>
      <c r="OR31" s="285"/>
      <c r="OS31" s="65"/>
      <c r="OT31" s="217"/>
      <c r="OU31" s="215" t="s">
        <v>742</v>
      </c>
      <c r="OV31" s="216"/>
      <c r="OW31" s="71" t="s">
        <v>731</v>
      </c>
      <c r="OX31" s="71" t="s">
        <v>41</v>
      </c>
      <c r="OY31" s="34">
        <v>0.28999999999999998</v>
      </c>
      <c r="OZ31" s="236"/>
      <c r="PA31" s="236"/>
      <c r="PB31" s="286"/>
      <c r="PC31" s="65"/>
      <c r="PD31" s="217"/>
      <c r="PE31" s="334"/>
      <c r="PF31" s="218" t="s">
        <v>741</v>
      </c>
      <c r="PG31" s="219"/>
      <c r="PH31" s="71" t="s">
        <v>731</v>
      </c>
      <c r="PI31" s="71" t="s">
        <v>40</v>
      </c>
      <c r="PJ31" s="34">
        <v>0.96</v>
      </c>
      <c r="PK31" s="236"/>
      <c r="PL31" s="236"/>
      <c r="PM31" s="285"/>
      <c r="PN31" s="65"/>
      <c r="PO31" s="217"/>
      <c r="PP31" s="333"/>
      <c r="PQ31" s="218" t="s">
        <v>741</v>
      </c>
      <c r="PR31" s="219"/>
      <c r="PS31" s="71" t="s">
        <v>731</v>
      </c>
      <c r="PT31" s="71" t="s">
        <v>40</v>
      </c>
      <c r="PU31" s="34">
        <v>0.79</v>
      </c>
      <c r="PV31" s="34">
        <v>0.56000000000000005</v>
      </c>
      <c r="PW31" s="236"/>
      <c r="PX31" s="285"/>
      <c r="PY31" s="65"/>
      <c r="PZ31" s="217"/>
      <c r="QA31" s="333"/>
      <c r="QB31" s="218" t="s">
        <v>741</v>
      </c>
      <c r="QC31" s="219"/>
      <c r="QD31" s="71" t="s">
        <v>731</v>
      </c>
      <c r="QE31" s="71" t="s">
        <v>40</v>
      </c>
      <c r="QF31" s="34">
        <v>0.61</v>
      </c>
      <c r="QG31" s="34"/>
      <c r="QH31" s="236"/>
      <c r="QI31" s="285"/>
      <c r="QJ31" s="65"/>
      <c r="QK31" s="217"/>
      <c r="QL31" s="333"/>
      <c r="QM31" s="218" t="s">
        <v>741</v>
      </c>
      <c r="QN31" s="219"/>
      <c r="QO31" s="71" t="s">
        <v>731</v>
      </c>
      <c r="QP31" s="71" t="s">
        <v>40</v>
      </c>
      <c r="QQ31" s="34">
        <v>0.49</v>
      </c>
      <c r="QR31" s="34"/>
      <c r="QS31" s="236"/>
      <c r="QT31" s="285"/>
      <c r="QU31" s="65"/>
      <c r="QV31" s="217"/>
      <c r="QW31" s="333"/>
      <c r="QX31" s="218" t="s">
        <v>741</v>
      </c>
      <c r="QY31" s="219"/>
      <c r="QZ31" s="71" t="s">
        <v>731</v>
      </c>
      <c r="RA31" s="71" t="s">
        <v>40</v>
      </c>
      <c r="RB31" s="34"/>
      <c r="RC31" s="34"/>
      <c r="RD31" s="236"/>
      <c r="RE31" s="285"/>
      <c r="RF31" s="65"/>
      <c r="RG31" s="217"/>
      <c r="RH31" s="333"/>
    </row>
    <row r="32" spans="1:476" ht="15" customHeight="1">
      <c r="A32" s="364" t="s">
        <v>234</v>
      </c>
      <c r="B32" s="365"/>
      <c r="C32" s="365"/>
      <c r="D32" s="365"/>
      <c r="E32" s="366"/>
      <c r="F32" s="365" t="s">
        <v>235</v>
      </c>
      <c r="G32" s="365"/>
      <c r="H32" s="365"/>
      <c r="I32" s="365"/>
      <c r="J32" s="366"/>
      <c r="K32" s="364" t="s">
        <v>234</v>
      </c>
      <c r="L32" s="365"/>
      <c r="M32" s="365"/>
      <c r="N32" s="365"/>
      <c r="O32" s="366"/>
      <c r="P32" s="365" t="s">
        <v>235</v>
      </c>
      <c r="Q32" s="365"/>
      <c r="R32" s="365"/>
      <c r="S32" s="365"/>
      <c r="T32" s="366"/>
      <c r="U32" s="364" t="s">
        <v>234</v>
      </c>
      <c r="V32" s="365"/>
      <c r="W32" s="365"/>
      <c r="X32" s="365"/>
      <c r="Y32" s="366"/>
      <c r="Z32" s="365" t="s">
        <v>235</v>
      </c>
      <c r="AA32" s="365"/>
      <c r="AB32" s="365"/>
      <c r="AC32" s="365"/>
      <c r="AD32" s="366"/>
      <c r="AE32" s="364" t="s">
        <v>234</v>
      </c>
      <c r="AF32" s="365"/>
      <c r="AG32" s="365"/>
      <c r="AH32" s="365"/>
      <c r="AI32" s="366"/>
      <c r="AJ32" s="365" t="s">
        <v>235</v>
      </c>
      <c r="AK32" s="365"/>
      <c r="AL32" s="365"/>
      <c r="AM32" s="365"/>
      <c r="AN32" s="366"/>
      <c r="AO32" s="364" t="s">
        <v>234</v>
      </c>
      <c r="AP32" s="365"/>
      <c r="AQ32" s="365"/>
      <c r="AR32" s="365"/>
      <c r="AS32" s="366"/>
      <c r="AT32" s="365" t="s">
        <v>235</v>
      </c>
      <c r="AU32" s="365"/>
      <c r="AV32" s="365"/>
      <c r="AW32" s="365"/>
      <c r="AX32" s="366"/>
      <c r="AY32" s="364" t="s">
        <v>234</v>
      </c>
      <c r="AZ32" s="365"/>
      <c r="BA32" s="365"/>
      <c r="BB32" s="365"/>
      <c r="BC32" s="366"/>
      <c r="BD32" s="365" t="s">
        <v>235</v>
      </c>
      <c r="BE32" s="365"/>
      <c r="BF32" s="365"/>
      <c r="BG32" s="365"/>
      <c r="BH32" s="366"/>
      <c r="BI32" s="364" t="s">
        <v>234</v>
      </c>
      <c r="BJ32" s="365"/>
      <c r="BK32" s="365"/>
      <c r="BL32" s="365"/>
      <c r="BM32" s="366"/>
      <c r="BN32" s="365" t="s">
        <v>235</v>
      </c>
      <c r="BO32" s="365"/>
      <c r="BP32" s="365"/>
      <c r="BQ32" s="365"/>
      <c r="BR32" s="366"/>
      <c r="BS32" s="364" t="s">
        <v>234</v>
      </c>
      <c r="BT32" s="365"/>
      <c r="BU32" s="365"/>
      <c r="BV32" s="365"/>
      <c r="BW32" s="366"/>
      <c r="BX32" s="365" t="s">
        <v>235</v>
      </c>
      <c r="BY32" s="365"/>
      <c r="BZ32" s="365"/>
      <c r="CA32" s="365"/>
      <c r="CB32" s="366"/>
      <c r="CC32" s="364" t="s">
        <v>234</v>
      </c>
      <c r="CD32" s="365"/>
      <c r="CE32" s="365"/>
      <c r="CF32" s="365"/>
      <c r="CG32" s="366"/>
      <c r="CH32" s="365" t="s">
        <v>235</v>
      </c>
      <c r="CI32" s="365"/>
      <c r="CJ32" s="365"/>
      <c r="CK32" s="365"/>
      <c r="CL32" s="366"/>
      <c r="CM32" s="364" t="s">
        <v>234</v>
      </c>
      <c r="CN32" s="365"/>
      <c r="CO32" s="365"/>
      <c r="CP32" s="365"/>
      <c r="CQ32" s="366"/>
      <c r="CR32" s="365" t="s">
        <v>235</v>
      </c>
      <c r="CS32" s="365"/>
      <c r="CT32" s="365"/>
      <c r="CU32" s="365"/>
      <c r="CV32" s="366"/>
      <c r="CW32" s="364" t="s">
        <v>234</v>
      </c>
      <c r="CX32" s="365"/>
      <c r="CY32" s="365"/>
      <c r="CZ32" s="365"/>
      <c r="DA32" s="366"/>
      <c r="DB32" s="365" t="s">
        <v>235</v>
      </c>
      <c r="DC32" s="365"/>
      <c r="DD32" s="365"/>
      <c r="DE32" s="365"/>
      <c r="DF32" s="366"/>
      <c r="DG32" s="364" t="s">
        <v>234</v>
      </c>
      <c r="DH32" s="365"/>
      <c r="DI32" s="365"/>
      <c r="DJ32" s="365"/>
      <c r="DK32" s="366"/>
      <c r="DL32" s="364" t="s">
        <v>235</v>
      </c>
      <c r="DM32" s="365"/>
      <c r="DN32" s="365"/>
      <c r="DO32" s="365"/>
      <c r="DP32" s="366"/>
      <c r="DQ32" s="364" t="s">
        <v>234</v>
      </c>
      <c r="DR32" s="365"/>
      <c r="DS32" s="365"/>
      <c r="DT32" s="365"/>
      <c r="DU32" s="366"/>
      <c r="DV32" s="365" t="s">
        <v>235</v>
      </c>
      <c r="DW32" s="365"/>
      <c r="DX32" s="365"/>
      <c r="DY32" s="365"/>
      <c r="DZ32" s="366"/>
      <c r="EA32" s="364" t="s">
        <v>234</v>
      </c>
      <c r="EB32" s="365"/>
      <c r="EC32" s="365"/>
      <c r="ED32" s="365"/>
      <c r="EE32" s="366"/>
      <c r="EF32" s="365" t="s">
        <v>235</v>
      </c>
      <c r="EG32" s="365"/>
      <c r="EH32" s="365"/>
      <c r="EI32" s="365"/>
      <c r="EJ32" s="366"/>
      <c r="EK32" s="281" t="s">
        <v>234</v>
      </c>
      <c r="EL32" s="282"/>
      <c r="EM32" s="282"/>
      <c r="EN32" s="282"/>
      <c r="EO32" s="283"/>
      <c r="EP32" s="282" t="s">
        <v>235</v>
      </c>
      <c r="EQ32" s="282"/>
      <c r="ER32" s="282"/>
      <c r="ES32" s="282"/>
      <c r="ET32" s="283"/>
      <c r="EU32" s="281" t="s">
        <v>234</v>
      </c>
      <c r="EV32" s="282"/>
      <c r="EW32" s="282"/>
      <c r="EX32" s="282"/>
      <c r="EY32" s="283"/>
      <c r="EZ32" s="282" t="s">
        <v>235</v>
      </c>
      <c r="FA32" s="282"/>
      <c r="FB32" s="282"/>
      <c r="FC32" s="282"/>
      <c r="FD32" s="283"/>
      <c r="FE32" s="281" t="s">
        <v>234</v>
      </c>
      <c r="FF32" s="282"/>
      <c r="FG32" s="282"/>
      <c r="FH32" s="282"/>
      <c r="FI32" s="283"/>
      <c r="FJ32" s="282" t="s">
        <v>235</v>
      </c>
      <c r="FK32" s="282"/>
      <c r="FL32" s="282"/>
      <c r="FM32" s="282"/>
      <c r="FN32" s="283"/>
      <c r="FO32" s="281" t="s">
        <v>234</v>
      </c>
      <c r="FP32" s="282"/>
      <c r="FQ32" s="282"/>
      <c r="FR32" s="282"/>
      <c r="FS32" s="283"/>
      <c r="FT32" s="282" t="s">
        <v>235</v>
      </c>
      <c r="FU32" s="282"/>
      <c r="FV32" s="282"/>
      <c r="FW32" s="282"/>
      <c r="FX32" s="283"/>
      <c r="FY32" s="281" t="s">
        <v>234</v>
      </c>
      <c r="FZ32" s="282"/>
      <c r="GA32" s="282"/>
      <c r="GB32" s="282"/>
      <c r="GC32" s="283"/>
      <c r="GD32" s="282" t="s">
        <v>235</v>
      </c>
      <c r="GE32" s="282"/>
      <c r="GF32" s="282"/>
      <c r="GG32" s="282"/>
      <c r="GH32" s="283"/>
      <c r="GI32" s="281" t="s">
        <v>234</v>
      </c>
      <c r="GJ32" s="282"/>
      <c r="GK32" s="282"/>
      <c r="GL32" s="282"/>
      <c r="GM32" s="283"/>
      <c r="GN32" s="282" t="s">
        <v>235</v>
      </c>
      <c r="GO32" s="282"/>
      <c r="GP32" s="282"/>
      <c r="GQ32" s="282"/>
      <c r="GR32" s="283"/>
      <c r="GS32" s="281" t="s">
        <v>234</v>
      </c>
      <c r="GT32" s="282"/>
      <c r="GU32" s="282"/>
      <c r="GV32" s="282"/>
      <c r="GW32" s="283"/>
      <c r="GX32" s="282" t="s">
        <v>235</v>
      </c>
      <c r="GY32" s="282"/>
      <c r="GZ32" s="282"/>
      <c r="HA32" s="282"/>
      <c r="HB32" s="283"/>
      <c r="HC32" s="281" t="s">
        <v>234</v>
      </c>
      <c r="HD32" s="282"/>
      <c r="HE32" s="282"/>
      <c r="HF32" s="282"/>
      <c r="HG32" s="283"/>
      <c r="HH32" s="282" t="s">
        <v>235</v>
      </c>
      <c r="HI32" s="282"/>
      <c r="HJ32" s="282"/>
      <c r="HK32" s="282"/>
      <c r="HL32" s="283"/>
      <c r="HM32" s="281" t="s">
        <v>234</v>
      </c>
      <c r="HN32" s="282"/>
      <c r="HO32" s="282"/>
      <c r="HP32" s="282"/>
      <c r="HQ32" s="283"/>
      <c r="HR32" s="282" t="s">
        <v>235</v>
      </c>
      <c r="HS32" s="282"/>
      <c r="HT32" s="282"/>
      <c r="HU32" s="282"/>
      <c r="HV32" s="283"/>
      <c r="HW32" s="281" t="s">
        <v>234</v>
      </c>
      <c r="HX32" s="282"/>
      <c r="HY32" s="282"/>
      <c r="HZ32" s="282"/>
      <c r="IA32" s="283"/>
      <c r="IB32" s="282" t="s">
        <v>235</v>
      </c>
      <c r="IC32" s="282"/>
      <c r="ID32" s="282"/>
      <c r="IE32" s="282"/>
      <c r="IF32" s="283"/>
      <c r="IG32" s="281" t="s">
        <v>234</v>
      </c>
      <c r="IH32" s="282"/>
      <c r="II32" s="282"/>
      <c r="IJ32" s="282"/>
      <c r="IK32" s="283"/>
      <c r="IL32" s="282" t="s">
        <v>235</v>
      </c>
      <c r="IM32" s="282"/>
      <c r="IN32" s="282"/>
      <c r="IO32" s="282"/>
      <c r="IP32" s="283"/>
      <c r="IQ32" s="281" t="s">
        <v>234</v>
      </c>
      <c r="IR32" s="282"/>
      <c r="IS32" s="282"/>
      <c r="IT32" s="282"/>
      <c r="IU32" s="283"/>
      <c r="IV32" s="282" t="s">
        <v>235</v>
      </c>
      <c r="IW32" s="282"/>
      <c r="IX32" s="282"/>
      <c r="IY32" s="282"/>
      <c r="IZ32" s="283"/>
      <c r="JA32" s="281" t="s">
        <v>234</v>
      </c>
      <c r="JB32" s="282"/>
      <c r="JC32" s="282"/>
      <c r="JD32" s="282"/>
      <c r="JE32" s="283"/>
      <c r="JF32" s="282" t="s">
        <v>235</v>
      </c>
      <c r="JG32" s="282"/>
      <c r="JH32" s="282"/>
      <c r="JI32" s="282"/>
      <c r="JJ32" s="283"/>
      <c r="JK32" s="281" t="s">
        <v>234</v>
      </c>
      <c r="JL32" s="282"/>
      <c r="JM32" s="282"/>
      <c r="JN32" s="282"/>
      <c r="JO32" s="283"/>
      <c r="JP32" s="282" t="s">
        <v>235</v>
      </c>
      <c r="JQ32" s="282"/>
      <c r="JR32" s="282"/>
      <c r="JS32" s="282"/>
      <c r="JT32" s="283"/>
      <c r="JU32" s="281" t="s">
        <v>234</v>
      </c>
      <c r="JV32" s="282"/>
      <c r="JW32" s="282"/>
      <c r="JX32" s="282"/>
      <c r="JY32" s="283"/>
      <c r="JZ32" s="282" t="s">
        <v>235</v>
      </c>
      <c r="KA32" s="282"/>
      <c r="KB32" s="282"/>
      <c r="KC32" s="282"/>
      <c r="KD32" s="283"/>
      <c r="KE32" s="281" t="s">
        <v>234</v>
      </c>
      <c r="KF32" s="282"/>
      <c r="KG32" s="282"/>
      <c r="KH32" s="282"/>
      <c r="KI32" s="283"/>
      <c r="KJ32" s="282" t="s">
        <v>235</v>
      </c>
      <c r="KK32" s="282"/>
      <c r="KL32" s="282"/>
      <c r="KM32" s="282"/>
      <c r="KN32" s="283"/>
      <c r="KO32" s="281" t="s">
        <v>234</v>
      </c>
      <c r="KP32" s="282"/>
      <c r="KQ32" s="282"/>
      <c r="KR32" s="282"/>
      <c r="KS32" s="283"/>
      <c r="KT32" s="282" t="s">
        <v>235</v>
      </c>
      <c r="KU32" s="282"/>
      <c r="KV32" s="282"/>
      <c r="KW32" s="282"/>
      <c r="KX32" s="283"/>
      <c r="KY32" s="281" t="s">
        <v>234</v>
      </c>
      <c r="KZ32" s="282"/>
      <c r="LA32" s="282"/>
      <c r="LB32" s="282"/>
      <c r="LC32" s="283"/>
      <c r="LD32" s="282" t="s">
        <v>235</v>
      </c>
      <c r="LE32" s="282"/>
      <c r="LF32" s="282"/>
      <c r="LG32" s="282"/>
      <c r="LH32" s="283"/>
      <c r="LI32" s="281" t="s">
        <v>234</v>
      </c>
      <c r="LJ32" s="282"/>
      <c r="LK32" s="282"/>
      <c r="LL32" s="282"/>
      <c r="LM32" s="283"/>
      <c r="LN32" s="282" t="s">
        <v>235</v>
      </c>
      <c r="LO32" s="282"/>
      <c r="LP32" s="282"/>
      <c r="LQ32" s="282"/>
      <c r="LR32" s="283"/>
      <c r="LS32" s="281" t="s">
        <v>234</v>
      </c>
      <c r="LT32" s="282"/>
      <c r="LU32" s="282"/>
      <c r="LV32" s="282"/>
      <c r="LW32" s="283"/>
      <c r="LX32" s="282" t="s">
        <v>235</v>
      </c>
      <c r="LY32" s="282"/>
      <c r="LZ32" s="282"/>
      <c r="MA32" s="282"/>
      <c r="MB32" s="283"/>
      <c r="MC32" s="281" t="s">
        <v>234</v>
      </c>
      <c r="MD32" s="282"/>
      <c r="ME32" s="282"/>
      <c r="MF32" s="282"/>
      <c r="MG32" s="283"/>
      <c r="MH32" s="282" t="s">
        <v>235</v>
      </c>
      <c r="MI32" s="282"/>
      <c r="MJ32" s="282"/>
      <c r="MK32" s="282"/>
      <c r="ML32" s="283"/>
      <c r="MM32" s="281" t="s">
        <v>234</v>
      </c>
      <c r="MN32" s="282"/>
      <c r="MO32" s="282"/>
      <c r="MP32" s="282"/>
      <c r="MQ32" s="283"/>
      <c r="MR32" s="282" t="s">
        <v>235</v>
      </c>
      <c r="MS32" s="282"/>
      <c r="MT32" s="282"/>
      <c r="MU32" s="282"/>
      <c r="MV32" s="283"/>
      <c r="MW32" s="281" t="s">
        <v>234</v>
      </c>
      <c r="MX32" s="282"/>
      <c r="MY32" s="282"/>
      <c r="MZ32" s="282"/>
      <c r="NA32" s="283"/>
      <c r="NB32" s="282" t="s">
        <v>235</v>
      </c>
      <c r="NC32" s="282"/>
      <c r="ND32" s="282"/>
      <c r="NE32" s="282"/>
      <c r="NF32" s="283"/>
      <c r="NG32" s="281" t="s">
        <v>234</v>
      </c>
      <c r="NH32" s="282"/>
      <c r="NI32" s="282"/>
      <c r="NJ32" s="282"/>
      <c r="NK32" s="283"/>
      <c r="NL32" s="282" t="s">
        <v>235</v>
      </c>
      <c r="NM32" s="282"/>
      <c r="NN32" s="282"/>
      <c r="NO32" s="282"/>
      <c r="NP32" s="283"/>
      <c r="NQ32" s="281" t="s">
        <v>234</v>
      </c>
      <c r="NR32" s="282"/>
      <c r="NS32" s="282"/>
      <c r="NT32" s="282"/>
      <c r="NU32" s="283"/>
      <c r="NV32" s="282" t="s">
        <v>235</v>
      </c>
      <c r="NW32" s="282"/>
      <c r="NX32" s="282"/>
      <c r="NY32" s="282"/>
      <c r="NZ32" s="283"/>
      <c r="OA32" s="281" t="s">
        <v>234</v>
      </c>
      <c r="OB32" s="282"/>
      <c r="OC32" s="282"/>
      <c r="OD32" s="282"/>
      <c r="OE32" s="283"/>
      <c r="OF32" s="282" t="s">
        <v>235</v>
      </c>
      <c r="OG32" s="282"/>
      <c r="OH32" s="282"/>
      <c r="OI32" s="282"/>
      <c r="OJ32" s="283"/>
      <c r="OK32" s="215" t="s">
        <v>742</v>
      </c>
      <c r="OL32" s="216"/>
      <c r="OM32" s="71" t="s">
        <v>731</v>
      </c>
      <c r="ON32" s="71" t="s">
        <v>41</v>
      </c>
      <c r="OO32" s="34">
        <v>0.35</v>
      </c>
      <c r="OP32" s="236"/>
      <c r="OQ32" s="236"/>
      <c r="OR32" s="286"/>
      <c r="OS32" s="65"/>
      <c r="OT32" s="217"/>
      <c r="OU32" s="274" t="s">
        <v>232</v>
      </c>
      <c r="OV32" s="275"/>
      <c r="OW32" s="275"/>
      <c r="OX32" s="275"/>
      <c r="OY32" s="275"/>
      <c r="OZ32" s="275"/>
      <c r="PA32" s="275"/>
      <c r="PB32" s="275"/>
      <c r="PC32" s="275"/>
      <c r="PD32" s="275"/>
      <c r="PE32" s="276"/>
      <c r="PF32" s="215" t="s">
        <v>742</v>
      </c>
      <c r="PG32" s="216"/>
      <c r="PH32" s="71" t="s">
        <v>731</v>
      </c>
      <c r="PI32" s="71" t="s">
        <v>41</v>
      </c>
      <c r="PJ32" s="34">
        <v>0.66</v>
      </c>
      <c r="PK32" s="236"/>
      <c r="PL32" s="236"/>
      <c r="PM32" s="286"/>
      <c r="PN32" s="65"/>
      <c r="PO32" s="217"/>
      <c r="PP32" s="334"/>
      <c r="PQ32" s="215" t="s">
        <v>742</v>
      </c>
      <c r="PR32" s="216"/>
      <c r="PS32" s="71" t="s">
        <v>731</v>
      </c>
      <c r="PT32" s="71" t="s">
        <v>41</v>
      </c>
      <c r="PU32" s="34">
        <v>0.5</v>
      </c>
      <c r="PV32" s="34">
        <v>0.24</v>
      </c>
      <c r="PW32" s="236"/>
      <c r="PX32" s="286"/>
      <c r="PY32" s="65"/>
      <c r="PZ32" s="217"/>
      <c r="QA32" s="334"/>
      <c r="QB32" s="215" t="s">
        <v>742</v>
      </c>
      <c r="QC32" s="216"/>
      <c r="QD32" s="71" t="s">
        <v>731</v>
      </c>
      <c r="QE32" s="71" t="s">
        <v>41</v>
      </c>
      <c r="QF32" s="34">
        <v>0.37</v>
      </c>
      <c r="QG32" s="34"/>
      <c r="QH32" s="236"/>
      <c r="QI32" s="286"/>
      <c r="QJ32" s="65"/>
      <c r="QK32" s="217"/>
      <c r="QL32" s="334"/>
      <c r="QM32" s="215" t="s">
        <v>742</v>
      </c>
      <c r="QN32" s="216"/>
      <c r="QO32" s="71" t="s">
        <v>731</v>
      </c>
      <c r="QP32" s="71" t="s">
        <v>41</v>
      </c>
      <c r="QQ32" s="34">
        <v>0.76</v>
      </c>
      <c r="QR32" s="34"/>
      <c r="QS32" s="236"/>
      <c r="QT32" s="286"/>
      <c r="QU32" s="65"/>
      <c r="QV32" s="217"/>
      <c r="QW32" s="334"/>
      <c r="QX32" s="215" t="s">
        <v>742</v>
      </c>
      <c r="QY32" s="216"/>
      <c r="QZ32" s="71" t="s">
        <v>731</v>
      </c>
      <c r="RA32" s="71" t="s">
        <v>41</v>
      </c>
      <c r="RB32" s="34"/>
      <c r="RC32" s="34"/>
      <c r="RD32" s="236"/>
      <c r="RE32" s="286"/>
      <c r="RF32" s="65"/>
      <c r="RG32" s="217"/>
      <c r="RH32" s="334"/>
    </row>
    <row r="33" spans="1:476" ht="15" customHeight="1">
      <c r="A33" s="364" t="s">
        <v>230</v>
      </c>
      <c r="B33" s="365"/>
      <c r="C33" s="365"/>
      <c r="D33" s="365"/>
      <c r="E33" s="366"/>
      <c r="F33" s="364" t="s">
        <v>236</v>
      </c>
      <c r="G33" s="365"/>
      <c r="H33" s="365"/>
      <c r="I33" s="365"/>
      <c r="J33" s="366"/>
      <c r="K33" s="364" t="s">
        <v>230</v>
      </c>
      <c r="L33" s="365"/>
      <c r="M33" s="365"/>
      <c r="N33" s="365"/>
      <c r="O33" s="366"/>
      <c r="P33" s="364" t="s">
        <v>236</v>
      </c>
      <c r="Q33" s="365"/>
      <c r="R33" s="365"/>
      <c r="S33" s="365"/>
      <c r="T33" s="366"/>
      <c r="U33" s="364" t="s">
        <v>230</v>
      </c>
      <c r="V33" s="365"/>
      <c r="W33" s="365"/>
      <c r="X33" s="365"/>
      <c r="Y33" s="366"/>
      <c r="Z33" s="364" t="s">
        <v>236</v>
      </c>
      <c r="AA33" s="365"/>
      <c r="AB33" s="365"/>
      <c r="AC33" s="365"/>
      <c r="AD33" s="366"/>
      <c r="AE33" s="364" t="s">
        <v>230</v>
      </c>
      <c r="AF33" s="365"/>
      <c r="AG33" s="365"/>
      <c r="AH33" s="365"/>
      <c r="AI33" s="366"/>
      <c r="AJ33" s="364" t="s">
        <v>236</v>
      </c>
      <c r="AK33" s="365"/>
      <c r="AL33" s="365"/>
      <c r="AM33" s="365"/>
      <c r="AN33" s="366"/>
      <c r="AO33" s="364" t="s">
        <v>230</v>
      </c>
      <c r="AP33" s="365"/>
      <c r="AQ33" s="365"/>
      <c r="AR33" s="365"/>
      <c r="AS33" s="366"/>
      <c r="AT33" s="364" t="s">
        <v>236</v>
      </c>
      <c r="AU33" s="365"/>
      <c r="AV33" s="365"/>
      <c r="AW33" s="365"/>
      <c r="AX33" s="366"/>
      <c r="AY33" s="364" t="s">
        <v>230</v>
      </c>
      <c r="AZ33" s="365"/>
      <c r="BA33" s="365"/>
      <c r="BB33" s="365"/>
      <c r="BC33" s="366"/>
      <c r="BD33" s="364" t="s">
        <v>236</v>
      </c>
      <c r="BE33" s="365"/>
      <c r="BF33" s="365"/>
      <c r="BG33" s="365"/>
      <c r="BH33" s="366"/>
      <c r="BI33" s="364" t="s">
        <v>230</v>
      </c>
      <c r="BJ33" s="365"/>
      <c r="BK33" s="365"/>
      <c r="BL33" s="365"/>
      <c r="BM33" s="366"/>
      <c r="BN33" s="364" t="s">
        <v>236</v>
      </c>
      <c r="BO33" s="365"/>
      <c r="BP33" s="365"/>
      <c r="BQ33" s="365"/>
      <c r="BR33" s="366"/>
      <c r="BS33" s="364" t="s">
        <v>230</v>
      </c>
      <c r="BT33" s="365"/>
      <c r="BU33" s="365"/>
      <c r="BV33" s="365"/>
      <c r="BW33" s="366"/>
      <c r="BX33" s="364" t="s">
        <v>236</v>
      </c>
      <c r="BY33" s="365"/>
      <c r="BZ33" s="365"/>
      <c r="CA33" s="365"/>
      <c r="CB33" s="366"/>
      <c r="CC33" s="364" t="s">
        <v>230</v>
      </c>
      <c r="CD33" s="365"/>
      <c r="CE33" s="365"/>
      <c r="CF33" s="365"/>
      <c r="CG33" s="366"/>
      <c r="CH33" s="364" t="s">
        <v>236</v>
      </c>
      <c r="CI33" s="365"/>
      <c r="CJ33" s="365"/>
      <c r="CK33" s="365"/>
      <c r="CL33" s="366"/>
      <c r="CM33" s="364" t="s">
        <v>230</v>
      </c>
      <c r="CN33" s="365"/>
      <c r="CO33" s="365"/>
      <c r="CP33" s="365"/>
      <c r="CQ33" s="366"/>
      <c r="CR33" s="364" t="s">
        <v>236</v>
      </c>
      <c r="CS33" s="365"/>
      <c r="CT33" s="365"/>
      <c r="CU33" s="365"/>
      <c r="CV33" s="366"/>
      <c r="CW33" s="364" t="s">
        <v>230</v>
      </c>
      <c r="CX33" s="365"/>
      <c r="CY33" s="365"/>
      <c r="CZ33" s="365"/>
      <c r="DA33" s="366"/>
      <c r="DB33" s="364" t="s">
        <v>236</v>
      </c>
      <c r="DC33" s="365"/>
      <c r="DD33" s="365"/>
      <c r="DE33" s="365"/>
      <c r="DF33" s="366"/>
      <c r="DG33" s="364" t="s">
        <v>230</v>
      </c>
      <c r="DH33" s="365"/>
      <c r="DI33" s="365"/>
      <c r="DJ33" s="365"/>
      <c r="DK33" s="366"/>
      <c r="DL33" s="364" t="s">
        <v>236</v>
      </c>
      <c r="DM33" s="365"/>
      <c r="DN33" s="365"/>
      <c r="DO33" s="365"/>
      <c r="DP33" s="366"/>
      <c r="DQ33" s="364" t="s">
        <v>230</v>
      </c>
      <c r="DR33" s="365"/>
      <c r="DS33" s="365"/>
      <c r="DT33" s="365"/>
      <c r="DU33" s="366"/>
      <c r="DV33" s="364" t="s">
        <v>236</v>
      </c>
      <c r="DW33" s="365"/>
      <c r="DX33" s="365"/>
      <c r="DY33" s="365"/>
      <c r="DZ33" s="366"/>
      <c r="EA33" s="364" t="s">
        <v>230</v>
      </c>
      <c r="EB33" s="365"/>
      <c r="EC33" s="365"/>
      <c r="ED33" s="365"/>
      <c r="EE33" s="366"/>
      <c r="EF33" s="364" t="s">
        <v>236</v>
      </c>
      <c r="EG33" s="365"/>
      <c r="EH33" s="365"/>
      <c r="EI33" s="365"/>
      <c r="EJ33" s="366"/>
      <c r="EK33" s="281" t="s">
        <v>230</v>
      </c>
      <c r="EL33" s="282"/>
      <c r="EM33" s="282"/>
      <c r="EN33" s="282"/>
      <c r="EO33" s="283"/>
      <c r="EP33" s="281" t="s">
        <v>236</v>
      </c>
      <c r="EQ33" s="282"/>
      <c r="ER33" s="282"/>
      <c r="ES33" s="282"/>
      <c r="ET33" s="283"/>
      <c r="EU33" s="281" t="s">
        <v>230</v>
      </c>
      <c r="EV33" s="282"/>
      <c r="EW33" s="282"/>
      <c r="EX33" s="282"/>
      <c r="EY33" s="283"/>
      <c r="EZ33" s="281" t="s">
        <v>236</v>
      </c>
      <c r="FA33" s="282"/>
      <c r="FB33" s="282"/>
      <c r="FC33" s="282"/>
      <c r="FD33" s="283"/>
      <c r="FE33" s="281" t="s">
        <v>230</v>
      </c>
      <c r="FF33" s="282"/>
      <c r="FG33" s="282"/>
      <c r="FH33" s="282"/>
      <c r="FI33" s="283"/>
      <c r="FJ33" s="281" t="s">
        <v>236</v>
      </c>
      <c r="FK33" s="282"/>
      <c r="FL33" s="282"/>
      <c r="FM33" s="282"/>
      <c r="FN33" s="283"/>
      <c r="FO33" s="281" t="s">
        <v>230</v>
      </c>
      <c r="FP33" s="282"/>
      <c r="FQ33" s="282"/>
      <c r="FR33" s="282"/>
      <c r="FS33" s="283"/>
      <c r="FT33" s="281" t="s">
        <v>236</v>
      </c>
      <c r="FU33" s="282"/>
      <c r="FV33" s="282"/>
      <c r="FW33" s="282"/>
      <c r="FX33" s="283"/>
      <c r="FY33" s="281" t="s">
        <v>230</v>
      </c>
      <c r="FZ33" s="282"/>
      <c r="GA33" s="282"/>
      <c r="GB33" s="282"/>
      <c r="GC33" s="283"/>
      <c r="GD33" s="281" t="s">
        <v>236</v>
      </c>
      <c r="GE33" s="282"/>
      <c r="GF33" s="282"/>
      <c r="GG33" s="282"/>
      <c r="GH33" s="283"/>
      <c r="GI33" s="281" t="s">
        <v>230</v>
      </c>
      <c r="GJ33" s="282"/>
      <c r="GK33" s="282"/>
      <c r="GL33" s="282"/>
      <c r="GM33" s="283"/>
      <c r="GN33" s="281" t="s">
        <v>236</v>
      </c>
      <c r="GO33" s="282"/>
      <c r="GP33" s="282"/>
      <c r="GQ33" s="282"/>
      <c r="GR33" s="283"/>
      <c r="GS33" s="281" t="s">
        <v>230</v>
      </c>
      <c r="GT33" s="282"/>
      <c r="GU33" s="282"/>
      <c r="GV33" s="282"/>
      <c r="GW33" s="283"/>
      <c r="GX33" s="281" t="s">
        <v>236</v>
      </c>
      <c r="GY33" s="282"/>
      <c r="GZ33" s="282"/>
      <c r="HA33" s="282"/>
      <c r="HB33" s="283"/>
      <c r="HC33" s="281" t="s">
        <v>230</v>
      </c>
      <c r="HD33" s="282"/>
      <c r="HE33" s="282"/>
      <c r="HF33" s="282"/>
      <c r="HG33" s="283"/>
      <c r="HH33" s="281" t="s">
        <v>236</v>
      </c>
      <c r="HI33" s="282"/>
      <c r="HJ33" s="282"/>
      <c r="HK33" s="282"/>
      <c r="HL33" s="283"/>
      <c r="HM33" s="281" t="s">
        <v>230</v>
      </c>
      <c r="HN33" s="282"/>
      <c r="HO33" s="282"/>
      <c r="HP33" s="282"/>
      <c r="HQ33" s="283"/>
      <c r="HR33" s="281" t="s">
        <v>236</v>
      </c>
      <c r="HS33" s="282"/>
      <c r="HT33" s="282"/>
      <c r="HU33" s="282"/>
      <c r="HV33" s="283"/>
      <c r="HW33" s="281" t="s">
        <v>230</v>
      </c>
      <c r="HX33" s="282"/>
      <c r="HY33" s="282"/>
      <c r="HZ33" s="282"/>
      <c r="IA33" s="283"/>
      <c r="IB33" s="281" t="s">
        <v>236</v>
      </c>
      <c r="IC33" s="282"/>
      <c r="ID33" s="282"/>
      <c r="IE33" s="282"/>
      <c r="IF33" s="283"/>
      <c r="IG33" s="281" t="s">
        <v>230</v>
      </c>
      <c r="IH33" s="282"/>
      <c r="II33" s="282"/>
      <c r="IJ33" s="282"/>
      <c r="IK33" s="283"/>
      <c r="IL33" s="281" t="s">
        <v>236</v>
      </c>
      <c r="IM33" s="282"/>
      <c r="IN33" s="282"/>
      <c r="IO33" s="282"/>
      <c r="IP33" s="283"/>
      <c r="IQ33" s="281" t="s">
        <v>230</v>
      </c>
      <c r="IR33" s="282"/>
      <c r="IS33" s="282"/>
      <c r="IT33" s="282"/>
      <c r="IU33" s="283"/>
      <c r="IV33" s="281" t="s">
        <v>236</v>
      </c>
      <c r="IW33" s="282"/>
      <c r="IX33" s="282"/>
      <c r="IY33" s="282"/>
      <c r="IZ33" s="283"/>
      <c r="JA33" s="281" t="s">
        <v>230</v>
      </c>
      <c r="JB33" s="282"/>
      <c r="JC33" s="282"/>
      <c r="JD33" s="282"/>
      <c r="JE33" s="283"/>
      <c r="JF33" s="281" t="s">
        <v>236</v>
      </c>
      <c r="JG33" s="282"/>
      <c r="JH33" s="282"/>
      <c r="JI33" s="282"/>
      <c r="JJ33" s="283"/>
      <c r="JK33" s="281" t="s">
        <v>230</v>
      </c>
      <c r="JL33" s="282"/>
      <c r="JM33" s="282"/>
      <c r="JN33" s="282"/>
      <c r="JO33" s="283"/>
      <c r="JP33" s="281" t="s">
        <v>236</v>
      </c>
      <c r="JQ33" s="282"/>
      <c r="JR33" s="282"/>
      <c r="JS33" s="282"/>
      <c r="JT33" s="283"/>
      <c r="JU33" s="281" t="s">
        <v>230</v>
      </c>
      <c r="JV33" s="282"/>
      <c r="JW33" s="282"/>
      <c r="JX33" s="282"/>
      <c r="JY33" s="283"/>
      <c r="JZ33" s="281" t="s">
        <v>236</v>
      </c>
      <c r="KA33" s="282"/>
      <c r="KB33" s="282"/>
      <c r="KC33" s="282"/>
      <c r="KD33" s="283"/>
      <c r="KE33" s="281" t="s">
        <v>230</v>
      </c>
      <c r="KF33" s="282"/>
      <c r="KG33" s="282"/>
      <c r="KH33" s="282"/>
      <c r="KI33" s="283"/>
      <c r="KJ33" s="281" t="s">
        <v>236</v>
      </c>
      <c r="KK33" s="282"/>
      <c r="KL33" s="282"/>
      <c r="KM33" s="282"/>
      <c r="KN33" s="283"/>
      <c r="KO33" s="281" t="s">
        <v>230</v>
      </c>
      <c r="KP33" s="282"/>
      <c r="KQ33" s="282"/>
      <c r="KR33" s="282"/>
      <c r="KS33" s="283"/>
      <c r="KT33" s="281" t="s">
        <v>236</v>
      </c>
      <c r="KU33" s="282"/>
      <c r="KV33" s="282"/>
      <c r="KW33" s="282"/>
      <c r="KX33" s="283"/>
      <c r="KY33" s="281" t="s">
        <v>230</v>
      </c>
      <c r="KZ33" s="282"/>
      <c r="LA33" s="282"/>
      <c r="LB33" s="282"/>
      <c r="LC33" s="283"/>
      <c r="LD33" s="281" t="s">
        <v>236</v>
      </c>
      <c r="LE33" s="282"/>
      <c r="LF33" s="282"/>
      <c r="LG33" s="282"/>
      <c r="LH33" s="283"/>
      <c r="LI33" s="281" t="s">
        <v>230</v>
      </c>
      <c r="LJ33" s="282"/>
      <c r="LK33" s="282"/>
      <c r="LL33" s="282"/>
      <c r="LM33" s="283"/>
      <c r="LN33" s="281" t="s">
        <v>236</v>
      </c>
      <c r="LO33" s="282"/>
      <c r="LP33" s="282"/>
      <c r="LQ33" s="282"/>
      <c r="LR33" s="283"/>
      <c r="LS33" s="281" t="s">
        <v>230</v>
      </c>
      <c r="LT33" s="282"/>
      <c r="LU33" s="282"/>
      <c r="LV33" s="282"/>
      <c r="LW33" s="283"/>
      <c r="LX33" s="281" t="s">
        <v>236</v>
      </c>
      <c r="LY33" s="282"/>
      <c r="LZ33" s="282"/>
      <c r="MA33" s="282"/>
      <c r="MB33" s="283"/>
      <c r="MC33" s="281" t="s">
        <v>230</v>
      </c>
      <c r="MD33" s="282"/>
      <c r="ME33" s="282"/>
      <c r="MF33" s="282"/>
      <c r="MG33" s="283"/>
      <c r="MH33" s="281" t="s">
        <v>236</v>
      </c>
      <c r="MI33" s="282"/>
      <c r="MJ33" s="282"/>
      <c r="MK33" s="282"/>
      <c r="ML33" s="283"/>
      <c r="MM33" s="281" t="s">
        <v>230</v>
      </c>
      <c r="MN33" s="282"/>
      <c r="MO33" s="282"/>
      <c r="MP33" s="282"/>
      <c r="MQ33" s="283"/>
      <c r="MR33" s="281" t="s">
        <v>236</v>
      </c>
      <c r="MS33" s="282"/>
      <c r="MT33" s="282"/>
      <c r="MU33" s="282"/>
      <c r="MV33" s="283"/>
      <c r="MW33" s="281" t="s">
        <v>230</v>
      </c>
      <c r="MX33" s="282"/>
      <c r="MY33" s="282"/>
      <c r="MZ33" s="282"/>
      <c r="NA33" s="283"/>
      <c r="NB33" s="281" t="s">
        <v>236</v>
      </c>
      <c r="NC33" s="282"/>
      <c r="ND33" s="282"/>
      <c r="NE33" s="282"/>
      <c r="NF33" s="283"/>
      <c r="NG33" s="281" t="s">
        <v>230</v>
      </c>
      <c r="NH33" s="282"/>
      <c r="NI33" s="282"/>
      <c r="NJ33" s="282"/>
      <c r="NK33" s="283"/>
      <c r="NL33" s="281" t="s">
        <v>236</v>
      </c>
      <c r="NM33" s="282"/>
      <c r="NN33" s="282"/>
      <c r="NO33" s="282"/>
      <c r="NP33" s="283"/>
      <c r="NQ33" s="281" t="s">
        <v>230</v>
      </c>
      <c r="NR33" s="282"/>
      <c r="NS33" s="282"/>
      <c r="NT33" s="282"/>
      <c r="NU33" s="283"/>
      <c r="NV33" s="281" t="s">
        <v>236</v>
      </c>
      <c r="NW33" s="282"/>
      <c r="NX33" s="282"/>
      <c r="NY33" s="282"/>
      <c r="NZ33" s="283"/>
      <c r="OA33" s="281" t="s">
        <v>230</v>
      </c>
      <c r="OB33" s="282"/>
      <c r="OC33" s="282"/>
      <c r="OD33" s="282"/>
      <c r="OE33" s="283"/>
      <c r="OF33" s="281" t="s">
        <v>236</v>
      </c>
      <c r="OG33" s="282"/>
      <c r="OH33" s="282"/>
      <c r="OI33" s="282"/>
      <c r="OJ33" s="283"/>
      <c r="OK33" s="98"/>
      <c r="OL33" s="98"/>
      <c r="OM33" s="98"/>
      <c r="ON33" s="98"/>
      <c r="OO33" s="98"/>
      <c r="OP33" s="98"/>
      <c r="OQ33" s="98"/>
      <c r="OR33" s="98"/>
      <c r="OS33" s="98"/>
      <c r="OT33" s="98"/>
      <c r="OU33" s="274" t="s">
        <v>227</v>
      </c>
      <c r="OV33" s="275"/>
      <c r="OW33" s="276"/>
      <c r="OX33" s="64"/>
      <c r="OY33" s="34">
        <v>0.59</v>
      </c>
      <c r="OZ33" s="34">
        <v>0.56000000000000005</v>
      </c>
      <c r="PA33" s="35"/>
      <c r="PB33" s="284">
        <v>0.66</v>
      </c>
      <c r="PC33" s="65"/>
      <c r="PD33" s="65"/>
      <c r="PE33" s="290"/>
      <c r="PF33" s="274" t="s">
        <v>232</v>
      </c>
      <c r="PG33" s="275"/>
      <c r="PH33" s="275"/>
      <c r="PI33" s="275"/>
      <c r="PJ33" s="275"/>
      <c r="PK33" s="275"/>
      <c r="PL33" s="275"/>
      <c r="PM33" s="275"/>
      <c r="PN33" s="275"/>
      <c r="PO33" s="275"/>
      <c r="PP33" s="276"/>
      <c r="PQ33" s="274" t="s">
        <v>232</v>
      </c>
      <c r="PR33" s="275"/>
      <c r="PS33" s="275"/>
      <c r="PT33" s="275"/>
      <c r="PU33" s="275"/>
      <c r="PV33" s="275"/>
      <c r="PW33" s="275"/>
      <c r="PX33" s="275"/>
      <c r="PY33" s="275"/>
      <c r="PZ33" s="275"/>
      <c r="QA33" s="276"/>
      <c r="QB33" s="274" t="s">
        <v>232</v>
      </c>
      <c r="QC33" s="275"/>
      <c r="QD33" s="275"/>
      <c r="QE33" s="275"/>
      <c r="QF33" s="275"/>
      <c r="QG33" s="275"/>
      <c r="QH33" s="275"/>
      <c r="QI33" s="275"/>
      <c r="QJ33" s="275"/>
      <c r="QK33" s="275"/>
      <c r="QL33" s="276"/>
      <c r="QM33" s="274" t="s">
        <v>232</v>
      </c>
      <c r="QN33" s="275"/>
      <c r="QO33" s="275"/>
      <c r="QP33" s="275"/>
      <c r="QQ33" s="275"/>
      <c r="QR33" s="275"/>
      <c r="QS33" s="275"/>
      <c r="QT33" s="275"/>
      <c r="QU33" s="275"/>
      <c r="QV33" s="275"/>
      <c r="QW33" s="276"/>
      <c r="QX33" s="274" t="s">
        <v>232</v>
      </c>
      <c r="QY33" s="275"/>
      <c r="QZ33" s="275"/>
      <c r="RA33" s="275"/>
      <c r="RB33" s="275"/>
      <c r="RC33" s="275"/>
      <c r="RD33" s="275"/>
      <c r="RE33" s="275"/>
      <c r="RF33" s="275"/>
      <c r="RG33" s="275"/>
      <c r="RH33" s="276"/>
    </row>
    <row r="34" spans="1:476" ht="15" customHeight="1">
      <c r="A34" s="364" t="s">
        <v>237</v>
      </c>
      <c r="B34" s="365"/>
      <c r="C34" s="365"/>
      <c r="D34" s="365"/>
      <c r="E34" s="366"/>
      <c r="F34" s="364" t="s">
        <v>238</v>
      </c>
      <c r="G34" s="365"/>
      <c r="H34" s="365"/>
      <c r="I34" s="365"/>
      <c r="J34" s="366"/>
      <c r="K34" s="364" t="s">
        <v>237</v>
      </c>
      <c r="L34" s="365"/>
      <c r="M34" s="365"/>
      <c r="N34" s="365"/>
      <c r="O34" s="366"/>
      <c r="P34" s="364" t="s">
        <v>238</v>
      </c>
      <c r="Q34" s="365"/>
      <c r="R34" s="365"/>
      <c r="S34" s="365"/>
      <c r="T34" s="366"/>
      <c r="U34" s="364" t="s">
        <v>237</v>
      </c>
      <c r="V34" s="365"/>
      <c r="W34" s="365"/>
      <c r="X34" s="365"/>
      <c r="Y34" s="366"/>
      <c r="Z34" s="364" t="s">
        <v>238</v>
      </c>
      <c r="AA34" s="365"/>
      <c r="AB34" s="365"/>
      <c r="AC34" s="365"/>
      <c r="AD34" s="366"/>
      <c r="AE34" s="364" t="s">
        <v>237</v>
      </c>
      <c r="AF34" s="365"/>
      <c r="AG34" s="365"/>
      <c r="AH34" s="365"/>
      <c r="AI34" s="366"/>
      <c r="AJ34" s="364" t="s">
        <v>238</v>
      </c>
      <c r="AK34" s="365"/>
      <c r="AL34" s="365"/>
      <c r="AM34" s="365"/>
      <c r="AN34" s="366"/>
      <c r="AO34" s="364" t="s">
        <v>237</v>
      </c>
      <c r="AP34" s="365"/>
      <c r="AQ34" s="365"/>
      <c r="AR34" s="365"/>
      <c r="AS34" s="366"/>
      <c r="AT34" s="364" t="s">
        <v>238</v>
      </c>
      <c r="AU34" s="365"/>
      <c r="AV34" s="365"/>
      <c r="AW34" s="365"/>
      <c r="AX34" s="366"/>
      <c r="AY34" s="364" t="s">
        <v>237</v>
      </c>
      <c r="AZ34" s="365"/>
      <c r="BA34" s="365"/>
      <c r="BB34" s="365"/>
      <c r="BC34" s="366"/>
      <c r="BD34" s="364" t="s">
        <v>238</v>
      </c>
      <c r="BE34" s="365"/>
      <c r="BF34" s="365"/>
      <c r="BG34" s="365"/>
      <c r="BH34" s="366"/>
      <c r="BI34" s="364" t="s">
        <v>237</v>
      </c>
      <c r="BJ34" s="365"/>
      <c r="BK34" s="365"/>
      <c r="BL34" s="365"/>
      <c r="BM34" s="366"/>
      <c r="BN34" s="364" t="s">
        <v>238</v>
      </c>
      <c r="BO34" s="365"/>
      <c r="BP34" s="365"/>
      <c r="BQ34" s="365"/>
      <c r="BR34" s="366"/>
      <c r="BS34" s="364" t="s">
        <v>237</v>
      </c>
      <c r="BT34" s="365"/>
      <c r="BU34" s="365"/>
      <c r="BV34" s="365"/>
      <c r="BW34" s="366"/>
      <c r="BX34" s="364" t="s">
        <v>238</v>
      </c>
      <c r="BY34" s="365"/>
      <c r="BZ34" s="365"/>
      <c r="CA34" s="365"/>
      <c r="CB34" s="366"/>
      <c r="CC34" s="364" t="s">
        <v>237</v>
      </c>
      <c r="CD34" s="365"/>
      <c r="CE34" s="365"/>
      <c r="CF34" s="365"/>
      <c r="CG34" s="366"/>
      <c r="CH34" s="364" t="s">
        <v>238</v>
      </c>
      <c r="CI34" s="365"/>
      <c r="CJ34" s="365"/>
      <c r="CK34" s="365"/>
      <c r="CL34" s="366"/>
      <c r="CM34" s="364" t="s">
        <v>237</v>
      </c>
      <c r="CN34" s="365"/>
      <c r="CO34" s="365"/>
      <c r="CP34" s="365"/>
      <c r="CQ34" s="366"/>
      <c r="CR34" s="364" t="s">
        <v>238</v>
      </c>
      <c r="CS34" s="365"/>
      <c r="CT34" s="365"/>
      <c r="CU34" s="365"/>
      <c r="CV34" s="366"/>
      <c r="CW34" s="364" t="s">
        <v>237</v>
      </c>
      <c r="CX34" s="365"/>
      <c r="CY34" s="365"/>
      <c r="CZ34" s="365"/>
      <c r="DA34" s="366"/>
      <c r="DB34" s="364" t="s">
        <v>238</v>
      </c>
      <c r="DC34" s="365"/>
      <c r="DD34" s="365"/>
      <c r="DE34" s="365"/>
      <c r="DF34" s="366"/>
      <c r="DG34" s="364" t="s">
        <v>237</v>
      </c>
      <c r="DH34" s="365"/>
      <c r="DI34" s="365"/>
      <c r="DJ34" s="365"/>
      <c r="DK34" s="366"/>
      <c r="DL34" s="364" t="s">
        <v>238</v>
      </c>
      <c r="DM34" s="365"/>
      <c r="DN34" s="365"/>
      <c r="DO34" s="365"/>
      <c r="DP34" s="366"/>
      <c r="DQ34" s="364" t="s">
        <v>237</v>
      </c>
      <c r="DR34" s="365"/>
      <c r="DS34" s="365"/>
      <c r="DT34" s="365"/>
      <c r="DU34" s="366"/>
      <c r="DV34" s="364" t="s">
        <v>238</v>
      </c>
      <c r="DW34" s="365"/>
      <c r="DX34" s="365"/>
      <c r="DY34" s="365"/>
      <c r="DZ34" s="366"/>
      <c r="EA34" s="364" t="s">
        <v>237</v>
      </c>
      <c r="EB34" s="365"/>
      <c r="EC34" s="365"/>
      <c r="ED34" s="365"/>
      <c r="EE34" s="366"/>
      <c r="EF34" s="364" t="s">
        <v>238</v>
      </c>
      <c r="EG34" s="365"/>
      <c r="EH34" s="365"/>
      <c r="EI34" s="365"/>
      <c r="EJ34" s="366"/>
      <c r="EK34" s="281" t="s">
        <v>237</v>
      </c>
      <c r="EL34" s="282"/>
      <c r="EM34" s="282"/>
      <c r="EN34" s="282"/>
      <c r="EO34" s="283"/>
      <c r="EP34" s="281" t="s">
        <v>238</v>
      </c>
      <c r="EQ34" s="282"/>
      <c r="ER34" s="282"/>
      <c r="ES34" s="282"/>
      <c r="ET34" s="283"/>
      <c r="EU34" s="281" t="s">
        <v>237</v>
      </c>
      <c r="EV34" s="282"/>
      <c r="EW34" s="282"/>
      <c r="EX34" s="282"/>
      <c r="EY34" s="283"/>
      <c r="EZ34" s="281" t="s">
        <v>238</v>
      </c>
      <c r="FA34" s="282"/>
      <c r="FB34" s="282"/>
      <c r="FC34" s="282"/>
      <c r="FD34" s="283"/>
      <c r="FE34" s="281" t="s">
        <v>237</v>
      </c>
      <c r="FF34" s="282"/>
      <c r="FG34" s="282"/>
      <c r="FH34" s="282"/>
      <c r="FI34" s="283"/>
      <c r="FJ34" s="281" t="s">
        <v>238</v>
      </c>
      <c r="FK34" s="282"/>
      <c r="FL34" s="282"/>
      <c r="FM34" s="282"/>
      <c r="FN34" s="283"/>
      <c r="FO34" s="281" t="s">
        <v>237</v>
      </c>
      <c r="FP34" s="282"/>
      <c r="FQ34" s="282"/>
      <c r="FR34" s="282"/>
      <c r="FS34" s="283"/>
      <c r="FT34" s="281" t="s">
        <v>238</v>
      </c>
      <c r="FU34" s="282"/>
      <c r="FV34" s="282"/>
      <c r="FW34" s="282"/>
      <c r="FX34" s="283"/>
      <c r="FY34" s="281" t="s">
        <v>237</v>
      </c>
      <c r="FZ34" s="282"/>
      <c r="GA34" s="282"/>
      <c r="GB34" s="282"/>
      <c r="GC34" s="283"/>
      <c r="GD34" s="281" t="s">
        <v>238</v>
      </c>
      <c r="GE34" s="282"/>
      <c r="GF34" s="282"/>
      <c r="GG34" s="282"/>
      <c r="GH34" s="283"/>
      <c r="GI34" s="281" t="s">
        <v>237</v>
      </c>
      <c r="GJ34" s="282"/>
      <c r="GK34" s="282"/>
      <c r="GL34" s="282"/>
      <c r="GM34" s="283"/>
      <c r="GN34" s="281" t="s">
        <v>238</v>
      </c>
      <c r="GO34" s="282"/>
      <c r="GP34" s="282"/>
      <c r="GQ34" s="282"/>
      <c r="GR34" s="283"/>
      <c r="GS34" s="281" t="s">
        <v>237</v>
      </c>
      <c r="GT34" s="282"/>
      <c r="GU34" s="282"/>
      <c r="GV34" s="282"/>
      <c r="GW34" s="283"/>
      <c r="GX34" s="281" t="s">
        <v>238</v>
      </c>
      <c r="GY34" s="282"/>
      <c r="GZ34" s="282"/>
      <c r="HA34" s="282"/>
      <c r="HB34" s="283"/>
      <c r="HC34" s="281" t="s">
        <v>237</v>
      </c>
      <c r="HD34" s="282"/>
      <c r="HE34" s="282"/>
      <c r="HF34" s="282"/>
      <c r="HG34" s="283"/>
      <c r="HH34" s="281" t="s">
        <v>238</v>
      </c>
      <c r="HI34" s="282"/>
      <c r="HJ34" s="282"/>
      <c r="HK34" s="282"/>
      <c r="HL34" s="283"/>
      <c r="HM34" s="281" t="s">
        <v>237</v>
      </c>
      <c r="HN34" s="282"/>
      <c r="HO34" s="282"/>
      <c r="HP34" s="282"/>
      <c r="HQ34" s="283"/>
      <c r="HR34" s="281" t="s">
        <v>238</v>
      </c>
      <c r="HS34" s="282"/>
      <c r="HT34" s="282"/>
      <c r="HU34" s="282"/>
      <c r="HV34" s="283"/>
      <c r="HW34" s="281" t="s">
        <v>237</v>
      </c>
      <c r="HX34" s="282"/>
      <c r="HY34" s="282"/>
      <c r="HZ34" s="282"/>
      <c r="IA34" s="283"/>
      <c r="IB34" s="281" t="s">
        <v>238</v>
      </c>
      <c r="IC34" s="282"/>
      <c r="ID34" s="282"/>
      <c r="IE34" s="282"/>
      <c r="IF34" s="283"/>
      <c r="IG34" s="281" t="s">
        <v>237</v>
      </c>
      <c r="IH34" s="282"/>
      <c r="II34" s="282"/>
      <c r="IJ34" s="282"/>
      <c r="IK34" s="283"/>
      <c r="IL34" s="281" t="s">
        <v>238</v>
      </c>
      <c r="IM34" s="282"/>
      <c r="IN34" s="282"/>
      <c r="IO34" s="282"/>
      <c r="IP34" s="283"/>
      <c r="IQ34" s="281" t="s">
        <v>237</v>
      </c>
      <c r="IR34" s="282"/>
      <c r="IS34" s="282"/>
      <c r="IT34" s="282"/>
      <c r="IU34" s="283"/>
      <c r="IV34" s="281" t="s">
        <v>238</v>
      </c>
      <c r="IW34" s="282"/>
      <c r="IX34" s="282"/>
      <c r="IY34" s="282"/>
      <c r="IZ34" s="283"/>
      <c r="JA34" s="281" t="s">
        <v>237</v>
      </c>
      <c r="JB34" s="282"/>
      <c r="JC34" s="282"/>
      <c r="JD34" s="282"/>
      <c r="JE34" s="283"/>
      <c r="JF34" s="281" t="s">
        <v>238</v>
      </c>
      <c r="JG34" s="282"/>
      <c r="JH34" s="282"/>
      <c r="JI34" s="282"/>
      <c r="JJ34" s="283"/>
      <c r="JK34" s="281" t="s">
        <v>237</v>
      </c>
      <c r="JL34" s="282"/>
      <c r="JM34" s="282"/>
      <c r="JN34" s="282"/>
      <c r="JO34" s="283"/>
      <c r="JP34" s="281" t="s">
        <v>238</v>
      </c>
      <c r="JQ34" s="282"/>
      <c r="JR34" s="282"/>
      <c r="JS34" s="282"/>
      <c r="JT34" s="283"/>
      <c r="JU34" s="281" t="s">
        <v>237</v>
      </c>
      <c r="JV34" s="282"/>
      <c r="JW34" s="282"/>
      <c r="JX34" s="282"/>
      <c r="JY34" s="283"/>
      <c r="JZ34" s="281" t="s">
        <v>238</v>
      </c>
      <c r="KA34" s="282"/>
      <c r="KB34" s="282"/>
      <c r="KC34" s="282"/>
      <c r="KD34" s="283"/>
      <c r="KE34" s="281" t="s">
        <v>237</v>
      </c>
      <c r="KF34" s="282"/>
      <c r="KG34" s="282"/>
      <c r="KH34" s="282"/>
      <c r="KI34" s="283"/>
      <c r="KJ34" s="281" t="s">
        <v>238</v>
      </c>
      <c r="KK34" s="282"/>
      <c r="KL34" s="282"/>
      <c r="KM34" s="282"/>
      <c r="KN34" s="283"/>
      <c r="KO34" s="281" t="s">
        <v>237</v>
      </c>
      <c r="KP34" s="282"/>
      <c r="KQ34" s="282"/>
      <c r="KR34" s="282"/>
      <c r="KS34" s="283"/>
      <c r="KT34" s="281" t="s">
        <v>238</v>
      </c>
      <c r="KU34" s="282"/>
      <c r="KV34" s="282"/>
      <c r="KW34" s="282"/>
      <c r="KX34" s="283"/>
      <c r="KY34" s="281" t="s">
        <v>237</v>
      </c>
      <c r="KZ34" s="282"/>
      <c r="LA34" s="282"/>
      <c r="LB34" s="282"/>
      <c r="LC34" s="283"/>
      <c r="LD34" s="281" t="s">
        <v>238</v>
      </c>
      <c r="LE34" s="282"/>
      <c r="LF34" s="282"/>
      <c r="LG34" s="282"/>
      <c r="LH34" s="283"/>
      <c r="LI34" s="281" t="s">
        <v>237</v>
      </c>
      <c r="LJ34" s="282"/>
      <c r="LK34" s="282"/>
      <c r="LL34" s="282"/>
      <c r="LM34" s="283"/>
      <c r="LN34" s="281" t="s">
        <v>238</v>
      </c>
      <c r="LO34" s="282"/>
      <c r="LP34" s="282"/>
      <c r="LQ34" s="282"/>
      <c r="LR34" s="283"/>
      <c r="LS34" s="281" t="s">
        <v>237</v>
      </c>
      <c r="LT34" s="282"/>
      <c r="LU34" s="282"/>
      <c r="LV34" s="282"/>
      <c r="LW34" s="283"/>
      <c r="LX34" s="281" t="s">
        <v>238</v>
      </c>
      <c r="LY34" s="282"/>
      <c r="LZ34" s="282"/>
      <c r="MA34" s="282"/>
      <c r="MB34" s="283"/>
      <c r="MC34" s="281" t="s">
        <v>237</v>
      </c>
      <c r="MD34" s="282"/>
      <c r="ME34" s="282"/>
      <c r="MF34" s="282"/>
      <c r="MG34" s="283"/>
      <c r="MH34" s="281" t="s">
        <v>238</v>
      </c>
      <c r="MI34" s="282"/>
      <c r="MJ34" s="282"/>
      <c r="MK34" s="282"/>
      <c r="ML34" s="283"/>
      <c r="MM34" s="281" t="s">
        <v>237</v>
      </c>
      <c r="MN34" s="282"/>
      <c r="MO34" s="282"/>
      <c r="MP34" s="282"/>
      <c r="MQ34" s="283"/>
      <c r="MR34" s="281" t="s">
        <v>238</v>
      </c>
      <c r="MS34" s="282"/>
      <c r="MT34" s="282"/>
      <c r="MU34" s="282"/>
      <c r="MV34" s="283"/>
      <c r="MW34" s="281" t="s">
        <v>237</v>
      </c>
      <c r="MX34" s="282"/>
      <c r="MY34" s="282"/>
      <c r="MZ34" s="282"/>
      <c r="NA34" s="283"/>
      <c r="NB34" s="281" t="s">
        <v>238</v>
      </c>
      <c r="NC34" s="282"/>
      <c r="ND34" s="282"/>
      <c r="NE34" s="282"/>
      <c r="NF34" s="283"/>
      <c r="NG34" s="281" t="s">
        <v>237</v>
      </c>
      <c r="NH34" s="282"/>
      <c r="NI34" s="282"/>
      <c r="NJ34" s="282"/>
      <c r="NK34" s="283"/>
      <c r="NL34" s="281" t="s">
        <v>238</v>
      </c>
      <c r="NM34" s="282"/>
      <c r="NN34" s="282"/>
      <c r="NO34" s="282"/>
      <c r="NP34" s="283"/>
      <c r="NQ34" s="281" t="s">
        <v>237</v>
      </c>
      <c r="NR34" s="282"/>
      <c r="NS34" s="282"/>
      <c r="NT34" s="282"/>
      <c r="NU34" s="283"/>
      <c r="NV34" s="281" t="s">
        <v>238</v>
      </c>
      <c r="NW34" s="282"/>
      <c r="NX34" s="282"/>
      <c r="NY34" s="282"/>
      <c r="NZ34" s="283"/>
      <c r="OA34" s="281" t="s">
        <v>237</v>
      </c>
      <c r="OB34" s="282"/>
      <c r="OC34" s="282"/>
      <c r="OD34" s="282"/>
      <c r="OE34" s="283"/>
      <c r="OF34" s="281" t="s">
        <v>238</v>
      </c>
      <c r="OG34" s="282"/>
      <c r="OH34" s="282"/>
      <c r="OI34" s="282"/>
      <c r="OJ34" s="283"/>
      <c r="OK34" s="274" t="s">
        <v>227</v>
      </c>
      <c r="OL34" s="275"/>
      <c r="OM34" s="276"/>
      <c r="ON34" s="64"/>
      <c r="OO34" s="34">
        <v>1.1200000000000001</v>
      </c>
      <c r="OP34" s="34">
        <v>1.65</v>
      </c>
      <c r="OQ34" s="35"/>
      <c r="OR34" s="284">
        <v>0.66</v>
      </c>
      <c r="OS34" s="65" t="s">
        <v>314</v>
      </c>
      <c r="OT34" s="65">
        <v>10</v>
      </c>
      <c r="OU34" s="272" t="s">
        <v>285</v>
      </c>
      <c r="OV34" s="273"/>
      <c r="OW34" s="273"/>
      <c r="OX34" s="257"/>
      <c r="OY34" s="277">
        <v>0.64583333333333337</v>
      </c>
      <c r="OZ34" s="277"/>
      <c r="PA34" s="278"/>
      <c r="PB34" s="285"/>
      <c r="PC34" s="279"/>
      <c r="PD34" s="280"/>
      <c r="PE34" s="291"/>
      <c r="PF34" s="274" t="s">
        <v>227</v>
      </c>
      <c r="PG34" s="275"/>
      <c r="PH34" s="276"/>
      <c r="PI34" s="64"/>
      <c r="PJ34" s="34">
        <v>0.62</v>
      </c>
      <c r="PK34" s="34">
        <v>1.04</v>
      </c>
      <c r="PL34" s="35"/>
      <c r="PM34" s="284">
        <v>1</v>
      </c>
      <c r="PN34" s="65"/>
      <c r="PO34" s="65"/>
      <c r="PP34" s="290"/>
      <c r="PQ34" s="274" t="s">
        <v>227</v>
      </c>
      <c r="PR34" s="275"/>
      <c r="PS34" s="276"/>
      <c r="PT34" s="64"/>
      <c r="PU34" s="34">
        <v>1.27</v>
      </c>
      <c r="PV34" s="34">
        <v>1.2</v>
      </c>
      <c r="PW34" s="35">
        <v>1.1100000000000001</v>
      </c>
      <c r="PX34" s="284">
        <v>0.9</v>
      </c>
      <c r="PY34" s="65" t="s">
        <v>314</v>
      </c>
      <c r="PZ34" s="65">
        <v>4</v>
      </c>
      <c r="QA34" s="290"/>
      <c r="QB34" s="274" t="s">
        <v>227</v>
      </c>
      <c r="QC34" s="275"/>
      <c r="QD34" s="276"/>
      <c r="QE34" s="64"/>
      <c r="QF34" s="34">
        <v>0.47</v>
      </c>
      <c r="QG34" s="34">
        <v>0.21</v>
      </c>
      <c r="QH34" s="35"/>
      <c r="QI34" s="284">
        <v>0.34</v>
      </c>
      <c r="QJ34" s="65"/>
      <c r="QK34" s="65"/>
      <c r="QL34" s="290"/>
      <c r="QM34" s="274" t="s">
        <v>227</v>
      </c>
      <c r="QN34" s="275"/>
      <c r="QO34" s="276"/>
      <c r="QP34" s="64"/>
      <c r="QQ34" s="34">
        <v>0.47</v>
      </c>
      <c r="QR34" s="34">
        <v>0.41</v>
      </c>
      <c r="QS34" s="35">
        <v>1.88</v>
      </c>
      <c r="QT34" s="284">
        <v>1.63</v>
      </c>
      <c r="QU34" s="65"/>
      <c r="QV34" s="65"/>
      <c r="QW34" s="290"/>
      <c r="QX34" s="274" t="s">
        <v>227</v>
      </c>
      <c r="QY34" s="275"/>
      <c r="QZ34" s="276"/>
      <c r="RA34" s="64"/>
      <c r="RB34" s="34">
        <v>0.56000000000000005</v>
      </c>
      <c r="RC34" s="34">
        <v>0.54</v>
      </c>
      <c r="RD34" s="35"/>
      <c r="RE34" s="284"/>
      <c r="RF34" s="65"/>
      <c r="RG34" s="65"/>
      <c r="RH34" s="290"/>
    </row>
    <row r="35" spans="1:476" ht="15" customHeight="1">
      <c r="A35" s="364" t="s">
        <v>239</v>
      </c>
      <c r="B35" s="365"/>
      <c r="C35" s="365"/>
      <c r="D35" s="365"/>
      <c r="E35" s="366"/>
      <c r="F35" s="364" t="s">
        <v>240</v>
      </c>
      <c r="G35" s="365"/>
      <c r="H35" s="365"/>
      <c r="I35" s="365"/>
      <c r="J35" s="366"/>
      <c r="K35" s="364" t="s">
        <v>239</v>
      </c>
      <c r="L35" s="365"/>
      <c r="M35" s="365"/>
      <c r="N35" s="365"/>
      <c r="O35" s="366"/>
      <c r="P35" s="364" t="s">
        <v>240</v>
      </c>
      <c r="Q35" s="365"/>
      <c r="R35" s="365"/>
      <c r="S35" s="365"/>
      <c r="T35" s="366"/>
      <c r="U35" s="364" t="s">
        <v>239</v>
      </c>
      <c r="V35" s="365"/>
      <c r="W35" s="365"/>
      <c r="X35" s="365"/>
      <c r="Y35" s="366"/>
      <c r="Z35" s="364" t="s">
        <v>240</v>
      </c>
      <c r="AA35" s="365"/>
      <c r="AB35" s="365"/>
      <c r="AC35" s="365"/>
      <c r="AD35" s="366"/>
      <c r="AE35" s="364" t="s">
        <v>239</v>
      </c>
      <c r="AF35" s="365"/>
      <c r="AG35" s="365"/>
      <c r="AH35" s="365"/>
      <c r="AI35" s="366"/>
      <c r="AJ35" s="364" t="s">
        <v>240</v>
      </c>
      <c r="AK35" s="365"/>
      <c r="AL35" s="365"/>
      <c r="AM35" s="365"/>
      <c r="AN35" s="366"/>
      <c r="AO35" s="364" t="s">
        <v>239</v>
      </c>
      <c r="AP35" s="365"/>
      <c r="AQ35" s="365"/>
      <c r="AR35" s="365"/>
      <c r="AS35" s="366"/>
      <c r="AT35" s="364" t="s">
        <v>240</v>
      </c>
      <c r="AU35" s="365"/>
      <c r="AV35" s="365"/>
      <c r="AW35" s="365"/>
      <c r="AX35" s="366"/>
      <c r="AY35" s="364" t="s">
        <v>239</v>
      </c>
      <c r="AZ35" s="365"/>
      <c r="BA35" s="365"/>
      <c r="BB35" s="365"/>
      <c r="BC35" s="366"/>
      <c r="BD35" s="364" t="s">
        <v>240</v>
      </c>
      <c r="BE35" s="365"/>
      <c r="BF35" s="365"/>
      <c r="BG35" s="365"/>
      <c r="BH35" s="366"/>
      <c r="BI35" s="364" t="s">
        <v>239</v>
      </c>
      <c r="BJ35" s="365"/>
      <c r="BK35" s="365"/>
      <c r="BL35" s="365"/>
      <c r="BM35" s="366"/>
      <c r="BN35" s="364" t="s">
        <v>240</v>
      </c>
      <c r="BO35" s="365"/>
      <c r="BP35" s="365"/>
      <c r="BQ35" s="365"/>
      <c r="BR35" s="366"/>
      <c r="BS35" s="364" t="s">
        <v>239</v>
      </c>
      <c r="BT35" s="365"/>
      <c r="BU35" s="365"/>
      <c r="BV35" s="365"/>
      <c r="BW35" s="366"/>
      <c r="BX35" s="364" t="s">
        <v>240</v>
      </c>
      <c r="BY35" s="365"/>
      <c r="BZ35" s="365"/>
      <c r="CA35" s="365"/>
      <c r="CB35" s="366"/>
      <c r="CC35" s="364" t="s">
        <v>239</v>
      </c>
      <c r="CD35" s="365"/>
      <c r="CE35" s="365"/>
      <c r="CF35" s="365"/>
      <c r="CG35" s="366"/>
      <c r="CH35" s="364" t="s">
        <v>240</v>
      </c>
      <c r="CI35" s="365"/>
      <c r="CJ35" s="365"/>
      <c r="CK35" s="365"/>
      <c r="CL35" s="366"/>
      <c r="CM35" s="364" t="s">
        <v>239</v>
      </c>
      <c r="CN35" s="365"/>
      <c r="CO35" s="365"/>
      <c r="CP35" s="365"/>
      <c r="CQ35" s="366"/>
      <c r="CR35" s="364" t="s">
        <v>240</v>
      </c>
      <c r="CS35" s="365"/>
      <c r="CT35" s="365"/>
      <c r="CU35" s="365"/>
      <c r="CV35" s="366"/>
      <c r="CW35" s="364" t="s">
        <v>239</v>
      </c>
      <c r="CX35" s="365"/>
      <c r="CY35" s="365"/>
      <c r="CZ35" s="365"/>
      <c r="DA35" s="366"/>
      <c r="DB35" s="364" t="s">
        <v>240</v>
      </c>
      <c r="DC35" s="365"/>
      <c r="DD35" s="365"/>
      <c r="DE35" s="365"/>
      <c r="DF35" s="366"/>
      <c r="DG35" s="364" t="s">
        <v>239</v>
      </c>
      <c r="DH35" s="365"/>
      <c r="DI35" s="365"/>
      <c r="DJ35" s="365"/>
      <c r="DK35" s="366"/>
      <c r="DL35" s="364" t="s">
        <v>240</v>
      </c>
      <c r="DM35" s="365"/>
      <c r="DN35" s="365"/>
      <c r="DO35" s="365"/>
      <c r="DP35" s="366"/>
      <c r="DQ35" s="364" t="s">
        <v>239</v>
      </c>
      <c r="DR35" s="365"/>
      <c r="DS35" s="365"/>
      <c r="DT35" s="365"/>
      <c r="DU35" s="366"/>
      <c r="DV35" s="364" t="s">
        <v>240</v>
      </c>
      <c r="DW35" s="365"/>
      <c r="DX35" s="365"/>
      <c r="DY35" s="365"/>
      <c r="DZ35" s="366"/>
      <c r="EA35" s="364" t="s">
        <v>239</v>
      </c>
      <c r="EB35" s="365"/>
      <c r="EC35" s="365"/>
      <c r="ED35" s="365"/>
      <c r="EE35" s="366"/>
      <c r="EF35" s="364" t="s">
        <v>240</v>
      </c>
      <c r="EG35" s="365"/>
      <c r="EH35" s="365"/>
      <c r="EI35" s="365"/>
      <c r="EJ35" s="366"/>
      <c r="EK35" s="281" t="s">
        <v>239</v>
      </c>
      <c r="EL35" s="282"/>
      <c r="EM35" s="282"/>
      <c r="EN35" s="282"/>
      <c r="EO35" s="283"/>
      <c r="EP35" s="281" t="s">
        <v>240</v>
      </c>
      <c r="EQ35" s="282"/>
      <c r="ER35" s="282"/>
      <c r="ES35" s="282"/>
      <c r="ET35" s="283"/>
      <c r="EU35" s="281" t="s">
        <v>239</v>
      </c>
      <c r="EV35" s="282"/>
      <c r="EW35" s="282"/>
      <c r="EX35" s="282"/>
      <c r="EY35" s="283"/>
      <c r="EZ35" s="281" t="s">
        <v>240</v>
      </c>
      <c r="FA35" s="282"/>
      <c r="FB35" s="282"/>
      <c r="FC35" s="282"/>
      <c r="FD35" s="283"/>
      <c r="FE35" s="281" t="s">
        <v>239</v>
      </c>
      <c r="FF35" s="282"/>
      <c r="FG35" s="282"/>
      <c r="FH35" s="282"/>
      <c r="FI35" s="283"/>
      <c r="FJ35" s="281" t="s">
        <v>240</v>
      </c>
      <c r="FK35" s="282"/>
      <c r="FL35" s="282"/>
      <c r="FM35" s="282"/>
      <c r="FN35" s="283"/>
      <c r="FO35" s="281" t="s">
        <v>239</v>
      </c>
      <c r="FP35" s="282"/>
      <c r="FQ35" s="282"/>
      <c r="FR35" s="282"/>
      <c r="FS35" s="283"/>
      <c r="FT35" s="281" t="s">
        <v>240</v>
      </c>
      <c r="FU35" s="282"/>
      <c r="FV35" s="282"/>
      <c r="FW35" s="282"/>
      <c r="FX35" s="283"/>
      <c r="FY35" s="281" t="s">
        <v>239</v>
      </c>
      <c r="FZ35" s="282"/>
      <c r="GA35" s="282"/>
      <c r="GB35" s="282"/>
      <c r="GC35" s="283"/>
      <c r="GD35" s="281" t="s">
        <v>240</v>
      </c>
      <c r="GE35" s="282"/>
      <c r="GF35" s="282"/>
      <c r="GG35" s="282"/>
      <c r="GH35" s="283"/>
      <c r="GI35" s="281" t="s">
        <v>239</v>
      </c>
      <c r="GJ35" s="282"/>
      <c r="GK35" s="282"/>
      <c r="GL35" s="282"/>
      <c r="GM35" s="283"/>
      <c r="GN35" s="281" t="s">
        <v>240</v>
      </c>
      <c r="GO35" s="282"/>
      <c r="GP35" s="282"/>
      <c r="GQ35" s="282"/>
      <c r="GR35" s="283"/>
      <c r="GS35" s="281" t="s">
        <v>239</v>
      </c>
      <c r="GT35" s="282"/>
      <c r="GU35" s="282"/>
      <c r="GV35" s="282"/>
      <c r="GW35" s="283"/>
      <c r="GX35" s="281" t="s">
        <v>240</v>
      </c>
      <c r="GY35" s="282"/>
      <c r="GZ35" s="282"/>
      <c r="HA35" s="282"/>
      <c r="HB35" s="283"/>
      <c r="HC35" s="281" t="s">
        <v>239</v>
      </c>
      <c r="HD35" s="282"/>
      <c r="HE35" s="282"/>
      <c r="HF35" s="282"/>
      <c r="HG35" s="283"/>
      <c r="HH35" s="281" t="s">
        <v>240</v>
      </c>
      <c r="HI35" s="282"/>
      <c r="HJ35" s="282"/>
      <c r="HK35" s="282"/>
      <c r="HL35" s="283"/>
      <c r="HM35" s="281" t="s">
        <v>239</v>
      </c>
      <c r="HN35" s="282"/>
      <c r="HO35" s="282"/>
      <c r="HP35" s="282"/>
      <c r="HQ35" s="283"/>
      <c r="HR35" s="281" t="s">
        <v>240</v>
      </c>
      <c r="HS35" s="282"/>
      <c r="HT35" s="282"/>
      <c r="HU35" s="282"/>
      <c r="HV35" s="283"/>
      <c r="HW35" s="281" t="s">
        <v>239</v>
      </c>
      <c r="HX35" s="282"/>
      <c r="HY35" s="282"/>
      <c r="HZ35" s="282"/>
      <c r="IA35" s="283"/>
      <c r="IB35" s="281" t="s">
        <v>240</v>
      </c>
      <c r="IC35" s="282"/>
      <c r="ID35" s="282"/>
      <c r="IE35" s="282"/>
      <c r="IF35" s="283"/>
      <c r="IG35" s="281" t="s">
        <v>239</v>
      </c>
      <c r="IH35" s="282"/>
      <c r="II35" s="282"/>
      <c r="IJ35" s="282"/>
      <c r="IK35" s="283"/>
      <c r="IL35" s="281" t="s">
        <v>240</v>
      </c>
      <c r="IM35" s="282"/>
      <c r="IN35" s="282"/>
      <c r="IO35" s="282"/>
      <c r="IP35" s="283"/>
      <c r="IQ35" s="281" t="s">
        <v>239</v>
      </c>
      <c r="IR35" s="282"/>
      <c r="IS35" s="282"/>
      <c r="IT35" s="282"/>
      <c r="IU35" s="283"/>
      <c r="IV35" s="281" t="s">
        <v>240</v>
      </c>
      <c r="IW35" s="282"/>
      <c r="IX35" s="282"/>
      <c r="IY35" s="282"/>
      <c r="IZ35" s="283"/>
      <c r="JA35" s="281" t="s">
        <v>239</v>
      </c>
      <c r="JB35" s="282"/>
      <c r="JC35" s="282"/>
      <c r="JD35" s="282"/>
      <c r="JE35" s="283"/>
      <c r="JF35" s="281" t="s">
        <v>240</v>
      </c>
      <c r="JG35" s="282"/>
      <c r="JH35" s="282"/>
      <c r="JI35" s="282"/>
      <c r="JJ35" s="283"/>
      <c r="JK35" s="281" t="s">
        <v>239</v>
      </c>
      <c r="JL35" s="282"/>
      <c r="JM35" s="282"/>
      <c r="JN35" s="282"/>
      <c r="JO35" s="283"/>
      <c r="JP35" s="281" t="s">
        <v>240</v>
      </c>
      <c r="JQ35" s="282"/>
      <c r="JR35" s="282"/>
      <c r="JS35" s="282"/>
      <c r="JT35" s="283"/>
      <c r="JU35" s="281" t="s">
        <v>239</v>
      </c>
      <c r="JV35" s="282"/>
      <c r="JW35" s="282"/>
      <c r="JX35" s="282"/>
      <c r="JY35" s="283"/>
      <c r="JZ35" s="281" t="s">
        <v>240</v>
      </c>
      <c r="KA35" s="282"/>
      <c r="KB35" s="282"/>
      <c r="KC35" s="282"/>
      <c r="KD35" s="283"/>
      <c r="KE35" s="281" t="s">
        <v>239</v>
      </c>
      <c r="KF35" s="282"/>
      <c r="KG35" s="282"/>
      <c r="KH35" s="282"/>
      <c r="KI35" s="283"/>
      <c r="KJ35" s="281" t="s">
        <v>240</v>
      </c>
      <c r="KK35" s="282"/>
      <c r="KL35" s="282"/>
      <c r="KM35" s="282"/>
      <c r="KN35" s="283"/>
      <c r="KO35" s="281" t="s">
        <v>239</v>
      </c>
      <c r="KP35" s="282"/>
      <c r="KQ35" s="282"/>
      <c r="KR35" s="282"/>
      <c r="KS35" s="283"/>
      <c r="KT35" s="281" t="s">
        <v>240</v>
      </c>
      <c r="KU35" s="282"/>
      <c r="KV35" s="282"/>
      <c r="KW35" s="282"/>
      <c r="KX35" s="283"/>
      <c r="KY35" s="281" t="s">
        <v>239</v>
      </c>
      <c r="KZ35" s="282"/>
      <c r="LA35" s="282"/>
      <c r="LB35" s="282"/>
      <c r="LC35" s="283"/>
      <c r="LD35" s="281" t="s">
        <v>240</v>
      </c>
      <c r="LE35" s="282"/>
      <c r="LF35" s="282"/>
      <c r="LG35" s="282"/>
      <c r="LH35" s="283"/>
      <c r="LI35" s="281" t="s">
        <v>239</v>
      </c>
      <c r="LJ35" s="282"/>
      <c r="LK35" s="282"/>
      <c r="LL35" s="282"/>
      <c r="LM35" s="283"/>
      <c r="LN35" s="281" t="s">
        <v>240</v>
      </c>
      <c r="LO35" s="282"/>
      <c r="LP35" s="282"/>
      <c r="LQ35" s="282"/>
      <c r="LR35" s="283"/>
      <c r="LS35" s="281" t="s">
        <v>239</v>
      </c>
      <c r="LT35" s="282"/>
      <c r="LU35" s="282"/>
      <c r="LV35" s="282"/>
      <c r="LW35" s="283"/>
      <c r="LX35" s="281" t="s">
        <v>240</v>
      </c>
      <c r="LY35" s="282"/>
      <c r="LZ35" s="282"/>
      <c r="MA35" s="282"/>
      <c r="MB35" s="283"/>
      <c r="MC35" s="281" t="s">
        <v>239</v>
      </c>
      <c r="MD35" s="282"/>
      <c r="ME35" s="282"/>
      <c r="MF35" s="282"/>
      <c r="MG35" s="283"/>
      <c r="MH35" s="281" t="s">
        <v>240</v>
      </c>
      <c r="MI35" s="282"/>
      <c r="MJ35" s="282"/>
      <c r="MK35" s="282"/>
      <c r="ML35" s="283"/>
      <c r="MM35" s="281" t="s">
        <v>239</v>
      </c>
      <c r="MN35" s="282"/>
      <c r="MO35" s="282"/>
      <c r="MP35" s="282"/>
      <c r="MQ35" s="283"/>
      <c r="MR35" s="281" t="s">
        <v>240</v>
      </c>
      <c r="MS35" s="282"/>
      <c r="MT35" s="282"/>
      <c r="MU35" s="282"/>
      <c r="MV35" s="283"/>
      <c r="MW35" s="281" t="s">
        <v>239</v>
      </c>
      <c r="MX35" s="282"/>
      <c r="MY35" s="282"/>
      <c r="MZ35" s="282"/>
      <c r="NA35" s="283"/>
      <c r="NB35" s="281" t="s">
        <v>240</v>
      </c>
      <c r="NC35" s="282"/>
      <c r="ND35" s="282"/>
      <c r="NE35" s="282"/>
      <c r="NF35" s="283"/>
      <c r="NG35" s="281" t="s">
        <v>239</v>
      </c>
      <c r="NH35" s="282"/>
      <c r="NI35" s="282"/>
      <c r="NJ35" s="282"/>
      <c r="NK35" s="283"/>
      <c r="NL35" s="281" t="s">
        <v>240</v>
      </c>
      <c r="NM35" s="282"/>
      <c r="NN35" s="282"/>
      <c r="NO35" s="282"/>
      <c r="NP35" s="283"/>
      <c r="NQ35" s="281" t="s">
        <v>239</v>
      </c>
      <c r="NR35" s="282"/>
      <c r="NS35" s="282"/>
      <c r="NT35" s="282"/>
      <c r="NU35" s="283"/>
      <c r="NV35" s="281" t="s">
        <v>240</v>
      </c>
      <c r="NW35" s="282"/>
      <c r="NX35" s="282"/>
      <c r="NY35" s="282"/>
      <c r="NZ35" s="283"/>
      <c r="OA35" s="281" t="s">
        <v>239</v>
      </c>
      <c r="OB35" s="282"/>
      <c r="OC35" s="282"/>
      <c r="OD35" s="282"/>
      <c r="OE35" s="283"/>
      <c r="OF35" s="281" t="s">
        <v>240</v>
      </c>
      <c r="OG35" s="282"/>
      <c r="OH35" s="282"/>
      <c r="OI35" s="282"/>
      <c r="OJ35" s="283"/>
      <c r="OK35" s="272" t="s">
        <v>285</v>
      </c>
      <c r="OL35" s="273"/>
      <c r="OM35" s="273"/>
      <c r="ON35" s="237"/>
      <c r="OO35" s="277">
        <v>0.64583333333333337</v>
      </c>
      <c r="OP35" s="277"/>
      <c r="OQ35" s="278"/>
      <c r="OR35" s="285"/>
      <c r="OS35" s="279"/>
      <c r="OT35" s="280"/>
      <c r="OU35" s="67" t="s">
        <v>280</v>
      </c>
      <c r="OV35" s="69">
        <v>4</v>
      </c>
      <c r="OW35" s="70" t="s">
        <v>296</v>
      </c>
      <c r="OX35" s="71" t="s">
        <v>40</v>
      </c>
      <c r="OY35" s="34">
        <v>2.77</v>
      </c>
      <c r="OZ35" s="34"/>
      <c r="PA35" s="35"/>
      <c r="PB35" s="285"/>
      <c r="PC35" s="65" t="s">
        <v>314</v>
      </c>
      <c r="PD35" s="65">
        <v>8.5</v>
      </c>
      <c r="PE35" s="291"/>
      <c r="PF35" s="272" t="s">
        <v>285</v>
      </c>
      <c r="PG35" s="273"/>
      <c r="PH35" s="273"/>
      <c r="PI35" s="258"/>
      <c r="PJ35" s="277">
        <v>0.64583333333333337</v>
      </c>
      <c r="PK35" s="277"/>
      <c r="PL35" s="278"/>
      <c r="PM35" s="285"/>
      <c r="PN35" s="279"/>
      <c r="PO35" s="280"/>
      <c r="PP35" s="291"/>
      <c r="PQ35" s="272" t="s">
        <v>285</v>
      </c>
      <c r="PR35" s="273"/>
      <c r="PS35" s="273"/>
      <c r="PT35" s="259"/>
      <c r="PU35" s="277">
        <v>0.64583333333333337</v>
      </c>
      <c r="PV35" s="277"/>
      <c r="PW35" s="278"/>
      <c r="PX35" s="285"/>
      <c r="PY35" s="279"/>
      <c r="PZ35" s="280"/>
      <c r="QA35" s="291"/>
      <c r="QB35" s="272" t="s">
        <v>285</v>
      </c>
      <c r="QC35" s="273"/>
      <c r="QD35" s="273"/>
      <c r="QE35" s="260"/>
      <c r="QF35" s="277">
        <v>0.64583333333333337</v>
      </c>
      <c r="QG35" s="277"/>
      <c r="QH35" s="278"/>
      <c r="QI35" s="285"/>
      <c r="QJ35" s="279"/>
      <c r="QK35" s="280"/>
      <c r="QL35" s="291"/>
      <c r="QM35" s="272" t="s">
        <v>285</v>
      </c>
      <c r="QN35" s="273"/>
      <c r="QO35" s="273"/>
      <c r="QP35" s="261"/>
      <c r="QQ35" s="277">
        <v>0.64583333333333337</v>
      </c>
      <c r="QR35" s="277"/>
      <c r="QS35" s="278"/>
      <c r="QT35" s="285"/>
      <c r="QU35" s="279"/>
      <c r="QV35" s="280"/>
      <c r="QW35" s="291"/>
      <c r="QX35" s="272" t="s">
        <v>285</v>
      </c>
      <c r="QY35" s="273"/>
      <c r="QZ35" s="273"/>
      <c r="RA35" s="262"/>
      <c r="RB35" s="277">
        <v>0.64583333333333337</v>
      </c>
      <c r="RC35" s="277"/>
      <c r="RD35" s="278"/>
      <c r="RE35" s="285"/>
      <c r="RF35" s="279"/>
      <c r="RG35" s="280"/>
      <c r="RH35" s="291"/>
    </row>
    <row r="36" spans="1:476" ht="15" customHeight="1">
      <c r="A36" s="364" t="s">
        <v>241</v>
      </c>
      <c r="B36" s="365"/>
      <c r="C36" s="365"/>
      <c r="D36" s="365"/>
      <c r="E36" s="366"/>
      <c r="F36" s="364" t="s">
        <v>242</v>
      </c>
      <c r="G36" s="365"/>
      <c r="H36" s="365"/>
      <c r="I36" s="365"/>
      <c r="J36" s="366"/>
      <c r="K36" s="364" t="s">
        <v>241</v>
      </c>
      <c r="L36" s="365"/>
      <c r="M36" s="365"/>
      <c r="N36" s="365"/>
      <c r="O36" s="366"/>
      <c r="P36" s="364" t="s">
        <v>242</v>
      </c>
      <c r="Q36" s="365"/>
      <c r="R36" s="365"/>
      <c r="S36" s="365"/>
      <c r="T36" s="366"/>
      <c r="U36" s="364" t="s">
        <v>241</v>
      </c>
      <c r="V36" s="365"/>
      <c r="W36" s="365"/>
      <c r="X36" s="365"/>
      <c r="Y36" s="366"/>
      <c r="Z36" s="364" t="s">
        <v>242</v>
      </c>
      <c r="AA36" s="365"/>
      <c r="AB36" s="365"/>
      <c r="AC36" s="365"/>
      <c r="AD36" s="366"/>
      <c r="AE36" s="364" t="s">
        <v>241</v>
      </c>
      <c r="AF36" s="365"/>
      <c r="AG36" s="365"/>
      <c r="AH36" s="365"/>
      <c r="AI36" s="366"/>
      <c r="AJ36" s="364" t="s">
        <v>242</v>
      </c>
      <c r="AK36" s="365"/>
      <c r="AL36" s="365"/>
      <c r="AM36" s="365"/>
      <c r="AN36" s="366"/>
      <c r="AO36" s="364" t="s">
        <v>241</v>
      </c>
      <c r="AP36" s="365"/>
      <c r="AQ36" s="365"/>
      <c r="AR36" s="365"/>
      <c r="AS36" s="366"/>
      <c r="AT36" s="364" t="s">
        <v>242</v>
      </c>
      <c r="AU36" s="365"/>
      <c r="AV36" s="365"/>
      <c r="AW36" s="365"/>
      <c r="AX36" s="366"/>
      <c r="AY36" s="364" t="s">
        <v>241</v>
      </c>
      <c r="AZ36" s="365"/>
      <c r="BA36" s="365"/>
      <c r="BB36" s="365"/>
      <c r="BC36" s="366"/>
      <c r="BD36" s="364" t="s">
        <v>242</v>
      </c>
      <c r="BE36" s="365"/>
      <c r="BF36" s="365"/>
      <c r="BG36" s="365"/>
      <c r="BH36" s="366"/>
      <c r="BI36" s="364" t="s">
        <v>241</v>
      </c>
      <c r="BJ36" s="365"/>
      <c r="BK36" s="365"/>
      <c r="BL36" s="365"/>
      <c r="BM36" s="366"/>
      <c r="BN36" s="364" t="s">
        <v>242</v>
      </c>
      <c r="BO36" s="365"/>
      <c r="BP36" s="365"/>
      <c r="BQ36" s="365"/>
      <c r="BR36" s="366"/>
      <c r="BS36" s="364" t="s">
        <v>241</v>
      </c>
      <c r="BT36" s="365"/>
      <c r="BU36" s="365"/>
      <c r="BV36" s="365"/>
      <c r="BW36" s="366"/>
      <c r="BX36" s="364" t="s">
        <v>242</v>
      </c>
      <c r="BY36" s="365"/>
      <c r="BZ36" s="365"/>
      <c r="CA36" s="365"/>
      <c r="CB36" s="366"/>
      <c r="CC36" s="364" t="s">
        <v>241</v>
      </c>
      <c r="CD36" s="365"/>
      <c r="CE36" s="365"/>
      <c r="CF36" s="365"/>
      <c r="CG36" s="366"/>
      <c r="CH36" s="364" t="s">
        <v>242</v>
      </c>
      <c r="CI36" s="365"/>
      <c r="CJ36" s="365"/>
      <c r="CK36" s="365"/>
      <c r="CL36" s="366"/>
      <c r="CM36" s="364" t="s">
        <v>241</v>
      </c>
      <c r="CN36" s="365"/>
      <c r="CO36" s="365"/>
      <c r="CP36" s="365"/>
      <c r="CQ36" s="366"/>
      <c r="CR36" s="364" t="s">
        <v>242</v>
      </c>
      <c r="CS36" s="365"/>
      <c r="CT36" s="365"/>
      <c r="CU36" s="365"/>
      <c r="CV36" s="366"/>
      <c r="CW36" s="364" t="s">
        <v>241</v>
      </c>
      <c r="CX36" s="365"/>
      <c r="CY36" s="365"/>
      <c r="CZ36" s="365"/>
      <c r="DA36" s="366"/>
      <c r="DB36" s="364" t="s">
        <v>242</v>
      </c>
      <c r="DC36" s="365"/>
      <c r="DD36" s="365"/>
      <c r="DE36" s="365"/>
      <c r="DF36" s="366"/>
      <c r="DG36" s="364" t="s">
        <v>241</v>
      </c>
      <c r="DH36" s="365"/>
      <c r="DI36" s="365"/>
      <c r="DJ36" s="365"/>
      <c r="DK36" s="366"/>
      <c r="DL36" s="364" t="s">
        <v>242</v>
      </c>
      <c r="DM36" s="365"/>
      <c r="DN36" s="365"/>
      <c r="DO36" s="365"/>
      <c r="DP36" s="366"/>
      <c r="DQ36" s="364" t="s">
        <v>241</v>
      </c>
      <c r="DR36" s="365"/>
      <c r="DS36" s="365"/>
      <c r="DT36" s="365"/>
      <c r="DU36" s="366"/>
      <c r="DV36" s="364" t="s">
        <v>242</v>
      </c>
      <c r="DW36" s="365"/>
      <c r="DX36" s="365"/>
      <c r="DY36" s="365"/>
      <c r="DZ36" s="366"/>
      <c r="EA36" s="364" t="s">
        <v>241</v>
      </c>
      <c r="EB36" s="365"/>
      <c r="EC36" s="365"/>
      <c r="ED36" s="365"/>
      <c r="EE36" s="366"/>
      <c r="EF36" s="364" t="s">
        <v>242</v>
      </c>
      <c r="EG36" s="365"/>
      <c r="EH36" s="365"/>
      <c r="EI36" s="365"/>
      <c r="EJ36" s="366"/>
      <c r="EK36" s="281" t="s">
        <v>241</v>
      </c>
      <c r="EL36" s="282"/>
      <c r="EM36" s="282"/>
      <c r="EN36" s="282"/>
      <c r="EO36" s="283"/>
      <c r="EP36" s="281" t="s">
        <v>242</v>
      </c>
      <c r="EQ36" s="282"/>
      <c r="ER36" s="282"/>
      <c r="ES36" s="282"/>
      <c r="ET36" s="283"/>
      <c r="EU36" s="281" t="s">
        <v>241</v>
      </c>
      <c r="EV36" s="282"/>
      <c r="EW36" s="282"/>
      <c r="EX36" s="282"/>
      <c r="EY36" s="283"/>
      <c r="EZ36" s="281" t="s">
        <v>242</v>
      </c>
      <c r="FA36" s="282"/>
      <c r="FB36" s="282"/>
      <c r="FC36" s="282"/>
      <c r="FD36" s="283"/>
      <c r="FE36" s="281" t="s">
        <v>241</v>
      </c>
      <c r="FF36" s="282"/>
      <c r="FG36" s="282"/>
      <c r="FH36" s="282"/>
      <c r="FI36" s="283"/>
      <c r="FJ36" s="281" t="s">
        <v>242</v>
      </c>
      <c r="FK36" s="282"/>
      <c r="FL36" s="282"/>
      <c r="FM36" s="282"/>
      <c r="FN36" s="283"/>
      <c r="FO36" s="281" t="s">
        <v>241</v>
      </c>
      <c r="FP36" s="282"/>
      <c r="FQ36" s="282"/>
      <c r="FR36" s="282"/>
      <c r="FS36" s="283"/>
      <c r="FT36" s="281" t="s">
        <v>242</v>
      </c>
      <c r="FU36" s="282"/>
      <c r="FV36" s="282"/>
      <c r="FW36" s="282"/>
      <c r="FX36" s="283"/>
      <c r="FY36" s="281" t="s">
        <v>241</v>
      </c>
      <c r="FZ36" s="282"/>
      <c r="GA36" s="282"/>
      <c r="GB36" s="282"/>
      <c r="GC36" s="283"/>
      <c r="GD36" s="281" t="s">
        <v>242</v>
      </c>
      <c r="GE36" s="282"/>
      <c r="GF36" s="282"/>
      <c r="GG36" s="282"/>
      <c r="GH36" s="283"/>
      <c r="GI36" s="281" t="s">
        <v>241</v>
      </c>
      <c r="GJ36" s="282"/>
      <c r="GK36" s="282"/>
      <c r="GL36" s="282"/>
      <c r="GM36" s="283"/>
      <c r="GN36" s="281" t="s">
        <v>242</v>
      </c>
      <c r="GO36" s="282"/>
      <c r="GP36" s="282"/>
      <c r="GQ36" s="282"/>
      <c r="GR36" s="283"/>
      <c r="GS36" s="281" t="s">
        <v>241</v>
      </c>
      <c r="GT36" s="282"/>
      <c r="GU36" s="282"/>
      <c r="GV36" s="282"/>
      <c r="GW36" s="283"/>
      <c r="GX36" s="281" t="s">
        <v>242</v>
      </c>
      <c r="GY36" s="282"/>
      <c r="GZ36" s="282"/>
      <c r="HA36" s="282"/>
      <c r="HB36" s="283"/>
      <c r="HC36" s="281" t="s">
        <v>241</v>
      </c>
      <c r="HD36" s="282"/>
      <c r="HE36" s="282"/>
      <c r="HF36" s="282"/>
      <c r="HG36" s="283"/>
      <c r="HH36" s="281" t="s">
        <v>242</v>
      </c>
      <c r="HI36" s="282"/>
      <c r="HJ36" s="282"/>
      <c r="HK36" s="282"/>
      <c r="HL36" s="283"/>
      <c r="HM36" s="281" t="s">
        <v>241</v>
      </c>
      <c r="HN36" s="282"/>
      <c r="HO36" s="282"/>
      <c r="HP36" s="282"/>
      <c r="HQ36" s="283"/>
      <c r="HR36" s="281" t="s">
        <v>242</v>
      </c>
      <c r="HS36" s="282"/>
      <c r="HT36" s="282"/>
      <c r="HU36" s="282"/>
      <c r="HV36" s="283"/>
      <c r="HW36" s="281" t="s">
        <v>241</v>
      </c>
      <c r="HX36" s="282"/>
      <c r="HY36" s="282"/>
      <c r="HZ36" s="282"/>
      <c r="IA36" s="283"/>
      <c r="IB36" s="281" t="s">
        <v>242</v>
      </c>
      <c r="IC36" s="282"/>
      <c r="ID36" s="282"/>
      <c r="IE36" s="282"/>
      <c r="IF36" s="283"/>
      <c r="IG36" s="281" t="s">
        <v>241</v>
      </c>
      <c r="IH36" s="282"/>
      <c r="II36" s="282"/>
      <c r="IJ36" s="282"/>
      <c r="IK36" s="283"/>
      <c r="IL36" s="281" t="s">
        <v>242</v>
      </c>
      <c r="IM36" s="282"/>
      <c r="IN36" s="282"/>
      <c r="IO36" s="282"/>
      <c r="IP36" s="283"/>
      <c r="IQ36" s="281" t="s">
        <v>241</v>
      </c>
      <c r="IR36" s="282"/>
      <c r="IS36" s="282"/>
      <c r="IT36" s="282"/>
      <c r="IU36" s="283"/>
      <c r="IV36" s="281" t="s">
        <v>242</v>
      </c>
      <c r="IW36" s="282"/>
      <c r="IX36" s="282"/>
      <c r="IY36" s="282"/>
      <c r="IZ36" s="283"/>
      <c r="JA36" s="281" t="s">
        <v>241</v>
      </c>
      <c r="JB36" s="282"/>
      <c r="JC36" s="282"/>
      <c r="JD36" s="282"/>
      <c r="JE36" s="283"/>
      <c r="JF36" s="281" t="s">
        <v>242</v>
      </c>
      <c r="JG36" s="282"/>
      <c r="JH36" s="282"/>
      <c r="JI36" s="282"/>
      <c r="JJ36" s="283"/>
      <c r="JK36" s="281" t="s">
        <v>241</v>
      </c>
      <c r="JL36" s="282"/>
      <c r="JM36" s="282"/>
      <c r="JN36" s="282"/>
      <c r="JO36" s="283"/>
      <c r="JP36" s="281" t="s">
        <v>242</v>
      </c>
      <c r="JQ36" s="282"/>
      <c r="JR36" s="282"/>
      <c r="JS36" s="282"/>
      <c r="JT36" s="283"/>
      <c r="JU36" s="281" t="s">
        <v>241</v>
      </c>
      <c r="JV36" s="282"/>
      <c r="JW36" s="282"/>
      <c r="JX36" s="282"/>
      <c r="JY36" s="283"/>
      <c r="JZ36" s="281" t="s">
        <v>242</v>
      </c>
      <c r="KA36" s="282"/>
      <c r="KB36" s="282"/>
      <c r="KC36" s="282"/>
      <c r="KD36" s="283"/>
      <c r="KE36" s="281" t="s">
        <v>241</v>
      </c>
      <c r="KF36" s="282"/>
      <c r="KG36" s="282"/>
      <c r="KH36" s="282"/>
      <c r="KI36" s="283"/>
      <c r="KJ36" s="281" t="s">
        <v>242</v>
      </c>
      <c r="KK36" s="282"/>
      <c r="KL36" s="282"/>
      <c r="KM36" s="282"/>
      <c r="KN36" s="283"/>
      <c r="KO36" s="281" t="s">
        <v>241</v>
      </c>
      <c r="KP36" s="282"/>
      <c r="KQ36" s="282"/>
      <c r="KR36" s="282"/>
      <c r="KS36" s="283"/>
      <c r="KT36" s="281" t="s">
        <v>242</v>
      </c>
      <c r="KU36" s="282"/>
      <c r="KV36" s="282"/>
      <c r="KW36" s="282"/>
      <c r="KX36" s="283"/>
      <c r="KY36" s="281" t="s">
        <v>241</v>
      </c>
      <c r="KZ36" s="282"/>
      <c r="LA36" s="282"/>
      <c r="LB36" s="282"/>
      <c r="LC36" s="283"/>
      <c r="LD36" s="281" t="s">
        <v>242</v>
      </c>
      <c r="LE36" s="282"/>
      <c r="LF36" s="282"/>
      <c r="LG36" s="282"/>
      <c r="LH36" s="283"/>
      <c r="LI36" s="281" t="s">
        <v>241</v>
      </c>
      <c r="LJ36" s="282"/>
      <c r="LK36" s="282"/>
      <c r="LL36" s="282"/>
      <c r="LM36" s="283"/>
      <c r="LN36" s="281" t="s">
        <v>242</v>
      </c>
      <c r="LO36" s="282"/>
      <c r="LP36" s="282"/>
      <c r="LQ36" s="282"/>
      <c r="LR36" s="283"/>
      <c r="LS36" s="281" t="s">
        <v>241</v>
      </c>
      <c r="LT36" s="282"/>
      <c r="LU36" s="282"/>
      <c r="LV36" s="282"/>
      <c r="LW36" s="283"/>
      <c r="LX36" s="281" t="s">
        <v>242</v>
      </c>
      <c r="LY36" s="282"/>
      <c r="LZ36" s="282"/>
      <c r="MA36" s="282"/>
      <c r="MB36" s="283"/>
      <c r="MC36" s="281" t="s">
        <v>241</v>
      </c>
      <c r="MD36" s="282"/>
      <c r="ME36" s="282"/>
      <c r="MF36" s="282"/>
      <c r="MG36" s="283"/>
      <c r="MH36" s="281" t="s">
        <v>242</v>
      </c>
      <c r="MI36" s="282"/>
      <c r="MJ36" s="282"/>
      <c r="MK36" s="282"/>
      <c r="ML36" s="283"/>
      <c r="MM36" s="281" t="s">
        <v>241</v>
      </c>
      <c r="MN36" s="282"/>
      <c r="MO36" s="282"/>
      <c r="MP36" s="282"/>
      <c r="MQ36" s="283"/>
      <c r="MR36" s="281" t="s">
        <v>242</v>
      </c>
      <c r="MS36" s="282"/>
      <c r="MT36" s="282"/>
      <c r="MU36" s="282"/>
      <c r="MV36" s="283"/>
      <c r="MW36" s="281" t="s">
        <v>241</v>
      </c>
      <c r="MX36" s="282"/>
      <c r="MY36" s="282"/>
      <c r="MZ36" s="282"/>
      <c r="NA36" s="283"/>
      <c r="NB36" s="281" t="s">
        <v>242</v>
      </c>
      <c r="NC36" s="282"/>
      <c r="ND36" s="282"/>
      <c r="NE36" s="282"/>
      <c r="NF36" s="283"/>
      <c r="NG36" s="281" t="s">
        <v>241</v>
      </c>
      <c r="NH36" s="282"/>
      <c r="NI36" s="282"/>
      <c r="NJ36" s="282"/>
      <c r="NK36" s="283"/>
      <c r="NL36" s="281" t="s">
        <v>242</v>
      </c>
      <c r="NM36" s="282"/>
      <c r="NN36" s="282"/>
      <c r="NO36" s="282"/>
      <c r="NP36" s="283"/>
      <c r="NQ36" s="281" t="s">
        <v>241</v>
      </c>
      <c r="NR36" s="282"/>
      <c r="NS36" s="282"/>
      <c r="NT36" s="282"/>
      <c r="NU36" s="283"/>
      <c r="NV36" s="281" t="s">
        <v>242</v>
      </c>
      <c r="NW36" s="282"/>
      <c r="NX36" s="282"/>
      <c r="NY36" s="282"/>
      <c r="NZ36" s="283"/>
      <c r="OA36" s="281" t="s">
        <v>241</v>
      </c>
      <c r="OB36" s="282"/>
      <c r="OC36" s="282"/>
      <c r="OD36" s="282"/>
      <c r="OE36" s="283"/>
      <c r="OF36" s="281" t="s">
        <v>242</v>
      </c>
      <c r="OG36" s="282"/>
      <c r="OH36" s="282"/>
      <c r="OI36" s="282"/>
      <c r="OJ36" s="283"/>
      <c r="OK36" s="67" t="s">
        <v>280</v>
      </c>
      <c r="OL36" s="69">
        <v>1</v>
      </c>
      <c r="OM36" s="70" t="s">
        <v>296</v>
      </c>
      <c r="ON36" s="71" t="s">
        <v>41</v>
      </c>
      <c r="OO36" s="34">
        <v>0.27</v>
      </c>
      <c r="OP36" s="34"/>
      <c r="OQ36" s="35"/>
      <c r="OR36" s="285"/>
      <c r="OS36" s="65"/>
      <c r="OT36" s="65"/>
      <c r="OU36" s="67" t="s">
        <v>541</v>
      </c>
      <c r="OV36" s="69" t="s">
        <v>309</v>
      </c>
      <c r="OW36" s="70" t="s">
        <v>740</v>
      </c>
      <c r="OX36" s="71" t="s">
        <v>40</v>
      </c>
      <c r="OY36" s="34">
        <v>0.83</v>
      </c>
      <c r="OZ36" s="34"/>
      <c r="PA36" s="35"/>
      <c r="PB36" s="285"/>
      <c r="PC36" s="65"/>
      <c r="PD36" s="65"/>
      <c r="PE36" s="291"/>
      <c r="PF36" s="67" t="s">
        <v>280</v>
      </c>
      <c r="PG36" s="69">
        <v>2</v>
      </c>
      <c r="PH36" s="70" t="s">
        <v>296</v>
      </c>
      <c r="PI36" s="71" t="s">
        <v>41</v>
      </c>
      <c r="PJ36" s="34">
        <v>0.56999999999999995</v>
      </c>
      <c r="PK36" s="34"/>
      <c r="PL36" s="35"/>
      <c r="PM36" s="285"/>
      <c r="PN36" s="65"/>
      <c r="PO36" s="65"/>
      <c r="PP36" s="291"/>
      <c r="PQ36" s="67" t="s">
        <v>280</v>
      </c>
      <c r="PR36" s="69">
        <v>2</v>
      </c>
      <c r="PS36" s="70" t="s">
        <v>296</v>
      </c>
      <c r="PT36" s="71" t="s">
        <v>41</v>
      </c>
      <c r="PU36" s="34">
        <v>0.65</v>
      </c>
      <c r="PV36" s="34"/>
      <c r="PW36" s="35"/>
      <c r="PX36" s="285"/>
      <c r="PY36" s="65"/>
      <c r="PZ36" s="65"/>
      <c r="QA36" s="291"/>
      <c r="QB36" s="67" t="s">
        <v>280</v>
      </c>
      <c r="QC36" s="69">
        <v>3</v>
      </c>
      <c r="QD36" s="70" t="s">
        <v>296</v>
      </c>
      <c r="QE36" s="71" t="s">
        <v>40</v>
      </c>
      <c r="QF36" s="34">
        <v>0.99</v>
      </c>
      <c r="QG36" s="34"/>
      <c r="QH36" s="35"/>
      <c r="QI36" s="285"/>
      <c r="QJ36" s="65" t="s">
        <v>314</v>
      </c>
      <c r="QK36" s="65">
        <v>4</v>
      </c>
      <c r="QL36" s="291"/>
      <c r="QM36" s="67" t="s">
        <v>280</v>
      </c>
      <c r="QN36" s="69">
        <v>2</v>
      </c>
      <c r="QO36" s="70" t="s">
        <v>296</v>
      </c>
      <c r="QP36" s="71" t="s">
        <v>41</v>
      </c>
      <c r="QQ36" s="34">
        <v>0.96</v>
      </c>
      <c r="QR36" s="34"/>
      <c r="QS36" s="35"/>
      <c r="QT36" s="285"/>
      <c r="QU36" s="65"/>
      <c r="QV36" s="65"/>
      <c r="QW36" s="291"/>
      <c r="QX36" s="67" t="s">
        <v>280</v>
      </c>
      <c r="QY36" s="69">
        <v>1</v>
      </c>
      <c r="QZ36" s="70" t="s">
        <v>296</v>
      </c>
      <c r="RA36" s="71" t="s">
        <v>41</v>
      </c>
      <c r="RB36" s="34">
        <v>0.6</v>
      </c>
      <c r="RC36" s="34"/>
      <c r="RD36" s="35"/>
      <c r="RE36" s="285"/>
      <c r="RF36" s="65"/>
      <c r="RG36" s="65"/>
      <c r="RH36" s="291"/>
    </row>
    <row r="37" spans="1:476" ht="15" customHeight="1">
      <c r="A37" s="364" t="s">
        <v>243</v>
      </c>
      <c r="B37" s="365"/>
      <c r="C37" s="365"/>
      <c r="D37" s="365"/>
      <c r="E37" s="366"/>
      <c r="F37" s="364" t="s">
        <v>244</v>
      </c>
      <c r="G37" s="365"/>
      <c r="H37" s="365"/>
      <c r="I37" s="365"/>
      <c r="J37" s="366"/>
      <c r="K37" s="364" t="s">
        <v>243</v>
      </c>
      <c r="L37" s="365"/>
      <c r="M37" s="365"/>
      <c r="N37" s="365"/>
      <c r="O37" s="366"/>
      <c r="P37" s="364" t="s">
        <v>244</v>
      </c>
      <c r="Q37" s="365"/>
      <c r="R37" s="365"/>
      <c r="S37" s="365"/>
      <c r="T37" s="366"/>
      <c r="U37" s="364" t="s">
        <v>243</v>
      </c>
      <c r="V37" s="365"/>
      <c r="W37" s="365"/>
      <c r="X37" s="365"/>
      <c r="Y37" s="366"/>
      <c r="Z37" s="364" t="s">
        <v>244</v>
      </c>
      <c r="AA37" s="365"/>
      <c r="AB37" s="365"/>
      <c r="AC37" s="365"/>
      <c r="AD37" s="366"/>
      <c r="AE37" s="364" t="s">
        <v>243</v>
      </c>
      <c r="AF37" s="365"/>
      <c r="AG37" s="365"/>
      <c r="AH37" s="365"/>
      <c r="AI37" s="366"/>
      <c r="AJ37" s="364" t="s">
        <v>244</v>
      </c>
      <c r="AK37" s="365"/>
      <c r="AL37" s="365"/>
      <c r="AM37" s="365"/>
      <c r="AN37" s="366"/>
      <c r="AO37" s="364" t="s">
        <v>243</v>
      </c>
      <c r="AP37" s="365"/>
      <c r="AQ37" s="365"/>
      <c r="AR37" s="365"/>
      <c r="AS37" s="366"/>
      <c r="AT37" s="364" t="s">
        <v>244</v>
      </c>
      <c r="AU37" s="365"/>
      <c r="AV37" s="365"/>
      <c r="AW37" s="365"/>
      <c r="AX37" s="366"/>
      <c r="AY37" s="364" t="s">
        <v>243</v>
      </c>
      <c r="AZ37" s="365"/>
      <c r="BA37" s="365"/>
      <c r="BB37" s="365"/>
      <c r="BC37" s="366"/>
      <c r="BD37" s="364" t="s">
        <v>244</v>
      </c>
      <c r="BE37" s="365"/>
      <c r="BF37" s="365"/>
      <c r="BG37" s="365"/>
      <c r="BH37" s="366"/>
      <c r="BI37" s="364" t="s">
        <v>243</v>
      </c>
      <c r="BJ37" s="365"/>
      <c r="BK37" s="365"/>
      <c r="BL37" s="365"/>
      <c r="BM37" s="366"/>
      <c r="BN37" s="364" t="s">
        <v>244</v>
      </c>
      <c r="BO37" s="365"/>
      <c r="BP37" s="365"/>
      <c r="BQ37" s="365"/>
      <c r="BR37" s="366"/>
      <c r="BS37" s="364" t="s">
        <v>243</v>
      </c>
      <c r="BT37" s="365"/>
      <c r="BU37" s="365"/>
      <c r="BV37" s="365"/>
      <c r="BW37" s="366"/>
      <c r="BX37" s="364" t="s">
        <v>244</v>
      </c>
      <c r="BY37" s="365"/>
      <c r="BZ37" s="365"/>
      <c r="CA37" s="365"/>
      <c r="CB37" s="366"/>
      <c r="CC37" s="364" t="s">
        <v>243</v>
      </c>
      <c r="CD37" s="365"/>
      <c r="CE37" s="365"/>
      <c r="CF37" s="365"/>
      <c r="CG37" s="366"/>
      <c r="CH37" s="364" t="s">
        <v>244</v>
      </c>
      <c r="CI37" s="365"/>
      <c r="CJ37" s="365"/>
      <c r="CK37" s="365"/>
      <c r="CL37" s="366"/>
      <c r="CM37" s="364" t="s">
        <v>243</v>
      </c>
      <c r="CN37" s="365"/>
      <c r="CO37" s="365"/>
      <c r="CP37" s="365"/>
      <c r="CQ37" s="366"/>
      <c r="CR37" s="364" t="s">
        <v>244</v>
      </c>
      <c r="CS37" s="365"/>
      <c r="CT37" s="365"/>
      <c r="CU37" s="365"/>
      <c r="CV37" s="366"/>
      <c r="CW37" s="364" t="s">
        <v>243</v>
      </c>
      <c r="CX37" s="365"/>
      <c r="CY37" s="365"/>
      <c r="CZ37" s="365"/>
      <c r="DA37" s="366"/>
      <c r="DB37" s="364" t="s">
        <v>244</v>
      </c>
      <c r="DC37" s="365"/>
      <c r="DD37" s="365"/>
      <c r="DE37" s="365"/>
      <c r="DF37" s="366"/>
      <c r="DG37" s="364" t="s">
        <v>243</v>
      </c>
      <c r="DH37" s="365"/>
      <c r="DI37" s="365"/>
      <c r="DJ37" s="365"/>
      <c r="DK37" s="366"/>
      <c r="DL37" s="364" t="s">
        <v>244</v>
      </c>
      <c r="DM37" s="365"/>
      <c r="DN37" s="365"/>
      <c r="DO37" s="365"/>
      <c r="DP37" s="366"/>
      <c r="DQ37" s="364" t="s">
        <v>243</v>
      </c>
      <c r="DR37" s="365"/>
      <c r="DS37" s="365"/>
      <c r="DT37" s="365"/>
      <c r="DU37" s="366"/>
      <c r="DV37" s="364" t="s">
        <v>244</v>
      </c>
      <c r="DW37" s="365"/>
      <c r="DX37" s="365"/>
      <c r="DY37" s="365"/>
      <c r="DZ37" s="366"/>
      <c r="EA37" s="364" t="s">
        <v>243</v>
      </c>
      <c r="EB37" s="365"/>
      <c r="EC37" s="365"/>
      <c r="ED37" s="365"/>
      <c r="EE37" s="366"/>
      <c r="EF37" s="364" t="s">
        <v>244</v>
      </c>
      <c r="EG37" s="365"/>
      <c r="EH37" s="365"/>
      <c r="EI37" s="365"/>
      <c r="EJ37" s="366"/>
      <c r="EK37" s="281" t="s">
        <v>243</v>
      </c>
      <c r="EL37" s="282"/>
      <c r="EM37" s="282"/>
      <c r="EN37" s="282"/>
      <c r="EO37" s="283"/>
      <c r="EP37" s="281" t="s">
        <v>244</v>
      </c>
      <c r="EQ37" s="282"/>
      <c r="ER37" s="282"/>
      <c r="ES37" s="282"/>
      <c r="ET37" s="283"/>
      <c r="EU37" s="281" t="s">
        <v>243</v>
      </c>
      <c r="EV37" s="282"/>
      <c r="EW37" s="282"/>
      <c r="EX37" s="282"/>
      <c r="EY37" s="283"/>
      <c r="EZ37" s="281" t="s">
        <v>244</v>
      </c>
      <c r="FA37" s="282"/>
      <c r="FB37" s="282"/>
      <c r="FC37" s="282"/>
      <c r="FD37" s="283"/>
      <c r="FE37" s="281" t="s">
        <v>243</v>
      </c>
      <c r="FF37" s="282"/>
      <c r="FG37" s="282"/>
      <c r="FH37" s="282"/>
      <c r="FI37" s="283"/>
      <c r="FJ37" s="281" t="s">
        <v>244</v>
      </c>
      <c r="FK37" s="282"/>
      <c r="FL37" s="282"/>
      <c r="FM37" s="282"/>
      <c r="FN37" s="283"/>
      <c r="FO37" s="281" t="s">
        <v>243</v>
      </c>
      <c r="FP37" s="282"/>
      <c r="FQ37" s="282"/>
      <c r="FR37" s="282"/>
      <c r="FS37" s="283"/>
      <c r="FT37" s="281" t="s">
        <v>244</v>
      </c>
      <c r="FU37" s="282"/>
      <c r="FV37" s="282"/>
      <c r="FW37" s="282"/>
      <c r="FX37" s="283"/>
      <c r="FY37" s="281" t="s">
        <v>243</v>
      </c>
      <c r="FZ37" s="282"/>
      <c r="GA37" s="282"/>
      <c r="GB37" s="282"/>
      <c r="GC37" s="283"/>
      <c r="GD37" s="281" t="s">
        <v>244</v>
      </c>
      <c r="GE37" s="282"/>
      <c r="GF37" s="282"/>
      <c r="GG37" s="282"/>
      <c r="GH37" s="283"/>
      <c r="GI37" s="281" t="s">
        <v>243</v>
      </c>
      <c r="GJ37" s="282"/>
      <c r="GK37" s="282"/>
      <c r="GL37" s="282"/>
      <c r="GM37" s="283"/>
      <c r="GN37" s="281" t="s">
        <v>244</v>
      </c>
      <c r="GO37" s="282"/>
      <c r="GP37" s="282"/>
      <c r="GQ37" s="282"/>
      <c r="GR37" s="283"/>
      <c r="GS37" s="281" t="s">
        <v>243</v>
      </c>
      <c r="GT37" s="282"/>
      <c r="GU37" s="282"/>
      <c r="GV37" s="282"/>
      <c r="GW37" s="283"/>
      <c r="GX37" s="281" t="s">
        <v>244</v>
      </c>
      <c r="GY37" s="282"/>
      <c r="GZ37" s="282"/>
      <c r="HA37" s="282"/>
      <c r="HB37" s="283"/>
      <c r="HC37" s="281" t="s">
        <v>243</v>
      </c>
      <c r="HD37" s="282"/>
      <c r="HE37" s="282"/>
      <c r="HF37" s="282"/>
      <c r="HG37" s="283"/>
      <c r="HH37" s="281" t="s">
        <v>244</v>
      </c>
      <c r="HI37" s="282"/>
      <c r="HJ37" s="282"/>
      <c r="HK37" s="282"/>
      <c r="HL37" s="283"/>
      <c r="HM37" s="281" t="s">
        <v>243</v>
      </c>
      <c r="HN37" s="282"/>
      <c r="HO37" s="282"/>
      <c r="HP37" s="282"/>
      <c r="HQ37" s="283"/>
      <c r="HR37" s="281" t="s">
        <v>244</v>
      </c>
      <c r="HS37" s="282"/>
      <c r="HT37" s="282"/>
      <c r="HU37" s="282"/>
      <c r="HV37" s="283"/>
      <c r="HW37" s="281" t="s">
        <v>243</v>
      </c>
      <c r="HX37" s="282"/>
      <c r="HY37" s="282"/>
      <c r="HZ37" s="282"/>
      <c r="IA37" s="283"/>
      <c r="IB37" s="281" t="s">
        <v>244</v>
      </c>
      <c r="IC37" s="282"/>
      <c r="ID37" s="282"/>
      <c r="IE37" s="282"/>
      <c r="IF37" s="283"/>
      <c r="IG37" s="281" t="s">
        <v>243</v>
      </c>
      <c r="IH37" s="282"/>
      <c r="II37" s="282"/>
      <c r="IJ37" s="282"/>
      <c r="IK37" s="283"/>
      <c r="IL37" s="281" t="s">
        <v>244</v>
      </c>
      <c r="IM37" s="282"/>
      <c r="IN37" s="282"/>
      <c r="IO37" s="282"/>
      <c r="IP37" s="283"/>
      <c r="IQ37" s="281" t="s">
        <v>243</v>
      </c>
      <c r="IR37" s="282"/>
      <c r="IS37" s="282"/>
      <c r="IT37" s="282"/>
      <c r="IU37" s="283"/>
      <c r="IV37" s="281" t="s">
        <v>244</v>
      </c>
      <c r="IW37" s="282"/>
      <c r="IX37" s="282"/>
      <c r="IY37" s="282"/>
      <c r="IZ37" s="283"/>
      <c r="JA37" s="281" t="s">
        <v>243</v>
      </c>
      <c r="JB37" s="282"/>
      <c r="JC37" s="282"/>
      <c r="JD37" s="282"/>
      <c r="JE37" s="283"/>
      <c r="JF37" s="281" t="s">
        <v>244</v>
      </c>
      <c r="JG37" s="282"/>
      <c r="JH37" s="282"/>
      <c r="JI37" s="282"/>
      <c r="JJ37" s="283"/>
      <c r="JK37" s="281" t="s">
        <v>243</v>
      </c>
      <c r="JL37" s="282"/>
      <c r="JM37" s="282"/>
      <c r="JN37" s="282"/>
      <c r="JO37" s="283"/>
      <c r="JP37" s="281" t="s">
        <v>244</v>
      </c>
      <c r="JQ37" s="282"/>
      <c r="JR37" s="282"/>
      <c r="JS37" s="282"/>
      <c r="JT37" s="283"/>
      <c r="JU37" s="281" t="s">
        <v>243</v>
      </c>
      <c r="JV37" s="282"/>
      <c r="JW37" s="282"/>
      <c r="JX37" s="282"/>
      <c r="JY37" s="283"/>
      <c r="JZ37" s="281" t="s">
        <v>244</v>
      </c>
      <c r="KA37" s="282"/>
      <c r="KB37" s="282"/>
      <c r="KC37" s="282"/>
      <c r="KD37" s="283"/>
      <c r="KE37" s="281" t="s">
        <v>243</v>
      </c>
      <c r="KF37" s="282"/>
      <c r="KG37" s="282"/>
      <c r="KH37" s="282"/>
      <c r="KI37" s="283"/>
      <c r="KJ37" s="281" t="s">
        <v>244</v>
      </c>
      <c r="KK37" s="282"/>
      <c r="KL37" s="282"/>
      <c r="KM37" s="282"/>
      <c r="KN37" s="283"/>
      <c r="KO37" s="281" t="s">
        <v>243</v>
      </c>
      <c r="KP37" s="282"/>
      <c r="KQ37" s="282"/>
      <c r="KR37" s="282"/>
      <c r="KS37" s="283"/>
      <c r="KT37" s="281" t="s">
        <v>244</v>
      </c>
      <c r="KU37" s="282"/>
      <c r="KV37" s="282"/>
      <c r="KW37" s="282"/>
      <c r="KX37" s="283"/>
      <c r="KY37" s="281" t="s">
        <v>243</v>
      </c>
      <c r="KZ37" s="282"/>
      <c r="LA37" s="282"/>
      <c r="LB37" s="282"/>
      <c r="LC37" s="283"/>
      <c r="LD37" s="281" t="s">
        <v>244</v>
      </c>
      <c r="LE37" s="282"/>
      <c r="LF37" s="282"/>
      <c r="LG37" s="282"/>
      <c r="LH37" s="283"/>
      <c r="LI37" s="281" t="s">
        <v>243</v>
      </c>
      <c r="LJ37" s="282"/>
      <c r="LK37" s="282"/>
      <c r="LL37" s="282"/>
      <c r="LM37" s="283"/>
      <c r="LN37" s="281" t="s">
        <v>244</v>
      </c>
      <c r="LO37" s="282"/>
      <c r="LP37" s="282"/>
      <c r="LQ37" s="282"/>
      <c r="LR37" s="283"/>
      <c r="LS37" s="281" t="s">
        <v>243</v>
      </c>
      <c r="LT37" s="282"/>
      <c r="LU37" s="282"/>
      <c r="LV37" s="282"/>
      <c r="LW37" s="283"/>
      <c r="LX37" s="281" t="s">
        <v>244</v>
      </c>
      <c r="LY37" s="282"/>
      <c r="LZ37" s="282"/>
      <c r="MA37" s="282"/>
      <c r="MB37" s="283"/>
      <c r="MC37" s="281" t="s">
        <v>243</v>
      </c>
      <c r="MD37" s="282"/>
      <c r="ME37" s="282"/>
      <c r="MF37" s="282"/>
      <c r="MG37" s="283"/>
      <c r="MH37" s="281" t="s">
        <v>244</v>
      </c>
      <c r="MI37" s="282"/>
      <c r="MJ37" s="282"/>
      <c r="MK37" s="282"/>
      <c r="ML37" s="283"/>
      <c r="MM37" s="281" t="s">
        <v>243</v>
      </c>
      <c r="MN37" s="282"/>
      <c r="MO37" s="282"/>
      <c r="MP37" s="282"/>
      <c r="MQ37" s="283"/>
      <c r="MR37" s="281" t="s">
        <v>244</v>
      </c>
      <c r="MS37" s="282"/>
      <c r="MT37" s="282"/>
      <c r="MU37" s="282"/>
      <c r="MV37" s="283"/>
      <c r="MW37" s="281" t="s">
        <v>243</v>
      </c>
      <c r="MX37" s="282"/>
      <c r="MY37" s="282"/>
      <c r="MZ37" s="282"/>
      <c r="NA37" s="283"/>
      <c r="NB37" s="281" t="s">
        <v>244</v>
      </c>
      <c r="NC37" s="282"/>
      <c r="ND37" s="282"/>
      <c r="NE37" s="282"/>
      <c r="NF37" s="283"/>
      <c r="NG37" s="281" t="s">
        <v>243</v>
      </c>
      <c r="NH37" s="282"/>
      <c r="NI37" s="282"/>
      <c r="NJ37" s="282"/>
      <c r="NK37" s="283"/>
      <c r="NL37" s="281" t="s">
        <v>244</v>
      </c>
      <c r="NM37" s="282"/>
      <c r="NN37" s="282"/>
      <c r="NO37" s="282"/>
      <c r="NP37" s="283"/>
      <c r="NQ37" s="281" t="s">
        <v>243</v>
      </c>
      <c r="NR37" s="282"/>
      <c r="NS37" s="282"/>
      <c r="NT37" s="282"/>
      <c r="NU37" s="283"/>
      <c r="NV37" s="281" t="s">
        <v>244</v>
      </c>
      <c r="NW37" s="282"/>
      <c r="NX37" s="282"/>
      <c r="NY37" s="282"/>
      <c r="NZ37" s="283"/>
      <c r="OA37" s="281" t="s">
        <v>243</v>
      </c>
      <c r="OB37" s="282"/>
      <c r="OC37" s="282"/>
      <c r="OD37" s="282"/>
      <c r="OE37" s="283"/>
      <c r="OF37" s="281" t="s">
        <v>244</v>
      </c>
      <c r="OG37" s="282"/>
      <c r="OH37" s="282"/>
      <c r="OI37" s="282"/>
      <c r="OJ37" s="283"/>
      <c r="OK37" s="67" t="s">
        <v>541</v>
      </c>
      <c r="OL37" s="69" t="s">
        <v>306</v>
      </c>
      <c r="OM37" s="70" t="s">
        <v>740</v>
      </c>
      <c r="ON37" s="71" t="s">
        <v>40</v>
      </c>
      <c r="OO37" s="34">
        <v>0.65</v>
      </c>
      <c r="OP37" s="34"/>
      <c r="OQ37" s="35"/>
      <c r="OR37" s="285"/>
      <c r="OS37" s="65"/>
      <c r="OT37" s="65"/>
      <c r="OU37" s="218" t="s">
        <v>741</v>
      </c>
      <c r="OV37" s="219"/>
      <c r="OW37" s="71" t="s">
        <v>731</v>
      </c>
      <c r="OX37" s="71" t="s">
        <v>40</v>
      </c>
      <c r="OY37" s="34">
        <v>0.63</v>
      </c>
      <c r="OZ37" s="236"/>
      <c r="PA37" s="236"/>
      <c r="PB37" s="285"/>
      <c r="PC37" s="65"/>
      <c r="PD37" s="217"/>
      <c r="PE37" s="291"/>
      <c r="PF37" s="67" t="s">
        <v>541</v>
      </c>
      <c r="PG37" s="69" t="s">
        <v>306</v>
      </c>
      <c r="PH37" s="70" t="s">
        <v>740</v>
      </c>
      <c r="PI37" s="71" t="s">
        <v>40</v>
      </c>
      <c r="PJ37" s="34">
        <v>1.03</v>
      </c>
      <c r="PK37" s="34"/>
      <c r="PL37" s="35"/>
      <c r="PM37" s="285"/>
      <c r="PN37" s="65"/>
      <c r="PO37" s="65"/>
      <c r="PP37" s="291"/>
      <c r="PQ37" s="67" t="s">
        <v>541</v>
      </c>
      <c r="PR37" s="69" t="s">
        <v>306</v>
      </c>
      <c r="PS37" s="70" t="s">
        <v>740</v>
      </c>
      <c r="PT37" s="71" t="s">
        <v>40</v>
      </c>
      <c r="PU37" s="34">
        <v>0.75</v>
      </c>
      <c r="PV37" s="34"/>
      <c r="PW37" s="35"/>
      <c r="PX37" s="285"/>
      <c r="PY37" s="65"/>
      <c r="PZ37" s="65"/>
      <c r="QA37" s="291"/>
      <c r="QB37" s="67" t="s">
        <v>541</v>
      </c>
      <c r="QC37" s="69" t="s">
        <v>309</v>
      </c>
      <c r="QD37" s="70" t="s">
        <v>740</v>
      </c>
      <c r="QE37" s="71" t="s">
        <v>40</v>
      </c>
      <c r="QF37" s="34">
        <v>1.19</v>
      </c>
      <c r="QG37" s="34"/>
      <c r="QH37" s="35"/>
      <c r="QI37" s="285"/>
      <c r="QJ37" s="65"/>
      <c r="QK37" s="65"/>
      <c r="QL37" s="291"/>
      <c r="QM37" s="67" t="s">
        <v>541</v>
      </c>
      <c r="QN37" s="69" t="s">
        <v>306</v>
      </c>
      <c r="QO37" s="70" t="s">
        <v>740</v>
      </c>
      <c r="QP37" s="71" t="s">
        <v>40</v>
      </c>
      <c r="QQ37" s="34">
        <v>0.63</v>
      </c>
      <c r="QR37" s="34"/>
      <c r="QS37" s="35"/>
      <c r="QT37" s="285"/>
      <c r="QU37" s="65"/>
      <c r="QV37" s="65"/>
      <c r="QW37" s="291"/>
      <c r="QX37" s="67" t="s">
        <v>541</v>
      </c>
      <c r="QY37" s="69" t="s">
        <v>306</v>
      </c>
      <c r="QZ37" s="70" t="s">
        <v>740</v>
      </c>
      <c r="RA37" s="71" t="s">
        <v>40</v>
      </c>
      <c r="RB37" s="34">
        <v>0.48</v>
      </c>
      <c r="RC37" s="34"/>
      <c r="RD37" s="35"/>
      <c r="RE37" s="285"/>
      <c r="RF37" s="65"/>
      <c r="RG37" s="65"/>
      <c r="RH37" s="291"/>
    </row>
    <row r="38" spans="1:476" ht="15" customHeight="1">
      <c r="A38" s="364" t="s">
        <v>245</v>
      </c>
      <c r="B38" s="365"/>
      <c r="C38" s="365"/>
      <c r="D38" s="365"/>
      <c r="E38" s="366"/>
      <c r="F38" s="364" t="s">
        <v>246</v>
      </c>
      <c r="G38" s="365"/>
      <c r="H38" s="365"/>
      <c r="I38" s="365"/>
      <c r="J38" s="366"/>
      <c r="K38" s="364" t="s">
        <v>245</v>
      </c>
      <c r="L38" s="365"/>
      <c r="M38" s="365"/>
      <c r="N38" s="365"/>
      <c r="O38" s="366"/>
      <c r="P38" s="364" t="s">
        <v>246</v>
      </c>
      <c r="Q38" s="365"/>
      <c r="R38" s="365"/>
      <c r="S38" s="365"/>
      <c r="T38" s="366"/>
      <c r="U38" s="364" t="s">
        <v>245</v>
      </c>
      <c r="V38" s="365"/>
      <c r="W38" s="365"/>
      <c r="X38" s="365"/>
      <c r="Y38" s="366"/>
      <c r="Z38" s="364" t="s">
        <v>246</v>
      </c>
      <c r="AA38" s="365"/>
      <c r="AB38" s="365"/>
      <c r="AC38" s="365"/>
      <c r="AD38" s="366"/>
      <c r="AE38" s="364" t="s">
        <v>245</v>
      </c>
      <c r="AF38" s="365"/>
      <c r="AG38" s="365"/>
      <c r="AH38" s="365"/>
      <c r="AI38" s="366"/>
      <c r="AJ38" s="364" t="s">
        <v>246</v>
      </c>
      <c r="AK38" s="365"/>
      <c r="AL38" s="365"/>
      <c r="AM38" s="365"/>
      <c r="AN38" s="366"/>
      <c r="AO38" s="364" t="s">
        <v>245</v>
      </c>
      <c r="AP38" s="365"/>
      <c r="AQ38" s="365"/>
      <c r="AR38" s="365"/>
      <c r="AS38" s="366"/>
      <c r="AT38" s="364" t="s">
        <v>246</v>
      </c>
      <c r="AU38" s="365"/>
      <c r="AV38" s="365"/>
      <c r="AW38" s="365"/>
      <c r="AX38" s="366"/>
      <c r="AY38" s="364" t="s">
        <v>245</v>
      </c>
      <c r="AZ38" s="365"/>
      <c r="BA38" s="365"/>
      <c r="BB38" s="365"/>
      <c r="BC38" s="366"/>
      <c r="BD38" s="364" t="s">
        <v>246</v>
      </c>
      <c r="BE38" s="365"/>
      <c r="BF38" s="365"/>
      <c r="BG38" s="365"/>
      <c r="BH38" s="366"/>
      <c r="BI38" s="364" t="s">
        <v>245</v>
      </c>
      <c r="BJ38" s="365"/>
      <c r="BK38" s="365"/>
      <c r="BL38" s="365"/>
      <c r="BM38" s="366"/>
      <c r="BN38" s="364" t="s">
        <v>246</v>
      </c>
      <c r="BO38" s="365"/>
      <c r="BP38" s="365"/>
      <c r="BQ38" s="365"/>
      <c r="BR38" s="366"/>
      <c r="BS38" s="364" t="s">
        <v>245</v>
      </c>
      <c r="BT38" s="365"/>
      <c r="BU38" s="365"/>
      <c r="BV38" s="365"/>
      <c r="BW38" s="366"/>
      <c r="BX38" s="364" t="s">
        <v>246</v>
      </c>
      <c r="BY38" s="365"/>
      <c r="BZ38" s="365"/>
      <c r="CA38" s="365"/>
      <c r="CB38" s="366"/>
      <c r="CC38" s="364" t="s">
        <v>245</v>
      </c>
      <c r="CD38" s="365"/>
      <c r="CE38" s="365"/>
      <c r="CF38" s="365"/>
      <c r="CG38" s="366"/>
      <c r="CH38" s="364" t="s">
        <v>246</v>
      </c>
      <c r="CI38" s="365"/>
      <c r="CJ38" s="365"/>
      <c r="CK38" s="365"/>
      <c r="CL38" s="366"/>
      <c r="CM38" s="364" t="s">
        <v>245</v>
      </c>
      <c r="CN38" s="365"/>
      <c r="CO38" s="365"/>
      <c r="CP38" s="365"/>
      <c r="CQ38" s="366"/>
      <c r="CR38" s="364" t="s">
        <v>246</v>
      </c>
      <c r="CS38" s="365"/>
      <c r="CT38" s="365"/>
      <c r="CU38" s="365"/>
      <c r="CV38" s="366"/>
      <c r="CW38" s="364" t="s">
        <v>245</v>
      </c>
      <c r="CX38" s="365"/>
      <c r="CY38" s="365"/>
      <c r="CZ38" s="365"/>
      <c r="DA38" s="366"/>
      <c r="DB38" s="364" t="s">
        <v>246</v>
      </c>
      <c r="DC38" s="365"/>
      <c r="DD38" s="365"/>
      <c r="DE38" s="365"/>
      <c r="DF38" s="366"/>
      <c r="DG38" s="364" t="s">
        <v>245</v>
      </c>
      <c r="DH38" s="365"/>
      <c r="DI38" s="365"/>
      <c r="DJ38" s="365"/>
      <c r="DK38" s="366"/>
      <c r="DL38" s="364" t="s">
        <v>246</v>
      </c>
      <c r="DM38" s="365"/>
      <c r="DN38" s="365"/>
      <c r="DO38" s="365"/>
      <c r="DP38" s="366"/>
      <c r="DQ38" s="364" t="s">
        <v>245</v>
      </c>
      <c r="DR38" s="365"/>
      <c r="DS38" s="365"/>
      <c r="DT38" s="365"/>
      <c r="DU38" s="366"/>
      <c r="DV38" s="364" t="s">
        <v>246</v>
      </c>
      <c r="DW38" s="365"/>
      <c r="DX38" s="365"/>
      <c r="DY38" s="365"/>
      <c r="DZ38" s="366"/>
      <c r="EA38" s="364" t="s">
        <v>245</v>
      </c>
      <c r="EB38" s="365"/>
      <c r="EC38" s="365"/>
      <c r="ED38" s="365"/>
      <c r="EE38" s="366"/>
      <c r="EF38" s="364" t="s">
        <v>246</v>
      </c>
      <c r="EG38" s="365"/>
      <c r="EH38" s="365"/>
      <c r="EI38" s="365"/>
      <c r="EJ38" s="366"/>
      <c r="EK38" s="281" t="s">
        <v>245</v>
      </c>
      <c r="EL38" s="282"/>
      <c r="EM38" s="282"/>
      <c r="EN38" s="282"/>
      <c r="EO38" s="283"/>
      <c r="EP38" s="281" t="s">
        <v>246</v>
      </c>
      <c r="EQ38" s="282"/>
      <c r="ER38" s="282"/>
      <c r="ES38" s="282"/>
      <c r="ET38" s="283"/>
      <c r="EU38" s="281" t="s">
        <v>245</v>
      </c>
      <c r="EV38" s="282"/>
      <c r="EW38" s="282"/>
      <c r="EX38" s="282"/>
      <c r="EY38" s="283"/>
      <c r="EZ38" s="281" t="s">
        <v>246</v>
      </c>
      <c r="FA38" s="282"/>
      <c r="FB38" s="282"/>
      <c r="FC38" s="282"/>
      <c r="FD38" s="283"/>
      <c r="FE38" s="281" t="s">
        <v>245</v>
      </c>
      <c r="FF38" s="282"/>
      <c r="FG38" s="282"/>
      <c r="FH38" s="282"/>
      <c r="FI38" s="283"/>
      <c r="FJ38" s="281" t="s">
        <v>246</v>
      </c>
      <c r="FK38" s="282"/>
      <c r="FL38" s="282"/>
      <c r="FM38" s="282"/>
      <c r="FN38" s="283"/>
      <c r="FO38" s="281" t="s">
        <v>245</v>
      </c>
      <c r="FP38" s="282"/>
      <c r="FQ38" s="282"/>
      <c r="FR38" s="282"/>
      <c r="FS38" s="283"/>
      <c r="FT38" s="281" t="s">
        <v>246</v>
      </c>
      <c r="FU38" s="282"/>
      <c r="FV38" s="282"/>
      <c r="FW38" s="282"/>
      <c r="FX38" s="283"/>
      <c r="FY38" s="281" t="s">
        <v>245</v>
      </c>
      <c r="FZ38" s="282"/>
      <c r="GA38" s="282"/>
      <c r="GB38" s="282"/>
      <c r="GC38" s="283"/>
      <c r="GD38" s="281" t="s">
        <v>246</v>
      </c>
      <c r="GE38" s="282"/>
      <c r="GF38" s="282"/>
      <c r="GG38" s="282"/>
      <c r="GH38" s="283"/>
      <c r="GI38" s="281" t="s">
        <v>245</v>
      </c>
      <c r="GJ38" s="282"/>
      <c r="GK38" s="282"/>
      <c r="GL38" s="282"/>
      <c r="GM38" s="283"/>
      <c r="GN38" s="281" t="s">
        <v>246</v>
      </c>
      <c r="GO38" s="282"/>
      <c r="GP38" s="282"/>
      <c r="GQ38" s="282"/>
      <c r="GR38" s="283"/>
      <c r="GS38" s="281" t="s">
        <v>245</v>
      </c>
      <c r="GT38" s="282"/>
      <c r="GU38" s="282"/>
      <c r="GV38" s="282"/>
      <c r="GW38" s="283"/>
      <c r="GX38" s="281" t="s">
        <v>246</v>
      </c>
      <c r="GY38" s="282"/>
      <c r="GZ38" s="282"/>
      <c r="HA38" s="282"/>
      <c r="HB38" s="283"/>
      <c r="HC38" s="281" t="s">
        <v>245</v>
      </c>
      <c r="HD38" s="282"/>
      <c r="HE38" s="282"/>
      <c r="HF38" s="282"/>
      <c r="HG38" s="283"/>
      <c r="HH38" s="281" t="s">
        <v>246</v>
      </c>
      <c r="HI38" s="282"/>
      <c r="HJ38" s="282"/>
      <c r="HK38" s="282"/>
      <c r="HL38" s="283"/>
      <c r="HM38" s="281" t="s">
        <v>245</v>
      </c>
      <c r="HN38" s="282"/>
      <c r="HO38" s="282"/>
      <c r="HP38" s="282"/>
      <c r="HQ38" s="283"/>
      <c r="HR38" s="281" t="s">
        <v>246</v>
      </c>
      <c r="HS38" s="282"/>
      <c r="HT38" s="282"/>
      <c r="HU38" s="282"/>
      <c r="HV38" s="283"/>
      <c r="HW38" s="281" t="s">
        <v>245</v>
      </c>
      <c r="HX38" s="282"/>
      <c r="HY38" s="282"/>
      <c r="HZ38" s="282"/>
      <c r="IA38" s="283"/>
      <c r="IB38" s="281" t="s">
        <v>246</v>
      </c>
      <c r="IC38" s="282"/>
      <c r="ID38" s="282"/>
      <c r="IE38" s="282"/>
      <c r="IF38" s="283"/>
      <c r="IG38" s="281" t="s">
        <v>245</v>
      </c>
      <c r="IH38" s="282"/>
      <c r="II38" s="282"/>
      <c r="IJ38" s="282"/>
      <c r="IK38" s="283"/>
      <c r="IL38" s="281" t="s">
        <v>246</v>
      </c>
      <c r="IM38" s="282"/>
      <c r="IN38" s="282"/>
      <c r="IO38" s="282"/>
      <c r="IP38" s="283"/>
      <c r="IQ38" s="281" t="s">
        <v>245</v>
      </c>
      <c r="IR38" s="282"/>
      <c r="IS38" s="282"/>
      <c r="IT38" s="282"/>
      <c r="IU38" s="283"/>
      <c r="IV38" s="281" t="s">
        <v>246</v>
      </c>
      <c r="IW38" s="282"/>
      <c r="IX38" s="282"/>
      <c r="IY38" s="282"/>
      <c r="IZ38" s="283"/>
      <c r="JA38" s="281" t="s">
        <v>245</v>
      </c>
      <c r="JB38" s="282"/>
      <c r="JC38" s="282"/>
      <c r="JD38" s="282"/>
      <c r="JE38" s="283"/>
      <c r="JF38" s="281" t="s">
        <v>246</v>
      </c>
      <c r="JG38" s="282"/>
      <c r="JH38" s="282"/>
      <c r="JI38" s="282"/>
      <c r="JJ38" s="283"/>
      <c r="JK38" s="281" t="s">
        <v>245</v>
      </c>
      <c r="JL38" s="282"/>
      <c r="JM38" s="282"/>
      <c r="JN38" s="282"/>
      <c r="JO38" s="283"/>
      <c r="JP38" s="281" t="s">
        <v>246</v>
      </c>
      <c r="JQ38" s="282"/>
      <c r="JR38" s="282"/>
      <c r="JS38" s="282"/>
      <c r="JT38" s="283"/>
      <c r="JU38" s="281" t="s">
        <v>245</v>
      </c>
      <c r="JV38" s="282"/>
      <c r="JW38" s="282"/>
      <c r="JX38" s="282"/>
      <c r="JY38" s="283"/>
      <c r="JZ38" s="281" t="s">
        <v>246</v>
      </c>
      <c r="KA38" s="282"/>
      <c r="KB38" s="282"/>
      <c r="KC38" s="282"/>
      <c r="KD38" s="283"/>
      <c r="KE38" s="281" t="s">
        <v>245</v>
      </c>
      <c r="KF38" s="282"/>
      <c r="KG38" s="282"/>
      <c r="KH38" s="282"/>
      <c r="KI38" s="283"/>
      <c r="KJ38" s="281" t="s">
        <v>246</v>
      </c>
      <c r="KK38" s="282"/>
      <c r="KL38" s="282"/>
      <c r="KM38" s="282"/>
      <c r="KN38" s="283"/>
      <c r="KO38" s="281" t="s">
        <v>245</v>
      </c>
      <c r="KP38" s="282"/>
      <c r="KQ38" s="282"/>
      <c r="KR38" s="282"/>
      <c r="KS38" s="283"/>
      <c r="KT38" s="281" t="s">
        <v>246</v>
      </c>
      <c r="KU38" s="282"/>
      <c r="KV38" s="282"/>
      <c r="KW38" s="282"/>
      <c r="KX38" s="283"/>
      <c r="KY38" s="281" t="s">
        <v>245</v>
      </c>
      <c r="KZ38" s="282"/>
      <c r="LA38" s="282"/>
      <c r="LB38" s="282"/>
      <c r="LC38" s="283"/>
      <c r="LD38" s="281" t="s">
        <v>246</v>
      </c>
      <c r="LE38" s="282"/>
      <c r="LF38" s="282"/>
      <c r="LG38" s="282"/>
      <c r="LH38" s="283"/>
      <c r="LI38" s="281" t="s">
        <v>245</v>
      </c>
      <c r="LJ38" s="282"/>
      <c r="LK38" s="282"/>
      <c r="LL38" s="282"/>
      <c r="LM38" s="283"/>
      <c r="LN38" s="281" t="s">
        <v>246</v>
      </c>
      <c r="LO38" s="282"/>
      <c r="LP38" s="282"/>
      <c r="LQ38" s="282"/>
      <c r="LR38" s="283"/>
      <c r="LS38" s="281" t="s">
        <v>245</v>
      </c>
      <c r="LT38" s="282"/>
      <c r="LU38" s="282"/>
      <c r="LV38" s="282"/>
      <c r="LW38" s="283"/>
      <c r="LX38" s="281" t="s">
        <v>246</v>
      </c>
      <c r="LY38" s="282"/>
      <c r="LZ38" s="282"/>
      <c r="MA38" s="282"/>
      <c r="MB38" s="283"/>
      <c r="MC38" s="281" t="s">
        <v>245</v>
      </c>
      <c r="MD38" s="282"/>
      <c r="ME38" s="282"/>
      <c r="MF38" s="282"/>
      <c r="MG38" s="283"/>
      <c r="MH38" s="281" t="s">
        <v>246</v>
      </c>
      <c r="MI38" s="282"/>
      <c r="MJ38" s="282"/>
      <c r="MK38" s="282"/>
      <c r="ML38" s="283"/>
      <c r="MM38" s="281" t="s">
        <v>245</v>
      </c>
      <c r="MN38" s="282"/>
      <c r="MO38" s="282"/>
      <c r="MP38" s="282"/>
      <c r="MQ38" s="283"/>
      <c r="MR38" s="281" t="s">
        <v>246</v>
      </c>
      <c r="MS38" s="282"/>
      <c r="MT38" s="282"/>
      <c r="MU38" s="282"/>
      <c r="MV38" s="283"/>
      <c r="MW38" s="281" t="s">
        <v>245</v>
      </c>
      <c r="MX38" s="282"/>
      <c r="MY38" s="282"/>
      <c r="MZ38" s="282"/>
      <c r="NA38" s="283"/>
      <c r="NB38" s="281" t="s">
        <v>246</v>
      </c>
      <c r="NC38" s="282"/>
      <c r="ND38" s="282"/>
      <c r="NE38" s="282"/>
      <c r="NF38" s="283"/>
      <c r="NG38" s="281" t="s">
        <v>245</v>
      </c>
      <c r="NH38" s="282"/>
      <c r="NI38" s="282"/>
      <c r="NJ38" s="282"/>
      <c r="NK38" s="283"/>
      <c r="NL38" s="281" t="s">
        <v>246</v>
      </c>
      <c r="NM38" s="282"/>
      <c r="NN38" s="282"/>
      <c r="NO38" s="282"/>
      <c r="NP38" s="283"/>
      <c r="NQ38" s="281" t="s">
        <v>245</v>
      </c>
      <c r="NR38" s="282"/>
      <c r="NS38" s="282"/>
      <c r="NT38" s="282"/>
      <c r="NU38" s="283"/>
      <c r="NV38" s="281" t="s">
        <v>246</v>
      </c>
      <c r="NW38" s="282"/>
      <c r="NX38" s="282"/>
      <c r="NY38" s="282"/>
      <c r="NZ38" s="283"/>
      <c r="OA38" s="281" t="s">
        <v>245</v>
      </c>
      <c r="OB38" s="282"/>
      <c r="OC38" s="282"/>
      <c r="OD38" s="282"/>
      <c r="OE38" s="283"/>
      <c r="OF38" s="281" t="s">
        <v>246</v>
      </c>
      <c r="OG38" s="282"/>
      <c r="OH38" s="282"/>
      <c r="OI38" s="282"/>
      <c r="OJ38" s="283"/>
      <c r="OK38" s="218" t="s">
        <v>741</v>
      </c>
      <c r="OL38" s="219"/>
      <c r="OM38" s="71" t="s">
        <v>731</v>
      </c>
      <c r="ON38" s="71" t="s">
        <v>40</v>
      </c>
      <c r="OO38" s="34">
        <v>0.8</v>
      </c>
      <c r="OP38" s="236"/>
      <c r="OQ38" s="236"/>
      <c r="OR38" s="285"/>
      <c r="OS38" s="65"/>
      <c r="OT38" s="217"/>
      <c r="OU38" s="215" t="s">
        <v>742</v>
      </c>
      <c r="OV38" s="216"/>
      <c r="OW38" s="71" t="s">
        <v>731</v>
      </c>
      <c r="OX38" s="71" t="s">
        <v>41</v>
      </c>
      <c r="OY38" s="34">
        <v>0.51</v>
      </c>
      <c r="OZ38" s="236"/>
      <c r="PA38" s="236"/>
      <c r="PB38" s="286"/>
      <c r="PC38" s="65"/>
      <c r="PD38" s="217"/>
      <c r="PE38" s="292"/>
      <c r="PF38" s="218" t="s">
        <v>741</v>
      </c>
      <c r="PG38" s="219"/>
      <c r="PH38" s="71" t="s">
        <v>731</v>
      </c>
      <c r="PI38" s="71" t="s">
        <v>40</v>
      </c>
      <c r="PJ38" s="34">
        <v>0.55000000000000004</v>
      </c>
      <c r="PK38" s="236"/>
      <c r="PL38" s="236"/>
      <c r="PM38" s="285"/>
      <c r="PN38" s="65"/>
      <c r="PO38" s="217"/>
      <c r="PP38" s="291"/>
      <c r="PQ38" s="218" t="s">
        <v>741</v>
      </c>
      <c r="PR38" s="219"/>
      <c r="PS38" s="71" t="s">
        <v>731</v>
      </c>
      <c r="PT38" s="71" t="s">
        <v>40</v>
      </c>
      <c r="PU38" s="34">
        <v>0.49</v>
      </c>
      <c r="PV38" s="236"/>
      <c r="PW38" s="236"/>
      <c r="PX38" s="285"/>
      <c r="PY38" s="65"/>
      <c r="PZ38" s="217"/>
      <c r="QA38" s="291"/>
      <c r="QB38" s="218" t="s">
        <v>741</v>
      </c>
      <c r="QC38" s="219"/>
      <c r="QD38" s="71" t="s">
        <v>731</v>
      </c>
      <c r="QE38" s="71" t="s">
        <v>40</v>
      </c>
      <c r="QF38" s="34">
        <v>0.36</v>
      </c>
      <c r="QG38" s="236"/>
      <c r="QH38" s="236"/>
      <c r="QI38" s="285"/>
      <c r="QJ38" s="65"/>
      <c r="QK38" s="217"/>
      <c r="QL38" s="291"/>
      <c r="QM38" s="218" t="s">
        <v>741</v>
      </c>
      <c r="QN38" s="219"/>
      <c r="QO38" s="71" t="s">
        <v>731</v>
      </c>
      <c r="QP38" s="71" t="s">
        <v>40</v>
      </c>
      <c r="QQ38" s="34">
        <v>0.26</v>
      </c>
      <c r="QR38" s="236"/>
      <c r="QS38" s="236"/>
      <c r="QT38" s="285"/>
      <c r="QU38" s="65"/>
      <c r="QV38" s="217"/>
      <c r="QW38" s="291"/>
      <c r="QX38" s="218" t="s">
        <v>741</v>
      </c>
      <c r="QY38" s="219"/>
      <c r="QZ38" s="71" t="s">
        <v>731</v>
      </c>
      <c r="RA38" s="71" t="s">
        <v>40</v>
      </c>
      <c r="RB38" s="34">
        <v>0.3</v>
      </c>
      <c r="RC38" s="236"/>
      <c r="RD38" s="236"/>
      <c r="RE38" s="285"/>
      <c r="RF38" s="65"/>
      <c r="RG38" s="217"/>
      <c r="RH38" s="291"/>
    </row>
    <row r="39" spans="1:476" ht="15" customHeight="1">
      <c r="A39" s="364" t="s">
        <v>247</v>
      </c>
      <c r="B39" s="365"/>
      <c r="C39" s="365"/>
      <c r="D39" s="365"/>
      <c r="E39" s="366"/>
      <c r="F39" s="364" t="s">
        <v>248</v>
      </c>
      <c r="G39" s="365"/>
      <c r="H39" s="365"/>
      <c r="I39" s="365"/>
      <c r="J39" s="366"/>
      <c r="K39" s="364" t="s">
        <v>247</v>
      </c>
      <c r="L39" s="365"/>
      <c r="M39" s="365"/>
      <c r="N39" s="365"/>
      <c r="O39" s="366"/>
      <c r="P39" s="364" t="s">
        <v>248</v>
      </c>
      <c r="Q39" s="365"/>
      <c r="R39" s="365"/>
      <c r="S39" s="365"/>
      <c r="T39" s="366"/>
      <c r="U39" s="364" t="s">
        <v>247</v>
      </c>
      <c r="V39" s="365"/>
      <c r="W39" s="365"/>
      <c r="X39" s="365"/>
      <c r="Y39" s="366"/>
      <c r="Z39" s="364" t="s">
        <v>248</v>
      </c>
      <c r="AA39" s="365"/>
      <c r="AB39" s="365"/>
      <c r="AC39" s="365"/>
      <c r="AD39" s="366"/>
      <c r="AE39" s="364" t="s">
        <v>247</v>
      </c>
      <c r="AF39" s="365"/>
      <c r="AG39" s="365"/>
      <c r="AH39" s="365"/>
      <c r="AI39" s="366"/>
      <c r="AJ39" s="364" t="s">
        <v>248</v>
      </c>
      <c r="AK39" s="365"/>
      <c r="AL39" s="365"/>
      <c r="AM39" s="365"/>
      <c r="AN39" s="366"/>
      <c r="AO39" s="364" t="s">
        <v>247</v>
      </c>
      <c r="AP39" s="365"/>
      <c r="AQ39" s="365"/>
      <c r="AR39" s="365"/>
      <c r="AS39" s="366"/>
      <c r="AT39" s="364" t="s">
        <v>248</v>
      </c>
      <c r="AU39" s="365"/>
      <c r="AV39" s="365"/>
      <c r="AW39" s="365"/>
      <c r="AX39" s="366"/>
      <c r="AY39" s="364" t="s">
        <v>247</v>
      </c>
      <c r="AZ39" s="365"/>
      <c r="BA39" s="365"/>
      <c r="BB39" s="365"/>
      <c r="BC39" s="366"/>
      <c r="BD39" s="364" t="s">
        <v>248</v>
      </c>
      <c r="BE39" s="365"/>
      <c r="BF39" s="365"/>
      <c r="BG39" s="365"/>
      <c r="BH39" s="366"/>
      <c r="BI39" s="364" t="s">
        <v>247</v>
      </c>
      <c r="BJ39" s="365"/>
      <c r="BK39" s="365"/>
      <c r="BL39" s="365"/>
      <c r="BM39" s="366"/>
      <c r="BN39" s="364" t="s">
        <v>248</v>
      </c>
      <c r="BO39" s="365"/>
      <c r="BP39" s="365"/>
      <c r="BQ39" s="365"/>
      <c r="BR39" s="366"/>
      <c r="BS39" s="364" t="s">
        <v>247</v>
      </c>
      <c r="BT39" s="365"/>
      <c r="BU39" s="365"/>
      <c r="BV39" s="365"/>
      <c r="BW39" s="366"/>
      <c r="BX39" s="364" t="s">
        <v>248</v>
      </c>
      <c r="BY39" s="365"/>
      <c r="BZ39" s="365"/>
      <c r="CA39" s="365"/>
      <c r="CB39" s="366"/>
      <c r="CC39" s="364" t="s">
        <v>247</v>
      </c>
      <c r="CD39" s="365"/>
      <c r="CE39" s="365"/>
      <c r="CF39" s="365"/>
      <c r="CG39" s="366"/>
      <c r="CH39" s="364" t="s">
        <v>248</v>
      </c>
      <c r="CI39" s="365"/>
      <c r="CJ39" s="365"/>
      <c r="CK39" s="365"/>
      <c r="CL39" s="366"/>
      <c r="CM39" s="364" t="s">
        <v>247</v>
      </c>
      <c r="CN39" s="365"/>
      <c r="CO39" s="365"/>
      <c r="CP39" s="365"/>
      <c r="CQ39" s="366"/>
      <c r="CR39" s="364" t="s">
        <v>248</v>
      </c>
      <c r="CS39" s="365"/>
      <c r="CT39" s="365"/>
      <c r="CU39" s="365"/>
      <c r="CV39" s="366"/>
      <c r="CW39" s="364" t="s">
        <v>247</v>
      </c>
      <c r="CX39" s="365"/>
      <c r="CY39" s="365"/>
      <c r="CZ39" s="365"/>
      <c r="DA39" s="366"/>
      <c r="DB39" s="364" t="s">
        <v>248</v>
      </c>
      <c r="DC39" s="365"/>
      <c r="DD39" s="365"/>
      <c r="DE39" s="365"/>
      <c r="DF39" s="366"/>
      <c r="DG39" s="364" t="s">
        <v>247</v>
      </c>
      <c r="DH39" s="365"/>
      <c r="DI39" s="365"/>
      <c r="DJ39" s="365"/>
      <c r="DK39" s="366"/>
      <c r="DL39" s="364" t="s">
        <v>248</v>
      </c>
      <c r="DM39" s="365"/>
      <c r="DN39" s="365"/>
      <c r="DO39" s="365"/>
      <c r="DP39" s="366"/>
      <c r="DQ39" s="364" t="s">
        <v>247</v>
      </c>
      <c r="DR39" s="365"/>
      <c r="DS39" s="365"/>
      <c r="DT39" s="365"/>
      <c r="DU39" s="366"/>
      <c r="DV39" s="364" t="s">
        <v>248</v>
      </c>
      <c r="DW39" s="365"/>
      <c r="DX39" s="365"/>
      <c r="DY39" s="365"/>
      <c r="DZ39" s="366"/>
      <c r="EA39" s="364" t="s">
        <v>247</v>
      </c>
      <c r="EB39" s="365"/>
      <c r="EC39" s="365"/>
      <c r="ED39" s="365"/>
      <c r="EE39" s="366"/>
      <c r="EF39" s="364" t="s">
        <v>248</v>
      </c>
      <c r="EG39" s="365"/>
      <c r="EH39" s="365"/>
      <c r="EI39" s="365"/>
      <c r="EJ39" s="366"/>
      <c r="EK39" s="281" t="s">
        <v>247</v>
      </c>
      <c r="EL39" s="282"/>
      <c r="EM39" s="282"/>
      <c r="EN39" s="282"/>
      <c r="EO39" s="283"/>
      <c r="EP39" s="281" t="s">
        <v>248</v>
      </c>
      <c r="EQ39" s="282"/>
      <c r="ER39" s="282"/>
      <c r="ES39" s="282"/>
      <c r="ET39" s="283"/>
      <c r="EU39" s="281" t="s">
        <v>247</v>
      </c>
      <c r="EV39" s="282"/>
      <c r="EW39" s="282"/>
      <c r="EX39" s="282"/>
      <c r="EY39" s="283"/>
      <c r="EZ39" s="281" t="s">
        <v>248</v>
      </c>
      <c r="FA39" s="282"/>
      <c r="FB39" s="282"/>
      <c r="FC39" s="282"/>
      <c r="FD39" s="283"/>
      <c r="FE39" s="281" t="s">
        <v>247</v>
      </c>
      <c r="FF39" s="282"/>
      <c r="FG39" s="282"/>
      <c r="FH39" s="282"/>
      <c r="FI39" s="283"/>
      <c r="FJ39" s="281" t="s">
        <v>248</v>
      </c>
      <c r="FK39" s="282"/>
      <c r="FL39" s="282"/>
      <c r="FM39" s="282"/>
      <c r="FN39" s="283"/>
      <c r="FO39" s="281" t="s">
        <v>247</v>
      </c>
      <c r="FP39" s="282"/>
      <c r="FQ39" s="282"/>
      <c r="FR39" s="282"/>
      <c r="FS39" s="283"/>
      <c r="FT39" s="281" t="s">
        <v>248</v>
      </c>
      <c r="FU39" s="282"/>
      <c r="FV39" s="282"/>
      <c r="FW39" s="282"/>
      <c r="FX39" s="283"/>
      <c r="FY39" s="281" t="s">
        <v>247</v>
      </c>
      <c r="FZ39" s="282"/>
      <c r="GA39" s="282"/>
      <c r="GB39" s="282"/>
      <c r="GC39" s="283"/>
      <c r="GD39" s="281" t="s">
        <v>248</v>
      </c>
      <c r="GE39" s="282"/>
      <c r="GF39" s="282"/>
      <c r="GG39" s="282"/>
      <c r="GH39" s="283"/>
      <c r="GI39" s="281" t="s">
        <v>247</v>
      </c>
      <c r="GJ39" s="282"/>
      <c r="GK39" s="282"/>
      <c r="GL39" s="282"/>
      <c r="GM39" s="283"/>
      <c r="GN39" s="281" t="s">
        <v>248</v>
      </c>
      <c r="GO39" s="282"/>
      <c r="GP39" s="282"/>
      <c r="GQ39" s="282"/>
      <c r="GR39" s="283"/>
      <c r="GS39" s="281" t="s">
        <v>247</v>
      </c>
      <c r="GT39" s="282"/>
      <c r="GU39" s="282"/>
      <c r="GV39" s="282"/>
      <c r="GW39" s="283"/>
      <c r="GX39" s="281" t="s">
        <v>248</v>
      </c>
      <c r="GY39" s="282"/>
      <c r="GZ39" s="282"/>
      <c r="HA39" s="282"/>
      <c r="HB39" s="283"/>
      <c r="HC39" s="281" t="s">
        <v>247</v>
      </c>
      <c r="HD39" s="282"/>
      <c r="HE39" s="282"/>
      <c r="HF39" s="282"/>
      <c r="HG39" s="283"/>
      <c r="HH39" s="281" t="s">
        <v>248</v>
      </c>
      <c r="HI39" s="282"/>
      <c r="HJ39" s="282"/>
      <c r="HK39" s="282"/>
      <c r="HL39" s="283"/>
      <c r="HM39" s="281" t="s">
        <v>247</v>
      </c>
      <c r="HN39" s="282"/>
      <c r="HO39" s="282"/>
      <c r="HP39" s="282"/>
      <c r="HQ39" s="283"/>
      <c r="HR39" s="281" t="s">
        <v>248</v>
      </c>
      <c r="HS39" s="282"/>
      <c r="HT39" s="282"/>
      <c r="HU39" s="282"/>
      <c r="HV39" s="283"/>
      <c r="HW39" s="281" t="s">
        <v>247</v>
      </c>
      <c r="HX39" s="282"/>
      <c r="HY39" s="282"/>
      <c r="HZ39" s="282"/>
      <c r="IA39" s="283"/>
      <c r="IB39" s="281" t="s">
        <v>248</v>
      </c>
      <c r="IC39" s="282"/>
      <c r="ID39" s="282"/>
      <c r="IE39" s="282"/>
      <c r="IF39" s="283"/>
      <c r="IG39" s="281" t="s">
        <v>247</v>
      </c>
      <c r="IH39" s="282"/>
      <c r="II39" s="282"/>
      <c r="IJ39" s="282"/>
      <c r="IK39" s="283"/>
      <c r="IL39" s="281" t="s">
        <v>248</v>
      </c>
      <c r="IM39" s="282"/>
      <c r="IN39" s="282"/>
      <c r="IO39" s="282"/>
      <c r="IP39" s="283"/>
      <c r="IQ39" s="281" t="s">
        <v>247</v>
      </c>
      <c r="IR39" s="282"/>
      <c r="IS39" s="282"/>
      <c r="IT39" s="282"/>
      <c r="IU39" s="283"/>
      <c r="IV39" s="281" t="s">
        <v>248</v>
      </c>
      <c r="IW39" s="282"/>
      <c r="IX39" s="282"/>
      <c r="IY39" s="282"/>
      <c r="IZ39" s="283"/>
      <c r="JA39" s="281" t="s">
        <v>247</v>
      </c>
      <c r="JB39" s="282"/>
      <c r="JC39" s="282"/>
      <c r="JD39" s="282"/>
      <c r="JE39" s="283"/>
      <c r="JF39" s="281" t="s">
        <v>248</v>
      </c>
      <c r="JG39" s="282"/>
      <c r="JH39" s="282"/>
      <c r="JI39" s="282"/>
      <c r="JJ39" s="283"/>
      <c r="JK39" s="281" t="s">
        <v>247</v>
      </c>
      <c r="JL39" s="282"/>
      <c r="JM39" s="282"/>
      <c r="JN39" s="282"/>
      <c r="JO39" s="283"/>
      <c r="JP39" s="281" t="s">
        <v>248</v>
      </c>
      <c r="JQ39" s="282"/>
      <c r="JR39" s="282"/>
      <c r="JS39" s="282"/>
      <c r="JT39" s="283"/>
      <c r="JU39" s="281" t="s">
        <v>247</v>
      </c>
      <c r="JV39" s="282"/>
      <c r="JW39" s="282"/>
      <c r="JX39" s="282"/>
      <c r="JY39" s="283"/>
      <c r="JZ39" s="281" t="s">
        <v>248</v>
      </c>
      <c r="KA39" s="282"/>
      <c r="KB39" s="282"/>
      <c r="KC39" s="282"/>
      <c r="KD39" s="283"/>
      <c r="KE39" s="281" t="s">
        <v>247</v>
      </c>
      <c r="KF39" s="282"/>
      <c r="KG39" s="282"/>
      <c r="KH39" s="282"/>
      <c r="KI39" s="283"/>
      <c r="KJ39" s="281" t="s">
        <v>248</v>
      </c>
      <c r="KK39" s="282"/>
      <c r="KL39" s="282"/>
      <c r="KM39" s="282"/>
      <c r="KN39" s="283"/>
      <c r="KO39" s="281" t="s">
        <v>247</v>
      </c>
      <c r="KP39" s="282"/>
      <c r="KQ39" s="282"/>
      <c r="KR39" s="282"/>
      <c r="KS39" s="283"/>
      <c r="KT39" s="281" t="s">
        <v>248</v>
      </c>
      <c r="KU39" s="282"/>
      <c r="KV39" s="282"/>
      <c r="KW39" s="282"/>
      <c r="KX39" s="283"/>
      <c r="KY39" s="281" t="s">
        <v>247</v>
      </c>
      <c r="KZ39" s="282"/>
      <c r="LA39" s="282"/>
      <c r="LB39" s="282"/>
      <c r="LC39" s="283"/>
      <c r="LD39" s="281" t="s">
        <v>248</v>
      </c>
      <c r="LE39" s="282"/>
      <c r="LF39" s="282"/>
      <c r="LG39" s="282"/>
      <c r="LH39" s="283"/>
      <c r="LI39" s="281" t="s">
        <v>247</v>
      </c>
      <c r="LJ39" s="282"/>
      <c r="LK39" s="282"/>
      <c r="LL39" s="282"/>
      <c r="LM39" s="283"/>
      <c r="LN39" s="281" t="s">
        <v>248</v>
      </c>
      <c r="LO39" s="282"/>
      <c r="LP39" s="282"/>
      <c r="LQ39" s="282"/>
      <c r="LR39" s="283"/>
      <c r="LS39" s="281" t="s">
        <v>247</v>
      </c>
      <c r="LT39" s="282"/>
      <c r="LU39" s="282"/>
      <c r="LV39" s="282"/>
      <c r="LW39" s="283"/>
      <c r="LX39" s="281" t="s">
        <v>248</v>
      </c>
      <c r="LY39" s="282"/>
      <c r="LZ39" s="282"/>
      <c r="MA39" s="282"/>
      <c r="MB39" s="283"/>
      <c r="MC39" s="281" t="s">
        <v>247</v>
      </c>
      <c r="MD39" s="282"/>
      <c r="ME39" s="282"/>
      <c r="MF39" s="282"/>
      <c r="MG39" s="283"/>
      <c r="MH39" s="281" t="s">
        <v>248</v>
      </c>
      <c r="MI39" s="282"/>
      <c r="MJ39" s="282"/>
      <c r="MK39" s="282"/>
      <c r="ML39" s="283"/>
      <c r="MM39" s="281" t="s">
        <v>247</v>
      </c>
      <c r="MN39" s="282"/>
      <c r="MO39" s="282"/>
      <c r="MP39" s="282"/>
      <c r="MQ39" s="283"/>
      <c r="MR39" s="281" t="s">
        <v>248</v>
      </c>
      <c r="MS39" s="282"/>
      <c r="MT39" s="282"/>
      <c r="MU39" s="282"/>
      <c r="MV39" s="283"/>
      <c r="MW39" s="281" t="s">
        <v>247</v>
      </c>
      <c r="MX39" s="282"/>
      <c r="MY39" s="282"/>
      <c r="MZ39" s="282"/>
      <c r="NA39" s="283"/>
      <c r="NB39" s="281" t="s">
        <v>248</v>
      </c>
      <c r="NC39" s="282"/>
      <c r="ND39" s="282"/>
      <c r="NE39" s="282"/>
      <c r="NF39" s="283"/>
      <c r="NG39" s="281" t="s">
        <v>247</v>
      </c>
      <c r="NH39" s="282"/>
      <c r="NI39" s="282"/>
      <c r="NJ39" s="282"/>
      <c r="NK39" s="283"/>
      <c r="NL39" s="281" t="s">
        <v>248</v>
      </c>
      <c r="NM39" s="282"/>
      <c r="NN39" s="282"/>
      <c r="NO39" s="282"/>
      <c r="NP39" s="283"/>
      <c r="NQ39" s="281" t="s">
        <v>247</v>
      </c>
      <c r="NR39" s="282"/>
      <c r="NS39" s="282"/>
      <c r="NT39" s="282"/>
      <c r="NU39" s="283"/>
      <c r="NV39" s="281" t="s">
        <v>248</v>
      </c>
      <c r="NW39" s="282"/>
      <c r="NX39" s="282"/>
      <c r="NY39" s="282"/>
      <c r="NZ39" s="283"/>
      <c r="OA39" s="281" t="s">
        <v>247</v>
      </c>
      <c r="OB39" s="282"/>
      <c r="OC39" s="282"/>
      <c r="OD39" s="282"/>
      <c r="OE39" s="283"/>
      <c r="OF39" s="281" t="s">
        <v>248</v>
      </c>
      <c r="OG39" s="282"/>
      <c r="OH39" s="282"/>
      <c r="OI39" s="282"/>
      <c r="OJ39" s="283"/>
      <c r="OK39" s="215" t="s">
        <v>742</v>
      </c>
      <c r="OL39" s="216"/>
      <c r="OM39" s="71" t="s">
        <v>731</v>
      </c>
      <c r="ON39" s="71" t="s">
        <v>41</v>
      </c>
      <c r="OO39" s="34">
        <v>5.27</v>
      </c>
      <c r="OP39" s="236"/>
      <c r="OQ39" s="236"/>
      <c r="OR39" s="286"/>
      <c r="OS39" s="65"/>
      <c r="OT39" s="217"/>
      <c r="OU39" s="287"/>
      <c r="OV39" s="288"/>
      <c r="OW39" s="288"/>
      <c r="OX39" s="288"/>
      <c r="OY39" s="288"/>
      <c r="OZ39" s="288"/>
      <c r="PA39" s="288"/>
      <c r="PB39" s="288"/>
      <c r="PC39" s="289"/>
      <c r="PD39" s="63">
        <f>PD5+PD7+PD8+PD12+PD14+PD15+PD19+PD21+PD22+PD26+PD28+PD29+PD33+PD35+PD38</f>
        <v>-1.5</v>
      </c>
      <c r="PE39" s="63"/>
      <c r="PF39" s="215" t="s">
        <v>742</v>
      </c>
      <c r="PG39" s="216"/>
      <c r="PH39" s="71" t="s">
        <v>731</v>
      </c>
      <c r="PI39" s="71" t="s">
        <v>41</v>
      </c>
      <c r="PJ39" s="34">
        <v>0.26</v>
      </c>
      <c r="PK39" s="236"/>
      <c r="PL39" s="236"/>
      <c r="PM39" s="286"/>
      <c r="PN39" s="65"/>
      <c r="PO39" s="217"/>
      <c r="PP39" s="292"/>
      <c r="PQ39" s="215" t="s">
        <v>742</v>
      </c>
      <c r="PR39" s="216"/>
      <c r="PS39" s="71" t="s">
        <v>731</v>
      </c>
      <c r="PT39" s="71" t="s">
        <v>41</v>
      </c>
      <c r="PU39" s="34">
        <v>0.34</v>
      </c>
      <c r="PV39" s="236"/>
      <c r="PW39" s="236"/>
      <c r="PX39" s="286"/>
      <c r="PY39" s="65"/>
      <c r="PZ39" s="217"/>
      <c r="QA39" s="292"/>
      <c r="QB39" s="215" t="s">
        <v>742</v>
      </c>
      <c r="QC39" s="216"/>
      <c r="QD39" s="71" t="s">
        <v>731</v>
      </c>
      <c r="QE39" s="71" t="s">
        <v>41</v>
      </c>
      <c r="QF39" s="34">
        <v>0.26</v>
      </c>
      <c r="QG39" s="236"/>
      <c r="QH39" s="236"/>
      <c r="QI39" s="286"/>
      <c r="QJ39" s="65"/>
      <c r="QK39" s="217"/>
      <c r="QL39" s="292"/>
      <c r="QM39" s="215" t="s">
        <v>742</v>
      </c>
      <c r="QN39" s="216"/>
      <c r="QO39" s="71" t="s">
        <v>731</v>
      </c>
      <c r="QP39" s="71" t="s">
        <v>41</v>
      </c>
      <c r="QQ39" s="34">
        <v>0.46</v>
      </c>
      <c r="QR39" s="236"/>
      <c r="QS39" s="236"/>
      <c r="QT39" s="286"/>
      <c r="QU39" s="65"/>
      <c r="QV39" s="217"/>
      <c r="QW39" s="292"/>
      <c r="QX39" s="215" t="s">
        <v>742</v>
      </c>
      <c r="QY39" s="216"/>
      <c r="QZ39" s="71" t="s">
        <v>731</v>
      </c>
      <c r="RA39" s="71" t="s">
        <v>41</v>
      </c>
      <c r="RB39" s="34">
        <v>0.4</v>
      </c>
      <c r="RC39" s="236"/>
      <c r="RD39" s="236"/>
      <c r="RE39" s="286"/>
      <c r="RF39" s="65"/>
      <c r="RG39" s="217"/>
      <c r="RH39" s="292"/>
    </row>
    <row r="40" spans="1:476" ht="15" customHeight="1">
      <c r="A40" s="364" t="s">
        <v>249</v>
      </c>
      <c r="B40" s="365"/>
      <c r="C40" s="365"/>
      <c r="D40" s="365"/>
      <c r="E40" s="366"/>
      <c r="F40" s="365" t="s">
        <v>250</v>
      </c>
      <c r="G40" s="365"/>
      <c r="H40" s="365"/>
      <c r="I40" s="365"/>
      <c r="J40" s="366"/>
      <c r="K40" s="364" t="s">
        <v>249</v>
      </c>
      <c r="L40" s="365"/>
      <c r="M40" s="365"/>
      <c r="N40" s="365"/>
      <c r="O40" s="366"/>
      <c r="P40" s="365" t="s">
        <v>250</v>
      </c>
      <c r="Q40" s="365"/>
      <c r="R40" s="365"/>
      <c r="S40" s="365"/>
      <c r="T40" s="366"/>
      <c r="U40" s="364" t="s">
        <v>249</v>
      </c>
      <c r="V40" s="365"/>
      <c r="W40" s="365"/>
      <c r="X40" s="365"/>
      <c r="Y40" s="366"/>
      <c r="Z40" s="365" t="s">
        <v>250</v>
      </c>
      <c r="AA40" s="365"/>
      <c r="AB40" s="365"/>
      <c r="AC40" s="365"/>
      <c r="AD40" s="366"/>
      <c r="AE40" s="364" t="s">
        <v>249</v>
      </c>
      <c r="AF40" s="365"/>
      <c r="AG40" s="365"/>
      <c r="AH40" s="365"/>
      <c r="AI40" s="366"/>
      <c r="AJ40" s="365" t="s">
        <v>250</v>
      </c>
      <c r="AK40" s="365"/>
      <c r="AL40" s="365"/>
      <c r="AM40" s="365"/>
      <c r="AN40" s="366"/>
      <c r="AO40" s="364" t="s">
        <v>249</v>
      </c>
      <c r="AP40" s="365"/>
      <c r="AQ40" s="365"/>
      <c r="AR40" s="365"/>
      <c r="AS40" s="366"/>
      <c r="AT40" s="365" t="s">
        <v>250</v>
      </c>
      <c r="AU40" s="365"/>
      <c r="AV40" s="365"/>
      <c r="AW40" s="365"/>
      <c r="AX40" s="366"/>
      <c r="AY40" s="364" t="s">
        <v>249</v>
      </c>
      <c r="AZ40" s="365"/>
      <c r="BA40" s="365"/>
      <c r="BB40" s="365"/>
      <c r="BC40" s="366"/>
      <c r="BD40" s="365" t="s">
        <v>250</v>
      </c>
      <c r="BE40" s="365"/>
      <c r="BF40" s="365"/>
      <c r="BG40" s="365"/>
      <c r="BH40" s="366"/>
      <c r="BI40" s="364" t="s">
        <v>249</v>
      </c>
      <c r="BJ40" s="365"/>
      <c r="BK40" s="365"/>
      <c r="BL40" s="365"/>
      <c r="BM40" s="366"/>
      <c r="BN40" s="365" t="s">
        <v>250</v>
      </c>
      <c r="BO40" s="365"/>
      <c r="BP40" s="365"/>
      <c r="BQ40" s="365"/>
      <c r="BR40" s="366"/>
      <c r="BS40" s="364" t="s">
        <v>249</v>
      </c>
      <c r="BT40" s="365"/>
      <c r="BU40" s="365"/>
      <c r="BV40" s="365"/>
      <c r="BW40" s="366"/>
      <c r="BX40" s="365" t="s">
        <v>250</v>
      </c>
      <c r="BY40" s="365"/>
      <c r="BZ40" s="365"/>
      <c r="CA40" s="365"/>
      <c r="CB40" s="366"/>
      <c r="CC40" s="364" t="s">
        <v>249</v>
      </c>
      <c r="CD40" s="365"/>
      <c r="CE40" s="365"/>
      <c r="CF40" s="365"/>
      <c r="CG40" s="366"/>
      <c r="CH40" s="365" t="s">
        <v>250</v>
      </c>
      <c r="CI40" s="365"/>
      <c r="CJ40" s="365"/>
      <c r="CK40" s="365"/>
      <c r="CL40" s="366"/>
      <c r="CM40" s="364" t="s">
        <v>249</v>
      </c>
      <c r="CN40" s="365"/>
      <c r="CO40" s="365"/>
      <c r="CP40" s="365"/>
      <c r="CQ40" s="366"/>
      <c r="CR40" s="365" t="s">
        <v>250</v>
      </c>
      <c r="CS40" s="365"/>
      <c r="CT40" s="365"/>
      <c r="CU40" s="365"/>
      <c r="CV40" s="366"/>
      <c r="CW40" s="364" t="s">
        <v>249</v>
      </c>
      <c r="CX40" s="365"/>
      <c r="CY40" s="365"/>
      <c r="CZ40" s="365"/>
      <c r="DA40" s="366"/>
      <c r="DB40" s="365" t="s">
        <v>250</v>
      </c>
      <c r="DC40" s="365"/>
      <c r="DD40" s="365"/>
      <c r="DE40" s="365"/>
      <c r="DF40" s="366"/>
      <c r="DG40" s="364" t="s">
        <v>249</v>
      </c>
      <c r="DH40" s="365"/>
      <c r="DI40" s="365"/>
      <c r="DJ40" s="365"/>
      <c r="DK40" s="366"/>
      <c r="DL40" s="364" t="s">
        <v>250</v>
      </c>
      <c r="DM40" s="365"/>
      <c r="DN40" s="365"/>
      <c r="DO40" s="365"/>
      <c r="DP40" s="366"/>
      <c r="DQ40" s="364" t="s">
        <v>249</v>
      </c>
      <c r="DR40" s="365"/>
      <c r="DS40" s="365"/>
      <c r="DT40" s="365"/>
      <c r="DU40" s="366"/>
      <c r="DV40" s="365" t="s">
        <v>250</v>
      </c>
      <c r="DW40" s="365"/>
      <c r="DX40" s="365"/>
      <c r="DY40" s="365"/>
      <c r="DZ40" s="366"/>
      <c r="EA40" s="364" t="s">
        <v>249</v>
      </c>
      <c r="EB40" s="365"/>
      <c r="EC40" s="365"/>
      <c r="ED40" s="365"/>
      <c r="EE40" s="366"/>
      <c r="EF40" s="365" t="s">
        <v>250</v>
      </c>
      <c r="EG40" s="365"/>
      <c r="EH40" s="365"/>
      <c r="EI40" s="365"/>
      <c r="EJ40" s="366"/>
      <c r="EK40" s="281" t="s">
        <v>249</v>
      </c>
      <c r="EL40" s="282"/>
      <c r="EM40" s="282"/>
      <c r="EN40" s="282"/>
      <c r="EO40" s="283"/>
      <c r="EP40" s="282" t="s">
        <v>250</v>
      </c>
      <c r="EQ40" s="282"/>
      <c r="ER40" s="282"/>
      <c r="ES40" s="282"/>
      <c r="ET40" s="283"/>
      <c r="EU40" s="281" t="s">
        <v>249</v>
      </c>
      <c r="EV40" s="282"/>
      <c r="EW40" s="282"/>
      <c r="EX40" s="282"/>
      <c r="EY40" s="283"/>
      <c r="EZ40" s="282" t="s">
        <v>250</v>
      </c>
      <c r="FA40" s="282"/>
      <c r="FB40" s="282"/>
      <c r="FC40" s="282"/>
      <c r="FD40" s="283"/>
      <c r="FE40" s="281" t="s">
        <v>249</v>
      </c>
      <c r="FF40" s="282"/>
      <c r="FG40" s="282"/>
      <c r="FH40" s="282"/>
      <c r="FI40" s="283"/>
      <c r="FJ40" s="282" t="s">
        <v>250</v>
      </c>
      <c r="FK40" s="282"/>
      <c r="FL40" s="282"/>
      <c r="FM40" s="282"/>
      <c r="FN40" s="283"/>
      <c r="FO40" s="281" t="s">
        <v>249</v>
      </c>
      <c r="FP40" s="282"/>
      <c r="FQ40" s="282"/>
      <c r="FR40" s="282"/>
      <c r="FS40" s="283"/>
      <c r="FT40" s="282" t="s">
        <v>250</v>
      </c>
      <c r="FU40" s="282"/>
      <c r="FV40" s="282"/>
      <c r="FW40" s="282"/>
      <c r="FX40" s="283"/>
      <c r="FY40" s="281" t="s">
        <v>249</v>
      </c>
      <c r="FZ40" s="282"/>
      <c r="GA40" s="282"/>
      <c r="GB40" s="282"/>
      <c r="GC40" s="283"/>
      <c r="GD40" s="282" t="s">
        <v>250</v>
      </c>
      <c r="GE40" s="282"/>
      <c r="GF40" s="282"/>
      <c r="GG40" s="282"/>
      <c r="GH40" s="283"/>
      <c r="GI40" s="281" t="s">
        <v>249</v>
      </c>
      <c r="GJ40" s="282"/>
      <c r="GK40" s="282"/>
      <c r="GL40" s="282"/>
      <c r="GM40" s="283"/>
      <c r="GN40" s="282" t="s">
        <v>250</v>
      </c>
      <c r="GO40" s="282"/>
      <c r="GP40" s="282"/>
      <c r="GQ40" s="282"/>
      <c r="GR40" s="283"/>
      <c r="GS40" s="281" t="s">
        <v>249</v>
      </c>
      <c r="GT40" s="282"/>
      <c r="GU40" s="282"/>
      <c r="GV40" s="282"/>
      <c r="GW40" s="283"/>
      <c r="GX40" s="282" t="s">
        <v>250</v>
      </c>
      <c r="GY40" s="282"/>
      <c r="GZ40" s="282"/>
      <c r="HA40" s="282"/>
      <c r="HB40" s="283"/>
      <c r="HC40" s="281" t="s">
        <v>249</v>
      </c>
      <c r="HD40" s="282"/>
      <c r="HE40" s="282"/>
      <c r="HF40" s="282"/>
      <c r="HG40" s="283"/>
      <c r="HH40" s="282" t="s">
        <v>250</v>
      </c>
      <c r="HI40" s="282"/>
      <c r="HJ40" s="282"/>
      <c r="HK40" s="282"/>
      <c r="HL40" s="283"/>
      <c r="HM40" s="281" t="s">
        <v>249</v>
      </c>
      <c r="HN40" s="282"/>
      <c r="HO40" s="282"/>
      <c r="HP40" s="282"/>
      <c r="HQ40" s="283"/>
      <c r="HR40" s="282" t="s">
        <v>250</v>
      </c>
      <c r="HS40" s="282"/>
      <c r="HT40" s="282"/>
      <c r="HU40" s="282"/>
      <c r="HV40" s="283"/>
      <c r="HW40" s="281" t="s">
        <v>249</v>
      </c>
      <c r="HX40" s="282"/>
      <c r="HY40" s="282"/>
      <c r="HZ40" s="282"/>
      <c r="IA40" s="283"/>
      <c r="IB40" s="282" t="s">
        <v>250</v>
      </c>
      <c r="IC40" s="282"/>
      <c r="ID40" s="282"/>
      <c r="IE40" s="282"/>
      <c r="IF40" s="283"/>
      <c r="IG40" s="281" t="s">
        <v>249</v>
      </c>
      <c r="IH40" s="282"/>
      <c r="II40" s="282"/>
      <c r="IJ40" s="282"/>
      <c r="IK40" s="283"/>
      <c r="IL40" s="282" t="s">
        <v>250</v>
      </c>
      <c r="IM40" s="282"/>
      <c r="IN40" s="282"/>
      <c r="IO40" s="282"/>
      <c r="IP40" s="283"/>
      <c r="IQ40" s="281" t="s">
        <v>249</v>
      </c>
      <c r="IR40" s="282"/>
      <c r="IS40" s="282"/>
      <c r="IT40" s="282"/>
      <c r="IU40" s="283"/>
      <c r="IV40" s="282" t="s">
        <v>250</v>
      </c>
      <c r="IW40" s="282"/>
      <c r="IX40" s="282"/>
      <c r="IY40" s="282"/>
      <c r="IZ40" s="283"/>
      <c r="JA40" s="281" t="s">
        <v>249</v>
      </c>
      <c r="JB40" s="282"/>
      <c r="JC40" s="282"/>
      <c r="JD40" s="282"/>
      <c r="JE40" s="283"/>
      <c r="JF40" s="282" t="s">
        <v>250</v>
      </c>
      <c r="JG40" s="282"/>
      <c r="JH40" s="282"/>
      <c r="JI40" s="282"/>
      <c r="JJ40" s="283"/>
      <c r="JK40" s="281" t="s">
        <v>249</v>
      </c>
      <c r="JL40" s="282"/>
      <c r="JM40" s="282"/>
      <c r="JN40" s="282"/>
      <c r="JO40" s="283"/>
      <c r="JP40" s="282" t="s">
        <v>250</v>
      </c>
      <c r="JQ40" s="282"/>
      <c r="JR40" s="282"/>
      <c r="JS40" s="282"/>
      <c r="JT40" s="283"/>
      <c r="JU40" s="281" t="s">
        <v>249</v>
      </c>
      <c r="JV40" s="282"/>
      <c r="JW40" s="282"/>
      <c r="JX40" s="282"/>
      <c r="JY40" s="283"/>
      <c r="JZ40" s="282" t="s">
        <v>250</v>
      </c>
      <c r="KA40" s="282"/>
      <c r="KB40" s="282"/>
      <c r="KC40" s="282"/>
      <c r="KD40" s="283"/>
      <c r="KE40" s="281" t="s">
        <v>249</v>
      </c>
      <c r="KF40" s="282"/>
      <c r="KG40" s="282"/>
      <c r="KH40" s="282"/>
      <c r="KI40" s="283"/>
      <c r="KJ40" s="282" t="s">
        <v>250</v>
      </c>
      <c r="KK40" s="282"/>
      <c r="KL40" s="282"/>
      <c r="KM40" s="282"/>
      <c r="KN40" s="283"/>
      <c r="KO40" s="281" t="s">
        <v>249</v>
      </c>
      <c r="KP40" s="282"/>
      <c r="KQ40" s="282"/>
      <c r="KR40" s="282"/>
      <c r="KS40" s="283"/>
      <c r="KT40" s="282" t="s">
        <v>250</v>
      </c>
      <c r="KU40" s="282"/>
      <c r="KV40" s="282"/>
      <c r="KW40" s="282"/>
      <c r="KX40" s="283"/>
      <c r="KY40" s="281" t="s">
        <v>249</v>
      </c>
      <c r="KZ40" s="282"/>
      <c r="LA40" s="282"/>
      <c r="LB40" s="282"/>
      <c r="LC40" s="283"/>
      <c r="LD40" s="282" t="s">
        <v>250</v>
      </c>
      <c r="LE40" s="282"/>
      <c r="LF40" s="282"/>
      <c r="LG40" s="282"/>
      <c r="LH40" s="283"/>
      <c r="LI40" s="281" t="s">
        <v>249</v>
      </c>
      <c r="LJ40" s="282"/>
      <c r="LK40" s="282"/>
      <c r="LL40" s="282"/>
      <c r="LM40" s="283"/>
      <c r="LN40" s="282" t="s">
        <v>250</v>
      </c>
      <c r="LO40" s="282"/>
      <c r="LP40" s="282"/>
      <c r="LQ40" s="282"/>
      <c r="LR40" s="283"/>
      <c r="LS40" s="281" t="s">
        <v>249</v>
      </c>
      <c r="LT40" s="282"/>
      <c r="LU40" s="282"/>
      <c r="LV40" s="282"/>
      <c r="LW40" s="283"/>
      <c r="LX40" s="282" t="s">
        <v>250</v>
      </c>
      <c r="LY40" s="282"/>
      <c r="LZ40" s="282"/>
      <c r="MA40" s="282"/>
      <c r="MB40" s="283"/>
      <c r="MC40" s="281" t="s">
        <v>249</v>
      </c>
      <c r="MD40" s="282"/>
      <c r="ME40" s="282"/>
      <c r="MF40" s="282"/>
      <c r="MG40" s="283"/>
      <c r="MH40" s="282" t="s">
        <v>250</v>
      </c>
      <c r="MI40" s="282"/>
      <c r="MJ40" s="282"/>
      <c r="MK40" s="282"/>
      <c r="ML40" s="283"/>
      <c r="MM40" s="281" t="s">
        <v>249</v>
      </c>
      <c r="MN40" s="282"/>
      <c r="MO40" s="282"/>
      <c r="MP40" s="282"/>
      <c r="MQ40" s="283"/>
      <c r="MR40" s="282" t="s">
        <v>250</v>
      </c>
      <c r="MS40" s="282"/>
      <c r="MT40" s="282"/>
      <c r="MU40" s="282"/>
      <c r="MV40" s="283"/>
      <c r="MW40" s="281" t="s">
        <v>249</v>
      </c>
      <c r="MX40" s="282"/>
      <c r="MY40" s="282"/>
      <c r="MZ40" s="282"/>
      <c r="NA40" s="283"/>
      <c r="NB40" s="282" t="s">
        <v>250</v>
      </c>
      <c r="NC40" s="282"/>
      <c r="ND40" s="282"/>
      <c r="NE40" s="282"/>
      <c r="NF40" s="283"/>
      <c r="NG40" s="281" t="s">
        <v>249</v>
      </c>
      <c r="NH40" s="282"/>
      <c r="NI40" s="282"/>
      <c r="NJ40" s="282"/>
      <c r="NK40" s="283"/>
      <c r="NL40" s="282" t="s">
        <v>250</v>
      </c>
      <c r="NM40" s="282"/>
      <c r="NN40" s="282"/>
      <c r="NO40" s="282"/>
      <c r="NP40" s="283"/>
      <c r="NQ40" s="281" t="s">
        <v>249</v>
      </c>
      <c r="NR40" s="282"/>
      <c r="NS40" s="282"/>
      <c r="NT40" s="282"/>
      <c r="NU40" s="283"/>
      <c r="NV40" s="282" t="s">
        <v>250</v>
      </c>
      <c r="NW40" s="282"/>
      <c r="NX40" s="282"/>
      <c r="NY40" s="282"/>
      <c r="NZ40" s="283"/>
      <c r="OA40" s="281" t="s">
        <v>249</v>
      </c>
      <c r="OB40" s="282"/>
      <c r="OC40" s="282"/>
      <c r="OD40" s="282"/>
      <c r="OE40" s="283"/>
      <c r="OF40" s="282" t="s">
        <v>250</v>
      </c>
      <c r="OG40" s="282"/>
      <c r="OH40" s="282"/>
      <c r="OI40" s="282"/>
      <c r="OJ40" s="283"/>
      <c r="OK40" s="287"/>
      <c r="OL40" s="288"/>
      <c r="OM40" s="288"/>
      <c r="ON40" s="288"/>
      <c r="OO40" s="288"/>
      <c r="OP40" s="288"/>
      <c r="OQ40" s="288"/>
      <c r="OR40" s="288"/>
      <c r="OS40" s="289"/>
      <c r="OT40" s="63">
        <f>OT6+OT8+OT9+OT13+OT15+OT16+OT20+OT22+OT23+OT27+OT29+OT30+OT34+OT36+OT39</f>
        <v>0</v>
      </c>
      <c r="OU40" s="22"/>
      <c r="OV40" s="22"/>
      <c r="OW40" s="22"/>
      <c r="OX40" s="24"/>
      <c r="OY40" s="23"/>
      <c r="OZ40" s="24"/>
      <c r="PA40" s="24"/>
      <c r="PB40" s="23"/>
      <c r="PC40" s="23"/>
      <c r="PD40" s="23"/>
      <c r="PE40" s="23"/>
      <c r="PF40" s="287"/>
      <c r="PG40" s="288"/>
      <c r="PH40" s="288"/>
      <c r="PI40" s="288"/>
      <c r="PJ40" s="288"/>
      <c r="PK40" s="288"/>
      <c r="PL40" s="288"/>
      <c r="PM40" s="288"/>
      <c r="PN40" s="289"/>
      <c r="PO40" s="63">
        <f>PO6+PO8+PO9+PO13+PO15+PO16+PO20+PO22+PO23+PO27+PO29+PO30+PO34+PO36+PO39</f>
        <v>28.5</v>
      </c>
      <c r="PP40" s="63"/>
      <c r="PQ40" s="287"/>
      <c r="PR40" s="288"/>
      <c r="PS40" s="288"/>
      <c r="PT40" s="288"/>
      <c r="PU40" s="288"/>
      <c r="PV40" s="288"/>
      <c r="PW40" s="288"/>
      <c r="PX40" s="288"/>
      <c r="PY40" s="289"/>
      <c r="PZ40" s="63">
        <f>PZ6+PZ8+PZ9+PZ13+PZ15+PZ16+PZ20+PZ22+PZ23+PZ27+PZ29+PZ30+PZ34+PZ36+PZ39</f>
        <v>2</v>
      </c>
      <c r="QA40" s="63"/>
      <c r="QB40" s="287"/>
      <c r="QC40" s="288"/>
      <c r="QD40" s="288"/>
      <c r="QE40" s="288"/>
      <c r="QF40" s="288"/>
      <c r="QG40" s="288"/>
      <c r="QH40" s="288"/>
      <c r="QI40" s="288"/>
      <c r="QJ40" s="289"/>
      <c r="QK40" s="63">
        <f>QK6+QK8+QK9+QK13+QK15+QK16+QK20+QK22+QK23+QK27+QK29+QK30+QK34+QK36+QK39</f>
        <v>4</v>
      </c>
      <c r="QL40" s="63"/>
      <c r="QM40" s="287"/>
      <c r="QN40" s="288"/>
      <c r="QO40" s="288"/>
      <c r="QP40" s="288"/>
      <c r="QQ40" s="288"/>
      <c r="QR40" s="288"/>
      <c r="QS40" s="288"/>
      <c r="QT40" s="288"/>
      <c r="QU40" s="289"/>
      <c r="QV40" s="63">
        <f>QV6+QV8+QV9+QV13+QV15+QV16+QV20+QV22+QV23+QV27+QV29+QV30+QV34+QV36+QV39</f>
        <v>0</v>
      </c>
      <c r="QW40" s="63"/>
      <c r="QX40" s="287"/>
      <c r="QY40" s="288"/>
      <c r="QZ40" s="288"/>
      <c r="RA40" s="288"/>
      <c r="RB40" s="288"/>
      <c r="RC40" s="288"/>
      <c r="RD40" s="288"/>
      <c r="RE40" s="288"/>
      <c r="RF40" s="289"/>
      <c r="RG40" s="63">
        <f>RG6+RG8+RG9+RG13+RG15+RG16+RG20+RG22+RG23+RG27+RG29+RG30+RG34+RG36+RG39</f>
        <v>6</v>
      </c>
      <c r="RH40" s="63"/>
    </row>
    <row r="41" spans="1:476" ht="15" customHeight="1">
      <c r="A41" s="364" t="s">
        <v>251</v>
      </c>
      <c r="B41" s="365"/>
      <c r="C41" s="365"/>
      <c r="D41" s="365"/>
      <c r="E41" s="366"/>
      <c r="F41" s="365" t="s">
        <v>252</v>
      </c>
      <c r="G41" s="365"/>
      <c r="H41" s="365"/>
      <c r="I41" s="365"/>
      <c r="J41" s="366"/>
      <c r="K41" s="364" t="s">
        <v>251</v>
      </c>
      <c r="L41" s="365"/>
      <c r="M41" s="365"/>
      <c r="N41" s="365"/>
      <c r="O41" s="366"/>
      <c r="P41" s="365" t="s">
        <v>252</v>
      </c>
      <c r="Q41" s="365"/>
      <c r="R41" s="365"/>
      <c r="S41" s="365"/>
      <c r="T41" s="366"/>
      <c r="U41" s="364" t="s">
        <v>251</v>
      </c>
      <c r="V41" s="365"/>
      <c r="W41" s="365"/>
      <c r="X41" s="365"/>
      <c r="Y41" s="366"/>
      <c r="Z41" s="365" t="s">
        <v>252</v>
      </c>
      <c r="AA41" s="365"/>
      <c r="AB41" s="365"/>
      <c r="AC41" s="365"/>
      <c r="AD41" s="366"/>
      <c r="AE41" s="364" t="s">
        <v>251</v>
      </c>
      <c r="AF41" s="365"/>
      <c r="AG41" s="365"/>
      <c r="AH41" s="365"/>
      <c r="AI41" s="366"/>
      <c r="AJ41" s="365" t="s">
        <v>252</v>
      </c>
      <c r="AK41" s="365"/>
      <c r="AL41" s="365"/>
      <c r="AM41" s="365"/>
      <c r="AN41" s="366"/>
      <c r="AO41" s="364" t="s">
        <v>251</v>
      </c>
      <c r="AP41" s="365"/>
      <c r="AQ41" s="365"/>
      <c r="AR41" s="365"/>
      <c r="AS41" s="366"/>
      <c r="AT41" s="365" t="s">
        <v>252</v>
      </c>
      <c r="AU41" s="365"/>
      <c r="AV41" s="365"/>
      <c r="AW41" s="365"/>
      <c r="AX41" s="366"/>
      <c r="AY41" s="364" t="s">
        <v>251</v>
      </c>
      <c r="AZ41" s="365"/>
      <c r="BA41" s="365"/>
      <c r="BB41" s="365"/>
      <c r="BC41" s="366"/>
      <c r="BD41" s="365" t="s">
        <v>252</v>
      </c>
      <c r="BE41" s="365"/>
      <c r="BF41" s="365"/>
      <c r="BG41" s="365"/>
      <c r="BH41" s="366"/>
      <c r="BI41" s="364" t="s">
        <v>251</v>
      </c>
      <c r="BJ41" s="365"/>
      <c r="BK41" s="365"/>
      <c r="BL41" s="365"/>
      <c r="BM41" s="366"/>
      <c r="BN41" s="365" t="s">
        <v>252</v>
      </c>
      <c r="BO41" s="365"/>
      <c r="BP41" s="365"/>
      <c r="BQ41" s="365"/>
      <c r="BR41" s="366"/>
      <c r="BS41" s="364" t="s">
        <v>251</v>
      </c>
      <c r="BT41" s="365"/>
      <c r="BU41" s="365"/>
      <c r="BV41" s="365"/>
      <c r="BW41" s="366"/>
      <c r="BX41" s="365" t="s">
        <v>252</v>
      </c>
      <c r="BY41" s="365"/>
      <c r="BZ41" s="365"/>
      <c r="CA41" s="365"/>
      <c r="CB41" s="366"/>
      <c r="CC41" s="364" t="s">
        <v>251</v>
      </c>
      <c r="CD41" s="365"/>
      <c r="CE41" s="365"/>
      <c r="CF41" s="365"/>
      <c r="CG41" s="366"/>
      <c r="CH41" s="365" t="s">
        <v>252</v>
      </c>
      <c r="CI41" s="365"/>
      <c r="CJ41" s="365"/>
      <c r="CK41" s="365"/>
      <c r="CL41" s="366"/>
      <c r="CM41" s="364" t="s">
        <v>251</v>
      </c>
      <c r="CN41" s="365"/>
      <c r="CO41" s="365"/>
      <c r="CP41" s="365"/>
      <c r="CQ41" s="366"/>
      <c r="CR41" s="365" t="s">
        <v>252</v>
      </c>
      <c r="CS41" s="365"/>
      <c r="CT41" s="365"/>
      <c r="CU41" s="365"/>
      <c r="CV41" s="366"/>
      <c r="CW41" s="364" t="s">
        <v>251</v>
      </c>
      <c r="CX41" s="365"/>
      <c r="CY41" s="365"/>
      <c r="CZ41" s="365"/>
      <c r="DA41" s="366"/>
      <c r="DB41" s="365" t="s">
        <v>252</v>
      </c>
      <c r="DC41" s="365"/>
      <c r="DD41" s="365"/>
      <c r="DE41" s="365"/>
      <c r="DF41" s="366"/>
      <c r="DG41" s="364" t="s">
        <v>251</v>
      </c>
      <c r="DH41" s="365"/>
      <c r="DI41" s="365"/>
      <c r="DJ41" s="365"/>
      <c r="DK41" s="366"/>
      <c r="DL41" s="364" t="s">
        <v>252</v>
      </c>
      <c r="DM41" s="365"/>
      <c r="DN41" s="365"/>
      <c r="DO41" s="365"/>
      <c r="DP41" s="366"/>
      <c r="DQ41" s="364" t="s">
        <v>251</v>
      </c>
      <c r="DR41" s="365"/>
      <c r="DS41" s="365"/>
      <c r="DT41" s="365"/>
      <c r="DU41" s="366"/>
      <c r="DV41" s="365" t="s">
        <v>252</v>
      </c>
      <c r="DW41" s="365"/>
      <c r="DX41" s="365"/>
      <c r="DY41" s="365"/>
      <c r="DZ41" s="366"/>
      <c r="EA41" s="364" t="s">
        <v>251</v>
      </c>
      <c r="EB41" s="365"/>
      <c r="EC41" s="365"/>
      <c r="ED41" s="365"/>
      <c r="EE41" s="366"/>
      <c r="EF41" s="365" t="s">
        <v>252</v>
      </c>
      <c r="EG41" s="365"/>
      <c r="EH41" s="365"/>
      <c r="EI41" s="365"/>
      <c r="EJ41" s="366"/>
      <c r="EK41" s="281" t="s">
        <v>251</v>
      </c>
      <c r="EL41" s="282"/>
      <c r="EM41" s="282"/>
      <c r="EN41" s="282"/>
      <c r="EO41" s="283"/>
      <c r="EP41" s="282" t="s">
        <v>252</v>
      </c>
      <c r="EQ41" s="282"/>
      <c r="ER41" s="282"/>
      <c r="ES41" s="282"/>
      <c r="ET41" s="283"/>
      <c r="EU41" s="281" t="s">
        <v>251</v>
      </c>
      <c r="EV41" s="282"/>
      <c r="EW41" s="282"/>
      <c r="EX41" s="282"/>
      <c r="EY41" s="283"/>
      <c r="EZ41" s="282" t="s">
        <v>252</v>
      </c>
      <c r="FA41" s="282"/>
      <c r="FB41" s="282"/>
      <c r="FC41" s="282"/>
      <c r="FD41" s="283"/>
      <c r="FE41" s="281" t="s">
        <v>251</v>
      </c>
      <c r="FF41" s="282"/>
      <c r="FG41" s="282"/>
      <c r="FH41" s="282"/>
      <c r="FI41" s="283"/>
      <c r="FJ41" s="282" t="s">
        <v>252</v>
      </c>
      <c r="FK41" s="282"/>
      <c r="FL41" s="282"/>
      <c r="FM41" s="282"/>
      <c r="FN41" s="283"/>
      <c r="FO41" s="281" t="s">
        <v>251</v>
      </c>
      <c r="FP41" s="282"/>
      <c r="FQ41" s="282"/>
      <c r="FR41" s="282"/>
      <c r="FS41" s="283"/>
      <c r="FT41" s="282" t="s">
        <v>252</v>
      </c>
      <c r="FU41" s="282"/>
      <c r="FV41" s="282"/>
      <c r="FW41" s="282"/>
      <c r="FX41" s="283"/>
      <c r="FY41" s="281" t="s">
        <v>251</v>
      </c>
      <c r="FZ41" s="282"/>
      <c r="GA41" s="282"/>
      <c r="GB41" s="282"/>
      <c r="GC41" s="283"/>
      <c r="GD41" s="282" t="s">
        <v>252</v>
      </c>
      <c r="GE41" s="282"/>
      <c r="GF41" s="282"/>
      <c r="GG41" s="282"/>
      <c r="GH41" s="283"/>
      <c r="GI41" s="281" t="s">
        <v>251</v>
      </c>
      <c r="GJ41" s="282"/>
      <c r="GK41" s="282"/>
      <c r="GL41" s="282"/>
      <c r="GM41" s="283"/>
      <c r="GN41" s="282" t="s">
        <v>252</v>
      </c>
      <c r="GO41" s="282"/>
      <c r="GP41" s="282"/>
      <c r="GQ41" s="282"/>
      <c r="GR41" s="283"/>
      <c r="GS41" s="281" t="s">
        <v>251</v>
      </c>
      <c r="GT41" s="282"/>
      <c r="GU41" s="282"/>
      <c r="GV41" s="282"/>
      <c r="GW41" s="283"/>
      <c r="GX41" s="282" t="s">
        <v>252</v>
      </c>
      <c r="GY41" s="282"/>
      <c r="GZ41" s="282"/>
      <c r="HA41" s="282"/>
      <c r="HB41" s="283"/>
      <c r="HC41" s="281" t="s">
        <v>251</v>
      </c>
      <c r="HD41" s="282"/>
      <c r="HE41" s="282"/>
      <c r="HF41" s="282"/>
      <c r="HG41" s="283"/>
      <c r="HH41" s="282" t="s">
        <v>252</v>
      </c>
      <c r="HI41" s="282"/>
      <c r="HJ41" s="282"/>
      <c r="HK41" s="282"/>
      <c r="HL41" s="283"/>
      <c r="HM41" s="281" t="s">
        <v>251</v>
      </c>
      <c r="HN41" s="282"/>
      <c r="HO41" s="282"/>
      <c r="HP41" s="282"/>
      <c r="HQ41" s="283"/>
      <c r="HR41" s="282" t="s">
        <v>252</v>
      </c>
      <c r="HS41" s="282"/>
      <c r="HT41" s="282"/>
      <c r="HU41" s="282"/>
      <c r="HV41" s="283"/>
      <c r="HW41" s="281" t="s">
        <v>251</v>
      </c>
      <c r="HX41" s="282"/>
      <c r="HY41" s="282"/>
      <c r="HZ41" s="282"/>
      <c r="IA41" s="283"/>
      <c r="IB41" s="282" t="s">
        <v>252</v>
      </c>
      <c r="IC41" s="282"/>
      <c r="ID41" s="282"/>
      <c r="IE41" s="282"/>
      <c r="IF41" s="283"/>
      <c r="IG41" s="281" t="s">
        <v>251</v>
      </c>
      <c r="IH41" s="282"/>
      <c r="II41" s="282"/>
      <c r="IJ41" s="282"/>
      <c r="IK41" s="283"/>
      <c r="IL41" s="282" t="s">
        <v>252</v>
      </c>
      <c r="IM41" s="282"/>
      <c r="IN41" s="282"/>
      <c r="IO41" s="282"/>
      <c r="IP41" s="283"/>
      <c r="IQ41" s="281" t="s">
        <v>251</v>
      </c>
      <c r="IR41" s="282"/>
      <c r="IS41" s="282"/>
      <c r="IT41" s="282"/>
      <c r="IU41" s="283"/>
      <c r="IV41" s="282" t="s">
        <v>252</v>
      </c>
      <c r="IW41" s="282"/>
      <c r="IX41" s="282"/>
      <c r="IY41" s="282"/>
      <c r="IZ41" s="283"/>
      <c r="JA41" s="281" t="s">
        <v>251</v>
      </c>
      <c r="JB41" s="282"/>
      <c r="JC41" s="282"/>
      <c r="JD41" s="282"/>
      <c r="JE41" s="283"/>
      <c r="JF41" s="282" t="s">
        <v>252</v>
      </c>
      <c r="JG41" s="282"/>
      <c r="JH41" s="282"/>
      <c r="JI41" s="282"/>
      <c r="JJ41" s="283"/>
      <c r="JK41" s="281" t="s">
        <v>251</v>
      </c>
      <c r="JL41" s="282"/>
      <c r="JM41" s="282"/>
      <c r="JN41" s="282"/>
      <c r="JO41" s="283"/>
      <c r="JP41" s="282" t="s">
        <v>252</v>
      </c>
      <c r="JQ41" s="282"/>
      <c r="JR41" s="282"/>
      <c r="JS41" s="282"/>
      <c r="JT41" s="283"/>
      <c r="JU41" s="281" t="s">
        <v>251</v>
      </c>
      <c r="JV41" s="282"/>
      <c r="JW41" s="282"/>
      <c r="JX41" s="282"/>
      <c r="JY41" s="283"/>
      <c r="JZ41" s="282" t="s">
        <v>252</v>
      </c>
      <c r="KA41" s="282"/>
      <c r="KB41" s="282"/>
      <c r="KC41" s="282"/>
      <c r="KD41" s="283"/>
      <c r="KE41" s="281" t="s">
        <v>251</v>
      </c>
      <c r="KF41" s="282"/>
      <c r="KG41" s="282"/>
      <c r="KH41" s="282"/>
      <c r="KI41" s="283"/>
      <c r="KJ41" s="282" t="s">
        <v>252</v>
      </c>
      <c r="KK41" s="282"/>
      <c r="KL41" s="282"/>
      <c r="KM41" s="282"/>
      <c r="KN41" s="283"/>
      <c r="KO41" s="281" t="s">
        <v>251</v>
      </c>
      <c r="KP41" s="282"/>
      <c r="KQ41" s="282"/>
      <c r="KR41" s="282"/>
      <c r="KS41" s="283"/>
      <c r="KT41" s="282" t="s">
        <v>252</v>
      </c>
      <c r="KU41" s="282"/>
      <c r="KV41" s="282"/>
      <c r="KW41" s="282"/>
      <c r="KX41" s="283"/>
      <c r="KY41" s="281" t="s">
        <v>251</v>
      </c>
      <c r="KZ41" s="282"/>
      <c r="LA41" s="282"/>
      <c r="LB41" s="282"/>
      <c r="LC41" s="283"/>
      <c r="LD41" s="282" t="s">
        <v>252</v>
      </c>
      <c r="LE41" s="282"/>
      <c r="LF41" s="282"/>
      <c r="LG41" s="282"/>
      <c r="LH41" s="283"/>
      <c r="LI41" s="281" t="s">
        <v>251</v>
      </c>
      <c r="LJ41" s="282"/>
      <c r="LK41" s="282"/>
      <c r="LL41" s="282"/>
      <c r="LM41" s="283"/>
      <c r="LN41" s="282" t="s">
        <v>252</v>
      </c>
      <c r="LO41" s="282"/>
      <c r="LP41" s="282"/>
      <c r="LQ41" s="282"/>
      <c r="LR41" s="283"/>
      <c r="LS41" s="281" t="s">
        <v>251</v>
      </c>
      <c r="LT41" s="282"/>
      <c r="LU41" s="282"/>
      <c r="LV41" s="282"/>
      <c r="LW41" s="283"/>
      <c r="LX41" s="282" t="s">
        <v>252</v>
      </c>
      <c r="LY41" s="282"/>
      <c r="LZ41" s="282"/>
      <c r="MA41" s="282"/>
      <c r="MB41" s="283"/>
      <c r="MC41" s="281" t="s">
        <v>251</v>
      </c>
      <c r="MD41" s="282"/>
      <c r="ME41" s="282"/>
      <c r="MF41" s="282"/>
      <c r="MG41" s="283"/>
      <c r="MH41" s="282" t="s">
        <v>252</v>
      </c>
      <c r="MI41" s="282"/>
      <c r="MJ41" s="282"/>
      <c r="MK41" s="282"/>
      <c r="ML41" s="283"/>
      <c r="MM41" s="281" t="s">
        <v>251</v>
      </c>
      <c r="MN41" s="282"/>
      <c r="MO41" s="282"/>
      <c r="MP41" s="282"/>
      <c r="MQ41" s="283"/>
      <c r="MR41" s="282" t="s">
        <v>252</v>
      </c>
      <c r="MS41" s="282"/>
      <c r="MT41" s="282"/>
      <c r="MU41" s="282"/>
      <c r="MV41" s="283"/>
      <c r="MW41" s="281" t="s">
        <v>251</v>
      </c>
      <c r="MX41" s="282"/>
      <c r="MY41" s="282"/>
      <c r="MZ41" s="282"/>
      <c r="NA41" s="283"/>
      <c r="NB41" s="282" t="s">
        <v>252</v>
      </c>
      <c r="NC41" s="282"/>
      <c r="ND41" s="282"/>
      <c r="NE41" s="282"/>
      <c r="NF41" s="283"/>
      <c r="NG41" s="281" t="s">
        <v>251</v>
      </c>
      <c r="NH41" s="282"/>
      <c r="NI41" s="282"/>
      <c r="NJ41" s="282"/>
      <c r="NK41" s="283"/>
      <c r="NL41" s="282" t="s">
        <v>252</v>
      </c>
      <c r="NM41" s="282"/>
      <c r="NN41" s="282"/>
      <c r="NO41" s="282"/>
      <c r="NP41" s="283"/>
      <c r="NQ41" s="281" t="s">
        <v>251</v>
      </c>
      <c r="NR41" s="282"/>
      <c r="NS41" s="282"/>
      <c r="NT41" s="282"/>
      <c r="NU41" s="283"/>
      <c r="NV41" s="282" t="s">
        <v>252</v>
      </c>
      <c r="NW41" s="282"/>
      <c r="NX41" s="282"/>
      <c r="NY41" s="282"/>
      <c r="NZ41" s="283"/>
      <c r="OA41" s="281" t="s">
        <v>251</v>
      </c>
      <c r="OB41" s="282"/>
      <c r="OC41" s="282"/>
      <c r="OD41" s="282"/>
      <c r="OE41" s="283"/>
      <c r="OF41" s="282" t="s">
        <v>252</v>
      </c>
      <c r="OG41" s="282"/>
      <c r="OH41" s="282"/>
      <c r="OI41" s="282"/>
      <c r="OJ41" s="283"/>
      <c r="OK41" s="22"/>
      <c r="OL41" s="22"/>
      <c r="OM41" s="22"/>
      <c r="ON41" s="24"/>
      <c r="OO41" s="23"/>
      <c r="OP41" s="24"/>
      <c r="OQ41" s="24"/>
      <c r="OR41" s="23"/>
      <c r="OS41" s="23"/>
      <c r="OT41" s="23"/>
      <c r="OU41" s="281" t="s">
        <v>234</v>
      </c>
      <c r="OV41" s="282"/>
      <c r="OW41" s="282"/>
      <c r="OX41" s="282"/>
      <c r="OY41" s="283"/>
      <c r="OZ41" s="282" t="s">
        <v>235</v>
      </c>
      <c r="PA41" s="282"/>
      <c r="PB41" s="282"/>
      <c r="PC41" s="282"/>
      <c r="PD41" s="282"/>
      <c r="PE41" s="283"/>
      <c r="PF41" s="22"/>
      <c r="PG41" s="22"/>
      <c r="PH41" s="22"/>
      <c r="PI41" s="24"/>
      <c r="PJ41" s="23"/>
      <c r="PK41" s="24"/>
      <c r="PL41" s="24"/>
      <c r="PM41" s="23"/>
      <c r="PN41" s="23"/>
      <c r="PO41" s="23"/>
      <c r="PP41" s="23"/>
      <c r="PQ41" s="22"/>
      <c r="PR41" s="22"/>
      <c r="PS41" s="22"/>
      <c r="PT41" s="24"/>
      <c r="PU41" s="23"/>
      <c r="PV41" s="24"/>
      <c r="PW41" s="24"/>
      <c r="PX41" s="23"/>
      <c r="PY41" s="23"/>
      <c r="PZ41" s="23"/>
      <c r="QA41" s="23"/>
      <c r="QB41" s="22"/>
      <c r="QC41" s="22"/>
      <c r="QD41" s="22"/>
      <c r="QE41" s="24"/>
      <c r="QF41" s="23"/>
      <c r="QG41" s="24"/>
      <c r="QH41" s="24"/>
      <c r="QI41" s="23"/>
      <c r="QJ41" s="23"/>
      <c r="QK41" s="23"/>
      <c r="QL41" s="23"/>
      <c r="QM41" s="22"/>
      <c r="QN41" s="22"/>
      <c r="QO41" s="22"/>
      <c r="QP41" s="24"/>
      <c r="QQ41" s="23"/>
      <c r="QR41" s="24"/>
      <c r="QS41" s="24"/>
      <c r="QT41" s="23"/>
      <c r="QU41" s="23"/>
      <c r="QV41" s="23"/>
      <c r="QW41" s="23"/>
      <c r="QX41" s="22"/>
      <c r="QY41" s="22"/>
      <c r="QZ41" s="22"/>
      <c r="RA41" s="24"/>
      <c r="RB41" s="23"/>
      <c r="RC41" s="24"/>
      <c r="RD41" s="24"/>
      <c r="RE41" s="23"/>
      <c r="RF41" s="23"/>
      <c r="RG41" s="23"/>
      <c r="RH41" s="23"/>
    </row>
    <row r="42" spans="1:476" ht="15" customHeight="1">
      <c r="A42" s="367" t="s">
        <v>253</v>
      </c>
      <c r="B42" s="368"/>
      <c r="C42" s="368"/>
      <c r="D42" s="368"/>
      <c r="E42" s="369"/>
      <c r="F42" s="368" t="s">
        <v>250</v>
      </c>
      <c r="G42" s="368"/>
      <c r="H42" s="368"/>
      <c r="I42" s="368"/>
      <c r="J42" s="369"/>
      <c r="K42" s="367" t="s">
        <v>253</v>
      </c>
      <c r="L42" s="368"/>
      <c r="M42" s="368"/>
      <c r="N42" s="368"/>
      <c r="O42" s="369"/>
      <c r="P42" s="368" t="s">
        <v>250</v>
      </c>
      <c r="Q42" s="368"/>
      <c r="R42" s="368"/>
      <c r="S42" s="368"/>
      <c r="T42" s="369"/>
      <c r="U42" s="367" t="s">
        <v>253</v>
      </c>
      <c r="V42" s="368"/>
      <c r="W42" s="368"/>
      <c r="X42" s="368"/>
      <c r="Y42" s="369"/>
      <c r="Z42" s="368" t="s">
        <v>250</v>
      </c>
      <c r="AA42" s="368"/>
      <c r="AB42" s="368"/>
      <c r="AC42" s="368"/>
      <c r="AD42" s="369"/>
      <c r="AE42" s="367" t="s">
        <v>253</v>
      </c>
      <c r="AF42" s="368"/>
      <c r="AG42" s="368"/>
      <c r="AH42" s="368"/>
      <c r="AI42" s="369"/>
      <c r="AJ42" s="368" t="s">
        <v>250</v>
      </c>
      <c r="AK42" s="368"/>
      <c r="AL42" s="368"/>
      <c r="AM42" s="368"/>
      <c r="AN42" s="369"/>
      <c r="AO42" s="367" t="s">
        <v>253</v>
      </c>
      <c r="AP42" s="368"/>
      <c r="AQ42" s="368"/>
      <c r="AR42" s="368"/>
      <c r="AS42" s="369"/>
      <c r="AT42" s="368" t="s">
        <v>250</v>
      </c>
      <c r="AU42" s="368"/>
      <c r="AV42" s="368"/>
      <c r="AW42" s="368"/>
      <c r="AX42" s="369"/>
      <c r="AY42" s="367" t="s">
        <v>253</v>
      </c>
      <c r="AZ42" s="368"/>
      <c r="BA42" s="368"/>
      <c r="BB42" s="368"/>
      <c r="BC42" s="369"/>
      <c r="BD42" s="368" t="s">
        <v>250</v>
      </c>
      <c r="BE42" s="368"/>
      <c r="BF42" s="368"/>
      <c r="BG42" s="368"/>
      <c r="BH42" s="369"/>
      <c r="BI42" s="367" t="s">
        <v>253</v>
      </c>
      <c r="BJ42" s="368"/>
      <c r="BK42" s="368"/>
      <c r="BL42" s="368"/>
      <c r="BM42" s="369"/>
      <c r="BN42" s="368" t="s">
        <v>250</v>
      </c>
      <c r="BO42" s="368"/>
      <c r="BP42" s="368"/>
      <c r="BQ42" s="368"/>
      <c r="BR42" s="369"/>
      <c r="BS42" s="367" t="s">
        <v>253</v>
      </c>
      <c r="BT42" s="368"/>
      <c r="BU42" s="368"/>
      <c r="BV42" s="368"/>
      <c r="BW42" s="369"/>
      <c r="BX42" s="368" t="s">
        <v>250</v>
      </c>
      <c r="BY42" s="368"/>
      <c r="BZ42" s="368"/>
      <c r="CA42" s="368"/>
      <c r="CB42" s="369"/>
      <c r="CC42" s="367" t="s">
        <v>253</v>
      </c>
      <c r="CD42" s="368"/>
      <c r="CE42" s="368"/>
      <c r="CF42" s="368"/>
      <c r="CG42" s="369"/>
      <c r="CH42" s="368" t="s">
        <v>250</v>
      </c>
      <c r="CI42" s="368"/>
      <c r="CJ42" s="368"/>
      <c r="CK42" s="368"/>
      <c r="CL42" s="369"/>
      <c r="CM42" s="367" t="s">
        <v>253</v>
      </c>
      <c r="CN42" s="368"/>
      <c r="CO42" s="368"/>
      <c r="CP42" s="368"/>
      <c r="CQ42" s="369"/>
      <c r="CR42" s="368" t="s">
        <v>250</v>
      </c>
      <c r="CS42" s="368"/>
      <c r="CT42" s="368"/>
      <c r="CU42" s="368"/>
      <c r="CV42" s="369"/>
      <c r="CW42" s="367" t="s">
        <v>253</v>
      </c>
      <c r="CX42" s="368"/>
      <c r="CY42" s="368"/>
      <c r="CZ42" s="368"/>
      <c r="DA42" s="369"/>
      <c r="DB42" s="368" t="s">
        <v>250</v>
      </c>
      <c r="DC42" s="368"/>
      <c r="DD42" s="368"/>
      <c r="DE42" s="368"/>
      <c r="DF42" s="369"/>
      <c r="DG42" s="367" t="s">
        <v>253</v>
      </c>
      <c r="DH42" s="368"/>
      <c r="DI42" s="368"/>
      <c r="DJ42" s="368"/>
      <c r="DK42" s="369"/>
      <c r="DL42" s="367" t="s">
        <v>250</v>
      </c>
      <c r="DM42" s="368"/>
      <c r="DN42" s="368"/>
      <c r="DO42" s="368"/>
      <c r="DP42" s="369"/>
      <c r="DQ42" s="367" t="s">
        <v>253</v>
      </c>
      <c r="DR42" s="368"/>
      <c r="DS42" s="368"/>
      <c r="DT42" s="368"/>
      <c r="DU42" s="369"/>
      <c r="DV42" s="368" t="s">
        <v>250</v>
      </c>
      <c r="DW42" s="368"/>
      <c r="DX42" s="368"/>
      <c r="DY42" s="368"/>
      <c r="DZ42" s="369"/>
      <c r="EA42" s="367" t="s">
        <v>253</v>
      </c>
      <c r="EB42" s="368"/>
      <c r="EC42" s="368"/>
      <c r="ED42" s="368"/>
      <c r="EE42" s="369"/>
      <c r="EF42" s="368" t="s">
        <v>250</v>
      </c>
      <c r="EG42" s="368"/>
      <c r="EH42" s="368"/>
      <c r="EI42" s="368"/>
      <c r="EJ42" s="369"/>
      <c r="EK42" s="293" t="s">
        <v>253</v>
      </c>
      <c r="EL42" s="294"/>
      <c r="EM42" s="294"/>
      <c r="EN42" s="294"/>
      <c r="EO42" s="295"/>
      <c r="EP42" s="294" t="s">
        <v>250</v>
      </c>
      <c r="EQ42" s="294"/>
      <c r="ER42" s="294"/>
      <c r="ES42" s="294"/>
      <c r="ET42" s="295"/>
      <c r="EU42" s="293" t="s">
        <v>253</v>
      </c>
      <c r="EV42" s="294"/>
      <c r="EW42" s="294"/>
      <c r="EX42" s="294"/>
      <c r="EY42" s="295"/>
      <c r="EZ42" s="294" t="s">
        <v>250</v>
      </c>
      <c r="FA42" s="294"/>
      <c r="FB42" s="294"/>
      <c r="FC42" s="294"/>
      <c r="FD42" s="295"/>
      <c r="FE42" s="293" t="s">
        <v>253</v>
      </c>
      <c r="FF42" s="294"/>
      <c r="FG42" s="294"/>
      <c r="FH42" s="294"/>
      <c r="FI42" s="295"/>
      <c r="FJ42" s="294" t="s">
        <v>250</v>
      </c>
      <c r="FK42" s="294"/>
      <c r="FL42" s="294"/>
      <c r="FM42" s="294"/>
      <c r="FN42" s="295"/>
      <c r="FO42" s="293" t="s">
        <v>253</v>
      </c>
      <c r="FP42" s="294"/>
      <c r="FQ42" s="294"/>
      <c r="FR42" s="294"/>
      <c r="FS42" s="295"/>
      <c r="FT42" s="294" t="s">
        <v>250</v>
      </c>
      <c r="FU42" s="294"/>
      <c r="FV42" s="294"/>
      <c r="FW42" s="294"/>
      <c r="FX42" s="295"/>
      <c r="FY42" s="293" t="s">
        <v>253</v>
      </c>
      <c r="FZ42" s="294"/>
      <c r="GA42" s="294"/>
      <c r="GB42" s="294"/>
      <c r="GC42" s="295"/>
      <c r="GD42" s="294" t="s">
        <v>250</v>
      </c>
      <c r="GE42" s="294"/>
      <c r="GF42" s="294"/>
      <c r="GG42" s="294"/>
      <c r="GH42" s="295"/>
      <c r="GI42" s="293" t="s">
        <v>253</v>
      </c>
      <c r="GJ42" s="294"/>
      <c r="GK42" s="294"/>
      <c r="GL42" s="294"/>
      <c r="GM42" s="295"/>
      <c r="GN42" s="294" t="s">
        <v>250</v>
      </c>
      <c r="GO42" s="294"/>
      <c r="GP42" s="294"/>
      <c r="GQ42" s="294"/>
      <c r="GR42" s="295"/>
      <c r="GS42" s="293" t="s">
        <v>253</v>
      </c>
      <c r="GT42" s="294"/>
      <c r="GU42" s="294"/>
      <c r="GV42" s="294"/>
      <c r="GW42" s="295"/>
      <c r="GX42" s="294" t="s">
        <v>250</v>
      </c>
      <c r="GY42" s="294"/>
      <c r="GZ42" s="294"/>
      <c r="HA42" s="294"/>
      <c r="HB42" s="295"/>
      <c r="HC42" s="293" t="s">
        <v>253</v>
      </c>
      <c r="HD42" s="294"/>
      <c r="HE42" s="294"/>
      <c r="HF42" s="294"/>
      <c r="HG42" s="295"/>
      <c r="HH42" s="294" t="s">
        <v>250</v>
      </c>
      <c r="HI42" s="294"/>
      <c r="HJ42" s="294"/>
      <c r="HK42" s="294"/>
      <c r="HL42" s="295"/>
      <c r="HM42" s="293" t="s">
        <v>253</v>
      </c>
      <c r="HN42" s="294"/>
      <c r="HO42" s="294"/>
      <c r="HP42" s="294"/>
      <c r="HQ42" s="295"/>
      <c r="HR42" s="294" t="s">
        <v>250</v>
      </c>
      <c r="HS42" s="294"/>
      <c r="HT42" s="294"/>
      <c r="HU42" s="294"/>
      <c r="HV42" s="295"/>
      <c r="HW42" s="293" t="s">
        <v>253</v>
      </c>
      <c r="HX42" s="294"/>
      <c r="HY42" s="294"/>
      <c r="HZ42" s="294"/>
      <c r="IA42" s="295"/>
      <c r="IB42" s="294" t="s">
        <v>250</v>
      </c>
      <c r="IC42" s="294"/>
      <c r="ID42" s="294"/>
      <c r="IE42" s="294"/>
      <c r="IF42" s="295"/>
      <c r="IG42" s="293" t="s">
        <v>253</v>
      </c>
      <c r="IH42" s="294"/>
      <c r="II42" s="294"/>
      <c r="IJ42" s="294"/>
      <c r="IK42" s="295"/>
      <c r="IL42" s="294" t="s">
        <v>250</v>
      </c>
      <c r="IM42" s="294"/>
      <c r="IN42" s="294"/>
      <c r="IO42" s="294"/>
      <c r="IP42" s="295"/>
      <c r="IQ42" s="293" t="s">
        <v>253</v>
      </c>
      <c r="IR42" s="294"/>
      <c r="IS42" s="294"/>
      <c r="IT42" s="294"/>
      <c r="IU42" s="295"/>
      <c r="IV42" s="294" t="s">
        <v>250</v>
      </c>
      <c r="IW42" s="294"/>
      <c r="IX42" s="294"/>
      <c r="IY42" s="294"/>
      <c r="IZ42" s="295"/>
      <c r="JA42" s="293" t="s">
        <v>253</v>
      </c>
      <c r="JB42" s="294"/>
      <c r="JC42" s="294"/>
      <c r="JD42" s="294"/>
      <c r="JE42" s="295"/>
      <c r="JF42" s="294" t="s">
        <v>250</v>
      </c>
      <c r="JG42" s="294"/>
      <c r="JH42" s="294"/>
      <c r="JI42" s="294"/>
      <c r="JJ42" s="295"/>
      <c r="JK42" s="293" t="s">
        <v>253</v>
      </c>
      <c r="JL42" s="294"/>
      <c r="JM42" s="294"/>
      <c r="JN42" s="294"/>
      <c r="JO42" s="295"/>
      <c r="JP42" s="294" t="s">
        <v>250</v>
      </c>
      <c r="JQ42" s="294"/>
      <c r="JR42" s="294"/>
      <c r="JS42" s="294"/>
      <c r="JT42" s="295"/>
      <c r="JU42" s="293" t="s">
        <v>253</v>
      </c>
      <c r="JV42" s="294"/>
      <c r="JW42" s="294"/>
      <c r="JX42" s="294"/>
      <c r="JY42" s="295"/>
      <c r="JZ42" s="294" t="s">
        <v>250</v>
      </c>
      <c r="KA42" s="294"/>
      <c r="KB42" s="294"/>
      <c r="KC42" s="294"/>
      <c r="KD42" s="295"/>
      <c r="KE42" s="293" t="s">
        <v>253</v>
      </c>
      <c r="KF42" s="294"/>
      <c r="KG42" s="294"/>
      <c r="KH42" s="294"/>
      <c r="KI42" s="295"/>
      <c r="KJ42" s="294" t="s">
        <v>250</v>
      </c>
      <c r="KK42" s="294"/>
      <c r="KL42" s="294"/>
      <c r="KM42" s="294"/>
      <c r="KN42" s="295"/>
      <c r="KO42" s="293" t="s">
        <v>253</v>
      </c>
      <c r="KP42" s="294"/>
      <c r="KQ42" s="294"/>
      <c r="KR42" s="294"/>
      <c r="KS42" s="295"/>
      <c r="KT42" s="294" t="s">
        <v>250</v>
      </c>
      <c r="KU42" s="294"/>
      <c r="KV42" s="294"/>
      <c r="KW42" s="294"/>
      <c r="KX42" s="295"/>
      <c r="KY42" s="293" t="s">
        <v>253</v>
      </c>
      <c r="KZ42" s="294"/>
      <c r="LA42" s="294"/>
      <c r="LB42" s="294"/>
      <c r="LC42" s="295"/>
      <c r="LD42" s="294" t="s">
        <v>250</v>
      </c>
      <c r="LE42" s="294"/>
      <c r="LF42" s="294"/>
      <c r="LG42" s="294"/>
      <c r="LH42" s="295"/>
      <c r="LI42" s="293" t="s">
        <v>253</v>
      </c>
      <c r="LJ42" s="294"/>
      <c r="LK42" s="294"/>
      <c r="LL42" s="294"/>
      <c r="LM42" s="295"/>
      <c r="LN42" s="294" t="s">
        <v>250</v>
      </c>
      <c r="LO42" s="294"/>
      <c r="LP42" s="294"/>
      <c r="LQ42" s="294"/>
      <c r="LR42" s="295"/>
      <c r="LS42" s="293" t="s">
        <v>253</v>
      </c>
      <c r="LT42" s="294"/>
      <c r="LU42" s="294"/>
      <c r="LV42" s="294"/>
      <c r="LW42" s="295"/>
      <c r="LX42" s="294" t="s">
        <v>250</v>
      </c>
      <c r="LY42" s="294"/>
      <c r="LZ42" s="294"/>
      <c r="MA42" s="294"/>
      <c r="MB42" s="295"/>
      <c r="MC42" s="293" t="s">
        <v>253</v>
      </c>
      <c r="MD42" s="294"/>
      <c r="ME42" s="294"/>
      <c r="MF42" s="294"/>
      <c r="MG42" s="295"/>
      <c r="MH42" s="294" t="s">
        <v>250</v>
      </c>
      <c r="MI42" s="294"/>
      <c r="MJ42" s="294"/>
      <c r="MK42" s="294"/>
      <c r="ML42" s="295"/>
      <c r="MM42" s="293" t="s">
        <v>253</v>
      </c>
      <c r="MN42" s="294"/>
      <c r="MO42" s="294"/>
      <c r="MP42" s="294"/>
      <c r="MQ42" s="295"/>
      <c r="MR42" s="294" t="s">
        <v>250</v>
      </c>
      <c r="MS42" s="294"/>
      <c r="MT42" s="294"/>
      <c r="MU42" s="294"/>
      <c r="MV42" s="295"/>
      <c r="MW42" s="293" t="s">
        <v>253</v>
      </c>
      <c r="MX42" s="294"/>
      <c r="MY42" s="294"/>
      <c r="MZ42" s="294"/>
      <c r="NA42" s="295"/>
      <c r="NB42" s="294" t="s">
        <v>250</v>
      </c>
      <c r="NC42" s="294"/>
      <c r="ND42" s="294"/>
      <c r="NE42" s="294"/>
      <c r="NF42" s="295"/>
      <c r="NG42" s="293" t="s">
        <v>253</v>
      </c>
      <c r="NH42" s="294"/>
      <c r="NI42" s="294"/>
      <c r="NJ42" s="294"/>
      <c r="NK42" s="295"/>
      <c r="NL42" s="294" t="s">
        <v>250</v>
      </c>
      <c r="NM42" s="294"/>
      <c r="NN42" s="294"/>
      <c r="NO42" s="294"/>
      <c r="NP42" s="295"/>
      <c r="NQ42" s="293" t="s">
        <v>253</v>
      </c>
      <c r="NR42" s="294"/>
      <c r="NS42" s="294"/>
      <c r="NT42" s="294"/>
      <c r="NU42" s="295"/>
      <c r="NV42" s="294" t="s">
        <v>250</v>
      </c>
      <c r="NW42" s="294"/>
      <c r="NX42" s="294"/>
      <c r="NY42" s="294"/>
      <c r="NZ42" s="295"/>
      <c r="OA42" s="293" t="s">
        <v>253</v>
      </c>
      <c r="OB42" s="294"/>
      <c r="OC42" s="294"/>
      <c r="OD42" s="294"/>
      <c r="OE42" s="295"/>
      <c r="OF42" s="294" t="s">
        <v>250</v>
      </c>
      <c r="OG42" s="294"/>
      <c r="OH42" s="294"/>
      <c r="OI42" s="294"/>
      <c r="OJ42" s="295"/>
      <c r="OK42" s="281" t="s">
        <v>234</v>
      </c>
      <c r="OL42" s="282"/>
      <c r="OM42" s="282"/>
      <c r="ON42" s="282"/>
      <c r="OO42" s="283"/>
      <c r="OP42" s="98"/>
      <c r="OQ42" s="98"/>
      <c r="OR42" s="98"/>
      <c r="OS42" s="98"/>
      <c r="OT42" s="98"/>
      <c r="OU42" s="281" t="s">
        <v>230</v>
      </c>
      <c r="OV42" s="282"/>
      <c r="OW42" s="282"/>
      <c r="OX42" s="282"/>
      <c r="OY42" s="283"/>
      <c r="OZ42" s="281" t="s">
        <v>236</v>
      </c>
      <c r="PA42" s="282"/>
      <c r="PB42" s="282"/>
      <c r="PC42" s="282"/>
      <c r="PD42" s="282"/>
      <c r="PE42" s="283"/>
      <c r="PF42" s="281" t="s">
        <v>234</v>
      </c>
      <c r="PG42" s="282"/>
      <c r="PH42" s="282"/>
      <c r="PI42" s="282"/>
      <c r="PJ42" s="283"/>
      <c r="PK42" s="282" t="s">
        <v>235</v>
      </c>
      <c r="PL42" s="282"/>
      <c r="PM42" s="282"/>
      <c r="PN42" s="282"/>
      <c r="PO42" s="282"/>
      <c r="PP42" s="283"/>
      <c r="PQ42" s="281" t="s">
        <v>234</v>
      </c>
      <c r="PR42" s="282"/>
      <c r="PS42" s="282"/>
      <c r="PT42" s="282"/>
      <c r="PU42" s="283"/>
      <c r="PV42" s="282" t="s">
        <v>235</v>
      </c>
      <c r="PW42" s="282"/>
      <c r="PX42" s="282"/>
      <c r="PY42" s="282"/>
      <c r="PZ42" s="282"/>
      <c r="QA42" s="283"/>
      <c r="QB42" s="281" t="s">
        <v>234</v>
      </c>
      <c r="QC42" s="282"/>
      <c r="QD42" s="282"/>
      <c r="QE42" s="282"/>
      <c r="QF42" s="283"/>
      <c r="QG42" s="282" t="s">
        <v>235</v>
      </c>
      <c r="QH42" s="282"/>
      <c r="QI42" s="282"/>
      <c r="QJ42" s="282"/>
      <c r="QK42" s="282"/>
      <c r="QL42" s="283"/>
      <c r="QM42" s="281" t="s">
        <v>234</v>
      </c>
      <c r="QN42" s="282"/>
      <c r="QO42" s="282"/>
      <c r="QP42" s="282"/>
      <c r="QQ42" s="283"/>
      <c r="QR42" s="282" t="s">
        <v>235</v>
      </c>
      <c r="QS42" s="282"/>
      <c r="QT42" s="282"/>
      <c r="QU42" s="282"/>
      <c r="QV42" s="282"/>
      <c r="QW42" s="283"/>
      <c r="QX42" s="281" t="s">
        <v>234</v>
      </c>
      <c r="QY42" s="282"/>
      <c r="QZ42" s="282"/>
      <c r="RA42" s="282"/>
      <c r="RB42" s="283"/>
      <c r="RC42" s="282" t="s">
        <v>235</v>
      </c>
      <c r="RD42" s="282"/>
      <c r="RE42" s="282"/>
      <c r="RF42" s="282"/>
      <c r="RG42" s="282"/>
      <c r="RH42" s="283"/>
    </row>
    <row r="43" spans="1:476">
      <c r="EK43" s="8"/>
      <c r="EL43" s="32"/>
      <c r="EM43" s="62"/>
      <c r="EN43" s="27"/>
      <c r="EP43" s="6"/>
      <c r="EQ43" s="6"/>
      <c r="ER43" s="6"/>
      <c r="ES43" s="6"/>
      <c r="EU43" s="8"/>
      <c r="EV43" s="32"/>
      <c r="EW43" s="62"/>
      <c r="EX43" s="27"/>
      <c r="EZ43" s="6"/>
      <c r="FA43" s="6"/>
      <c r="FB43" s="6"/>
      <c r="FC43" s="6"/>
      <c r="FE43" s="8"/>
      <c r="FF43" s="32"/>
      <c r="FG43" s="62"/>
      <c r="FH43" s="27"/>
      <c r="FJ43" s="6"/>
      <c r="FK43" s="6"/>
      <c r="FL43" s="6"/>
      <c r="FM43" s="6"/>
      <c r="FO43" s="8"/>
      <c r="FP43" s="32"/>
      <c r="FQ43" s="62"/>
      <c r="FR43" s="27"/>
      <c r="FT43" s="6"/>
      <c r="FU43" s="6"/>
      <c r="FV43" s="6"/>
      <c r="FW43" s="6"/>
      <c r="FY43" s="8"/>
      <c r="FZ43" s="32"/>
      <c r="GA43" s="62"/>
      <c r="GB43" s="27"/>
      <c r="GD43" s="6"/>
      <c r="GE43" s="6"/>
      <c r="GF43" s="6"/>
      <c r="GG43" s="6"/>
      <c r="GI43" s="8"/>
      <c r="GJ43" s="32"/>
      <c r="GK43" s="62"/>
      <c r="GL43" s="27"/>
      <c r="GN43" s="6"/>
      <c r="GO43" s="6"/>
      <c r="GP43" s="6"/>
      <c r="GQ43" s="6"/>
      <c r="GS43" s="8"/>
      <c r="GT43" s="32"/>
      <c r="GU43" s="62"/>
      <c r="GV43" s="27"/>
      <c r="GX43" s="6"/>
      <c r="GY43" s="6"/>
      <c r="GZ43" s="6"/>
      <c r="HA43" s="6"/>
      <c r="HC43" s="8"/>
      <c r="HD43" s="32"/>
      <c r="HE43" s="62"/>
      <c r="HF43" s="27"/>
      <c r="HH43" s="6"/>
      <c r="HI43" s="6"/>
      <c r="HJ43" s="6"/>
      <c r="HK43" s="6"/>
      <c r="HM43" s="8"/>
      <c r="HN43" s="32"/>
      <c r="HO43" s="62"/>
      <c r="HP43" s="27"/>
      <c r="HR43" s="6"/>
      <c r="HS43" s="6"/>
      <c r="HT43" s="6"/>
      <c r="HU43" s="6"/>
      <c r="HW43" s="8"/>
      <c r="HX43" s="32"/>
      <c r="HY43" s="62"/>
      <c r="HZ43" s="27"/>
      <c r="IB43" s="6"/>
      <c r="IC43" s="6"/>
      <c r="ID43" s="6"/>
      <c r="IE43" s="6"/>
      <c r="IG43" s="8"/>
      <c r="IH43" s="32"/>
      <c r="II43" s="62"/>
      <c r="IJ43" s="27"/>
      <c r="IL43" s="6"/>
      <c r="IM43" s="6"/>
      <c r="IN43" s="6"/>
      <c r="IO43" s="6"/>
      <c r="IQ43" s="8"/>
      <c r="IR43" s="32"/>
      <c r="IS43" s="62"/>
      <c r="IT43" s="27"/>
      <c r="IV43" s="6"/>
      <c r="IW43" s="6"/>
      <c r="IX43" s="6"/>
      <c r="IY43" s="6"/>
      <c r="JA43" s="8"/>
      <c r="JB43" s="32"/>
      <c r="JC43" s="62"/>
      <c r="JD43" s="27"/>
      <c r="JF43" s="6"/>
      <c r="JG43" s="6"/>
      <c r="JH43" s="6"/>
      <c r="JI43" s="6"/>
      <c r="JK43" s="8"/>
      <c r="JL43" s="32"/>
      <c r="JM43" s="62"/>
      <c r="JN43" s="27"/>
      <c r="JP43" s="6"/>
      <c r="JQ43" s="6"/>
      <c r="JR43" s="6"/>
      <c r="JS43" s="6"/>
      <c r="JU43" s="8"/>
      <c r="JV43" s="32"/>
      <c r="JW43" s="62"/>
      <c r="JX43" s="27"/>
      <c r="JZ43" s="6"/>
      <c r="KA43" s="6"/>
      <c r="KB43" s="6"/>
      <c r="KC43" s="6"/>
      <c r="KE43" s="8"/>
      <c r="KF43" s="32"/>
      <c r="KG43" s="62"/>
      <c r="KH43" s="27"/>
      <c r="KJ43" s="6"/>
      <c r="KK43" s="6"/>
      <c r="KL43" s="6"/>
      <c r="KM43" s="6"/>
      <c r="KO43" s="8"/>
      <c r="KP43" s="32"/>
      <c r="KQ43" s="62"/>
      <c r="KR43" s="27"/>
      <c r="KT43" s="6"/>
      <c r="KU43" s="6"/>
      <c r="KV43" s="6"/>
      <c r="KW43" s="6"/>
      <c r="KY43" s="8"/>
      <c r="KZ43" s="32"/>
      <c r="LA43" s="62"/>
      <c r="LB43" s="27"/>
      <c r="LD43" s="6"/>
      <c r="LE43" s="6"/>
      <c r="LF43" s="6"/>
      <c r="LG43" s="6"/>
      <c r="LI43" s="8"/>
      <c r="LJ43" s="32"/>
      <c r="LK43" s="62"/>
      <c r="LL43" s="27"/>
      <c r="LN43" s="6"/>
      <c r="LO43" s="6"/>
      <c r="LP43" s="6"/>
      <c r="LQ43" s="6"/>
      <c r="LS43" s="8"/>
      <c r="LT43" s="32"/>
      <c r="LU43" s="62"/>
      <c r="LV43" s="27"/>
      <c r="LX43" s="6"/>
      <c r="LY43" s="6"/>
      <c r="LZ43" s="6"/>
      <c r="MA43" s="6"/>
      <c r="MC43" s="8"/>
      <c r="MD43" s="32"/>
      <c r="ME43" s="62"/>
      <c r="MF43" s="27"/>
      <c r="MH43" s="6"/>
      <c r="MI43" s="6"/>
      <c r="MJ43" s="6"/>
      <c r="MK43" s="6"/>
      <c r="MM43" s="8"/>
      <c r="MN43" s="32"/>
      <c r="MO43" s="62"/>
      <c r="MP43" s="27"/>
      <c r="MR43" s="6"/>
      <c r="MS43" s="6"/>
      <c r="MT43" s="6"/>
      <c r="MU43" s="6"/>
      <c r="MW43" s="8"/>
      <c r="MX43" s="32"/>
      <c r="MY43" s="62"/>
      <c r="MZ43" s="27"/>
      <c r="NB43" s="6"/>
      <c r="NC43" s="6"/>
      <c r="ND43" s="6"/>
      <c r="NE43" s="6"/>
      <c r="NG43" s="8"/>
      <c r="NH43" s="32"/>
      <c r="NI43" s="62"/>
      <c r="NJ43" s="27"/>
      <c r="NL43" s="6"/>
      <c r="NM43" s="6"/>
      <c r="NN43" s="6"/>
      <c r="NO43" s="6"/>
      <c r="NQ43" s="8"/>
      <c r="NR43" s="32"/>
      <c r="NS43" s="62"/>
      <c r="NT43" s="27"/>
      <c r="NV43" s="6"/>
      <c r="NW43" s="6"/>
      <c r="NX43" s="6"/>
      <c r="NY43" s="6"/>
      <c r="OA43" s="8"/>
      <c r="OB43" s="32"/>
      <c r="OC43" s="62"/>
      <c r="OD43" s="27"/>
      <c r="OF43" s="6"/>
      <c r="OG43" s="6"/>
      <c r="OH43" s="6"/>
      <c r="OI43" s="6"/>
      <c r="OK43" s="281" t="s">
        <v>230</v>
      </c>
      <c r="OL43" s="282"/>
      <c r="OM43" s="282"/>
      <c r="ON43" s="282"/>
      <c r="OO43" s="283"/>
      <c r="OP43" s="98"/>
      <c r="OQ43" s="98"/>
      <c r="OR43" s="98"/>
      <c r="OS43" s="98"/>
      <c r="OT43" s="98"/>
      <c r="OU43" s="281" t="s">
        <v>237</v>
      </c>
      <c r="OV43" s="282"/>
      <c r="OW43" s="282"/>
      <c r="OX43" s="282"/>
      <c r="OY43" s="283"/>
      <c r="OZ43" s="281" t="s">
        <v>238</v>
      </c>
      <c r="PA43" s="282"/>
      <c r="PB43" s="282"/>
      <c r="PC43" s="282"/>
      <c r="PD43" s="282"/>
      <c r="PE43" s="283"/>
      <c r="PF43" s="281" t="s">
        <v>230</v>
      </c>
      <c r="PG43" s="282"/>
      <c r="PH43" s="282"/>
      <c r="PI43" s="282"/>
      <c r="PJ43" s="283"/>
      <c r="PK43" s="281" t="s">
        <v>236</v>
      </c>
      <c r="PL43" s="282"/>
      <c r="PM43" s="282"/>
      <c r="PN43" s="282"/>
      <c r="PO43" s="282"/>
      <c r="PP43" s="283"/>
      <c r="PQ43" s="281" t="s">
        <v>230</v>
      </c>
      <c r="PR43" s="282"/>
      <c r="PS43" s="282"/>
      <c r="PT43" s="282"/>
      <c r="PU43" s="283"/>
      <c r="PV43" s="281" t="s">
        <v>236</v>
      </c>
      <c r="PW43" s="282"/>
      <c r="PX43" s="282"/>
      <c r="PY43" s="282"/>
      <c r="PZ43" s="282"/>
      <c r="QA43" s="283"/>
      <c r="QB43" s="281" t="s">
        <v>230</v>
      </c>
      <c r="QC43" s="282"/>
      <c r="QD43" s="282"/>
      <c r="QE43" s="282"/>
      <c r="QF43" s="283"/>
      <c r="QG43" s="281" t="s">
        <v>236</v>
      </c>
      <c r="QH43" s="282"/>
      <c r="QI43" s="282"/>
      <c r="QJ43" s="282"/>
      <c r="QK43" s="282"/>
      <c r="QL43" s="283"/>
      <c r="QM43" s="281" t="s">
        <v>230</v>
      </c>
      <c r="QN43" s="282"/>
      <c r="QO43" s="282"/>
      <c r="QP43" s="282"/>
      <c r="QQ43" s="283"/>
      <c r="QR43" s="281" t="s">
        <v>236</v>
      </c>
      <c r="QS43" s="282"/>
      <c r="QT43" s="282"/>
      <c r="QU43" s="282"/>
      <c r="QV43" s="282"/>
      <c r="QW43" s="283"/>
      <c r="QX43" s="281" t="s">
        <v>230</v>
      </c>
      <c r="QY43" s="282"/>
      <c r="QZ43" s="282"/>
      <c r="RA43" s="282"/>
      <c r="RB43" s="283"/>
      <c r="RC43" s="281" t="s">
        <v>236</v>
      </c>
      <c r="RD43" s="282"/>
      <c r="RE43" s="282"/>
      <c r="RF43" s="282"/>
      <c r="RG43" s="282"/>
      <c r="RH43" s="283"/>
    </row>
    <row r="44" spans="1:476">
      <c r="BH44" s="244"/>
      <c r="BI44" s="96"/>
      <c r="BJ44" s="95"/>
      <c r="BK44" s="96"/>
      <c r="BL44" s="96"/>
      <c r="BM44" s="244"/>
      <c r="BN44" s="96"/>
      <c r="BO44" s="96"/>
      <c r="BP44" s="96"/>
      <c r="BQ44" s="96"/>
      <c r="BR44" s="244"/>
      <c r="BS44" s="96"/>
      <c r="BT44" s="95"/>
      <c r="BU44" s="96"/>
      <c r="BV44" s="96"/>
      <c r="BW44" s="244"/>
      <c r="BX44" s="96"/>
      <c r="BY44" s="96"/>
      <c r="BZ44" s="96"/>
      <c r="CA44" s="96"/>
      <c r="CB44" s="244"/>
      <c r="CC44" s="96"/>
      <c r="CD44" s="95"/>
      <c r="CE44" s="96"/>
      <c r="CF44" s="96"/>
      <c r="CG44" s="244"/>
      <c r="CH44" s="96"/>
      <c r="CI44" s="96"/>
      <c r="CJ44" s="96"/>
      <c r="CK44" s="96"/>
      <c r="CL44" s="244"/>
      <c r="CM44" s="96"/>
      <c r="CN44" s="95"/>
      <c r="CO44" s="96"/>
      <c r="CP44" s="96"/>
      <c r="CQ44" s="244"/>
      <c r="CR44" s="96"/>
      <c r="CS44" s="96"/>
      <c r="CT44" s="96"/>
      <c r="CU44" s="96"/>
      <c r="CV44" s="244"/>
      <c r="CW44" s="96"/>
      <c r="CX44" s="95"/>
      <c r="CY44" s="96"/>
      <c r="CZ44" s="96"/>
      <c r="DA44" s="244"/>
      <c r="DB44" s="96"/>
      <c r="DC44" s="96"/>
      <c r="DD44" s="96"/>
      <c r="DE44" s="96"/>
      <c r="DF44" s="244"/>
      <c r="DG44" s="96"/>
      <c r="DH44" s="95"/>
      <c r="DI44" s="96"/>
      <c r="DJ44" s="96"/>
      <c r="DK44" s="244"/>
      <c r="DL44" s="96"/>
      <c r="DM44" s="96"/>
      <c r="DN44" s="96"/>
      <c r="DO44" s="96"/>
      <c r="DP44" s="244"/>
      <c r="DQ44" s="96"/>
      <c r="DR44" s="95"/>
      <c r="DS44" s="96"/>
      <c r="DT44" s="96"/>
      <c r="DU44" s="244"/>
      <c r="DV44" s="96"/>
      <c r="DW44" s="96"/>
      <c r="DX44" s="96"/>
      <c r="DY44" s="96"/>
      <c r="DZ44" s="244"/>
      <c r="EA44" s="96"/>
      <c r="EB44" s="95"/>
      <c r="EC44" s="96"/>
      <c r="ED44" s="96"/>
      <c r="EE44" s="244"/>
      <c r="EF44" s="96"/>
      <c r="EG44" s="96"/>
      <c r="EH44" s="96"/>
      <c r="EI44" s="96"/>
      <c r="EJ44" s="244"/>
      <c r="EK44" s="28"/>
      <c r="EL44" s="33"/>
      <c r="EM44" s="245"/>
      <c r="EN44" s="28"/>
      <c r="EO44" s="246"/>
      <c r="EP44" s="245"/>
      <c r="EQ44" s="245"/>
      <c r="ER44" s="245"/>
      <c r="ES44" s="245"/>
      <c r="ET44" s="246"/>
      <c r="EU44" s="28"/>
      <c r="EV44" s="33"/>
      <c r="EW44" s="245"/>
      <c r="EX44" s="28"/>
      <c r="EY44" s="246"/>
      <c r="EZ44" s="245"/>
      <c r="FA44" s="245"/>
      <c r="FB44" s="245"/>
      <c r="FC44" s="245"/>
      <c r="FD44" s="246"/>
      <c r="FE44" s="28"/>
      <c r="FF44" s="33"/>
      <c r="FG44" s="245"/>
      <c r="FH44" s="28"/>
      <c r="FI44" s="246"/>
      <c r="FJ44" s="245"/>
      <c r="FK44" s="245"/>
      <c r="FL44" s="245"/>
      <c r="FM44" s="245"/>
      <c r="FN44" s="246"/>
      <c r="FO44" s="28"/>
      <c r="FP44" s="33"/>
      <c r="FQ44" s="245"/>
      <c r="FR44" s="28"/>
      <c r="FS44" s="246"/>
      <c r="FT44" s="245"/>
      <c r="FU44" s="245"/>
      <c r="FV44" s="245"/>
      <c r="FW44" s="245"/>
      <c r="FX44" s="246"/>
      <c r="FY44" s="28"/>
      <c r="FZ44" s="33"/>
      <c r="GA44" s="245"/>
      <c r="GB44" s="28"/>
      <c r="GC44" s="246"/>
      <c r="GD44" s="245"/>
      <c r="GE44" s="245"/>
      <c r="GF44" s="245"/>
      <c r="GG44" s="245"/>
      <c r="GH44" s="246"/>
      <c r="GI44" s="28"/>
      <c r="GJ44" s="33"/>
      <c r="GK44" s="245"/>
      <c r="GL44" s="28"/>
      <c r="GM44" s="246"/>
      <c r="GN44" s="245"/>
      <c r="GO44" s="245"/>
      <c r="GP44" s="245"/>
      <c r="GQ44" s="245"/>
      <c r="GR44" s="246"/>
      <c r="GS44" s="28"/>
      <c r="GT44" s="33"/>
      <c r="GU44" s="245"/>
      <c r="GV44" s="28"/>
      <c r="GW44" s="246"/>
      <c r="GX44" s="245"/>
      <c r="GY44" s="245"/>
      <c r="GZ44" s="245"/>
      <c r="HA44" s="245"/>
      <c r="HB44" s="246"/>
      <c r="HC44" s="28"/>
      <c r="HD44" s="33"/>
      <c r="HE44" s="245"/>
      <c r="HF44" s="28"/>
      <c r="HG44" s="246"/>
      <c r="HH44" s="245"/>
      <c r="HI44" s="245"/>
      <c r="HJ44" s="245"/>
      <c r="HK44" s="245"/>
      <c r="HL44" s="246"/>
      <c r="HM44" s="28"/>
      <c r="HN44" s="33"/>
      <c r="HO44" s="245"/>
      <c r="HP44" s="28"/>
      <c r="HQ44" s="246"/>
      <c r="HR44" s="245"/>
      <c r="HS44" s="245"/>
      <c r="HT44" s="245"/>
      <c r="HU44" s="245"/>
      <c r="HV44" s="246"/>
      <c r="HW44" s="28"/>
      <c r="HX44" s="33"/>
      <c r="HY44" s="245"/>
      <c r="HZ44" s="28"/>
      <c r="IA44" s="246"/>
      <c r="IB44" s="245"/>
      <c r="IC44" s="245"/>
      <c r="ID44" s="245"/>
      <c r="IE44" s="245"/>
      <c r="IF44" s="246"/>
      <c r="IG44" s="28"/>
      <c r="IH44" s="33"/>
      <c r="II44" s="245"/>
      <c r="IJ44" s="28"/>
      <c r="IK44" s="246"/>
      <c r="IL44" s="245"/>
      <c r="IM44" s="245"/>
      <c r="IN44" s="245"/>
      <c r="IO44" s="245"/>
      <c r="IP44" s="246"/>
      <c r="IQ44" s="28"/>
      <c r="IR44" s="33"/>
      <c r="IS44" s="245"/>
      <c r="IT44" s="28"/>
      <c r="IU44" s="246"/>
      <c r="IV44" s="245"/>
      <c r="IW44" s="245"/>
      <c r="IX44" s="245"/>
      <c r="IY44" s="245"/>
      <c r="IZ44" s="246"/>
      <c r="JA44" s="28"/>
      <c r="JB44" s="33"/>
      <c r="JC44" s="245"/>
      <c r="JD44" s="28"/>
      <c r="JE44" s="246"/>
      <c r="JF44" s="245"/>
      <c r="JG44" s="245"/>
      <c r="JH44" s="245"/>
      <c r="JI44" s="245"/>
      <c r="JJ44" s="246"/>
      <c r="JK44" s="28"/>
      <c r="JL44" s="33"/>
      <c r="JM44" s="245"/>
      <c r="JN44" s="28"/>
      <c r="JO44" s="246"/>
      <c r="JP44" s="245"/>
      <c r="JQ44" s="245"/>
      <c r="JR44" s="245"/>
      <c r="JS44" s="245"/>
      <c r="JT44" s="246"/>
      <c r="JU44" s="28"/>
      <c r="JV44" s="33"/>
      <c r="JW44" s="245"/>
      <c r="JX44" s="28"/>
      <c r="JY44" s="246"/>
      <c r="JZ44" s="245"/>
      <c r="KA44" s="245"/>
      <c r="KB44" s="245"/>
      <c r="KC44" s="245"/>
      <c r="KD44" s="246"/>
      <c r="KE44" s="28"/>
      <c r="KF44" s="33"/>
      <c r="KG44" s="245"/>
      <c r="KH44" s="28"/>
      <c r="KI44" s="246"/>
      <c r="KJ44" s="245"/>
      <c r="KK44" s="245"/>
      <c r="KL44" s="245"/>
      <c r="KM44" s="245"/>
      <c r="KN44" s="246"/>
      <c r="KO44" s="28"/>
      <c r="KP44" s="33"/>
      <c r="KQ44" s="245"/>
      <c r="KR44" s="28"/>
      <c r="KS44" s="246"/>
      <c r="KT44" s="245"/>
      <c r="KU44" s="245"/>
      <c r="KV44" s="245"/>
      <c r="KW44" s="245"/>
      <c r="KX44" s="246"/>
      <c r="KY44" s="28"/>
      <c r="KZ44" s="33"/>
      <c r="LA44" s="245"/>
      <c r="LB44" s="28"/>
      <c r="LC44" s="246"/>
      <c r="LD44" s="245"/>
      <c r="LE44" s="245"/>
      <c r="LF44" s="245"/>
      <c r="LG44" s="245"/>
      <c r="LH44" s="246"/>
      <c r="LI44" s="28"/>
      <c r="LJ44" s="33"/>
      <c r="LK44" s="245"/>
      <c r="LL44" s="28"/>
      <c r="LM44" s="246"/>
      <c r="LN44" s="245"/>
      <c r="LO44" s="245"/>
      <c r="LP44" s="245"/>
      <c r="LQ44" s="245"/>
      <c r="LR44" s="246"/>
      <c r="LS44" s="28"/>
      <c r="LT44" s="33"/>
      <c r="LU44" s="245"/>
      <c r="LV44" s="28"/>
      <c r="LW44" s="246"/>
      <c r="LX44" s="245"/>
      <c r="LY44" s="245"/>
      <c r="LZ44" s="245"/>
      <c r="MA44" s="245"/>
      <c r="MB44" s="246"/>
      <c r="MC44" s="28"/>
      <c r="MD44" s="33"/>
      <c r="ME44" s="245"/>
      <c r="MF44" s="28"/>
      <c r="MG44" s="246"/>
      <c r="MH44" s="245"/>
      <c r="MI44" s="245"/>
      <c r="MJ44" s="245"/>
      <c r="MK44" s="245"/>
      <c r="ML44" s="246"/>
      <c r="MM44" s="28"/>
      <c r="MN44" s="33"/>
      <c r="MO44" s="245"/>
      <c r="MP44" s="28"/>
      <c r="MQ44" s="246"/>
      <c r="MR44" s="245"/>
      <c r="MS44" s="245"/>
      <c r="MT44" s="245"/>
      <c r="MU44" s="245"/>
      <c r="MV44" s="246"/>
      <c r="MW44" s="28"/>
      <c r="MX44" s="33"/>
      <c r="MY44" s="245"/>
      <c r="MZ44" s="28"/>
      <c r="NA44" s="246"/>
      <c r="NB44" s="245"/>
      <c r="NC44" s="245"/>
      <c r="ND44" s="245"/>
      <c r="NE44" s="245"/>
      <c r="NF44" s="246"/>
      <c r="NG44" s="28"/>
      <c r="NH44" s="33"/>
      <c r="NI44" s="245"/>
      <c r="NJ44" s="28"/>
      <c r="NK44" s="246"/>
      <c r="NL44" s="245"/>
      <c r="NM44" s="245"/>
      <c r="NN44" s="245"/>
      <c r="NO44" s="245"/>
      <c r="NP44" s="246"/>
      <c r="NQ44" s="28"/>
      <c r="NR44" s="33"/>
      <c r="NS44" s="245"/>
      <c r="NT44" s="28"/>
      <c r="NU44" s="246"/>
      <c r="NV44" s="245"/>
      <c r="NW44" s="245"/>
      <c r="NX44" s="245"/>
      <c r="NY44" s="245"/>
      <c r="NZ44" s="246"/>
      <c r="OA44" s="28"/>
      <c r="OB44" s="33"/>
      <c r="OC44" s="245"/>
      <c r="OD44" s="28"/>
      <c r="OE44" s="246"/>
      <c r="OF44" s="245"/>
      <c r="OG44" s="245"/>
      <c r="OH44" s="245"/>
      <c r="OI44" s="245"/>
      <c r="OJ44" s="246"/>
      <c r="OK44" s="281" t="s">
        <v>237</v>
      </c>
      <c r="OL44" s="282"/>
      <c r="OM44" s="282"/>
      <c r="ON44" s="282"/>
      <c r="OO44" s="283"/>
      <c r="OP44" s="98"/>
      <c r="OQ44" s="98"/>
      <c r="OR44" s="98"/>
      <c r="OS44" s="98"/>
      <c r="OT44" s="98"/>
      <c r="OU44" s="281" t="s">
        <v>239</v>
      </c>
      <c r="OV44" s="282"/>
      <c r="OW44" s="282"/>
      <c r="OX44" s="282"/>
      <c r="OY44" s="283"/>
      <c r="OZ44" s="281" t="s">
        <v>240</v>
      </c>
      <c r="PA44" s="282"/>
      <c r="PB44" s="282"/>
      <c r="PC44" s="282"/>
      <c r="PD44" s="282"/>
      <c r="PE44" s="283"/>
      <c r="PF44" s="281" t="s">
        <v>237</v>
      </c>
      <c r="PG44" s="282"/>
      <c r="PH44" s="282"/>
      <c r="PI44" s="282"/>
      <c r="PJ44" s="283"/>
      <c r="PK44" s="281" t="s">
        <v>238</v>
      </c>
      <c r="PL44" s="282"/>
      <c r="PM44" s="282"/>
      <c r="PN44" s="282"/>
      <c r="PO44" s="282"/>
      <c r="PP44" s="283"/>
      <c r="PQ44" s="281" t="s">
        <v>237</v>
      </c>
      <c r="PR44" s="282"/>
      <c r="PS44" s="282"/>
      <c r="PT44" s="282"/>
      <c r="PU44" s="283"/>
      <c r="PV44" s="281" t="s">
        <v>238</v>
      </c>
      <c r="PW44" s="282"/>
      <c r="PX44" s="282"/>
      <c r="PY44" s="282"/>
      <c r="PZ44" s="282"/>
      <c r="QA44" s="283"/>
      <c r="QB44" s="281" t="s">
        <v>237</v>
      </c>
      <c r="QC44" s="282"/>
      <c r="QD44" s="282"/>
      <c r="QE44" s="282"/>
      <c r="QF44" s="283"/>
      <c r="QG44" s="281" t="s">
        <v>238</v>
      </c>
      <c r="QH44" s="282"/>
      <c r="QI44" s="282"/>
      <c r="QJ44" s="282"/>
      <c r="QK44" s="282"/>
      <c r="QL44" s="283"/>
      <c r="QM44" s="281" t="s">
        <v>237</v>
      </c>
      <c r="QN44" s="282"/>
      <c r="QO44" s="282"/>
      <c r="QP44" s="282"/>
      <c r="QQ44" s="283"/>
      <c r="QR44" s="281" t="s">
        <v>238</v>
      </c>
      <c r="QS44" s="282"/>
      <c r="QT44" s="282"/>
      <c r="QU44" s="282"/>
      <c r="QV44" s="282"/>
      <c r="QW44" s="283"/>
      <c r="QX44" s="281" t="s">
        <v>237</v>
      </c>
      <c r="QY44" s="282"/>
      <c r="QZ44" s="282"/>
      <c r="RA44" s="282"/>
      <c r="RB44" s="283"/>
      <c r="RC44" s="281" t="s">
        <v>238</v>
      </c>
      <c r="RD44" s="282"/>
      <c r="RE44" s="282"/>
      <c r="RF44" s="282"/>
      <c r="RG44" s="282"/>
      <c r="RH44" s="283"/>
    </row>
    <row r="45" spans="1:476">
      <c r="BH45" s="244"/>
      <c r="BI45" s="96"/>
      <c r="BJ45" s="95"/>
      <c r="BK45" s="96"/>
      <c r="BL45" s="96"/>
      <c r="BM45" s="244"/>
      <c r="BN45" s="96"/>
      <c r="BO45" s="96"/>
      <c r="BP45" s="96"/>
      <c r="BQ45" s="96"/>
      <c r="BR45" s="244"/>
      <c r="BS45" s="96"/>
      <c r="BT45" s="95"/>
      <c r="BU45" s="96"/>
      <c r="BV45" s="96"/>
      <c r="BW45" s="244"/>
      <c r="BX45" s="96"/>
      <c r="BY45" s="96"/>
      <c r="BZ45" s="96"/>
      <c r="CA45" s="96"/>
      <c r="CB45" s="244"/>
      <c r="CC45" s="96"/>
      <c r="CD45" s="95"/>
      <c r="CE45" s="96"/>
      <c r="CF45" s="96"/>
      <c r="CG45" s="244"/>
      <c r="CH45" s="96"/>
      <c r="CI45" s="96"/>
      <c r="CJ45" s="96"/>
      <c r="CK45" s="96"/>
      <c r="CL45" s="244"/>
      <c r="CM45" s="96"/>
      <c r="CN45" s="95"/>
      <c r="CO45" s="96"/>
      <c r="CP45" s="96"/>
      <c r="CQ45" s="244"/>
      <c r="CR45" s="96"/>
      <c r="CS45" s="96"/>
      <c r="CT45" s="96"/>
      <c r="CU45" s="96"/>
      <c r="CV45" s="244"/>
      <c r="CW45" s="96"/>
      <c r="CX45" s="127"/>
      <c r="CY45" s="127"/>
      <c r="CZ45" s="127"/>
      <c r="DA45" s="127"/>
      <c r="DB45" s="127"/>
      <c r="DC45" s="127"/>
      <c r="DD45" s="96"/>
      <c r="DE45" s="96"/>
      <c r="DF45" s="244"/>
      <c r="DG45" s="96"/>
      <c r="DH45" s="127"/>
      <c r="DI45" s="127"/>
      <c r="DJ45" s="127"/>
      <c r="DK45" s="127"/>
      <c r="DL45" s="127"/>
      <c r="DM45" s="127"/>
      <c r="DN45" s="96"/>
      <c r="DO45" s="96"/>
      <c r="DP45" s="244"/>
      <c r="DQ45" s="96"/>
      <c r="DR45" s="127"/>
      <c r="DS45" s="127"/>
      <c r="DT45" s="127"/>
      <c r="DU45" s="127"/>
      <c r="DV45" s="127"/>
      <c r="DW45" s="127"/>
      <c r="DX45" s="96"/>
      <c r="DY45" s="96"/>
      <c r="DZ45" s="244"/>
      <c r="EA45" s="96"/>
      <c r="EB45" s="127"/>
      <c r="EC45" s="127"/>
      <c r="ED45" s="127"/>
      <c r="EE45" s="127"/>
      <c r="EF45" s="127"/>
      <c r="EG45" s="127"/>
      <c r="EH45" s="96"/>
      <c r="EI45" s="96"/>
      <c r="EJ45" s="244"/>
      <c r="EK45" s="28"/>
      <c r="EL45" s="15"/>
      <c r="EM45" s="243"/>
      <c r="EN45" s="15"/>
      <c r="EO45" s="15"/>
      <c r="EP45" s="15"/>
      <c r="EQ45" s="15"/>
      <c r="ER45" s="245"/>
      <c r="ES45" s="245"/>
      <c r="ET45" s="246"/>
      <c r="EU45" s="28"/>
      <c r="EV45" s="15"/>
      <c r="EW45" s="243"/>
      <c r="EX45" s="15"/>
      <c r="EY45" s="15"/>
      <c r="EZ45" s="15"/>
      <c r="FA45" s="15"/>
      <c r="FB45" s="245"/>
      <c r="FC45" s="245"/>
      <c r="FD45" s="246"/>
      <c r="FE45" s="28"/>
      <c r="FF45" s="15"/>
      <c r="FG45" s="243"/>
      <c r="FH45" s="15"/>
      <c r="FI45" s="15"/>
      <c r="FJ45" s="15"/>
      <c r="FK45" s="15"/>
      <c r="FL45" s="245"/>
      <c r="FM45" s="245"/>
      <c r="FN45" s="246"/>
      <c r="FO45" s="28"/>
      <c r="FP45" s="15"/>
      <c r="FQ45" s="243"/>
      <c r="FR45" s="15"/>
      <c r="FS45" s="15"/>
      <c r="FT45" s="15"/>
      <c r="FU45" s="15"/>
      <c r="FV45" s="245"/>
      <c r="FW45" s="245"/>
      <c r="FX45" s="246"/>
      <c r="FY45" s="28"/>
      <c r="FZ45" s="15"/>
      <c r="GA45" s="243"/>
      <c r="GB45" s="15"/>
      <c r="GC45" s="15"/>
      <c r="GD45" s="15"/>
      <c r="GE45" s="15"/>
      <c r="GF45" s="245"/>
      <c r="GG45" s="245"/>
      <c r="GH45" s="246"/>
      <c r="GI45" s="28"/>
      <c r="GJ45" s="15"/>
      <c r="GK45" s="243"/>
      <c r="GL45" s="15"/>
      <c r="GM45" s="15"/>
      <c r="GN45" s="15"/>
      <c r="GO45" s="15"/>
      <c r="GP45" s="245"/>
      <c r="GQ45" s="245"/>
      <c r="GR45" s="246"/>
      <c r="GS45" s="28"/>
      <c r="GT45" s="15"/>
      <c r="GU45" s="243"/>
      <c r="GV45" s="15"/>
      <c r="GW45" s="15"/>
      <c r="GX45" s="15"/>
      <c r="GY45" s="15"/>
      <c r="GZ45" s="245"/>
      <c r="HA45" s="245"/>
      <c r="HB45" s="246"/>
      <c r="HC45" s="28"/>
      <c r="HD45" s="15"/>
      <c r="HE45" s="243"/>
      <c r="HF45" s="15"/>
      <c r="HG45" s="15"/>
      <c r="HH45" s="15"/>
      <c r="HI45" s="15"/>
      <c r="HJ45" s="245"/>
      <c r="HK45" s="245"/>
      <c r="HL45" s="246"/>
      <c r="HM45" s="28"/>
      <c r="HN45" s="15"/>
      <c r="HO45" s="243"/>
      <c r="HP45" s="15"/>
      <c r="HQ45" s="15"/>
      <c r="HR45" s="15"/>
      <c r="HS45" s="15"/>
      <c r="HT45" s="245"/>
      <c r="HU45" s="245"/>
      <c r="HV45" s="246"/>
      <c r="HW45" s="28"/>
      <c r="HX45" s="15"/>
      <c r="HY45" s="243"/>
      <c r="HZ45" s="15"/>
      <c r="IA45" s="15"/>
      <c r="IB45" s="15"/>
      <c r="IC45" s="15"/>
      <c r="ID45" s="245"/>
      <c r="IE45" s="245"/>
      <c r="IF45" s="246"/>
      <c r="IG45" s="28"/>
      <c r="IH45" s="15"/>
      <c r="II45" s="243"/>
      <c r="IJ45" s="15"/>
      <c r="IK45" s="15"/>
      <c r="IL45" s="15"/>
      <c r="IM45" s="15"/>
      <c r="IN45" s="245"/>
      <c r="IO45" s="245"/>
      <c r="IP45" s="246"/>
      <c r="IQ45" s="28"/>
      <c r="IR45" s="15"/>
      <c r="IS45" s="243"/>
      <c r="IT45" s="15"/>
      <c r="IU45" s="15"/>
      <c r="IV45" s="15"/>
      <c r="IW45" s="15"/>
      <c r="IX45" s="245"/>
      <c r="IY45" s="245"/>
      <c r="IZ45" s="246"/>
      <c r="JA45" s="28"/>
      <c r="JB45" s="15"/>
      <c r="JC45" s="243"/>
      <c r="JD45" s="15"/>
      <c r="JE45" s="15"/>
      <c r="JF45" s="15"/>
      <c r="JG45" s="15"/>
      <c r="JH45" s="245"/>
      <c r="JI45" s="245"/>
      <c r="JJ45" s="246"/>
      <c r="JK45" s="28"/>
      <c r="JL45" s="15"/>
      <c r="JM45" s="243"/>
      <c r="JN45" s="15"/>
      <c r="JO45" s="15"/>
      <c r="JP45" s="15"/>
      <c r="JQ45" s="15"/>
      <c r="JR45" s="245"/>
      <c r="JS45" s="245"/>
      <c r="JT45" s="246"/>
      <c r="JU45" s="28"/>
      <c r="JV45" s="15"/>
      <c r="JW45" s="243"/>
      <c r="JX45" s="15"/>
      <c r="JY45" s="15"/>
      <c r="JZ45" s="15"/>
      <c r="KA45" s="15"/>
      <c r="KB45" s="245"/>
      <c r="KC45" s="245"/>
      <c r="KD45" s="246"/>
      <c r="KE45" s="28"/>
      <c r="KF45" s="15"/>
      <c r="KG45" s="243"/>
      <c r="KH45" s="15"/>
      <c r="KI45" s="15"/>
      <c r="KJ45" s="15"/>
      <c r="KK45" s="15"/>
      <c r="KL45" s="245"/>
      <c r="KM45" s="245"/>
      <c r="KN45" s="246"/>
      <c r="KO45" s="28"/>
      <c r="KP45" s="15"/>
      <c r="KQ45" s="243"/>
      <c r="KR45" s="15"/>
      <c r="KS45" s="15"/>
      <c r="KT45" s="15"/>
      <c r="KU45" s="15"/>
      <c r="KV45" s="245"/>
      <c r="KW45" s="245"/>
      <c r="KX45" s="246"/>
      <c r="KY45" s="28"/>
      <c r="KZ45" s="15"/>
      <c r="LA45" s="243"/>
      <c r="LB45" s="15"/>
      <c r="LC45" s="15"/>
      <c r="LD45" s="15"/>
      <c r="LE45" s="15"/>
      <c r="LF45" s="245"/>
      <c r="LG45" s="245"/>
      <c r="LH45" s="246"/>
      <c r="LI45" s="28"/>
      <c r="LJ45" s="15"/>
      <c r="LK45" s="243"/>
      <c r="LL45" s="15"/>
      <c r="LM45" s="15"/>
      <c r="LN45" s="15"/>
      <c r="LO45" s="15"/>
      <c r="LP45" s="245"/>
      <c r="LQ45" s="245"/>
      <c r="LR45" s="246"/>
      <c r="LS45" s="28"/>
      <c r="LT45" s="15"/>
      <c r="LU45" s="243"/>
      <c r="LV45" s="15"/>
      <c r="LW45" s="15"/>
      <c r="LX45" s="15"/>
      <c r="LY45" s="15"/>
      <c r="LZ45" s="245"/>
      <c r="MA45" s="245"/>
      <c r="MB45" s="246"/>
      <c r="MC45" s="28"/>
      <c r="MD45" s="15"/>
      <c r="ME45" s="243"/>
      <c r="MF45" s="15"/>
      <c r="MG45" s="15"/>
      <c r="MH45" s="15"/>
      <c r="MI45" s="15"/>
      <c r="MJ45" s="245"/>
      <c r="MK45" s="245"/>
      <c r="ML45" s="246"/>
      <c r="MM45" s="28"/>
      <c r="MN45" s="15"/>
      <c r="MO45" s="243"/>
      <c r="MP45" s="15"/>
      <c r="MQ45" s="15"/>
      <c r="MR45" s="15"/>
      <c r="MS45" s="15"/>
      <c r="MT45" s="245"/>
      <c r="MU45" s="245"/>
      <c r="MV45" s="246"/>
      <c r="MW45" s="28"/>
      <c r="MX45" s="15"/>
      <c r="MY45" s="243"/>
      <c r="MZ45" s="15"/>
      <c r="NA45" s="15"/>
      <c r="NB45" s="15"/>
      <c r="NC45" s="15"/>
      <c r="ND45" s="245"/>
      <c r="NE45" s="245"/>
      <c r="NF45" s="246"/>
      <c r="NG45" s="28"/>
      <c r="NH45" s="15"/>
      <c r="NI45" s="243"/>
      <c r="NJ45" s="15"/>
      <c r="NK45" s="15"/>
      <c r="NL45" s="15"/>
      <c r="NM45" s="15"/>
      <c r="NN45" s="245"/>
      <c r="NO45" s="245"/>
      <c r="NP45" s="246"/>
      <c r="NQ45" s="28"/>
      <c r="NR45" s="15"/>
      <c r="NS45" s="243"/>
      <c r="NT45" s="15"/>
      <c r="NU45" s="15"/>
      <c r="NV45" s="15"/>
      <c r="NW45" s="15"/>
      <c r="NX45" s="245"/>
      <c r="NY45" s="245"/>
      <c r="NZ45" s="246"/>
      <c r="OA45" s="28"/>
      <c r="OB45" s="15"/>
      <c r="OC45" s="243"/>
      <c r="OD45" s="15"/>
      <c r="OE45" s="15"/>
      <c r="OF45" s="15"/>
      <c r="OG45" s="15"/>
      <c r="OH45" s="245"/>
      <c r="OI45" s="245"/>
      <c r="OJ45" s="246"/>
      <c r="OK45" s="281" t="s">
        <v>239</v>
      </c>
      <c r="OL45" s="282"/>
      <c r="OM45" s="282"/>
      <c r="ON45" s="282"/>
      <c r="OO45" s="283"/>
      <c r="OP45" s="98"/>
      <c r="OQ45" s="98"/>
      <c r="OR45" s="98"/>
      <c r="OS45" s="98"/>
      <c r="OT45" s="98"/>
      <c r="OU45" s="281" t="s">
        <v>241</v>
      </c>
      <c r="OV45" s="282"/>
      <c r="OW45" s="282"/>
      <c r="OX45" s="282"/>
      <c r="OY45" s="283"/>
      <c r="OZ45" s="281" t="s">
        <v>242</v>
      </c>
      <c r="PA45" s="282"/>
      <c r="PB45" s="282"/>
      <c r="PC45" s="282"/>
      <c r="PD45" s="282"/>
      <c r="PE45" s="283"/>
      <c r="PF45" s="281" t="s">
        <v>239</v>
      </c>
      <c r="PG45" s="282"/>
      <c r="PH45" s="282"/>
      <c r="PI45" s="282"/>
      <c r="PJ45" s="283"/>
      <c r="PK45" s="281" t="s">
        <v>240</v>
      </c>
      <c r="PL45" s="282"/>
      <c r="PM45" s="282"/>
      <c r="PN45" s="282"/>
      <c r="PO45" s="282"/>
      <c r="PP45" s="283"/>
      <c r="PQ45" s="281" t="s">
        <v>239</v>
      </c>
      <c r="PR45" s="282"/>
      <c r="PS45" s="282"/>
      <c r="PT45" s="282"/>
      <c r="PU45" s="283"/>
      <c r="PV45" s="281" t="s">
        <v>240</v>
      </c>
      <c r="PW45" s="282"/>
      <c r="PX45" s="282"/>
      <c r="PY45" s="282"/>
      <c r="PZ45" s="282"/>
      <c r="QA45" s="283"/>
      <c r="QB45" s="281" t="s">
        <v>239</v>
      </c>
      <c r="QC45" s="282"/>
      <c r="QD45" s="282"/>
      <c r="QE45" s="282"/>
      <c r="QF45" s="283"/>
      <c r="QG45" s="281" t="s">
        <v>240</v>
      </c>
      <c r="QH45" s="282"/>
      <c r="QI45" s="282"/>
      <c r="QJ45" s="282"/>
      <c r="QK45" s="282"/>
      <c r="QL45" s="283"/>
      <c r="QM45" s="281" t="s">
        <v>239</v>
      </c>
      <c r="QN45" s="282"/>
      <c r="QO45" s="282"/>
      <c r="QP45" s="282"/>
      <c r="QQ45" s="283"/>
      <c r="QR45" s="281" t="s">
        <v>240</v>
      </c>
      <c r="QS45" s="282"/>
      <c r="QT45" s="282"/>
      <c r="QU45" s="282"/>
      <c r="QV45" s="282"/>
      <c r="QW45" s="283"/>
      <c r="QX45" s="281" t="s">
        <v>239</v>
      </c>
      <c r="QY45" s="282"/>
      <c r="QZ45" s="282"/>
      <c r="RA45" s="282"/>
      <c r="RB45" s="283"/>
      <c r="RC45" s="281" t="s">
        <v>240</v>
      </c>
      <c r="RD45" s="282"/>
      <c r="RE45" s="282"/>
      <c r="RF45" s="282"/>
      <c r="RG45" s="282"/>
      <c r="RH45" s="283"/>
    </row>
    <row r="46" spans="1:476">
      <c r="BH46" s="244"/>
      <c r="BI46" s="96"/>
      <c r="BJ46" s="95"/>
      <c r="BK46" s="96"/>
      <c r="BL46" s="96"/>
      <c r="BM46" s="244"/>
      <c r="BN46" s="96"/>
      <c r="BO46" s="96"/>
      <c r="BP46" s="96"/>
      <c r="BQ46" s="96"/>
      <c r="BR46" s="244"/>
      <c r="BS46" s="96"/>
      <c r="BT46" s="95"/>
      <c r="BU46" s="96"/>
      <c r="BV46" s="96"/>
      <c r="BW46" s="244"/>
      <c r="BX46" s="96"/>
      <c r="BY46" s="96"/>
      <c r="BZ46" s="96"/>
      <c r="CA46" s="96"/>
      <c r="CB46" s="244"/>
      <c r="CC46" s="96"/>
      <c r="CD46" s="95"/>
      <c r="CE46" s="96"/>
      <c r="CF46" s="96"/>
      <c r="CG46" s="244"/>
      <c r="CH46" s="96"/>
      <c r="CI46" s="96"/>
      <c r="CJ46" s="96"/>
      <c r="CK46" s="96"/>
      <c r="CL46" s="244"/>
      <c r="CM46" s="96"/>
      <c r="CN46" s="127"/>
      <c r="CO46" s="127"/>
      <c r="CP46" s="127"/>
      <c r="CQ46" s="127"/>
      <c r="CR46" s="127"/>
      <c r="CS46" s="96"/>
      <c r="CT46" s="96"/>
      <c r="CU46" s="96"/>
      <c r="CV46" s="244"/>
      <c r="CW46" s="96"/>
      <c r="CX46" s="127"/>
      <c r="CY46" s="127"/>
      <c r="CZ46" s="127"/>
      <c r="DA46" s="127"/>
      <c r="DB46" s="127"/>
      <c r="DC46" s="127"/>
      <c r="DD46" s="96"/>
      <c r="DE46" s="96"/>
      <c r="DF46" s="244"/>
      <c r="DG46" s="96"/>
      <c r="DH46" s="127"/>
      <c r="DI46" s="127"/>
      <c r="DJ46" s="127"/>
      <c r="DK46" s="127"/>
      <c r="DL46" s="127"/>
      <c r="DM46" s="127"/>
      <c r="DN46" s="96"/>
      <c r="DO46" s="96"/>
      <c r="DP46" s="244"/>
      <c r="DQ46" s="247"/>
      <c r="DR46" s="247"/>
      <c r="DS46" s="247"/>
      <c r="DT46" s="247"/>
      <c r="DU46" s="247"/>
      <c r="DV46" s="247"/>
      <c r="DW46" s="247"/>
      <c r="DX46" s="247"/>
      <c r="DY46" s="247"/>
      <c r="DZ46" s="239"/>
      <c r="EA46" s="247"/>
      <c r="EB46" s="247"/>
      <c r="EC46" s="247"/>
      <c r="ED46" s="247"/>
      <c r="EE46" s="247"/>
      <c r="EF46" s="247"/>
      <c r="EG46" s="247"/>
      <c r="EH46" s="247"/>
      <c r="EI46" s="247"/>
      <c r="EJ46" s="239"/>
      <c r="EK46" s="248"/>
      <c r="EL46" s="248"/>
      <c r="EM46" s="249"/>
      <c r="EN46" s="248"/>
      <c r="EO46" s="248"/>
      <c r="EP46" s="248"/>
      <c r="EQ46" s="248"/>
      <c r="ER46" s="248"/>
      <c r="ES46" s="248"/>
      <c r="ET46" s="250"/>
      <c r="EU46" s="248"/>
      <c r="EV46" s="248"/>
      <c r="EW46" s="249"/>
      <c r="EX46" s="248"/>
      <c r="EY46" s="248"/>
      <c r="EZ46" s="248"/>
      <c r="FA46" s="248"/>
      <c r="FB46" s="248"/>
      <c r="FC46" s="248"/>
      <c r="FD46" s="250"/>
      <c r="FE46" s="248"/>
      <c r="FF46" s="248"/>
      <c r="FG46" s="249"/>
      <c r="FH46" s="248"/>
      <c r="FI46" s="248"/>
      <c r="FJ46" s="248"/>
      <c r="FK46" s="248"/>
      <c r="FL46" s="248"/>
      <c r="FM46" s="248"/>
      <c r="FN46" s="250"/>
      <c r="FO46" s="248"/>
      <c r="FP46" s="248"/>
      <c r="FQ46" s="249"/>
      <c r="FR46" s="248"/>
      <c r="FS46" s="248"/>
      <c r="FT46" s="248"/>
      <c r="FU46" s="248"/>
      <c r="FV46" s="248"/>
      <c r="FW46" s="248"/>
      <c r="FX46" s="250"/>
      <c r="FY46" s="248"/>
      <c r="FZ46" s="248"/>
      <c r="GA46" s="249"/>
      <c r="GB46" s="248"/>
      <c r="GC46" s="248"/>
      <c r="GD46" s="248"/>
      <c r="GE46" s="248"/>
      <c r="GF46" s="248"/>
      <c r="GG46" s="248"/>
      <c r="GH46" s="250"/>
      <c r="GI46" s="248"/>
      <c r="GJ46" s="248"/>
      <c r="GK46" s="249"/>
      <c r="GL46" s="248"/>
      <c r="GM46" s="248"/>
      <c r="GN46" s="248"/>
      <c r="GO46" s="248"/>
      <c r="GP46" s="248"/>
      <c r="GQ46" s="248"/>
      <c r="GR46" s="250"/>
      <c r="GS46" s="248"/>
      <c r="GT46" s="248"/>
      <c r="GU46" s="249"/>
      <c r="GV46" s="248"/>
      <c r="GW46" s="248"/>
      <c r="GX46" s="248"/>
      <c r="GY46" s="248"/>
      <c r="GZ46" s="248"/>
      <c r="HA46" s="248"/>
      <c r="HB46" s="250"/>
      <c r="HC46" s="248"/>
      <c r="HD46" s="248"/>
      <c r="HE46" s="249"/>
      <c r="HF46" s="248"/>
      <c r="HG46" s="248"/>
      <c r="HH46" s="248"/>
      <c r="HI46" s="248"/>
      <c r="HJ46" s="248"/>
      <c r="HK46" s="248"/>
      <c r="HL46" s="250"/>
      <c r="HM46" s="248"/>
      <c r="HN46" s="248"/>
      <c r="HO46" s="249"/>
      <c r="HP46" s="248"/>
      <c r="HQ46" s="248"/>
      <c r="HR46" s="248"/>
      <c r="HS46" s="248"/>
      <c r="HT46" s="248"/>
      <c r="HU46" s="248"/>
      <c r="HV46" s="250"/>
      <c r="HW46" s="248"/>
      <c r="HX46" s="248"/>
      <c r="HY46" s="249"/>
      <c r="HZ46" s="248"/>
      <c r="IA46" s="248"/>
      <c r="IB46" s="248"/>
      <c r="IC46" s="248"/>
      <c r="ID46" s="248"/>
      <c r="IE46" s="248"/>
      <c r="IF46" s="250"/>
      <c r="IG46" s="248"/>
      <c r="IH46" s="248"/>
      <c r="II46" s="249"/>
      <c r="IJ46" s="248"/>
      <c r="IK46" s="248"/>
      <c r="IL46" s="248"/>
      <c r="IM46" s="248"/>
      <c r="IN46" s="248"/>
      <c r="IO46" s="248"/>
      <c r="IP46" s="250"/>
      <c r="IQ46" s="248"/>
      <c r="IR46" s="248"/>
      <c r="IS46" s="249"/>
      <c r="IT46" s="248"/>
      <c r="IU46" s="248"/>
      <c r="IV46" s="248"/>
      <c r="IW46" s="248"/>
      <c r="IX46" s="248"/>
      <c r="IY46" s="248"/>
      <c r="IZ46" s="250"/>
      <c r="JA46" s="248"/>
      <c r="JB46" s="248"/>
      <c r="JC46" s="249"/>
      <c r="JD46" s="248"/>
      <c r="JE46" s="248"/>
      <c r="JF46" s="248"/>
      <c r="JG46" s="248"/>
      <c r="JH46" s="248"/>
      <c r="JI46" s="248"/>
      <c r="JJ46" s="250"/>
      <c r="JK46" s="248"/>
      <c r="JL46" s="248"/>
      <c r="JM46" s="249"/>
      <c r="JN46" s="248"/>
      <c r="JO46" s="248"/>
      <c r="JP46" s="248"/>
      <c r="JQ46" s="248"/>
      <c r="JR46" s="248"/>
      <c r="JS46" s="248"/>
      <c r="JT46" s="250"/>
      <c r="JU46" s="248"/>
      <c r="JV46" s="248"/>
      <c r="JW46" s="249"/>
      <c r="JX46" s="248"/>
      <c r="JY46" s="248"/>
      <c r="JZ46" s="248"/>
      <c r="KA46" s="248"/>
      <c r="KB46" s="248"/>
      <c r="KC46" s="248"/>
      <c r="KD46" s="250"/>
      <c r="KE46" s="248"/>
      <c r="KF46" s="248"/>
      <c r="KG46" s="249"/>
      <c r="KH46" s="248"/>
      <c r="KI46" s="248"/>
      <c r="KJ46" s="248"/>
      <c r="KK46" s="248"/>
      <c r="KL46" s="248"/>
      <c r="KM46" s="248"/>
      <c r="KN46" s="250"/>
      <c r="KO46" s="248"/>
      <c r="KP46" s="248"/>
      <c r="KQ46" s="249"/>
      <c r="KR46" s="248"/>
      <c r="KS46" s="248"/>
      <c r="KT46" s="248"/>
      <c r="KU46" s="248"/>
      <c r="KV46" s="248"/>
      <c r="KW46" s="248"/>
      <c r="KX46" s="250"/>
      <c r="KY46" s="248"/>
      <c r="KZ46" s="248"/>
      <c r="LA46" s="249"/>
      <c r="LB46" s="248"/>
      <c r="LC46" s="248"/>
      <c r="LD46" s="248"/>
      <c r="LE46" s="248"/>
      <c r="LF46" s="248"/>
      <c r="LG46" s="248"/>
      <c r="LH46" s="250"/>
      <c r="LI46" s="248"/>
      <c r="LJ46" s="248"/>
      <c r="LK46" s="249"/>
      <c r="LL46" s="248"/>
      <c r="LM46" s="248"/>
      <c r="LN46" s="248"/>
      <c r="LO46" s="248"/>
      <c r="LP46" s="248"/>
      <c r="LQ46" s="248"/>
      <c r="LR46" s="250"/>
      <c r="LS46" s="248"/>
      <c r="LT46" s="248"/>
      <c r="LU46" s="249"/>
      <c r="LV46" s="248"/>
      <c r="LW46" s="248"/>
      <c r="LX46" s="248"/>
      <c r="LY46" s="248"/>
      <c r="LZ46" s="248"/>
      <c r="MA46" s="248"/>
      <c r="MB46" s="250"/>
      <c r="MC46" s="248"/>
      <c r="MD46" s="248"/>
      <c r="ME46" s="249"/>
      <c r="MF46" s="248"/>
      <c r="MG46" s="248"/>
      <c r="MH46" s="248"/>
      <c r="MI46" s="248"/>
      <c r="MJ46" s="248"/>
      <c r="MK46" s="248"/>
      <c r="ML46" s="250"/>
      <c r="MM46" s="248"/>
      <c r="MN46" s="248"/>
      <c r="MO46" s="249"/>
      <c r="MP46" s="248"/>
      <c r="MQ46" s="248"/>
      <c r="MR46" s="248"/>
      <c r="MS46" s="248"/>
      <c r="MT46" s="248"/>
      <c r="MU46" s="248"/>
      <c r="MV46" s="250"/>
      <c r="MW46" s="248"/>
      <c r="MX46" s="248"/>
      <c r="MY46" s="249"/>
      <c r="MZ46" s="248"/>
      <c r="NA46" s="248"/>
      <c r="NB46" s="248"/>
      <c r="NC46" s="248"/>
      <c r="ND46" s="248"/>
      <c r="NE46" s="248"/>
      <c r="NF46" s="250"/>
      <c r="NG46" s="248"/>
      <c r="NH46" s="248"/>
      <c r="NI46" s="249"/>
      <c r="NJ46" s="248"/>
      <c r="NK46" s="248"/>
      <c r="NL46" s="248"/>
      <c r="NM46" s="248"/>
      <c r="NN46" s="248"/>
      <c r="NO46" s="248"/>
      <c r="NP46" s="250"/>
      <c r="NQ46" s="248"/>
      <c r="NR46" s="248"/>
      <c r="NS46" s="249"/>
      <c r="NT46" s="248"/>
      <c r="NU46" s="248"/>
      <c r="NV46" s="248"/>
      <c r="NW46" s="248"/>
      <c r="NX46" s="248"/>
      <c r="NY46" s="248"/>
      <c r="NZ46" s="250"/>
      <c r="OA46" s="248"/>
      <c r="OB46" s="248"/>
      <c r="OC46" s="249"/>
      <c r="OD46" s="248"/>
      <c r="OE46" s="248"/>
      <c r="OF46" s="248"/>
      <c r="OG46" s="248"/>
      <c r="OH46" s="248"/>
      <c r="OI46" s="248"/>
      <c r="OJ46" s="250"/>
      <c r="OK46" s="281" t="s">
        <v>241</v>
      </c>
      <c r="OL46" s="282"/>
      <c r="OM46" s="282"/>
      <c r="ON46" s="282"/>
      <c r="OO46" s="283"/>
      <c r="OP46" s="98"/>
      <c r="OQ46" s="98"/>
      <c r="OR46" s="98"/>
      <c r="OS46" s="98"/>
      <c r="OT46" s="98"/>
      <c r="OU46" s="281" t="s">
        <v>243</v>
      </c>
      <c r="OV46" s="282"/>
      <c r="OW46" s="282"/>
      <c r="OX46" s="282"/>
      <c r="OY46" s="283"/>
      <c r="OZ46" s="281" t="s">
        <v>244</v>
      </c>
      <c r="PA46" s="282"/>
      <c r="PB46" s="282"/>
      <c r="PC46" s="282"/>
      <c r="PD46" s="282"/>
      <c r="PE46" s="283"/>
      <c r="PF46" s="281" t="s">
        <v>241</v>
      </c>
      <c r="PG46" s="282"/>
      <c r="PH46" s="282"/>
      <c r="PI46" s="282"/>
      <c r="PJ46" s="283"/>
      <c r="PK46" s="281" t="s">
        <v>242</v>
      </c>
      <c r="PL46" s="282"/>
      <c r="PM46" s="282"/>
      <c r="PN46" s="282"/>
      <c r="PO46" s="282"/>
      <c r="PP46" s="283"/>
      <c r="PQ46" s="281" t="s">
        <v>241</v>
      </c>
      <c r="PR46" s="282"/>
      <c r="PS46" s="282"/>
      <c r="PT46" s="282"/>
      <c r="PU46" s="283"/>
      <c r="PV46" s="281" t="s">
        <v>242</v>
      </c>
      <c r="PW46" s="282"/>
      <c r="PX46" s="282"/>
      <c r="PY46" s="282"/>
      <c r="PZ46" s="282"/>
      <c r="QA46" s="283"/>
      <c r="QB46" s="281" t="s">
        <v>241</v>
      </c>
      <c r="QC46" s="282"/>
      <c r="QD46" s="282"/>
      <c r="QE46" s="282"/>
      <c r="QF46" s="283"/>
      <c r="QG46" s="281" t="s">
        <v>242</v>
      </c>
      <c r="QH46" s="282"/>
      <c r="QI46" s="282"/>
      <c r="QJ46" s="282"/>
      <c r="QK46" s="282"/>
      <c r="QL46" s="283"/>
      <c r="QM46" s="281" t="s">
        <v>241</v>
      </c>
      <c r="QN46" s="282"/>
      <c r="QO46" s="282"/>
      <c r="QP46" s="282"/>
      <c r="QQ46" s="283"/>
      <c r="QR46" s="281" t="s">
        <v>242</v>
      </c>
      <c r="QS46" s="282"/>
      <c r="QT46" s="282"/>
      <c r="QU46" s="282"/>
      <c r="QV46" s="282"/>
      <c r="QW46" s="283"/>
      <c r="QX46" s="281" t="s">
        <v>241</v>
      </c>
      <c r="QY46" s="282"/>
      <c r="QZ46" s="282"/>
      <c r="RA46" s="282"/>
      <c r="RB46" s="283"/>
      <c r="RC46" s="281" t="s">
        <v>242</v>
      </c>
      <c r="RD46" s="282"/>
      <c r="RE46" s="282"/>
      <c r="RF46" s="282"/>
      <c r="RG46" s="282"/>
      <c r="RH46" s="283"/>
    </row>
    <row r="47" spans="1:476">
      <c r="BH47" s="244"/>
      <c r="BI47" s="96"/>
      <c r="BJ47" s="95"/>
      <c r="BK47" s="96"/>
      <c r="BL47" s="96"/>
      <c r="BM47" s="244"/>
      <c r="BN47" s="96"/>
      <c r="BO47" s="96"/>
      <c r="BP47" s="96"/>
      <c r="BQ47" s="96"/>
      <c r="BR47" s="244"/>
      <c r="BS47" s="96"/>
      <c r="BT47" s="95"/>
      <c r="BU47" s="96"/>
      <c r="BV47" s="96"/>
      <c r="BW47" s="244"/>
      <c r="BX47" s="96"/>
      <c r="BY47" s="96"/>
      <c r="BZ47" s="96"/>
      <c r="CA47" s="96"/>
      <c r="CB47" s="244"/>
      <c r="CC47" s="96"/>
      <c r="CD47" s="95"/>
      <c r="CE47" s="96"/>
      <c r="CF47" s="96"/>
      <c r="CG47" s="244"/>
      <c r="CH47" s="96"/>
      <c r="CI47" s="96"/>
      <c r="CJ47" s="96"/>
      <c r="CK47" s="96"/>
      <c r="CL47" s="244"/>
      <c r="CM47" s="96"/>
      <c r="CN47" s="127"/>
      <c r="CO47" s="127"/>
      <c r="CP47" s="127"/>
      <c r="CQ47" s="127"/>
      <c r="CR47" s="127"/>
      <c r="CS47" s="96"/>
      <c r="CT47" s="96"/>
      <c r="CU47" s="96"/>
      <c r="CV47" s="244"/>
      <c r="CW47" s="96"/>
      <c r="CX47" s="127"/>
      <c r="CY47" s="127"/>
      <c r="CZ47" s="127"/>
      <c r="DA47" s="127"/>
      <c r="DB47" s="127"/>
      <c r="DC47" s="127"/>
      <c r="DD47" s="96"/>
      <c r="DE47" s="96"/>
      <c r="DF47" s="244"/>
      <c r="DG47" s="96"/>
      <c r="DH47" s="127"/>
      <c r="DI47" s="127"/>
      <c r="DJ47" s="127"/>
      <c r="DK47" s="127"/>
      <c r="DL47" s="127"/>
      <c r="DM47" s="127"/>
      <c r="DN47" s="96"/>
      <c r="DO47" s="96"/>
      <c r="DP47" s="244"/>
      <c r="DQ47" s="141"/>
      <c r="DR47" s="127"/>
      <c r="DS47" s="251"/>
      <c r="DT47" s="127"/>
      <c r="DU47" s="127"/>
      <c r="DV47" s="127"/>
      <c r="DW47" s="127"/>
      <c r="DX47" s="116"/>
      <c r="DY47" s="116"/>
      <c r="DZ47" s="145"/>
      <c r="EA47" s="141"/>
      <c r="EB47" s="127"/>
      <c r="EC47" s="252"/>
      <c r="ED47" s="238"/>
      <c r="EE47" s="238"/>
      <c r="EF47" s="238"/>
      <c r="EG47" s="238"/>
      <c r="EH47" s="239"/>
      <c r="EI47" s="239"/>
      <c r="EJ47" s="239"/>
      <c r="EK47" s="253"/>
      <c r="EL47" s="15"/>
      <c r="EM47" s="254"/>
      <c r="EN47" s="255"/>
      <c r="EO47" s="255"/>
      <c r="EP47" s="255"/>
      <c r="EQ47" s="255"/>
      <c r="ER47" s="250"/>
      <c r="ES47" s="250"/>
      <c r="ET47" s="250"/>
      <c r="EU47" s="253"/>
      <c r="EV47" s="15"/>
      <c r="EW47" s="254"/>
      <c r="EX47" s="255"/>
      <c r="EY47" s="255"/>
      <c r="EZ47" s="255"/>
      <c r="FA47" s="255"/>
      <c r="FB47" s="250"/>
      <c r="FC47" s="250"/>
      <c r="FD47" s="250"/>
      <c r="FE47" s="253"/>
      <c r="FF47" s="15"/>
      <c r="FG47" s="254"/>
      <c r="FH47" s="255"/>
      <c r="FI47" s="255"/>
      <c r="FJ47" s="255"/>
      <c r="FK47" s="255"/>
      <c r="FL47" s="250"/>
      <c r="FM47" s="250"/>
      <c r="FN47" s="250"/>
      <c r="FO47" s="253"/>
      <c r="FP47" s="15"/>
      <c r="FQ47" s="254"/>
      <c r="FR47" s="255"/>
      <c r="FS47" s="255"/>
      <c r="FT47" s="255"/>
      <c r="FU47" s="255"/>
      <c r="FV47" s="250"/>
      <c r="FW47" s="250"/>
      <c r="FX47" s="250"/>
      <c r="FY47" s="253"/>
      <c r="FZ47" s="15"/>
      <c r="GA47" s="254"/>
      <c r="GB47" s="255"/>
      <c r="GC47" s="255"/>
      <c r="GD47" s="255"/>
      <c r="GE47" s="255"/>
      <c r="GF47" s="250"/>
      <c r="GG47" s="250"/>
      <c r="GH47" s="250"/>
      <c r="GI47" s="253"/>
      <c r="GJ47" s="15"/>
      <c r="GK47" s="254"/>
      <c r="GL47" s="255"/>
      <c r="GM47" s="255"/>
      <c r="GN47" s="255"/>
      <c r="GO47" s="255"/>
      <c r="GP47" s="250"/>
      <c r="GQ47" s="250"/>
      <c r="GR47" s="250"/>
      <c r="GS47" s="253"/>
      <c r="GT47" s="15"/>
      <c r="GU47" s="254"/>
      <c r="GV47" s="255"/>
      <c r="GW47" s="255"/>
      <c r="GX47" s="255"/>
      <c r="GY47" s="255"/>
      <c r="GZ47" s="250"/>
      <c r="HA47" s="250"/>
      <c r="HB47" s="250"/>
      <c r="HC47" s="253"/>
      <c r="HD47" s="15"/>
      <c r="HE47" s="254"/>
      <c r="HF47" s="255"/>
      <c r="HG47" s="255"/>
      <c r="HH47" s="255"/>
      <c r="HI47" s="255"/>
      <c r="HJ47" s="250"/>
      <c r="HK47" s="250"/>
      <c r="HL47" s="250"/>
      <c r="HM47" s="253"/>
      <c r="HN47" s="15"/>
      <c r="HO47" s="254"/>
      <c r="HP47" s="255"/>
      <c r="HQ47" s="255"/>
      <c r="HR47" s="255"/>
      <c r="HS47" s="255"/>
      <c r="HT47" s="250"/>
      <c r="HU47" s="250"/>
      <c r="HV47" s="250"/>
      <c r="HW47" s="253"/>
      <c r="HX47" s="15"/>
      <c r="HY47" s="254"/>
      <c r="HZ47" s="255"/>
      <c r="IA47" s="255"/>
      <c r="IB47" s="255"/>
      <c r="IC47" s="255"/>
      <c r="ID47" s="250"/>
      <c r="IE47" s="250"/>
      <c r="IF47" s="250"/>
      <c r="IG47" s="253"/>
      <c r="IH47" s="15"/>
      <c r="II47" s="254"/>
      <c r="IJ47" s="255"/>
      <c r="IK47" s="255"/>
      <c r="IL47" s="255"/>
      <c r="IM47" s="255"/>
      <c r="IN47" s="250"/>
      <c r="IO47" s="250"/>
      <c r="IP47" s="250"/>
      <c r="IQ47" s="253"/>
      <c r="IR47" s="15"/>
      <c r="IS47" s="254"/>
      <c r="IT47" s="255"/>
      <c r="IU47" s="255"/>
      <c r="IV47" s="255"/>
      <c r="IW47" s="255"/>
      <c r="IX47" s="250"/>
      <c r="IY47" s="250"/>
      <c r="IZ47" s="250"/>
      <c r="JA47" s="253"/>
      <c r="JB47" s="15"/>
      <c r="JC47" s="254"/>
      <c r="JD47" s="255"/>
      <c r="JE47" s="255"/>
      <c r="JF47" s="255"/>
      <c r="JG47" s="255"/>
      <c r="JH47" s="250"/>
      <c r="JI47" s="250"/>
      <c r="JJ47" s="250"/>
      <c r="JK47" s="253"/>
      <c r="JL47" s="15"/>
      <c r="JM47" s="254"/>
      <c r="JN47" s="255"/>
      <c r="JO47" s="255"/>
      <c r="JP47" s="255"/>
      <c r="JQ47" s="255"/>
      <c r="JR47" s="250"/>
      <c r="JS47" s="250"/>
      <c r="JT47" s="250"/>
      <c r="JU47" s="253"/>
      <c r="JV47" s="15"/>
      <c r="JW47" s="254"/>
      <c r="JX47" s="255"/>
      <c r="JY47" s="255"/>
      <c r="JZ47" s="255"/>
      <c r="KA47" s="255"/>
      <c r="KB47" s="250"/>
      <c r="KC47" s="250"/>
      <c r="KD47" s="250"/>
      <c r="KE47" s="253"/>
      <c r="KF47" s="15"/>
      <c r="KG47" s="254"/>
      <c r="KH47" s="255"/>
      <c r="KI47" s="255"/>
      <c r="KJ47" s="255"/>
      <c r="KK47" s="255"/>
      <c r="KL47" s="250"/>
      <c r="KM47" s="250"/>
      <c r="KN47" s="250"/>
      <c r="KO47" s="253"/>
      <c r="KP47" s="15"/>
      <c r="KQ47" s="254"/>
      <c r="KR47" s="255"/>
      <c r="KS47" s="255"/>
      <c r="KT47" s="255"/>
      <c r="KU47" s="255"/>
      <c r="KV47" s="250"/>
      <c r="KW47" s="250"/>
      <c r="KX47" s="250"/>
      <c r="KY47" s="253"/>
      <c r="KZ47" s="15"/>
      <c r="LA47" s="254"/>
      <c r="LB47" s="255"/>
      <c r="LC47" s="255"/>
      <c r="LD47" s="255"/>
      <c r="LE47" s="255"/>
      <c r="LF47" s="250"/>
      <c r="LG47" s="250"/>
      <c r="LH47" s="250"/>
      <c r="LI47" s="253"/>
      <c r="LJ47" s="15"/>
      <c r="LK47" s="254"/>
      <c r="LL47" s="255"/>
      <c r="LM47" s="255"/>
      <c r="LN47" s="255"/>
      <c r="LO47" s="255"/>
      <c r="LP47" s="250"/>
      <c r="LQ47" s="250"/>
      <c r="LR47" s="250"/>
      <c r="LS47" s="253"/>
      <c r="LT47" s="15"/>
      <c r="LU47" s="254"/>
      <c r="LV47" s="255"/>
      <c r="LW47" s="255"/>
      <c r="LX47" s="255"/>
      <c r="LY47" s="255"/>
      <c r="LZ47" s="250"/>
      <c r="MA47" s="250"/>
      <c r="MB47" s="250"/>
      <c r="MC47" s="253"/>
      <c r="MD47" s="15"/>
      <c r="ME47" s="254"/>
      <c r="MF47" s="255"/>
      <c r="MG47" s="255"/>
      <c r="MH47" s="255"/>
      <c r="MI47" s="255"/>
      <c r="MJ47" s="250"/>
      <c r="MK47" s="250"/>
      <c r="ML47" s="250"/>
      <c r="MM47" s="253"/>
      <c r="MN47" s="15"/>
      <c r="MO47" s="254"/>
      <c r="MP47" s="255"/>
      <c r="MQ47" s="255"/>
      <c r="MR47" s="255"/>
      <c r="MS47" s="255"/>
      <c r="MT47" s="250"/>
      <c r="MU47" s="250"/>
      <c r="MV47" s="250"/>
      <c r="MW47" s="253"/>
      <c r="MX47" s="15"/>
      <c r="MY47" s="254"/>
      <c r="MZ47" s="255"/>
      <c r="NA47" s="255"/>
      <c r="NB47" s="255"/>
      <c r="NC47" s="255"/>
      <c r="ND47" s="250"/>
      <c r="NE47" s="250"/>
      <c r="NF47" s="250"/>
      <c r="NG47" s="253"/>
      <c r="NH47" s="15"/>
      <c r="NI47" s="254"/>
      <c r="NJ47" s="255"/>
      <c r="NK47" s="255"/>
      <c r="NL47" s="255"/>
      <c r="NM47" s="255"/>
      <c r="NN47" s="250"/>
      <c r="NO47" s="250"/>
      <c r="NP47" s="250"/>
      <c r="NQ47" s="253"/>
      <c r="NR47" s="15"/>
      <c r="NS47" s="254"/>
      <c r="NT47" s="255"/>
      <c r="NU47" s="255"/>
      <c r="NV47" s="255"/>
      <c r="NW47" s="255"/>
      <c r="NX47" s="250"/>
      <c r="NY47" s="250"/>
      <c r="NZ47" s="250"/>
      <c r="OA47" s="253"/>
      <c r="OB47" s="15"/>
      <c r="OC47" s="254"/>
      <c r="OD47" s="255"/>
      <c r="OE47" s="255"/>
      <c r="OF47" s="255"/>
      <c r="OG47" s="255"/>
      <c r="OH47" s="250"/>
      <c r="OI47" s="250"/>
      <c r="OJ47" s="250"/>
      <c r="OK47" s="281" t="s">
        <v>243</v>
      </c>
      <c r="OL47" s="282"/>
      <c r="OM47" s="282"/>
      <c r="ON47" s="282"/>
      <c r="OO47" s="283"/>
      <c r="OP47" s="98"/>
      <c r="OQ47" s="98"/>
      <c r="OR47" s="98"/>
      <c r="OS47" s="98"/>
      <c r="OT47" s="98"/>
      <c r="OU47" s="281" t="s">
        <v>245</v>
      </c>
      <c r="OV47" s="282"/>
      <c r="OW47" s="282"/>
      <c r="OX47" s="282"/>
      <c r="OY47" s="283"/>
      <c r="OZ47" s="281" t="s">
        <v>246</v>
      </c>
      <c r="PA47" s="282"/>
      <c r="PB47" s="282"/>
      <c r="PC47" s="282"/>
      <c r="PD47" s="282"/>
      <c r="PE47" s="283"/>
      <c r="PF47" s="281" t="s">
        <v>243</v>
      </c>
      <c r="PG47" s="282"/>
      <c r="PH47" s="282"/>
      <c r="PI47" s="282"/>
      <c r="PJ47" s="283"/>
      <c r="PK47" s="281" t="s">
        <v>244</v>
      </c>
      <c r="PL47" s="282"/>
      <c r="PM47" s="282"/>
      <c r="PN47" s="282"/>
      <c r="PO47" s="282"/>
      <c r="PP47" s="283"/>
      <c r="PQ47" s="281" t="s">
        <v>243</v>
      </c>
      <c r="PR47" s="282"/>
      <c r="PS47" s="282"/>
      <c r="PT47" s="282"/>
      <c r="PU47" s="283"/>
      <c r="PV47" s="281" t="s">
        <v>244</v>
      </c>
      <c r="PW47" s="282"/>
      <c r="PX47" s="282"/>
      <c r="PY47" s="282"/>
      <c r="PZ47" s="282"/>
      <c r="QA47" s="283"/>
      <c r="QB47" s="281" t="s">
        <v>243</v>
      </c>
      <c r="QC47" s="282"/>
      <c r="QD47" s="282"/>
      <c r="QE47" s="282"/>
      <c r="QF47" s="283"/>
      <c r="QG47" s="281" t="s">
        <v>244</v>
      </c>
      <c r="QH47" s="282"/>
      <c r="QI47" s="282"/>
      <c r="QJ47" s="282"/>
      <c r="QK47" s="282"/>
      <c r="QL47" s="283"/>
      <c r="QM47" s="281" t="s">
        <v>243</v>
      </c>
      <c r="QN47" s="282"/>
      <c r="QO47" s="282"/>
      <c r="QP47" s="282"/>
      <c r="QQ47" s="283"/>
      <c r="QR47" s="281" t="s">
        <v>244</v>
      </c>
      <c r="QS47" s="282"/>
      <c r="QT47" s="282"/>
      <c r="QU47" s="282"/>
      <c r="QV47" s="282"/>
      <c r="QW47" s="283"/>
      <c r="QX47" s="281" t="s">
        <v>243</v>
      </c>
      <c r="QY47" s="282"/>
      <c r="QZ47" s="282"/>
      <c r="RA47" s="282"/>
      <c r="RB47" s="283"/>
      <c r="RC47" s="281" t="s">
        <v>244</v>
      </c>
      <c r="RD47" s="282"/>
      <c r="RE47" s="282"/>
      <c r="RF47" s="282"/>
      <c r="RG47" s="282"/>
      <c r="RH47" s="283"/>
    </row>
    <row r="48" spans="1:476">
      <c r="BH48" s="244"/>
      <c r="BI48" s="96"/>
      <c r="BJ48" s="95"/>
      <c r="BK48" s="96"/>
      <c r="BL48" s="96"/>
      <c r="BM48" s="244"/>
      <c r="BN48" s="96"/>
      <c r="BO48" s="96"/>
      <c r="BP48" s="96"/>
      <c r="BQ48" s="96"/>
      <c r="BR48" s="244"/>
      <c r="BS48" s="96"/>
      <c r="BT48" s="95"/>
      <c r="BU48" s="96"/>
      <c r="BV48" s="96"/>
      <c r="BW48" s="244"/>
      <c r="BX48" s="96"/>
      <c r="BY48" s="96"/>
      <c r="BZ48" s="96"/>
      <c r="CA48" s="96"/>
      <c r="CB48" s="244"/>
      <c r="CC48" s="96"/>
      <c r="CD48" s="95"/>
      <c r="CE48" s="96"/>
      <c r="CF48" s="96"/>
      <c r="CG48" s="244"/>
      <c r="CH48" s="96"/>
      <c r="CI48" s="96"/>
      <c r="CJ48" s="96"/>
      <c r="CK48" s="96"/>
      <c r="CL48" s="244"/>
      <c r="CM48" s="96"/>
      <c r="CN48" s="127"/>
      <c r="CO48" s="127"/>
      <c r="CP48" s="127"/>
      <c r="CQ48" s="127"/>
      <c r="CR48" s="127"/>
      <c r="CS48" s="96"/>
      <c r="CT48" s="96"/>
      <c r="CU48" s="96"/>
      <c r="CV48" s="244"/>
      <c r="CW48" s="96"/>
      <c r="CX48" s="127"/>
      <c r="CY48" s="127"/>
      <c r="CZ48" s="127"/>
      <c r="DA48" s="127"/>
      <c r="DB48" s="127"/>
      <c r="DC48" s="127"/>
      <c r="DD48" s="96"/>
      <c r="DE48" s="96"/>
      <c r="DF48" s="244"/>
      <c r="DG48" s="96"/>
      <c r="DH48" s="127"/>
      <c r="DI48" s="127"/>
      <c r="DJ48" s="127"/>
      <c r="DK48" s="127"/>
      <c r="DL48" s="127"/>
      <c r="DM48" s="127"/>
      <c r="DN48" s="96"/>
      <c r="DO48" s="96"/>
      <c r="DP48" s="244"/>
      <c r="DQ48" s="392"/>
      <c r="DR48" s="127"/>
      <c r="DS48" s="127"/>
      <c r="DT48" s="127"/>
      <c r="DU48" s="127"/>
      <c r="DV48" s="127"/>
      <c r="DW48" s="127"/>
      <c r="DX48" s="116"/>
      <c r="DY48" s="116"/>
      <c r="DZ48" s="145"/>
      <c r="EA48" s="392"/>
      <c r="EB48" s="127"/>
      <c r="EC48" s="127"/>
      <c r="ED48" s="127"/>
      <c r="EE48" s="127"/>
      <c r="EF48" s="127"/>
      <c r="EG48" s="127"/>
      <c r="EH48" s="116"/>
      <c r="EI48" s="116"/>
      <c r="EJ48" s="145"/>
      <c r="EK48" s="391"/>
      <c r="EL48" s="15"/>
      <c r="EM48" s="243"/>
      <c r="EN48" s="243"/>
      <c r="EO48" s="243"/>
      <c r="EP48" s="243"/>
      <c r="EQ48" s="243"/>
      <c r="ER48" s="13"/>
      <c r="ES48" s="13"/>
      <c r="ET48" s="256"/>
      <c r="EU48" s="391"/>
      <c r="EV48" s="15"/>
      <c r="EW48" s="243"/>
      <c r="EX48" s="243"/>
      <c r="EY48" s="243"/>
      <c r="EZ48" s="243"/>
      <c r="FA48" s="243"/>
      <c r="FB48" s="13"/>
      <c r="FC48" s="13"/>
      <c r="FD48" s="256"/>
      <c r="FE48" s="391"/>
      <c r="FF48" s="15"/>
      <c r="FG48" s="243"/>
      <c r="FH48" s="243"/>
      <c r="FI48" s="243"/>
      <c r="FJ48" s="243"/>
      <c r="FK48" s="243"/>
      <c r="FL48" s="13"/>
      <c r="FM48" s="13"/>
      <c r="FN48" s="256"/>
      <c r="FO48" s="391"/>
      <c r="FP48" s="15"/>
      <c r="FQ48" s="243"/>
      <c r="FR48" s="243"/>
      <c r="FS48" s="243"/>
      <c r="FT48" s="243"/>
      <c r="FU48" s="243"/>
      <c r="FV48" s="13"/>
      <c r="FW48" s="13"/>
      <c r="FX48" s="256"/>
      <c r="FY48" s="391"/>
      <c r="FZ48" s="15"/>
      <c r="GA48" s="243"/>
      <c r="GB48" s="243"/>
      <c r="GC48" s="243"/>
      <c r="GD48" s="243"/>
      <c r="GE48" s="243"/>
      <c r="GF48" s="13"/>
      <c r="GG48" s="13"/>
      <c r="GH48" s="256"/>
      <c r="GI48" s="391"/>
      <c r="GJ48" s="15"/>
      <c r="GK48" s="243"/>
      <c r="GL48" s="243"/>
      <c r="GM48" s="243"/>
      <c r="GN48" s="243"/>
      <c r="GO48" s="243"/>
      <c r="GP48" s="13"/>
      <c r="GQ48" s="13"/>
      <c r="GR48" s="256"/>
      <c r="GS48" s="391"/>
      <c r="GT48" s="15"/>
      <c r="GU48" s="243"/>
      <c r="GV48" s="243"/>
      <c r="GW48" s="243"/>
      <c r="GX48" s="243"/>
      <c r="GY48" s="243"/>
      <c r="GZ48" s="13"/>
      <c r="HA48" s="13"/>
      <c r="HB48" s="256"/>
      <c r="HC48" s="391"/>
      <c r="HD48" s="15"/>
      <c r="HE48" s="243"/>
      <c r="HF48" s="243"/>
      <c r="HG48" s="243"/>
      <c r="HH48" s="243"/>
      <c r="HI48" s="243"/>
      <c r="HJ48" s="13"/>
      <c r="HK48" s="13"/>
      <c r="HL48" s="256"/>
      <c r="HM48" s="391"/>
      <c r="HN48" s="15"/>
      <c r="HO48" s="243"/>
      <c r="HP48" s="243"/>
      <c r="HQ48" s="243"/>
      <c r="HR48" s="243"/>
      <c r="HS48" s="243"/>
      <c r="HT48" s="13"/>
      <c r="HU48" s="13"/>
      <c r="HV48" s="256"/>
      <c r="HW48" s="391"/>
      <c r="HX48" s="15"/>
      <c r="HY48" s="243"/>
      <c r="HZ48" s="243"/>
      <c r="IA48" s="243"/>
      <c r="IB48" s="243"/>
      <c r="IC48" s="243"/>
      <c r="ID48" s="13"/>
      <c r="IE48" s="13"/>
      <c r="IF48" s="256"/>
      <c r="IG48" s="391"/>
      <c r="IH48" s="15"/>
      <c r="II48" s="243"/>
      <c r="IJ48" s="243"/>
      <c r="IK48" s="243"/>
      <c r="IL48" s="243"/>
      <c r="IM48" s="243"/>
      <c r="IN48" s="13"/>
      <c r="IO48" s="13"/>
      <c r="IP48" s="256"/>
      <c r="IQ48" s="391"/>
      <c r="IR48" s="15"/>
      <c r="IS48" s="243"/>
      <c r="IT48" s="243"/>
      <c r="IU48" s="243"/>
      <c r="IV48" s="243"/>
      <c r="IW48" s="243"/>
      <c r="IX48" s="13"/>
      <c r="IY48" s="13"/>
      <c r="IZ48" s="256"/>
      <c r="JA48" s="391"/>
      <c r="JB48" s="15"/>
      <c r="JC48" s="243"/>
      <c r="JD48" s="243"/>
      <c r="JE48" s="243"/>
      <c r="JF48" s="243"/>
      <c r="JG48" s="243"/>
      <c r="JH48" s="13"/>
      <c r="JI48" s="13"/>
      <c r="JJ48" s="256"/>
      <c r="JK48" s="391"/>
      <c r="JL48" s="15"/>
      <c r="JM48" s="243"/>
      <c r="JN48" s="243"/>
      <c r="JO48" s="243"/>
      <c r="JP48" s="243"/>
      <c r="JQ48" s="243"/>
      <c r="JR48" s="13"/>
      <c r="JS48" s="13"/>
      <c r="JT48" s="256"/>
      <c r="JU48" s="391"/>
      <c r="JV48" s="15"/>
      <c r="JW48" s="243"/>
      <c r="JX48" s="243"/>
      <c r="JY48" s="243"/>
      <c r="JZ48" s="243"/>
      <c r="KA48" s="243"/>
      <c r="KB48" s="13"/>
      <c r="KC48" s="13"/>
      <c r="KD48" s="256"/>
      <c r="KE48" s="391"/>
      <c r="KF48" s="15"/>
      <c r="KG48" s="243"/>
      <c r="KH48" s="243"/>
      <c r="KI48" s="243"/>
      <c r="KJ48" s="243"/>
      <c r="KK48" s="243"/>
      <c r="KL48" s="13"/>
      <c r="KM48" s="13"/>
      <c r="KN48" s="256"/>
      <c r="KO48" s="391"/>
      <c r="KP48" s="15"/>
      <c r="KQ48" s="243"/>
      <c r="KR48" s="243"/>
      <c r="KS48" s="243"/>
      <c r="KT48" s="243"/>
      <c r="KU48" s="243"/>
      <c r="KV48" s="13"/>
      <c r="KW48" s="13"/>
      <c r="KX48" s="256"/>
      <c r="KY48" s="391"/>
      <c r="KZ48" s="15"/>
      <c r="LA48" s="243"/>
      <c r="LB48" s="243"/>
      <c r="LC48" s="243"/>
      <c r="LD48" s="243"/>
      <c r="LE48" s="243"/>
      <c r="LF48" s="13"/>
      <c r="LG48" s="13"/>
      <c r="LH48" s="256"/>
      <c r="LI48" s="391"/>
      <c r="LJ48" s="15"/>
      <c r="LK48" s="243"/>
      <c r="LL48" s="243"/>
      <c r="LM48" s="243"/>
      <c r="LN48" s="243"/>
      <c r="LO48" s="243"/>
      <c r="LP48" s="13"/>
      <c r="LQ48" s="13"/>
      <c r="LR48" s="256"/>
      <c r="LS48" s="391"/>
      <c r="LT48" s="15"/>
      <c r="LU48" s="243"/>
      <c r="LV48" s="243"/>
      <c r="LW48" s="243"/>
      <c r="LX48" s="243"/>
      <c r="LY48" s="243"/>
      <c r="LZ48" s="13"/>
      <c r="MA48" s="13"/>
      <c r="MB48" s="256"/>
      <c r="MC48" s="391"/>
      <c r="MD48" s="15"/>
      <c r="ME48" s="243"/>
      <c r="MF48" s="243"/>
      <c r="MG48" s="243"/>
      <c r="MH48" s="243"/>
      <c r="MI48" s="243"/>
      <c r="MJ48" s="13"/>
      <c r="MK48" s="13"/>
      <c r="ML48" s="256"/>
      <c r="MM48" s="391"/>
      <c r="MN48" s="15"/>
      <c r="MO48" s="243"/>
      <c r="MP48" s="243"/>
      <c r="MQ48" s="243"/>
      <c r="MR48" s="243"/>
      <c r="MS48" s="243"/>
      <c r="MT48" s="13"/>
      <c r="MU48" s="13"/>
      <c r="MV48" s="256"/>
      <c r="MW48" s="391"/>
      <c r="MX48" s="15"/>
      <c r="MY48" s="243"/>
      <c r="MZ48" s="243"/>
      <c r="NA48" s="243"/>
      <c r="NB48" s="243"/>
      <c r="NC48" s="243"/>
      <c r="ND48" s="13"/>
      <c r="NE48" s="13"/>
      <c r="NF48" s="256"/>
      <c r="NG48" s="391"/>
      <c r="NH48" s="15"/>
      <c r="NI48" s="243"/>
      <c r="NJ48" s="243"/>
      <c r="NK48" s="243"/>
      <c r="NL48" s="243"/>
      <c r="NM48" s="243"/>
      <c r="NN48" s="13"/>
      <c r="NO48" s="13"/>
      <c r="NP48" s="256"/>
      <c r="NQ48" s="391"/>
      <c r="NR48" s="15"/>
      <c r="NS48" s="243"/>
      <c r="NT48" s="243"/>
      <c r="NU48" s="243"/>
      <c r="NV48" s="243"/>
      <c r="NW48" s="243"/>
      <c r="NX48" s="13"/>
      <c r="NY48" s="13"/>
      <c r="NZ48" s="256"/>
      <c r="OA48" s="391"/>
      <c r="OB48" s="15"/>
      <c r="OC48" s="243"/>
      <c r="OD48" s="243"/>
      <c r="OE48" s="243"/>
      <c r="OF48" s="243"/>
      <c r="OG48" s="243"/>
      <c r="OH48" s="13"/>
      <c r="OI48" s="13"/>
      <c r="OJ48" s="256"/>
      <c r="OK48" s="281" t="s">
        <v>245</v>
      </c>
      <c r="OL48" s="282"/>
      <c r="OM48" s="282"/>
      <c r="ON48" s="282"/>
      <c r="OO48" s="283"/>
      <c r="OP48" s="98"/>
      <c r="OQ48" s="98"/>
      <c r="OR48" s="98"/>
      <c r="OS48" s="98"/>
      <c r="OT48" s="98"/>
      <c r="OU48" s="281" t="s">
        <v>247</v>
      </c>
      <c r="OV48" s="282"/>
      <c r="OW48" s="282"/>
      <c r="OX48" s="282"/>
      <c r="OY48" s="283"/>
      <c r="OZ48" s="281" t="s">
        <v>248</v>
      </c>
      <c r="PA48" s="282"/>
      <c r="PB48" s="282"/>
      <c r="PC48" s="282"/>
      <c r="PD48" s="282"/>
      <c r="PE48" s="283"/>
      <c r="PF48" s="281" t="s">
        <v>245</v>
      </c>
      <c r="PG48" s="282"/>
      <c r="PH48" s="282"/>
      <c r="PI48" s="282"/>
      <c r="PJ48" s="283"/>
      <c r="PK48" s="281" t="s">
        <v>246</v>
      </c>
      <c r="PL48" s="282"/>
      <c r="PM48" s="282"/>
      <c r="PN48" s="282"/>
      <c r="PO48" s="282"/>
      <c r="PP48" s="283"/>
      <c r="PQ48" s="281" t="s">
        <v>245</v>
      </c>
      <c r="PR48" s="282"/>
      <c r="PS48" s="282"/>
      <c r="PT48" s="282"/>
      <c r="PU48" s="283"/>
      <c r="PV48" s="281" t="s">
        <v>246</v>
      </c>
      <c r="PW48" s="282"/>
      <c r="PX48" s="282"/>
      <c r="PY48" s="282"/>
      <c r="PZ48" s="282"/>
      <c r="QA48" s="283"/>
      <c r="QB48" s="281" t="s">
        <v>245</v>
      </c>
      <c r="QC48" s="282"/>
      <c r="QD48" s="282"/>
      <c r="QE48" s="282"/>
      <c r="QF48" s="283"/>
      <c r="QG48" s="281" t="s">
        <v>246</v>
      </c>
      <c r="QH48" s="282"/>
      <c r="QI48" s="282"/>
      <c r="QJ48" s="282"/>
      <c r="QK48" s="282"/>
      <c r="QL48" s="283"/>
      <c r="QM48" s="281" t="s">
        <v>245</v>
      </c>
      <c r="QN48" s="282"/>
      <c r="QO48" s="282"/>
      <c r="QP48" s="282"/>
      <c r="QQ48" s="283"/>
      <c r="QR48" s="281" t="s">
        <v>246</v>
      </c>
      <c r="QS48" s="282"/>
      <c r="QT48" s="282"/>
      <c r="QU48" s="282"/>
      <c r="QV48" s="282"/>
      <c r="QW48" s="283"/>
      <c r="QX48" s="281" t="s">
        <v>245</v>
      </c>
      <c r="QY48" s="282"/>
      <c r="QZ48" s="282"/>
      <c r="RA48" s="282"/>
      <c r="RB48" s="283"/>
      <c r="RC48" s="281" t="s">
        <v>246</v>
      </c>
      <c r="RD48" s="282"/>
      <c r="RE48" s="282"/>
      <c r="RF48" s="282"/>
      <c r="RG48" s="282"/>
      <c r="RH48" s="283"/>
    </row>
    <row r="49" spans="60:476">
      <c r="BH49" s="244"/>
      <c r="BI49" s="96"/>
      <c r="BJ49" s="95"/>
      <c r="BK49" s="96"/>
      <c r="BL49" s="96"/>
      <c r="BM49" s="244"/>
      <c r="BN49" s="96"/>
      <c r="BO49" s="96"/>
      <c r="BP49" s="96"/>
      <c r="BQ49" s="96"/>
      <c r="BR49" s="244"/>
      <c r="BS49" s="96"/>
      <c r="BT49" s="95"/>
      <c r="BU49" s="96"/>
      <c r="BV49" s="96"/>
      <c r="BW49" s="244"/>
      <c r="BX49" s="96"/>
      <c r="BY49" s="96"/>
      <c r="BZ49" s="96"/>
      <c r="CA49" s="96"/>
      <c r="CB49" s="244"/>
      <c r="CC49" s="96"/>
      <c r="CD49" s="95"/>
      <c r="CE49" s="96"/>
      <c r="CF49" s="96"/>
      <c r="CG49" s="244"/>
      <c r="CH49" s="96"/>
      <c r="CI49" s="96"/>
      <c r="CJ49" s="96"/>
      <c r="CK49" s="96"/>
      <c r="CL49" s="244"/>
      <c r="CM49" s="96"/>
      <c r="CN49" s="127"/>
      <c r="CO49" s="127"/>
      <c r="CP49" s="127"/>
      <c r="CQ49" s="127"/>
      <c r="CR49" s="127"/>
      <c r="CS49" s="96"/>
      <c r="CT49" s="96"/>
      <c r="CU49" s="96"/>
      <c r="CV49" s="244"/>
      <c r="CW49" s="96"/>
      <c r="CX49" s="127"/>
      <c r="CY49" s="127"/>
      <c r="CZ49" s="127"/>
      <c r="DA49" s="127"/>
      <c r="DB49" s="127"/>
      <c r="DC49" s="127"/>
      <c r="DD49" s="96"/>
      <c r="DE49" s="96"/>
      <c r="DF49" s="244"/>
      <c r="DG49" s="96"/>
      <c r="DH49" s="127"/>
      <c r="DI49" s="127"/>
      <c r="DJ49" s="127"/>
      <c r="DK49" s="127"/>
      <c r="DL49" s="127"/>
      <c r="DM49" s="127"/>
      <c r="DN49" s="96"/>
      <c r="DO49" s="96"/>
      <c r="DP49" s="244"/>
      <c r="DQ49" s="392"/>
      <c r="DR49" s="127"/>
      <c r="DS49" s="127"/>
      <c r="DT49" s="127"/>
      <c r="DU49" s="127"/>
      <c r="DV49" s="127"/>
      <c r="DW49" s="127"/>
      <c r="DX49" s="116"/>
      <c r="DY49" s="116"/>
      <c r="DZ49" s="145"/>
      <c r="EA49" s="392"/>
      <c r="EB49" s="127"/>
      <c r="EC49" s="127"/>
      <c r="ED49" s="127"/>
      <c r="EE49" s="127"/>
      <c r="EF49" s="127"/>
      <c r="EG49" s="127"/>
      <c r="EH49" s="116"/>
      <c r="EI49" s="116"/>
      <c r="EJ49" s="145"/>
      <c r="EK49" s="391"/>
      <c r="EL49" s="15"/>
      <c r="EM49" s="243"/>
      <c r="EN49" s="243"/>
      <c r="EO49" s="243"/>
      <c r="EP49" s="243"/>
      <c r="EQ49" s="243"/>
      <c r="ER49" s="13"/>
      <c r="ES49" s="13"/>
      <c r="ET49" s="256"/>
      <c r="EU49" s="391"/>
      <c r="EV49" s="15"/>
      <c r="EW49" s="243"/>
      <c r="EX49" s="243"/>
      <c r="EY49" s="243"/>
      <c r="EZ49" s="243"/>
      <c r="FA49" s="243"/>
      <c r="FB49" s="13"/>
      <c r="FC49" s="13"/>
      <c r="FD49" s="256"/>
      <c r="FE49" s="391"/>
      <c r="FF49" s="15"/>
      <c r="FG49" s="243"/>
      <c r="FH49" s="243"/>
      <c r="FI49" s="243"/>
      <c r="FJ49" s="243"/>
      <c r="FK49" s="243"/>
      <c r="FL49" s="13"/>
      <c r="FM49" s="13"/>
      <c r="FN49" s="256"/>
      <c r="FO49" s="391"/>
      <c r="FP49" s="15"/>
      <c r="FQ49" s="243"/>
      <c r="FR49" s="243"/>
      <c r="FS49" s="243"/>
      <c r="FT49" s="243"/>
      <c r="FU49" s="243"/>
      <c r="FV49" s="13"/>
      <c r="FW49" s="13"/>
      <c r="FX49" s="256"/>
      <c r="FY49" s="391"/>
      <c r="FZ49" s="15"/>
      <c r="GA49" s="243"/>
      <c r="GB49" s="243"/>
      <c r="GC49" s="243"/>
      <c r="GD49" s="243"/>
      <c r="GE49" s="243"/>
      <c r="GF49" s="13"/>
      <c r="GG49" s="13"/>
      <c r="GH49" s="256"/>
      <c r="GI49" s="391"/>
      <c r="GJ49" s="15"/>
      <c r="GK49" s="243"/>
      <c r="GL49" s="243"/>
      <c r="GM49" s="243"/>
      <c r="GN49" s="243"/>
      <c r="GO49" s="243"/>
      <c r="GP49" s="13"/>
      <c r="GQ49" s="13"/>
      <c r="GR49" s="256"/>
      <c r="GS49" s="391"/>
      <c r="GT49" s="15"/>
      <c r="GU49" s="243"/>
      <c r="GV49" s="243"/>
      <c r="GW49" s="243"/>
      <c r="GX49" s="243"/>
      <c r="GY49" s="243"/>
      <c r="GZ49" s="13"/>
      <c r="HA49" s="13"/>
      <c r="HB49" s="256"/>
      <c r="HC49" s="391"/>
      <c r="HD49" s="15"/>
      <c r="HE49" s="243"/>
      <c r="HF49" s="243"/>
      <c r="HG49" s="243"/>
      <c r="HH49" s="243"/>
      <c r="HI49" s="243"/>
      <c r="HJ49" s="13"/>
      <c r="HK49" s="13"/>
      <c r="HL49" s="256"/>
      <c r="HM49" s="391"/>
      <c r="HN49" s="15"/>
      <c r="HO49" s="243"/>
      <c r="HP49" s="243"/>
      <c r="HQ49" s="243"/>
      <c r="HR49" s="243"/>
      <c r="HS49" s="243"/>
      <c r="HT49" s="13"/>
      <c r="HU49" s="13"/>
      <c r="HV49" s="256"/>
      <c r="HW49" s="391"/>
      <c r="HX49" s="15"/>
      <c r="HY49" s="243"/>
      <c r="HZ49" s="243"/>
      <c r="IA49" s="243"/>
      <c r="IB49" s="243"/>
      <c r="IC49" s="243"/>
      <c r="ID49" s="13"/>
      <c r="IE49" s="13"/>
      <c r="IF49" s="256"/>
      <c r="IG49" s="391"/>
      <c r="IH49" s="15"/>
      <c r="II49" s="243"/>
      <c r="IJ49" s="243"/>
      <c r="IK49" s="243"/>
      <c r="IL49" s="243"/>
      <c r="IM49" s="243"/>
      <c r="IN49" s="13"/>
      <c r="IO49" s="13"/>
      <c r="IP49" s="256"/>
      <c r="IQ49" s="391"/>
      <c r="IR49" s="15"/>
      <c r="IS49" s="243"/>
      <c r="IT49" s="243"/>
      <c r="IU49" s="243"/>
      <c r="IV49" s="243"/>
      <c r="IW49" s="243"/>
      <c r="IX49" s="13"/>
      <c r="IY49" s="13"/>
      <c r="IZ49" s="256"/>
      <c r="JA49" s="391"/>
      <c r="JB49" s="15"/>
      <c r="JC49" s="243"/>
      <c r="JD49" s="243"/>
      <c r="JE49" s="243"/>
      <c r="JF49" s="243"/>
      <c r="JG49" s="243"/>
      <c r="JH49" s="13"/>
      <c r="JI49" s="13"/>
      <c r="JJ49" s="256"/>
      <c r="JK49" s="391"/>
      <c r="JL49" s="15"/>
      <c r="JM49" s="243"/>
      <c r="JN49" s="243"/>
      <c r="JO49" s="243"/>
      <c r="JP49" s="243"/>
      <c r="JQ49" s="243"/>
      <c r="JR49" s="13"/>
      <c r="JS49" s="13"/>
      <c r="JT49" s="256"/>
      <c r="JU49" s="391"/>
      <c r="JV49" s="15"/>
      <c r="JW49" s="243"/>
      <c r="JX49" s="243"/>
      <c r="JY49" s="243"/>
      <c r="JZ49" s="243"/>
      <c r="KA49" s="243"/>
      <c r="KB49" s="13"/>
      <c r="KC49" s="13"/>
      <c r="KD49" s="256"/>
      <c r="KE49" s="391"/>
      <c r="KF49" s="15"/>
      <c r="KG49" s="243"/>
      <c r="KH49" s="243"/>
      <c r="KI49" s="243"/>
      <c r="KJ49" s="243"/>
      <c r="KK49" s="243"/>
      <c r="KL49" s="13"/>
      <c r="KM49" s="13"/>
      <c r="KN49" s="256"/>
      <c r="KO49" s="391"/>
      <c r="KP49" s="15"/>
      <c r="KQ49" s="243"/>
      <c r="KR49" s="243"/>
      <c r="KS49" s="243"/>
      <c r="KT49" s="243"/>
      <c r="KU49" s="243"/>
      <c r="KV49" s="13"/>
      <c r="KW49" s="13"/>
      <c r="KX49" s="256"/>
      <c r="KY49" s="391"/>
      <c r="KZ49" s="15"/>
      <c r="LA49" s="243"/>
      <c r="LB49" s="243"/>
      <c r="LC49" s="243"/>
      <c r="LD49" s="243"/>
      <c r="LE49" s="243"/>
      <c r="LF49" s="13"/>
      <c r="LG49" s="13"/>
      <c r="LH49" s="256"/>
      <c r="LI49" s="391"/>
      <c r="LJ49" s="15"/>
      <c r="LK49" s="243"/>
      <c r="LL49" s="243"/>
      <c r="LM49" s="243"/>
      <c r="LN49" s="243"/>
      <c r="LO49" s="243"/>
      <c r="LP49" s="13"/>
      <c r="LQ49" s="13"/>
      <c r="LR49" s="256"/>
      <c r="LS49" s="391"/>
      <c r="LT49" s="15"/>
      <c r="LU49" s="243"/>
      <c r="LV49" s="243"/>
      <c r="LW49" s="243"/>
      <c r="LX49" s="243"/>
      <c r="LY49" s="243"/>
      <c r="LZ49" s="13"/>
      <c r="MA49" s="13"/>
      <c r="MB49" s="256"/>
      <c r="MC49" s="391"/>
      <c r="MD49" s="15"/>
      <c r="ME49" s="243"/>
      <c r="MF49" s="243"/>
      <c r="MG49" s="243"/>
      <c r="MH49" s="243"/>
      <c r="MI49" s="243"/>
      <c r="MJ49" s="13"/>
      <c r="MK49" s="13"/>
      <c r="ML49" s="256"/>
      <c r="MM49" s="391"/>
      <c r="MN49" s="15"/>
      <c r="MO49" s="243"/>
      <c r="MP49" s="243"/>
      <c r="MQ49" s="243"/>
      <c r="MR49" s="243"/>
      <c r="MS49" s="243"/>
      <c r="MT49" s="13"/>
      <c r="MU49" s="13"/>
      <c r="MV49" s="256"/>
      <c r="MW49" s="391"/>
      <c r="MX49" s="15"/>
      <c r="MY49" s="243"/>
      <c r="MZ49" s="243"/>
      <c r="NA49" s="243"/>
      <c r="NB49" s="243"/>
      <c r="NC49" s="243"/>
      <c r="ND49" s="13"/>
      <c r="NE49" s="13"/>
      <c r="NF49" s="256"/>
      <c r="NG49" s="391"/>
      <c r="NH49" s="15"/>
      <c r="NI49" s="243"/>
      <c r="NJ49" s="243"/>
      <c r="NK49" s="243"/>
      <c r="NL49" s="243"/>
      <c r="NM49" s="243"/>
      <c r="NN49" s="13"/>
      <c r="NO49" s="13"/>
      <c r="NP49" s="256"/>
      <c r="NQ49" s="391"/>
      <c r="NR49" s="15"/>
      <c r="NS49" s="243"/>
      <c r="NT49" s="243"/>
      <c r="NU49" s="243"/>
      <c r="NV49" s="243"/>
      <c r="NW49" s="243"/>
      <c r="NX49" s="13"/>
      <c r="NY49" s="13"/>
      <c r="NZ49" s="256"/>
      <c r="OA49" s="391"/>
      <c r="OB49" s="15"/>
      <c r="OC49" s="243"/>
      <c r="OD49" s="243"/>
      <c r="OE49" s="243"/>
      <c r="OF49" s="243"/>
      <c r="OG49" s="243"/>
      <c r="OH49" s="13"/>
      <c r="OI49" s="13"/>
      <c r="OJ49" s="256"/>
      <c r="OK49" s="281" t="s">
        <v>247</v>
      </c>
      <c r="OL49" s="282"/>
      <c r="OM49" s="282"/>
      <c r="ON49" s="282"/>
      <c r="OO49" s="283"/>
      <c r="OP49" s="98"/>
      <c r="OQ49" s="98"/>
      <c r="OR49" s="98"/>
      <c r="OS49" s="98"/>
      <c r="OT49" s="98"/>
      <c r="OU49" s="281" t="s">
        <v>249</v>
      </c>
      <c r="OV49" s="282"/>
      <c r="OW49" s="282"/>
      <c r="OX49" s="282"/>
      <c r="OY49" s="283"/>
      <c r="OZ49" s="282" t="s">
        <v>250</v>
      </c>
      <c r="PA49" s="282"/>
      <c r="PB49" s="282"/>
      <c r="PC49" s="282"/>
      <c r="PD49" s="282"/>
      <c r="PE49" s="283"/>
      <c r="PF49" s="281" t="s">
        <v>247</v>
      </c>
      <c r="PG49" s="282"/>
      <c r="PH49" s="282"/>
      <c r="PI49" s="282"/>
      <c r="PJ49" s="283"/>
      <c r="PK49" s="281" t="s">
        <v>248</v>
      </c>
      <c r="PL49" s="282"/>
      <c r="PM49" s="282"/>
      <c r="PN49" s="282"/>
      <c r="PO49" s="282"/>
      <c r="PP49" s="283"/>
      <c r="PQ49" s="281" t="s">
        <v>247</v>
      </c>
      <c r="PR49" s="282"/>
      <c r="PS49" s="282"/>
      <c r="PT49" s="282"/>
      <c r="PU49" s="283"/>
      <c r="PV49" s="281" t="s">
        <v>248</v>
      </c>
      <c r="PW49" s="282"/>
      <c r="PX49" s="282"/>
      <c r="PY49" s="282"/>
      <c r="PZ49" s="282"/>
      <c r="QA49" s="283"/>
      <c r="QB49" s="281" t="s">
        <v>247</v>
      </c>
      <c r="QC49" s="282"/>
      <c r="QD49" s="282"/>
      <c r="QE49" s="282"/>
      <c r="QF49" s="283"/>
      <c r="QG49" s="281" t="s">
        <v>248</v>
      </c>
      <c r="QH49" s="282"/>
      <c r="QI49" s="282"/>
      <c r="QJ49" s="282"/>
      <c r="QK49" s="282"/>
      <c r="QL49" s="283"/>
      <c r="QM49" s="281" t="s">
        <v>247</v>
      </c>
      <c r="QN49" s="282"/>
      <c r="QO49" s="282"/>
      <c r="QP49" s="282"/>
      <c r="QQ49" s="283"/>
      <c r="QR49" s="281" t="s">
        <v>248</v>
      </c>
      <c r="QS49" s="282"/>
      <c r="QT49" s="282"/>
      <c r="QU49" s="282"/>
      <c r="QV49" s="282"/>
      <c r="QW49" s="283"/>
      <c r="QX49" s="281" t="s">
        <v>247</v>
      </c>
      <c r="QY49" s="282"/>
      <c r="QZ49" s="282"/>
      <c r="RA49" s="282"/>
      <c r="RB49" s="283"/>
      <c r="RC49" s="281" t="s">
        <v>248</v>
      </c>
      <c r="RD49" s="282"/>
      <c r="RE49" s="282"/>
      <c r="RF49" s="282"/>
      <c r="RG49" s="282"/>
      <c r="RH49" s="283"/>
    </row>
    <row r="50" spans="60:476">
      <c r="BH50" s="244"/>
      <c r="BI50" s="96"/>
      <c r="BJ50" s="95"/>
      <c r="BK50" s="96"/>
      <c r="BL50" s="96"/>
      <c r="BM50" s="244"/>
      <c r="BN50" s="96"/>
      <c r="BO50" s="96"/>
      <c r="BP50" s="96"/>
      <c r="BQ50" s="96"/>
      <c r="BR50" s="244"/>
      <c r="BS50" s="96"/>
      <c r="BT50" s="95"/>
      <c r="BU50" s="96"/>
      <c r="BV50" s="96"/>
      <c r="BW50" s="244"/>
      <c r="BX50" s="96"/>
      <c r="BY50" s="96"/>
      <c r="BZ50" s="96"/>
      <c r="CA50" s="96"/>
      <c r="CB50" s="244"/>
      <c r="CC50" s="96"/>
      <c r="CD50" s="95"/>
      <c r="CE50" s="96"/>
      <c r="CF50" s="96"/>
      <c r="CG50" s="244"/>
      <c r="CH50" s="96"/>
      <c r="CI50" s="96"/>
      <c r="CJ50" s="96"/>
      <c r="CK50" s="96"/>
      <c r="CL50" s="244"/>
      <c r="CM50" s="96"/>
      <c r="CN50" s="127"/>
      <c r="CO50" s="127"/>
      <c r="CP50" s="127"/>
      <c r="CQ50" s="127"/>
      <c r="CR50" s="127"/>
      <c r="CS50" s="96"/>
      <c r="CT50" s="96"/>
      <c r="CU50" s="96"/>
      <c r="CV50" s="244"/>
      <c r="CW50" s="96"/>
      <c r="CX50" s="127"/>
      <c r="CY50" s="127"/>
      <c r="CZ50" s="127"/>
      <c r="DA50" s="127"/>
      <c r="DB50" s="127"/>
      <c r="DC50" s="96"/>
      <c r="DD50" s="96"/>
      <c r="DE50" s="96"/>
      <c r="DF50" s="244"/>
      <c r="DG50" s="96"/>
      <c r="DH50" s="127"/>
      <c r="DI50" s="127"/>
      <c r="DJ50" s="127"/>
      <c r="DK50" s="127"/>
      <c r="DL50" s="127"/>
      <c r="DM50" s="96"/>
      <c r="DN50" s="96"/>
      <c r="DO50" s="96"/>
      <c r="DP50" s="244"/>
      <c r="DQ50" s="392"/>
      <c r="DR50" s="127"/>
      <c r="DS50" s="127"/>
      <c r="DT50" s="127"/>
      <c r="DU50" s="127"/>
      <c r="DV50" s="127"/>
      <c r="DW50" s="116"/>
      <c r="DX50" s="116"/>
      <c r="DY50" s="116"/>
      <c r="DZ50" s="145"/>
      <c r="EA50" s="392"/>
      <c r="EB50" s="127"/>
      <c r="EC50" s="127"/>
      <c r="ED50" s="127"/>
      <c r="EE50" s="127"/>
      <c r="EF50" s="127"/>
      <c r="EG50" s="116"/>
      <c r="EH50" s="116"/>
      <c r="EI50" s="116"/>
      <c r="EJ50" s="145"/>
      <c r="EK50" s="391"/>
      <c r="EL50" s="15"/>
      <c r="EM50" s="243"/>
      <c r="EN50" s="243"/>
      <c r="EO50" s="243"/>
      <c r="EP50" s="243"/>
      <c r="EQ50" s="13"/>
      <c r="ER50" s="13"/>
      <c r="ES50" s="13"/>
      <c r="ET50" s="256"/>
      <c r="EU50" s="391"/>
      <c r="EV50" s="15"/>
      <c r="EW50" s="243"/>
      <c r="EX50" s="243"/>
      <c r="EY50" s="243"/>
      <c r="EZ50" s="243"/>
      <c r="FA50" s="13"/>
      <c r="FB50" s="13"/>
      <c r="FC50" s="13"/>
      <c r="FD50" s="256"/>
      <c r="FE50" s="391"/>
      <c r="FF50" s="15"/>
      <c r="FG50" s="243"/>
      <c r="FH50" s="243"/>
      <c r="FI50" s="243"/>
      <c r="FJ50" s="243"/>
      <c r="FK50" s="13"/>
      <c r="FL50" s="13"/>
      <c r="FM50" s="13"/>
      <c r="FN50" s="256"/>
      <c r="FO50" s="391"/>
      <c r="FP50" s="15"/>
      <c r="FQ50" s="243"/>
      <c r="FR50" s="243"/>
      <c r="FS50" s="243"/>
      <c r="FT50" s="243"/>
      <c r="FU50" s="13"/>
      <c r="FV50" s="13"/>
      <c r="FW50" s="13"/>
      <c r="FX50" s="256"/>
      <c r="FY50" s="391"/>
      <c r="FZ50" s="15"/>
      <c r="GA50" s="243"/>
      <c r="GB50" s="243"/>
      <c r="GC50" s="243"/>
      <c r="GD50" s="243"/>
      <c r="GE50" s="13"/>
      <c r="GF50" s="13"/>
      <c r="GG50" s="13"/>
      <c r="GH50" s="256"/>
      <c r="GI50" s="391"/>
      <c r="GJ50" s="15"/>
      <c r="GK50" s="243"/>
      <c r="GL50" s="243"/>
      <c r="GM50" s="243"/>
      <c r="GN50" s="243"/>
      <c r="GO50" s="13"/>
      <c r="GP50" s="13"/>
      <c r="GQ50" s="13"/>
      <c r="GR50" s="256"/>
      <c r="GS50" s="391"/>
      <c r="GT50" s="15"/>
      <c r="GU50" s="243"/>
      <c r="GV50" s="243"/>
      <c r="GW50" s="243"/>
      <c r="GX50" s="243"/>
      <c r="GY50" s="13"/>
      <c r="GZ50" s="13"/>
      <c r="HA50" s="13"/>
      <c r="HB50" s="256"/>
      <c r="HC50" s="391"/>
      <c r="HD50" s="15"/>
      <c r="HE50" s="243"/>
      <c r="HF50" s="243"/>
      <c r="HG50" s="243"/>
      <c r="HH50" s="243"/>
      <c r="HI50" s="13"/>
      <c r="HJ50" s="13"/>
      <c r="HK50" s="13"/>
      <c r="HL50" s="256"/>
      <c r="HM50" s="391"/>
      <c r="HN50" s="15"/>
      <c r="HO50" s="243"/>
      <c r="HP50" s="243"/>
      <c r="HQ50" s="243"/>
      <c r="HR50" s="243"/>
      <c r="HS50" s="13"/>
      <c r="HT50" s="13"/>
      <c r="HU50" s="13"/>
      <c r="HV50" s="256"/>
      <c r="HW50" s="391"/>
      <c r="HX50" s="15"/>
      <c r="HY50" s="243"/>
      <c r="HZ50" s="243"/>
      <c r="IA50" s="243"/>
      <c r="IB50" s="243"/>
      <c r="IC50" s="13"/>
      <c r="ID50" s="13"/>
      <c r="IE50" s="13"/>
      <c r="IF50" s="256"/>
      <c r="IG50" s="391"/>
      <c r="IH50" s="15"/>
      <c r="II50" s="243"/>
      <c r="IJ50" s="243"/>
      <c r="IK50" s="243"/>
      <c r="IL50" s="243"/>
      <c r="IM50" s="13"/>
      <c r="IN50" s="13"/>
      <c r="IO50" s="13"/>
      <c r="IP50" s="256"/>
      <c r="IQ50" s="391"/>
      <c r="IR50" s="15"/>
      <c r="IS50" s="243"/>
      <c r="IT50" s="243"/>
      <c r="IU50" s="243"/>
      <c r="IV50" s="243"/>
      <c r="IW50" s="13"/>
      <c r="IX50" s="13"/>
      <c r="IY50" s="13"/>
      <c r="IZ50" s="256"/>
      <c r="JA50" s="391"/>
      <c r="JB50" s="15"/>
      <c r="JC50" s="243"/>
      <c r="JD50" s="243"/>
      <c r="JE50" s="243"/>
      <c r="JF50" s="243"/>
      <c r="JG50" s="13"/>
      <c r="JH50" s="13"/>
      <c r="JI50" s="13"/>
      <c r="JJ50" s="256"/>
      <c r="JK50" s="391"/>
      <c r="JL50" s="15"/>
      <c r="JM50" s="243"/>
      <c r="JN50" s="243"/>
      <c r="JO50" s="243"/>
      <c r="JP50" s="243"/>
      <c r="JQ50" s="13"/>
      <c r="JR50" s="13"/>
      <c r="JS50" s="13"/>
      <c r="JT50" s="256"/>
      <c r="JU50" s="391"/>
      <c r="JV50" s="15"/>
      <c r="JW50" s="243"/>
      <c r="JX50" s="243"/>
      <c r="JY50" s="243"/>
      <c r="JZ50" s="243"/>
      <c r="KA50" s="13"/>
      <c r="KB50" s="13"/>
      <c r="KC50" s="13"/>
      <c r="KD50" s="256"/>
      <c r="KE50" s="391"/>
      <c r="KF50" s="15"/>
      <c r="KG50" s="243"/>
      <c r="KH50" s="243"/>
      <c r="KI50" s="243"/>
      <c r="KJ50" s="243"/>
      <c r="KK50" s="13"/>
      <c r="KL50" s="13"/>
      <c r="KM50" s="13"/>
      <c r="KN50" s="256"/>
      <c r="KO50" s="391"/>
      <c r="KP50" s="15"/>
      <c r="KQ50" s="243"/>
      <c r="KR50" s="243"/>
      <c r="KS50" s="243"/>
      <c r="KT50" s="243"/>
      <c r="KU50" s="13"/>
      <c r="KV50" s="13"/>
      <c r="KW50" s="13"/>
      <c r="KX50" s="256"/>
      <c r="KY50" s="391"/>
      <c r="KZ50" s="15"/>
      <c r="LA50" s="243"/>
      <c r="LB50" s="243"/>
      <c r="LC50" s="243"/>
      <c r="LD50" s="243"/>
      <c r="LE50" s="13"/>
      <c r="LF50" s="13"/>
      <c r="LG50" s="13"/>
      <c r="LH50" s="256"/>
      <c r="LI50" s="391"/>
      <c r="LJ50" s="15"/>
      <c r="LK50" s="243"/>
      <c r="LL50" s="243"/>
      <c r="LM50" s="243"/>
      <c r="LN50" s="243"/>
      <c r="LO50" s="13"/>
      <c r="LP50" s="13"/>
      <c r="LQ50" s="13"/>
      <c r="LR50" s="256"/>
      <c r="LS50" s="391"/>
      <c r="LT50" s="15"/>
      <c r="LU50" s="243"/>
      <c r="LV50" s="243"/>
      <c r="LW50" s="243"/>
      <c r="LX50" s="243"/>
      <c r="LY50" s="13"/>
      <c r="LZ50" s="13"/>
      <c r="MA50" s="13"/>
      <c r="MB50" s="256"/>
      <c r="MC50" s="391"/>
      <c r="MD50" s="15"/>
      <c r="ME50" s="243"/>
      <c r="MF50" s="243"/>
      <c r="MG50" s="243"/>
      <c r="MH50" s="243"/>
      <c r="MI50" s="13"/>
      <c r="MJ50" s="13"/>
      <c r="MK50" s="13"/>
      <c r="ML50" s="256"/>
      <c r="MM50" s="391"/>
      <c r="MN50" s="15"/>
      <c r="MO50" s="243"/>
      <c r="MP50" s="243"/>
      <c r="MQ50" s="243"/>
      <c r="MR50" s="243"/>
      <c r="MS50" s="13"/>
      <c r="MT50" s="13"/>
      <c r="MU50" s="13"/>
      <c r="MV50" s="256"/>
      <c r="MW50" s="391"/>
      <c r="MX50" s="15"/>
      <c r="MY50" s="243"/>
      <c r="MZ50" s="243"/>
      <c r="NA50" s="243"/>
      <c r="NB50" s="243"/>
      <c r="NC50" s="13"/>
      <c r="ND50" s="13"/>
      <c r="NE50" s="13"/>
      <c r="NF50" s="256"/>
      <c r="NG50" s="391"/>
      <c r="NH50" s="15"/>
      <c r="NI50" s="243"/>
      <c r="NJ50" s="243"/>
      <c r="NK50" s="243"/>
      <c r="NL50" s="243"/>
      <c r="NM50" s="13"/>
      <c r="NN50" s="13"/>
      <c r="NO50" s="13"/>
      <c r="NP50" s="256"/>
      <c r="NQ50" s="391"/>
      <c r="NR50" s="15"/>
      <c r="NS50" s="243"/>
      <c r="NT50" s="243"/>
      <c r="NU50" s="243"/>
      <c r="NV50" s="243"/>
      <c r="NW50" s="13"/>
      <c r="NX50" s="13"/>
      <c r="NY50" s="13"/>
      <c r="NZ50" s="256"/>
      <c r="OA50" s="391"/>
      <c r="OB50" s="15"/>
      <c r="OC50" s="243"/>
      <c r="OD50" s="243"/>
      <c r="OE50" s="243"/>
      <c r="OF50" s="243"/>
      <c r="OG50" s="13"/>
      <c r="OH50" s="13"/>
      <c r="OI50" s="13"/>
      <c r="OJ50" s="256"/>
      <c r="OK50" s="281" t="s">
        <v>249</v>
      </c>
      <c r="OL50" s="282"/>
      <c r="OM50" s="282"/>
      <c r="ON50" s="282"/>
      <c r="OO50" s="283"/>
      <c r="OP50" s="98"/>
      <c r="OQ50" s="98"/>
      <c r="OR50" s="98"/>
      <c r="OS50" s="98"/>
      <c r="OT50" s="98"/>
      <c r="OU50" s="281" t="s">
        <v>251</v>
      </c>
      <c r="OV50" s="282"/>
      <c r="OW50" s="282"/>
      <c r="OX50" s="282"/>
      <c r="OY50" s="283"/>
      <c r="OZ50" s="282" t="s">
        <v>252</v>
      </c>
      <c r="PA50" s="282"/>
      <c r="PB50" s="282"/>
      <c r="PC50" s="282"/>
      <c r="PD50" s="282"/>
      <c r="PE50" s="283"/>
      <c r="PF50" s="281" t="s">
        <v>249</v>
      </c>
      <c r="PG50" s="282"/>
      <c r="PH50" s="282"/>
      <c r="PI50" s="282"/>
      <c r="PJ50" s="283"/>
      <c r="PK50" s="282" t="s">
        <v>250</v>
      </c>
      <c r="PL50" s="282"/>
      <c r="PM50" s="282"/>
      <c r="PN50" s="282"/>
      <c r="PO50" s="282"/>
      <c r="PP50" s="283"/>
      <c r="PQ50" s="281" t="s">
        <v>249</v>
      </c>
      <c r="PR50" s="282"/>
      <c r="PS50" s="282"/>
      <c r="PT50" s="282"/>
      <c r="PU50" s="283"/>
      <c r="PV50" s="282" t="s">
        <v>250</v>
      </c>
      <c r="PW50" s="282"/>
      <c r="PX50" s="282"/>
      <c r="PY50" s="282"/>
      <c r="PZ50" s="282"/>
      <c r="QA50" s="283"/>
      <c r="QB50" s="281" t="s">
        <v>249</v>
      </c>
      <c r="QC50" s="282"/>
      <c r="QD50" s="282"/>
      <c r="QE50" s="282"/>
      <c r="QF50" s="283"/>
      <c r="QG50" s="282" t="s">
        <v>250</v>
      </c>
      <c r="QH50" s="282"/>
      <c r="QI50" s="282"/>
      <c r="QJ50" s="282"/>
      <c r="QK50" s="282"/>
      <c r="QL50" s="283"/>
      <c r="QM50" s="281" t="s">
        <v>249</v>
      </c>
      <c r="QN50" s="282"/>
      <c r="QO50" s="282"/>
      <c r="QP50" s="282"/>
      <c r="QQ50" s="283"/>
      <c r="QR50" s="282" t="s">
        <v>250</v>
      </c>
      <c r="QS50" s="282"/>
      <c r="QT50" s="282"/>
      <c r="QU50" s="282"/>
      <c r="QV50" s="282"/>
      <c r="QW50" s="283"/>
      <c r="QX50" s="281" t="s">
        <v>249</v>
      </c>
      <c r="QY50" s="282"/>
      <c r="QZ50" s="282"/>
      <c r="RA50" s="282"/>
      <c r="RB50" s="283"/>
      <c r="RC50" s="282" t="s">
        <v>250</v>
      </c>
      <c r="RD50" s="282"/>
      <c r="RE50" s="282"/>
      <c r="RF50" s="282"/>
      <c r="RG50" s="282"/>
      <c r="RH50" s="283"/>
    </row>
    <row r="51" spans="60:476">
      <c r="BH51" s="244"/>
      <c r="BI51" s="96"/>
      <c r="BJ51" s="95"/>
      <c r="BK51" s="96"/>
      <c r="BL51" s="96"/>
      <c r="BM51" s="244"/>
      <c r="BN51" s="96"/>
      <c r="BO51" s="96"/>
      <c r="BP51" s="96"/>
      <c r="BQ51" s="96"/>
      <c r="BR51" s="244"/>
      <c r="BS51" s="96"/>
      <c r="BT51" s="95"/>
      <c r="BU51" s="96"/>
      <c r="BV51" s="96"/>
      <c r="BW51" s="244"/>
      <c r="BX51" s="96"/>
      <c r="BY51" s="96"/>
      <c r="BZ51" s="96"/>
      <c r="CA51" s="96"/>
      <c r="CB51" s="244"/>
      <c r="CC51" s="96"/>
      <c r="CD51" s="95"/>
      <c r="CE51" s="96"/>
      <c r="CF51" s="96"/>
      <c r="CG51" s="244"/>
      <c r="CH51" s="96"/>
      <c r="CI51" s="96"/>
      <c r="CJ51" s="96"/>
      <c r="CK51" s="96"/>
      <c r="CL51" s="244"/>
      <c r="CM51" s="96"/>
      <c r="CN51" s="127"/>
      <c r="CO51" s="127"/>
      <c r="CP51" s="127"/>
      <c r="CQ51" s="127"/>
      <c r="CR51" s="127"/>
      <c r="CS51" s="96"/>
      <c r="CT51" s="96"/>
      <c r="CU51" s="96"/>
      <c r="CV51" s="244"/>
      <c r="CW51" s="96"/>
      <c r="CX51" s="127"/>
      <c r="CY51" s="127"/>
      <c r="CZ51" s="127"/>
      <c r="DA51" s="127"/>
      <c r="DB51" s="127"/>
      <c r="DC51" s="96"/>
      <c r="DD51" s="96"/>
      <c r="DE51" s="96"/>
      <c r="DF51" s="244"/>
      <c r="DG51" s="96"/>
      <c r="DH51" s="127"/>
      <c r="DI51" s="127"/>
      <c r="DJ51" s="127"/>
      <c r="DK51" s="127"/>
      <c r="DL51" s="127"/>
      <c r="DM51" s="96"/>
      <c r="DN51" s="96"/>
      <c r="DO51" s="96"/>
      <c r="DP51" s="244"/>
      <c r="DQ51" s="392"/>
      <c r="DR51" s="127"/>
      <c r="DS51" s="127"/>
      <c r="DT51" s="127"/>
      <c r="DU51" s="127"/>
      <c r="DV51" s="127"/>
      <c r="DW51" s="116"/>
      <c r="DX51" s="116"/>
      <c r="DY51" s="116"/>
      <c r="DZ51" s="145"/>
      <c r="EA51" s="392"/>
      <c r="EB51" s="127"/>
      <c r="EC51" s="127"/>
      <c r="ED51" s="127"/>
      <c r="EE51" s="127"/>
      <c r="EF51" s="127"/>
      <c r="EG51" s="116"/>
      <c r="EH51" s="116"/>
      <c r="EI51" s="116"/>
      <c r="EJ51" s="145"/>
      <c r="EK51" s="391"/>
      <c r="EL51" s="15"/>
      <c r="EM51" s="243"/>
      <c r="EN51" s="243"/>
      <c r="EO51" s="243"/>
      <c r="EP51" s="243"/>
      <c r="EQ51" s="13"/>
      <c r="ER51" s="13"/>
      <c r="ES51" s="13"/>
      <c r="ET51" s="256"/>
      <c r="EU51" s="391"/>
      <c r="EV51" s="15"/>
      <c r="EW51" s="243"/>
      <c r="EX51" s="243"/>
      <c r="EY51" s="243"/>
      <c r="EZ51" s="243"/>
      <c r="FA51" s="13"/>
      <c r="FB51" s="13"/>
      <c r="FC51" s="13"/>
      <c r="FD51" s="256"/>
      <c r="FE51" s="391"/>
      <c r="FF51" s="15"/>
      <c r="FG51" s="243"/>
      <c r="FH51" s="243"/>
      <c r="FI51" s="243"/>
      <c r="FJ51" s="243"/>
      <c r="FK51" s="13"/>
      <c r="FL51" s="13"/>
      <c r="FM51" s="13"/>
      <c r="FN51" s="256"/>
      <c r="FO51" s="391"/>
      <c r="FP51" s="15"/>
      <c r="FQ51" s="243"/>
      <c r="FR51" s="243"/>
      <c r="FS51" s="243"/>
      <c r="FT51" s="243"/>
      <c r="FU51" s="13"/>
      <c r="FV51" s="13"/>
      <c r="FW51" s="13"/>
      <c r="FX51" s="256"/>
      <c r="FY51" s="391"/>
      <c r="FZ51" s="15"/>
      <c r="GA51" s="243"/>
      <c r="GB51" s="243"/>
      <c r="GC51" s="243"/>
      <c r="GD51" s="243"/>
      <c r="GE51" s="13"/>
      <c r="GF51" s="13"/>
      <c r="GG51" s="13"/>
      <c r="GH51" s="256"/>
      <c r="GI51" s="391"/>
      <c r="GJ51" s="15"/>
      <c r="GK51" s="243"/>
      <c r="GL51" s="243"/>
      <c r="GM51" s="243"/>
      <c r="GN51" s="243"/>
      <c r="GO51" s="13"/>
      <c r="GP51" s="13"/>
      <c r="GQ51" s="13"/>
      <c r="GR51" s="256"/>
      <c r="GS51" s="391"/>
      <c r="GT51" s="15"/>
      <c r="GU51" s="243"/>
      <c r="GV51" s="243"/>
      <c r="GW51" s="243"/>
      <c r="GX51" s="243"/>
      <c r="GY51" s="13"/>
      <c r="GZ51" s="13"/>
      <c r="HA51" s="13"/>
      <c r="HB51" s="256"/>
      <c r="HC51" s="391"/>
      <c r="HD51" s="15"/>
      <c r="HE51" s="243"/>
      <c r="HF51" s="243"/>
      <c r="HG51" s="243"/>
      <c r="HH51" s="243"/>
      <c r="HI51" s="13"/>
      <c r="HJ51" s="13"/>
      <c r="HK51" s="13"/>
      <c r="HL51" s="256"/>
      <c r="HM51" s="391"/>
      <c r="HN51" s="15"/>
      <c r="HO51" s="243"/>
      <c r="HP51" s="243"/>
      <c r="HQ51" s="243"/>
      <c r="HR51" s="243"/>
      <c r="HS51" s="13"/>
      <c r="HT51" s="13"/>
      <c r="HU51" s="13"/>
      <c r="HV51" s="256"/>
      <c r="HW51" s="391"/>
      <c r="HX51" s="15"/>
      <c r="HY51" s="243"/>
      <c r="HZ51" s="243"/>
      <c r="IA51" s="243"/>
      <c r="IB51" s="243"/>
      <c r="IC51" s="13"/>
      <c r="ID51" s="13"/>
      <c r="IE51" s="13"/>
      <c r="IF51" s="256"/>
      <c r="IG51" s="391"/>
      <c r="IH51" s="15"/>
      <c r="II51" s="243"/>
      <c r="IJ51" s="243"/>
      <c r="IK51" s="243"/>
      <c r="IL51" s="243"/>
      <c r="IM51" s="13"/>
      <c r="IN51" s="13"/>
      <c r="IO51" s="13"/>
      <c r="IP51" s="256"/>
      <c r="IQ51" s="391"/>
      <c r="IR51" s="15"/>
      <c r="IS51" s="243"/>
      <c r="IT51" s="243"/>
      <c r="IU51" s="243"/>
      <c r="IV51" s="243"/>
      <c r="IW51" s="13"/>
      <c r="IX51" s="13"/>
      <c r="IY51" s="13"/>
      <c r="IZ51" s="256"/>
      <c r="JA51" s="391"/>
      <c r="JB51" s="15"/>
      <c r="JC51" s="243"/>
      <c r="JD51" s="243"/>
      <c r="JE51" s="243"/>
      <c r="JF51" s="243"/>
      <c r="JG51" s="13"/>
      <c r="JH51" s="13"/>
      <c r="JI51" s="13"/>
      <c r="JJ51" s="256"/>
      <c r="JK51" s="391"/>
      <c r="JL51" s="15"/>
      <c r="JM51" s="243"/>
      <c r="JN51" s="243"/>
      <c r="JO51" s="243"/>
      <c r="JP51" s="243"/>
      <c r="JQ51" s="13"/>
      <c r="JR51" s="13"/>
      <c r="JS51" s="13"/>
      <c r="JT51" s="256"/>
      <c r="JU51" s="391"/>
      <c r="JV51" s="15"/>
      <c r="JW51" s="243"/>
      <c r="JX51" s="243"/>
      <c r="JY51" s="243"/>
      <c r="JZ51" s="243"/>
      <c r="KA51" s="13"/>
      <c r="KB51" s="13"/>
      <c r="KC51" s="13"/>
      <c r="KD51" s="256"/>
      <c r="KE51" s="391"/>
      <c r="KF51" s="15"/>
      <c r="KG51" s="243"/>
      <c r="KH51" s="243"/>
      <c r="KI51" s="243"/>
      <c r="KJ51" s="243"/>
      <c r="KK51" s="13"/>
      <c r="KL51" s="13"/>
      <c r="KM51" s="13"/>
      <c r="KN51" s="256"/>
      <c r="KO51" s="391"/>
      <c r="KP51" s="15"/>
      <c r="KQ51" s="243"/>
      <c r="KR51" s="243"/>
      <c r="KS51" s="243"/>
      <c r="KT51" s="243"/>
      <c r="KU51" s="13"/>
      <c r="KV51" s="13"/>
      <c r="KW51" s="13"/>
      <c r="KX51" s="256"/>
      <c r="KY51" s="391"/>
      <c r="KZ51" s="15"/>
      <c r="LA51" s="243"/>
      <c r="LB51" s="243"/>
      <c r="LC51" s="243"/>
      <c r="LD51" s="243"/>
      <c r="LE51" s="13"/>
      <c r="LF51" s="13"/>
      <c r="LG51" s="13"/>
      <c r="LH51" s="256"/>
      <c r="LI51" s="391"/>
      <c r="LJ51" s="15"/>
      <c r="LK51" s="243"/>
      <c r="LL51" s="243"/>
      <c r="LM51" s="243"/>
      <c r="LN51" s="243"/>
      <c r="LO51" s="13"/>
      <c r="LP51" s="13"/>
      <c r="LQ51" s="13"/>
      <c r="LR51" s="256"/>
      <c r="LS51" s="391"/>
      <c r="LT51" s="15"/>
      <c r="LU51" s="243"/>
      <c r="LV51" s="243"/>
      <c r="LW51" s="243"/>
      <c r="LX51" s="243"/>
      <c r="LY51" s="13"/>
      <c r="LZ51" s="13"/>
      <c r="MA51" s="13"/>
      <c r="MB51" s="256"/>
      <c r="MC51" s="391"/>
      <c r="MD51" s="15"/>
      <c r="ME51" s="243"/>
      <c r="MF51" s="243"/>
      <c r="MG51" s="243"/>
      <c r="MH51" s="243"/>
      <c r="MI51" s="13"/>
      <c r="MJ51" s="13"/>
      <c r="MK51" s="13"/>
      <c r="ML51" s="256"/>
      <c r="MM51" s="391"/>
      <c r="MN51" s="15"/>
      <c r="MO51" s="243"/>
      <c r="MP51" s="243"/>
      <c r="MQ51" s="243"/>
      <c r="MR51" s="243"/>
      <c r="MS51" s="13"/>
      <c r="MT51" s="13"/>
      <c r="MU51" s="13"/>
      <c r="MV51" s="256"/>
      <c r="MW51" s="391"/>
      <c r="MX51" s="15"/>
      <c r="MY51" s="243"/>
      <c r="MZ51" s="243"/>
      <c r="NA51" s="243"/>
      <c r="NB51" s="243"/>
      <c r="NC51" s="13"/>
      <c r="ND51" s="13"/>
      <c r="NE51" s="13"/>
      <c r="NF51" s="256"/>
      <c r="NG51" s="391"/>
      <c r="NH51" s="15"/>
      <c r="NI51" s="243"/>
      <c r="NJ51" s="243"/>
      <c r="NK51" s="243"/>
      <c r="NL51" s="243"/>
      <c r="NM51" s="13"/>
      <c r="NN51" s="13"/>
      <c r="NO51" s="13"/>
      <c r="NP51" s="256"/>
      <c r="NQ51" s="391"/>
      <c r="NR51" s="15"/>
      <c r="NS51" s="243"/>
      <c r="NT51" s="243"/>
      <c r="NU51" s="243"/>
      <c r="NV51" s="243"/>
      <c r="NW51" s="13"/>
      <c r="NX51" s="13"/>
      <c r="NY51" s="13"/>
      <c r="NZ51" s="256"/>
      <c r="OA51" s="391"/>
      <c r="OB51" s="15"/>
      <c r="OC51" s="243"/>
      <c r="OD51" s="243"/>
      <c r="OE51" s="243"/>
      <c r="OF51" s="243"/>
      <c r="OG51" s="13"/>
      <c r="OH51" s="13"/>
      <c r="OI51" s="13"/>
      <c r="OJ51" s="256"/>
      <c r="OK51" s="281" t="s">
        <v>251</v>
      </c>
      <c r="OL51" s="282"/>
      <c r="OM51" s="282"/>
      <c r="ON51" s="282"/>
      <c r="OO51" s="283"/>
      <c r="OP51" s="98"/>
      <c r="OQ51" s="98"/>
      <c r="OR51" s="98"/>
      <c r="OS51" s="98"/>
      <c r="OT51" s="98"/>
      <c r="OU51" s="293" t="s">
        <v>253</v>
      </c>
      <c r="OV51" s="294"/>
      <c r="OW51" s="294"/>
      <c r="OX51" s="294"/>
      <c r="OY51" s="295"/>
      <c r="OZ51" s="294" t="s">
        <v>250</v>
      </c>
      <c r="PA51" s="294"/>
      <c r="PB51" s="294"/>
      <c r="PC51" s="294"/>
      <c r="PD51" s="294"/>
      <c r="PE51" s="295"/>
      <c r="PF51" s="281" t="s">
        <v>251</v>
      </c>
      <c r="PG51" s="282"/>
      <c r="PH51" s="282"/>
      <c r="PI51" s="282"/>
      <c r="PJ51" s="283"/>
      <c r="PK51" s="282" t="s">
        <v>252</v>
      </c>
      <c r="PL51" s="282"/>
      <c r="PM51" s="282"/>
      <c r="PN51" s="282"/>
      <c r="PO51" s="282"/>
      <c r="PP51" s="283"/>
      <c r="PQ51" s="281" t="s">
        <v>251</v>
      </c>
      <c r="PR51" s="282"/>
      <c r="PS51" s="282"/>
      <c r="PT51" s="282"/>
      <c r="PU51" s="283"/>
      <c r="PV51" s="282" t="s">
        <v>252</v>
      </c>
      <c r="PW51" s="282"/>
      <c r="PX51" s="282"/>
      <c r="PY51" s="282"/>
      <c r="PZ51" s="282"/>
      <c r="QA51" s="283"/>
      <c r="QB51" s="281" t="s">
        <v>251</v>
      </c>
      <c r="QC51" s="282"/>
      <c r="QD51" s="282"/>
      <c r="QE51" s="282"/>
      <c r="QF51" s="283"/>
      <c r="QG51" s="282" t="s">
        <v>252</v>
      </c>
      <c r="QH51" s="282"/>
      <c r="QI51" s="282"/>
      <c r="QJ51" s="282"/>
      <c r="QK51" s="282"/>
      <c r="QL51" s="283"/>
      <c r="QM51" s="281" t="s">
        <v>251</v>
      </c>
      <c r="QN51" s="282"/>
      <c r="QO51" s="282"/>
      <c r="QP51" s="282"/>
      <c r="QQ51" s="283"/>
      <c r="QR51" s="282" t="s">
        <v>252</v>
      </c>
      <c r="QS51" s="282"/>
      <c r="QT51" s="282"/>
      <c r="QU51" s="282"/>
      <c r="QV51" s="282"/>
      <c r="QW51" s="283"/>
      <c r="QX51" s="281" t="s">
        <v>251</v>
      </c>
      <c r="QY51" s="282"/>
      <c r="QZ51" s="282"/>
      <c r="RA51" s="282"/>
      <c r="RB51" s="283"/>
      <c r="RC51" s="282" t="s">
        <v>252</v>
      </c>
      <c r="RD51" s="282"/>
      <c r="RE51" s="282"/>
      <c r="RF51" s="282"/>
      <c r="RG51" s="282"/>
      <c r="RH51" s="283"/>
    </row>
    <row r="52" spans="60:476">
      <c r="BH52" s="244"/>
      <c r="BI52" s="96"/>
      <c r="BJ52" s="95"/>
      <c r="BK52" s="96"/>
      <c r="BL52" s="96"/>
      <c r="BM52" s="244"/>
      <c r="BN52" s="96"/>
      <c r="BO52" s="96"/>
      <c r="BP52" s="96"/>
      <c r="BQ52" s="96"/>
      <c r="BR52" s="244"/>
      <c r="BS52" s="96"/>
      <c r="BT52" s="95"/>
      <c r="BU52" s="96"/>
      <c r="BV52" s="96"/>
      <c r="BW52" s="244"/>
      <c r="BX52" s="96"/>
      <c r="BY52" s="96"/>
      <c r="BZ52" s="96"/>
      <c r="CA52" s="96"/>
      <c r="CB52" s="244"/>
      <c r="CC52" s="96"/>
      <c r="CD52" s="95"/>
      <c r="CE52" s="96"/>
      <c r="CF52" s="96"/>
      <c r="CG52" s="244"/>
      <c r="CH52" s="96"/>
      <c r="CI52" s="96"/>
      <c r="CJ52" s="96"/>
      <c r="CK52" s="96"/>
      <c r="CL52" s="244"/>
      <c r="CM52" s="96"/>
      <c r="CN52" s="127"/>
      <c r="CO52" s="127"/>
      <c r="CP52" s="127"/>
      <c r="CQ52" s="127"/>
      <c r="CR52" s="127"/>
      <c r="CS52" s="96"/>
      <c r="CT52" s="96"/>
      <c r="CU52" s="96"/>
      <c r="CV52" s="244"/>
      <c r="CW52" s="96"/>
      <c r="CX52" s="127"/>
      <c r="CY52" s="127"/>
      <c r="CZ52" s="127"/>
      <c r="DA52" s="127"/>
      <c r="DB52" s="127"/>
      <c r="DC52" s="96"/>
      <c r="DD52" s="96"/>
      <c r="DE52" s="96"/>
      <c r="DF52" s="244"/>
      <c r="DG52" s="96"/>
      <c r="DH52" s="127"/>
      <c r="DI52" s="127"/>
      <c r="DJ52" s="127"/>
      <c r="DK52" s="127"/>
      <c r="DL52" s="127"/>
      <c r="DM52" s="96"/>
      <c r="DN52" s="96"/>
      <c r="DO52" s="96"/>
      <c r="DP52" s="244"/>
      <c r="DQ52" s="392"/>
      <c r="DR52" s="127"/>
      <c r="DS52" s="116"/>
      <c r="DT52" s="116"/>
      <c r="DU52" s="145"/>
      <c r="DV52" s="116"/>
      <c r="DW52" s="116"/>
      <c r="DX52" s="116"/>
      <c r="DY52" s="116"/>
      <c r="DZ52" s="145"/>
      <c r="EA52" s="392"/>
      <c r="EB52" s="127"/>
      <c r="EC52" s="116"/>
      <c r="ED52" s="116"/>
      <c r="EE52" s="145"/>
      <c r="EF52" s="116"/>
      <c r="EG52" s="116"/>
      <c r="EH52" s="116"/>
      <c r="EI52" s="116"/>
      <c r="EJ52" s="145"/>
      <c r="EK52" s="391"/>
      <c r="EL52" s="15"/>
      <c r="EM52" s="13"/>
      <c r="EN52" s="13"/>
      <c r="EO52" s="256"/>
      <c r="EP52" s="13"/>
      <c r="EQ52" s="13"/>
      <c r="ER52" s="13"/>
      <c r="ES52" s="13"/>
      <c r="ET52" s="256"/>
      <c r="EU52" s="391"/>
      <c r="EV52" s="15"/>
      <c r="EW52" s="13"/>
      <c r="EX52" s="13"/>
      <c r="EY52" s="256"/>
      <c r="EZ52" s="13"/>
      <c r="FA52" s="13"/>
      <c r="FB52" s="13"/>
      <c r="FC52" s="13"/>
      <c r="FD52" s="256"/>
      <c r="FE52" s="391"/>
      <c r="FF52" s="15"/>
      <c r="FG52" s="13"/>
      <c r="FH52" s="13"/>
      <c r="FI52" s="256"/>
      <c r="FJ52" s="13"/>
      <c r="FK52" s="13"/>
      <c r="FL52" s="13"/>
      <c r="FM52" s="13"/>
      <c r="FN52" s="256"/>
      <c r="FO52" s="391"/>
      <c r="FP52" s="15"/>
      <c r="FQ52" s="13"/>
      <c r="FR52" s="13"/>
      <c r="FS52" s="256"/>
      <c r="FT52" s="13"/>
      <c r="FU52" s="13"/>
      <c r="FV52" s="13"/>
      <c r="FW52" s="13"/>
      <c r="FX52" s="256"/>
      <c r="FY52" s="391"/>
      <c r="FZ52" s="15"/>
      <c r="GA52" s="13"/>
      <c r="GB52" s="13"/>
      <c r="GC52" s="256"/>
      <c r="GD52" s="13"/>
      <c r="GE52" s="13"/>
      <c r="GF52" s="13"/>
      <c r="GG52" s="13"/>
      <c r="GH52" s="256"/>
      <c r="GI52" s="391"/>
      <c r="GJ52" s="15"/>
      <c r="GK52" s="13"/>
      <c r="GL52" s="13"/>
      <c r="GM52" s="256"/>
      <c r="GN52" s="13"/>
      <c r="GO52" s="13"/>
      <c r="GP52" s="13"/>
      <c r="GQ52" s="13"/>
      <c r="GR52" s="256"/>
      <c r="GS52" s="391"/>
      <c r="GT52" s="15"/>
      <c r="GU52" s="13"/>
      <c r="GV52" s="13"/>
      <c r="GW52" s="256"/>
      <c r="GX52" s="13"/>
      <c r="GY52" s="13"/>
      <c r="GZ52" s="13"/>
      <c r="HA52" s="13"/>
      <c r="HB52" s="256"/>
      <c r="HC52" s="391"/>
      <c r="HD52" s="15"/>
      <c r="HE52" s="13"/>
      <c r="HF52" s="13"/>
      <c r="HG52" s="256"/>
      <c r="HH52" s="13"/>
      <c r="HI52" s="13"/>
      <c r="HJ52" s="13"/>
      <c r="HK52" s="13"/>
      <c r="HL52" s="256"/>
      <c r="HM52" s="391"/>
      <c r="HN52" s="15"/>
      <c r="HO52" s="13"/>
      <c r="HP52" s="13"/>
      <c r="HQ52" s="256"/>
      <c r="HR52" s="13"/>
      <c r="HS52" s="13"/>
      <c r="HT52" s="13"/>
      <c r="HU52" s="13"/>
      <c r="HV52" s="256"/>
      <c r="HW52" s="391"/>
      <c r="HX52" s="15"/>
      <c r="HY52" s="13"/>
      <c r="HZ52" s="13"/>
      <c r="IA52" s="256"/>
      <c r="IB52" s="13"/>
      <c r="IC52" s="13"/>
      <c r="ID52" s="13"/>
      <c r="IE52" s="13"/>
      <c r="IF52" s="256"/>
      <c r="IG52" s="391"/>
      <c r="IH52" s="15"/>
      <c r="II52" s="13"/>
      <c r="IJ52" s="13"/>
      <c r="IK52" s="256"/>
      <c r="IL52" s="13"/>
      <c r="IM52" s="13"/>
      <c r="IN52" s="13"/>
      <c r="IO52" s="13"/>
      <c r="IP52" s="256"/>
      <c r="IQ52" s="391"/>
      <c r="IR52" s="15"/>
      <c r="IS52" s="13"/>
      <c r="IT52" s="13"/>
      <c r="IU52" s="256"/>
      <c r="IV52" s="13"/>
      <c r="IW52" s="13"/>
      <c r="IX52" s="13"/>
      <c r="IY52" s="13"/>
      <c r="IZ52" s="256"/>
      <c r="JA52" s="391"/>
      <c r="JB52" s="15"/>
      <c r="JC52" s="13"/>
      <c r="JD52" s="13"/>
      <c r="JE52" s="256"/>
      <c r="JF52" s="13"/>
      <c r="JG52" s="13"/>
      <c r="JH52" s="13"/>
      <c r="JI52" s="13"/>
      <c r="JJ52" s="256"/>
      <c r="JK52" s="391"/>
      <c r="JL52" s="15"/>
      <c r="JM52" s="13"/>
      <c r="JN52" s="13"/>
      <c r="JO52" s="256"/>
      <c r="JP52" s="13"/>
      <c r="JQ52" s="13"/>
      <c r="JR52" s="13"/>
      <c r="JS52" s="13"/>
      <c r="JT52" s="256"/>
      <c r="JU52" s="391"/>
      <c r="JV52" s="15"/>
      <c r="JW52" s="13"/>
      <c r="JX52" s="13"/>
      <c r="JY52" s="256"/>
      <c r="JZ52" s="13"/>
      <c r="KA52" s="13"/>
      <c r="KB52" s="13"/>
      <c r="KC52" s="13"/>
      <c r="KD52" s="256"/>
      <c r="KE52" s="391"/>
      <c r="KF52" s="15"/>
      <c r="KG52" s="13"/>
      <c r="KH52" s="13"/>
      <c r="KI52" s="256"/>
      <c r="KJ52" s="13"/>
      <c r="KK52" s="13"/>
      <c r="KL52" s="13"/>
      <c r="KM52" s="13"/>
      <c r="KN52" s="256"/>
      <c r="KO52" s="391"/>
      <c r="KP52" s="15"/>
      <c r="KQ52" s="13"/>
      <c r="KR52" s="13"/>
      <c r="KS52" s="256"/>
      <c r="KT52" s="13"/>
      <c r="KU52" s="13"/>
      <c r="KV52" s="13"/>
      <c r="KW52" s="13"/>
      <c r="KX52" s="256"/>
      <c r="KY52" s="391"/>
      <c r="KZ52" s="15"/>
      <c r="LA52" s="13"/>
      <c r="LB52" s="13"/>
      <c r="LC52" s="256"/>
      <c r="LD52" s="13"/>
      <c r="LE52" s="13"/>
      <c r="LF52" s="13"/>
      <c r="LG52" s="13"/>
      <c r="LH52" s="256"/>
      <c r="LI52" s="391"/>
      <c r="LJ52" s="15"/>
      <c r="LK52" s="13"/>
      <c r="LL52" s="13"/>
      <c r="LM52" s="256"/>
      <c r="LN52" s="13"/>
      <c r="LO52" s="13"/>
      <c r="LP52" s="13"/>
      <c r="LQ52" s="13"/>
      <c r="LR52" s="256"/>
      <c r="LS52" s="391"/>
      <c r="LT52" s="15"/>
      <c r="LU52" s="13"/>
      <c r="LV52" s="13"/>
      <c r="LW52" s="256"/>
      <c r="LX52" s="13"/>
      <c r="LY52" s="13"/>
      <c r="LZ52" s="13"/>
      <c r="MA52" s="13"/>
      <c r="MB52" s="256"/>
      <c r="MC52" s="391"/>
      <c r="MD52" s="15"/>
      <c r="ME52" s="13"/>
      <c r="MF52" s="13"/>
      <c r="MG52" s="256"/>
      <c r="MH52" s="13"/>
      <c r="MI52" s="13"/>
      <c r="MJ52" s="13"/>
      <c r="MK52" s="13"/>
      <c r="ML52" s="256"/>
      <c r="MM52" s="391"/>
      <c r="MN52" s="15"/>
      <c r="MO52" s="13"/>
      <c r="MP52" s="13"/>
      <c r="MQ52" s="256"/>
      <c r="MR52" s="13"/>
      <c r="MS52" s="13"/>
      <c r="MT52" s="13"/>
      <c r="MU52" s="13"/>
      <c r="MV52" s="256"/>
      <c r="MW52" s="391"/>
      <c r="MX52" s="15"/>
      <c r="MY52" s="13"/>
      <c r="MZ52" s="13"/>
      <c r="NA52" s="256"/>
      <c r="NB52" s="13"/>
      <c r="NC52" s="13"/>
      <c r="ND52" s="13"/>
      <c r="NE52" s="13"/>
      <c r="NF52" s="256"/>
      <c r="NG52" s="391"/>
      <c r="NH52" s="15"/>
      <c r="NI52" s="13"/>
      <c r="NJ52" s="13"/>
      <c r="NK52" s="256"/>
      <c r="NL52" s="13"/>
      <c r="NM52" s="13"/>
      <c r="NN52" s="13"/>
      <c r="NO52" s="13"/>
      <c r="NP52" s="256"/>
      <c r="NQ52" s="391"/>
      <c r="NR52" s="15"/>
      <c r="NS52" s="13"/>
      <c r="NT52" s="13"/>
      <c r="NU52" s="256"/>
      <c r="NV52" s="13"/>
      <c r="NW52" s="13"/>
      <c r="NX52" s="13"/>
      <c r="NY52" s="13"/>
      <c r="NZ52" s="256"/>
      <c r="OA52" s="391"/>
      <c r="OB52" s="15"/>
      <c r="OC52" s="13"/>
      <c r="OD52" s="13"/>
      <c r="OE52" s="256"/>
      <c r="OF52" s="13"/>
      <c r="OG52" s="13"/>
      <c r="OH52" s="13"/>
      <c r="OI52" s="13"/>
      <c r="OJ52" s="256"/>
      <c r="OK52" s="293" t="s">
        <v>253</v>
      </c>
      <c r="OL52" s="294"/>
      <c r="OM52" s="294"/>
      <c r="ON52" s="294"/>
      <c r="OO52" s="295"/>
      <c r="OP52" s="98"/>
      <c r="OQ52" s="98"/>
      <c r="OR52" s="98"/>
      <c r="OS52" s="98"/>
      <c r="OT52" s="98"/>
      <c r="PF52" s="293" t="s">
        <v>253</v>
      </c>
      <c r="PG52" s="294"/>
      <c r="PH52" s="294"/>
      <c r="PI52" s="294"/>
      <c r="PJ52" s="295"/>
      <c r="PK52" s="294" t="s">
        <v>250</v>
      </c>
      <c r="PL52" s="294"/>
      <c r="PM52" s="294"/>
      <c r="PN52" s="294"/>
      <c r="PO52" s="294"/>
      <c r="PP52" s="295"/>
      <c r="PQ52" s="293" t="s">
        <v>253</v>
      </c>
      <c r="PR52" s="294"/>
      <c r="PS52" s="294"/>
      <c r="PT52" s="294"/>
      <c r="PU52" s="295"/>
      <c r="PV52" s="294" t="s">
        <v>250</v>
      </c>
      <c r="PW52" s="294"/>
      <c r="PX52" s="294"/>
      <c r="PY52" s="294"/>
      <c r="PZ52" s="294"/>
      <c r="QA52" s="295"/>
      <c r="QB52" s="293" t="s">
        <v>253</v>
      </c>
      <c r="QC52" s="294"/>
      <c r="QD52" s="294"/>
      <c r="QE52" s="294"/>
      <c r="QF52" s="295"/>
      <c r="QG52" s="294" t="s">
        <v>250</v>
      </c>
      <c r="QH52" s="294"/>
      <c r="QI52" s="294"/>
      <c r="QJ52" s="294"/>
      <c r="QK52" s="294"/>
      <c r="QL52" s="295"/>
      <c r="QM52" s="293" t="s">
        <v>253</v>
      </c>
      <c r="QN52" s="294"/>
      <c r="QO52" s="294"/>
      <c r="QP52" s="294"/>
      <c r="QQ52" s="295"/>
      <c r="QR52" s="294" t="s">
        <v>250</v>
      </c>
      <c r="QS52" s="294"/>
      <c r="QT52" s="294"/>
      <c r="QU52" s="294"/>
      <c r="QV52" s="294"/>
      <c r="QW52" s="295"/>
      <c r="QX52" s="293" t="s">
        <v>253</v>
      </c>
      <c r="QY52" s="294"/>
      <c r="QZ52" s="294"/>
      <c r="RA52" s="294"/>
      <c r="RB52" s="295"/>
      <c r="RC52" s="294" t="s">
        <v>250</v>
      </c>
      <c r="RD52" s="294"/>
      <c r="RE52" s="294"/>
      <c r="RF52" s="294"/>
      <c r="RG52" s="294"/>
      <c r="RH52" s="295"/>
    </row>
    <row r="53" spans="60:476">
      <c r="BH53" s="244"/>
      <c r="BI53" s="96"/>
      <c r="BJ53" s="95"/>
      <c r="BK53" s="96"/>
      <c r="BL53" s="96"/>
      <c r="BM53" s="244"/>
      <c r="BN53" s="96"/>
      <c r="BO53" s="96"/>
      <c r="BP53" s="96"/>
      <c r="BQ53" s="96"/>
      <c r="BR53" s="244"/>
      <c r="BS53" s="96"/>
      <c r="BT53" s="95"/>
      <c r="BU53" s="96"/>
      <c r="BV53" s="96"/>
      <c r="BW53" s="244"/>
      <c r="BX53" s="96"/>
      <c r="BY53" s="96"/>
      <c r="BZ53" s="96"/>
      <c r="CA53" s="96"/>
      <c r="CB53" s="244"/>
      <c r="CC53" s="96"/>
      <c r="CD53" s="95"/>
      <c r="CE53" s="96"/>
      <c r="CF53" s="96"/>
      <c r="CG53" s="244"/>
      <c r="CH53" s="96"/>
      <c r="CI53" s="96"/>
      <c r="CJ53" s="96"/>
      <c r="CK53" s="96"/>
      <c r="CL53" s="244"/>
      <c r="CM53" s="96"/>
      <c r="CN53" s="127"/>
      <c r="CO53" s="127"/>
      <c r="CP53" s="127"/>
      <c r="CQ53" s="127"/>
      <c r="CR53" s="127"/>
      <c r="CS53" s="96"/>
      <c r="CT53" s="96"/>
      <c r="CU53" s="96"/>
      <c r="CV53" s="244"/>
      <c r="CW53" s="96"/>
      <c r="CX53" s="127"/>
      <c r="CY53" s="127"/>
      <c r="CZ53" s="127"/>
      <c r="DA53" s="127"/>
      <c r="DB53" s="127"/>
      <c r="DC53" s="96"/>
      <c r="DD53" s="96"/>
      <c r="DE53" s="96"/>
      <c r="DF53" s="244"/>
      <c r="DG53" s="96"/>
      <c r="DH53" s="127"/>
      <c r="DI53" s="127"/>
      <c r="DJ53" s="127"/>
      <c r="DK53" s="127"/>
      <c r="DL53" s="127"/>
      <c r="DM53" s="96"/>
      <c r="DN53" s="96"/>
      <c r="DO53" s="96"/>
      <c r="DP53" s="244"/>
      <c r="DQ53" s="392"/>
      <c r="DR53" s="127"/>
      <c r="DS53" s="116"/>
      <c r="DT53" s="116"/>
      <c r="DU53" s="145"/>
      <c r="DV53" s="116"/>
      <c r="DW53" s="116"/>
      <c r="DX53" s="116"/>
      <c r="DY53" s="116"/>
      <c r="DZ53" s="145"/>
      <c r="EA53" s="392"/>
      <c r="EB53" s="127"/>
      <c r="EC53" s="116"/>
      <c r="ED53" s="116"/>
      <c r="EE53" s="145"/>
      <c r="EF53" s="116"/>
      <c r="EG53" s="116"/>
      <c r="EH53" s="116"/>
      <c r="EI53" s="116"/>
      <c r="EJ53" s="145"/>
      <c r="EK53" s="391"/>
      <c r="EL53" s="15"/>
      <c r="EM53" s="13"/>
      <c r="EN53" s="13"/>
      <c r="EO53" s="256"/>
      <c r="EP53" s="13"/>
      <c r="EQ53" s="13"/>
      <c r="ER53" s="13"/>
      <c r="ES53" s="13"/>
      <c r="ET53" s="256"/>
      <c r="EU53" s="391"/>
      <c r="EV53" s="15"/>
      <c r="EW53" s="13"/>
      <c r="EX53" s="13"/>
      <c r="EY53" s="256"/>
      <c r="EZ53" s="13"/>
      <c r="FA53" s="13"/>
      <c r="FB53" s="13"/>
      <c r="FC53" s="13"/>
      <c r="FD53" s="256"/>
      <c r="FE53" s="391"/>
      <c r="FF53" s="15"/>
      <c r="FG53" s="13"/>
      <c r="FH53" s="13"/>
      <c r="FI53" s="256"/>
      <c r="FJ53" s="13"/>
      <c r="FK53" s="13"/>
      <c r="FL53" s="13"/>
      <c r="FM53" s="13"/>
      <c r="FN53" s="256"/>
      <c r="FO53" s="391"/>
      <c r="FP53" s="15"/>
      <c r="FQ53" s="13"/>
      <c r="FR53" s="13"/>
      <c r="FS53" s="256"/>
      <c r="FT53" s="13"/>
      <c r="FU53" s="13"/>
      <c r="FV53" s="13"/>
      <c r="FW53" s="13"/>
      <c r="FX53" s="256"/>
      <c r="FY53" s="391"/>
      <c r="FZ53" s="15"/>
      <c r="GA53" s="13"/>
      <c r="GB53" s="13"/>
      <c r="GC53" s="256"/>
      <c r="GD53" s="13"/>
      <c r="GE53" s="13"/>
      <c r="GF53" s="13"/>
      <c r="GG53" s="13"/>
      <c r="GH53" s="256"/>
      <c r="GI53" s="391"/>
      <c r="GJ53" s="15"/>
      <c r="GK53" s="13"/>
      <c r="GL53" s="13"/>
      <c r="GM53" s="256"/>
      <c r="GN53" s="13"/>
      <c r="GO53" s="13"/>
      <c r="GP53" s="13"/>
      <c r="GQ53" s="13"/>
      <c r="GR53" s="256"/>
      <c r="GS53" s="391"/>
      <c r="GT53" s="15"/>
      <c r="GU53" s="13"/>
      <c r="GV53" s="13"/>
      <c r="GW53" s="256"/>
      <c r="GX53" s="13"/>
      <c r="GY53" s="13"/>
      <c r="GZ53" s="13"/>
      <c r="HA53" s="13"/>
      <c r="HB53" s="256"/>
      <c r="HC53" s="391"/>
      <c r="HD53" s="15"/>
      <c r="HE53" s="13"/>
      <c r="HF53" s="13"/>
      <c r="HG53" s="256"/>
      <c r="HH53" s="13"/>
      <c r="HI53" s="13"/>
      <c r="HJ53" s="13"/>
      <c r="HK53" s="13"/>
      <c r="HL53" s="256"/>
      <c r="HM53" s="391"/>
      <c r="HN53" s="15"/>
      <c r="HO53" s="13"/>
      <c r="HP53" s="13"/>
      <c r="HQ53" s="256"/>
      <c r="HR53" s="13"/>
      <c r="HS53" s="13"/>
      <c r="HT53" s="13"/>
      <c r="HU53" s="13"/>
      <c r="HV53" s="256"/>
      <c r="HW53" s="391"/>
      <c r="HX53" s="15"/>
      <c r="HY53" s="13"/>
      <c r="HZ53" s="13"/>
      <c r="IA53" s="256"/>
      <c r="IB53" s="13"/>
      <c r="IC53" s="13"/>
      <c r="ID53" s="13"/>
      <c r="IE53" s="13"/>
      <c r="IF53" s="256"/>
      <c r="IG53" s="391"/>
      <c r="IH53" s="15"/>
      <c r="II53" s="13"/>
      <c r="IJ53" s="13"/>
      <c r="IK53" s="256"/>
      <c r="IL53" s="13"/>
      <c r="IM53" s="13"/>
      <c r="IN53" s="13"/>
      <c r="IO53" s="13"/>
      <c r="IP53" s="256"/>
      <c r="IQ53" s="391"/>
      <c r="IR53" s="15"/>
      <c r="IS53" s="13"/>
      <c r="IT53" s="13"/>
      <c r="IU53" s="256"/>
      <c r="IV53" s="13"/>
      <c r="IW53" s="13"/>
      <c r="IX53" s="13"/>
      <c r="IY53" s="13"/>
      <c r="IZ53" s="256"/>
      <c r="JA53" s="391"/>
      <c r="JB53" s="15"/>
      <c r="JC53" s="13"/>
      <c r="JD53" s="13"/>
      <c r="JE53" s="256"/>
      <c r="JF53" s="13"/>
      <c r="JG53" s="13"/>
      <c r="JH53" s="13"/>
      <c r="JI53" s="13"/>
      <c r="JJ53" s="256"/>
      <c r="JK53" s="391"/>
      <c r="JL53" s="15"/>
      <c r="JM53" s="13"/>
      <c r="JN53" s="13"/>
      <c r="JO53" s="256"/>
      <c r="JP53" s="13"/>
      <c r="JQ53" s="13"/>
      <c r="JR53" s="13"/>
      <c r="JS53" s="13"/>
      <c r="JT53" s="256"/>
      <c r="JU53" s="391"/>
      <c r="JV53" s="15"/>
      <c r="JW53" s="13"/>
      <c r="JX53" s="13"/>
      <c r="JY53" s="256"/>
      <c r="JZ53" s="13"/>
      <c r="KA53" s="13"/>
      <c r="KB53" s="13"/>
      <c r="KC53" s="13"/>
      <c r="KD53" s="256"/>
      <c r="KE53" s="391"/>
      <c r="KF53" s="15"/>
      <c r="KG53" s="13"/>
      <c r="KH53" s="13"/>
      <c r="KI53" s="256"/>
      <c r="KJ53" s="13"/>
      <c r="KK53" s="13"/>
      <c r="KL53" s="13"/>
      <c r="KM53" s="13"/>
      <c r="KN53" s="256"/>
      <c r="KO53" s="391"/>
      <c r="KP53" s="15"/>
      <c r="KQ53" s="13"/>
      <c r="KR53" s="13"/>
      <c r="KS53" s="256"/>
      <c r="KT53" s="13"/>
      <c r="KU53" s="13"/>
      <c r="KV53" s="13"/>
      <c r="KW53" s="13"/>
      <c r="KX53" s="256"/>
      <c r="KY53" s="391"/>
      <c r="KZ53" s="15"/>
      <c r="LA53" s="13"/>
      <c r="LB53" s="13"/>
      <c r="LC53" s="256"/>
      <c r="LD53" s="13"/>
      <c r="LE53" s="13"/>
      <c r="LF53" s="13"/>
      <c r="LG53" s="13"/>
      <c r="LH53" s="256"/>
      <c r="LI53" s="391"/>
      <c r="LJ53" s="15"/>
      <c r="LK53" s="13"/>
      <c r="LL53" s="13"/>
      <c r="LM53" s="256"/>
      <c r="LN53" s="13"/>
      <c r="LO53" s="13"/>
      <c r="LP53" s="13"/>
      <c r="LQ53" s="13"/>
      <c r="LR53" s="256"/>
      <c r="LS53" s="391"/>
      <c r="LT53" s="15"/>
      <c r="LU53" s="13"/>
      <c r="LV53" s="13"/>
      <c r="LW53" s="256"/>
      <c r="LX53" s="13"/>
      <c r="LY53" s="13"/>
      <c r="LZ53" s="13"/>
      <c r="MA53" s="13"/>
      <c r="MB53" s="256"/>
      <c r="MC53" s="391"/>
      <c r="MD53" s="15"/>
      <c r="ME53" s="13"/>
      <c r="MF53" s="13"/>
      <c r="MG53" s="256"/>
      <c r="MH53" s="13"/>
      <c r="MI53" s="13"/>
      <c r="MJ53" s="13"/>
      <c r="MK53" s="13"/>
      <c r="ML53" s="256"/>
      <c r="MM53" s="391"/>
      <c r="MN53" s="15"/>
      <c r="MO53" s="13"/>
      <c r="MP53" s="13"/>
      <c r="MQ53" s="256"/>
      <c r="MR53" s="13"/>
      <c r="MS53" s="13"/>
      <c r="MT53" s="13"/>
      <c r="MU53" s="13"/>
      <c r="MV53" s="256"/>
      <c r="MW53" s="391"/>
      <c r="MX53" s="15"/>
      <c r="MY53" s="13"/>
      <c r="MZ53" s="13"/>
      <c r="NA53" s="256"/>
      <c r="NB53" s="13"/>
      <c r="NC53" s="13"/>
      <c r="ND53" s="13"/>
      <c r="NE53" s="13"/>
      <c r="NF53" s="256"/>
      <c r="NG53" s="391"/>
      <c r="NH53" s="15"/>
      <c r="NI53" s="13"/>
      <c r="NJ53" s="13"/>
      <c r="NK53" s="256"/>
      <c r="NL53" s="13"/>
      <c r="NM53" s="13"/>
      <c r="NN53" s="13"/>
      <c r="NO53" s="13"/>
      <c r="NP53" s="256"/>
      <c r="NQ53" s="391"/>
      <c r="NR53" s="15"/>
      <c r="NS53" s="13"/>
      <c r="NT53" s="13"/>
      <c r="NU53" s="256"/>
      <c r="NV53" s="13"/>
      <c r="NW53" s="13"/>
      <c r="NX53" s="13"/>
      <c r="NY53" s="13"/>
      <c r="NZ53" s="256"/>
      <c r="OA53" s="391"/>
      <c r="OB53" s="15"/>
      <c r="OC53" s="13"/>
      <c r="OD53" s="13"/>
      <c r="OE53" s="256"/>
      <c r="OF53" s="13"/>
      <c r="OG53" s="13"/>
      <c r="OH53" s="13"/>
      <c r="OI53" s="13"/>
      <c r="OJ53" s="256"/>
      <c r="OK53" s="8"/>
      <c r="OL53" s="32"/>
      <c r="OM53" s="62"/>
      <c r="ON53" s="27"/>
      <c r="OP53" s="6"/>
      <c r="OQ53" s="6"/>
      <c r="OR53" s="6"/>
      <c r="OS53" s="6"/>
      <c r="OT53" s="6"/>
      <c r="PF53" s="8"/>
      <c r="PG53" s="32"/>
      <c r="PH53" s="62"/>
      <c r="PI53" s="27"/>
      <c r="PK53" s="6"/>
      <c r="PL53" s="6"/>
      <c r="PM53" s="6"/>
      <c r="PN53" s="6"/>
      <c r="PO53" s="6"/>
      <c r="PQ53" s="8"/>
      <c r="PR53" s="32"/>
      <c r="PS53" s="62"/>
      <c r="PT53" s="27"/>
      <c r="PV53" s="6"/>
      <c r="PW53" s="6"/>
      <c r="PX53" s="6"/>
      <c r="PY53" s="6"/>
      <c r="PZ53" s="6"/>
      <c r="QB53" s="8"/>
      <c r="QC53" s="32"/>
      <c r="QD53" s="62"/>
      <c r="QE53" s="27"/>
      <c r="QG53" s="6"/>
      <c r="QH53" s="6"/>
      <c r="QI53" s="6"/>
      <c r="QJ53" s="6"/>
      <c r="QK53" s="6"/>
      <c r="QM53" s="8"/>
      <c r="QN53" s="32"/>
      <c r="QO53" s="62"/>
      <c r="QP53" s="27"/>
      <c r="QR53" s="6"/>
      <c r="QS53" s="6"/>
      <c r="QT53" s="6"/>
      <c r="QU53" s="6"/>
      <c r="QV53" s="6"/>
      <c r="QX53" s="8"/>
      <c r="QY53" s="32"/>
      <c r="QZ53" s="62"/>
      <c r="RA53" s="27"/>
      <c r="RC53" s="6"/>
      <c r="RD53" s="6"/>
      <c r="RE53" s="6"/>
      <c r="RF53" s="6"/>
      <c r="RG53" s="6"/>
    </row>
    <row r="54" spans="60:476">
      <c r="BH54" s="244"/>
      <c r="BI54" s="96"/>
      <c r="BJ54" s="95"/>
      <c r="BK54" s="96"/>
      <c r="BL54" s="96"/>
      <c r="BM54" s="244"/>
      <c r="BN54" s="96"/>
      <c r="BO54" s="96"/>
      <c r="BP54" s="96"/>
      <c r="BQ54" s="96"/>
      <c r="BR54" s="244"/>
      <c r="BS54" s="96"/>
      <c r="BT54" s="95"/>
      <c r="BU54" s="96"/>
      <c r="BV54" s="96"/>
      <c r="BW54" s="244"/>
      <c r="BX54" s="96"/>
      <c r="BY54" s="96"/>
      <c r="BZ54" s="96"/>
      <c r="CA54" s="96"/>
      <c r="CB54" s="244"/>
      <c r="CC54" s="96"/>
      <c r="CD54" s="95"/>
      <c r="CE54" s="96"/>
      <c r="CF54" s="96"/>
      <c r="CG54" s="244"/>
      <c r="CH54" s="96"/>
      <c r="CI54" s="96"/>
      <c r="CJ54" s="96"/>
      <c r="CK54" s="96"/>
      <c r="CL54" s="244"/>
      <c r="CM54" s="96"/>
      <c r="CN54" s="95"/>
      <c r="CO54" s="96"/>
      <c r="CP54" s="96"/>
      <c r="CQ54" s="244"/>
      <c r="CR54" s="96"/>
      <c r="CS54" s="96"/>
      <c r="CT54" s="96"/>
      <c r="CU54" s="96"/>
      <c r="CV54" s="244"/>
      <c r="CW54" s="96"/>
      <c r="CX54" s="95"/>
      <c r="CY54" s="96"/>
      <c r="CZ54" s="96"/>
      <c r="DA54" s="244"/>
      <c r="DB54" s="96"/>
      <c r="DC54" s="96"/>
      <c r="DD54" s="96"/>
      <c r="DE54" s="96"/>
      <c r="DF54" s="244"/>
      <c r="DG54" s="96"/>
      <c r="DH54" s="95"/>
      <c r="DI54" s="96"/>
      <c r="DJ54" s="96"/>
      <c r="DK54" s="244"/>
      <c r="DL54" s="96"/>
      <c r="DM54" s="96"/>
      <c r="DN54" s="96"/>
      <c r="DO54" s="96"/>
      <c r="DP54" s="244"/>
      <c r="DQ54" s="392"/>
      <c r="DR54" s="127"/>
      <c r="DS54" s="116"/>
      <c r="DT54" s="116"/>
      <c r="DU54" s="145"/>
      <c r="DV54" s="116"/>
      <c r="DW54" s="116"/>
      <c r="DX54" s="116"/>
      <c r="DY54" s="116"/>
      <c r="DZ54" s="145"/>
      <c r="EA54" s="392"/>
      <c r="EB54" s="127"/>
      <c r="EC54" s="116"/>
      <c r="ED54" s="116"/>
      <c r="EE54" s="145"/>
      <c r="EF54" s="116"/>
      <c r="EG54" s="116"/>
      <c r="EH54" s="116"/>
      <c r="EI54" s="116"/>
      <c r="EJ54" s="145"/>
      <c r="EK54" s="391"/>
      <c r="EL54" s="15"/>
      <c r="EM54" s="13"/>
      <c r="EN54" s="13"/>
      <c r="EO54" s="256"/>
      <c r="EP54" s="13"/>
      <c r="EQ54" s="13"/>
      <c r="ER54" s="13"/>
      <c r="ES54" s="13"/>
      <c r="ET54" s="256"/>
      <c r="EU54" s="391"/>
      <c r="EV54" s="15"/>
      <c r="EW54" s="13"/>
      <c r="EX54" s="13"/>
      <c r="EY54" s="256"/>
      <c r="EZ54" s="13"/>
      <c r="FA54" s="13"/>
      <c r="FB54" s="13"/>
      <c r="FC54" s="13"/>
      <c r="FD54" s="256"/>
      <c r="FE54" s="391"/>
      <c r="FF54" s="15"/>
      <c r="FG54" s="13"/>
      <c r="FH54" s="13"/>
      <c r="FI54" s="256"/>
      <c r="FJ54" s="13"/>
      <c r="FK54" s="13"/>
      <c r="FL54" s="13"/>
      <c r="FM54" s="13"/>
      <c r="FN54" s="256"/>
      <c r="FO54" s="391"/>
      <c r="FP54" s="15"/>
      <c r="FQ54" s="13"/>
      <c r="FR54" s="13"/>
      <c r="FS54" s="256"/>
      <c r="FT54" s="13"/>
      <c r="FU54" s="13"/>
      <c r="FV54" s="13"/>
      <c r="FW54" s="13"/>
      <c r="FX54" s="256"/>
      <c r="FY54" s="391"/>
      <c r="FZ54" s="15"/>
      <c r="GA54" s="13"/>
      <c r="GB54" s="13"/>
      <c r="GC54" s="256"/>
      <c r="GD54" s="13"/>
      <c r="GE54" s="13"/>
      <c r="GF54" s="13"/>
      <c r="GG54" s="13"/>
      <c r="GH54" s="256"/>
      <c r="GI54" s="391"/>
      <c r="GJ54" s="15"/>
      <c r="GK54" s="13"/>
      <c r="GL54" s="13"/>
      <c r="GM54" s="256"/>
      <c r="GN54" s="13"/>
      <c r="GO54" s="13"/>
      <c r="GP54" s="13"/>
      <c r="GQ54" s="13"/>
      <c r="GR54" s="256"/>
      <c r="GS54" s="391"/>
      <c r="GT54" s="15"/>
      <c r="GU54" s="13"/>
      <c r="GV54" s="13"/>
      <c r="GW54" s="256"/>
      <c r="GX54" s="13"/>
      <c r="GY54" s="13"/>
      <c r="GZ54" s="13"/>
      <c r="HA54" s="13"/>
      <c r="HB54" s="256"/>
      <c r="HC54" s="391"/>
      <c r="HD54" s="15"/>
      <c r="HE54" s="13"/>
      <c r="HF54" s="13"/>
      <c r="HG54" s="256"/>
      <c r="HH54" s="13"/>
      <c r="HI54" s="13"/>
      <c r="HJ54" s="13"/>
      <c r="HK54" s="13"/>
      <c r="HL54" s="256"/>
      <c r="HM54" s="391"/>
      <c r="HN54" s="15"/>
      <c r="HO54" s="13"/>
      <c r="HP54" s="13"/>
      <c r="HQ54" s="256"/>
      <c r="HR54" s="13"/>
      <c r="HS54" s="13"/>
      <c r="HT54" s="13"/>
      <c r="HU54" s="13"/>
      <c r="HV54" s="256"/>
      <c r="HW54" s="391"/>
      <c r="HX54" s="15"/>
      <c r="HY54" s="13"/>
      <c r="HZ54" s="13"/>
      <c r="IA54" s="256"/>
      <c r="IB54" s="13"/>
      <c r="IC54" s="13"/>
      <c r="ID54" s="13"/>
      <c r="IE54" s="13"/>
      <c r="IF54" s="256"/>
      <c r="IG54" s="391"/>
      <c r="IH54" s="15"/>
      <c r="II54" s="13"/>
      <c r="IJ54" s="13"/>
      <c r="IK54" s="256"/>
      <c r="IL54" s="13"/>
      <c r="IM54" s="13"/>
      <c r="IN54" s="13"/>
      <c r="IO54" s="13"/>
      <c r="IP54" s="256"/>
      <c r="IQ54" s="391"/>
      <c r="IR54" s="15"/>
      <c r="IS54" s="13"/>
      <c r="IT54" s="13"/>
      <c r="IU54" s="256"/>
      <c r="IV54" s="13"/>
      <c r="IW54" s="13"/>
      <c r="IX54" s="13"/>
      <c r="IY54" s="13"/>
      <c r="IZ54" s="256"/>
      <c r="JA54" s="391"/>
      <c r="JB54" s="15"/>
      <c r="JC54" s="13"/>
      <c r="JD54" s="13"/>
      <c r="JE54" s="256"/>
      <c r="JF54" s="13"/>
      <c r="JG54" s="13"/>
      <c r="JH54" s="13"/>
      <c r="JI54" s="13"/>
      <c r="JJ54" s="256"/>
      <c r="JK54" s="391"/>
      <c r="JL54" s="15"/>
      <c r="JM54" s="13"/>
      <c r="JN54" s="13"/>
      <c r="JO54" s="256"/>
      <c r="JP54" s="13"/>
      <c r="JQ54" s="13"/>
      <c r="JR54" s="13"/>
      <c r="JS54" s="13"/>
      <c r="JT54" s="256"/>
      <c r="JU54" s="391"/>
      <c r="JV54" s="15"/>
      <c r="JW54" s="13"/>
      <c r="JX54" s="13"/>
      <c r="JY54" s="256"/>
      <c r="JZ54" s="13"/>
      <c r="KA54" s="13"/>
      <c r="KB54" s="13"/>
      <c r="KC54" s="13"/>
      <c r="KD54" s="256"/>
      <c r="KE54" s="391"/>
      <c r="KF54" s="15"/>
      <c r="KG54" s="13"/>
      <c r="KH54" s="13"/>
      <c r="KI54" s="256"/>
      <c r="KJ54" s="13"/>
      <c r="KK54" s="13"/>
      <c r="KL54" s="13"/>
      <c r="KM54" s="13"/>
      <c r="KN54" s="256"/>
      <c r="KO54" s="391"/>
      <c r="KP54" s="15"/>
      <c r="KQ54" s="13"/>
      <c r="KR54" s="13"/>
      <c r="KS54" s="256"/>
      <c r="KT54" s="13"/>
      <c r="KU54" s="13"/>
      <c r="KV54" s="13"/>
      <c r="KW54" s="13"/>
      <c r="KX54" s="256"/>
      <c r="KY54" s="391"/>
      <c r="KZ54" s="15"/>
      <c r="LA54" s="13"/>
      <c r="LB54" s="13"/>
      <c r="LC54" s="256"/>
      <c r="LD54" s="13"/>
      <c r="LE54" s="13"/>
      <c r="LF54" s="13"/>
      <c r="LG54" s="13"/>
      <c r="LH54" s="256"/>
      <c r="LI54" s="391"/>
      <c r="LJ54" s="15"/>
      <c r="LK54" s="13"/>
      <c r="LL54" s="13"/>
      <c r="LM54" s="256"/>
      <c r="LN54" s="13"/>
      <c r="LO54" s="13"/>
      <c r="LP54" s="13"/>
      <c r="LQ54" s="13"/>
      <c r="LR54" s="256"/>
      <c r="LS54" s="391"/>
      <c r="LT54" s="15"/>
      <c r="LU54" s="13"/>
      <c r="LV54" s="13"/>
      <c r="LW54" s="256"/>
      <c r="LX54" s="13"/>
      <c r="LY54" s="13"/>
      <c r="LZ54" s="13"/>
      <c r="MA54" s="13"/>
      <c r="MB54" s="256"/>
      <c r="MC54" s="391"/>
      <c r="MD54" s="15"/>
      <c r="ME54" s="13"/>
      <c r="MF54" s="13"/>
      <c r="MG54" s="256"/>
      <c r="MH54" s="13"/>
      <c r="MI54" s="13"/>
      <c r="MJ54" s="13"/>
      <c r="MK54" s="13"/>
      <c r="ML54" s="256"/>
      <c r="MM54" s="391"/>
      <c r="MN54" s="15"/>
      <c r="MO54" s="13"/>
      <c r="MP54" s="13"/>
      <c r="MQ54" s="256"/>
      <c r="MR54" s="13"/>
      <c r="MS54" s="13"/>
      <c r="MT54" s="13"/>
      <c r="MU54" s="13"/>
      <c r="MV54" s="256"/>
      <c r="MW54" s="391"/>
      <c r="MX54" s="15"/>
      <c r="MY54" s="13"/>
      <c r="MZ54" s="13"/>
      <c r="NA54" s="256"/>
      <c r="NB54" s="13"/>
      <c r="NC54" s="13"/>
      <c r="ND54" s="13"/>
      <c r="NE54" s="13"/>
      <c r="NF54" s="256"/>
      <c r="NG54" s="391"/>
      <c r="NH54" s="15"/>
      <c r="NI54" s="13"/>
      <c r="NJ54" s="13"/>
      <c r="NK54" s="256"/>
      <c r="NL54" s="13"/>
      <c r="NM54" s="13"/>
      <c r="NN54" s="13"/>
      <c r="NO54" s="13"/>
      <c r="NP54" s="256"/>
      <c r="NQ54" s="391"/>
      <c r="NR54" s="15"/>
      <c r="NS54" s="13"/>
      <c r="NT54" s="13"/>
      <c r="NU54" s="256"/>
      <c r="NV54" s="13"/>
      <c r="NW54" s="13"/>
      <c r="NX54" s="13"/>
      <c r="NY54" s="13"/>
      <c r="NZ54" s="256"/>
      <c r="OA54" s="391"/>
      <c r="OB54" s="15"/>
      <c r="OC54" s="13"/>
      <c r="OD54" s="13"/>
      <c r="OE54" s="256"/>
      <c r="OF54" s="13"/>
      <c r="OG54" s="13"/>
      <c r="OH54" s="13"/>
      <c r="OI54" s="13"/>
      <c r="OJ54" s="256"/>
      <c r="OK54" s="8"/>
      <c r="OL54" s="32"/>
      <c r="OM54" s="62"/>
      <c r="ON54" s="27"/>
      <c r="OP54" s="6"/>
      <c r="OQ54" s="6"/>
      <c r="OR54" s="6"/>
      <c r="OS54" s="6"/>
      <c r="OT54" s="6"/>
      <c r="PF54" s="8"/>
      <c r="PG54" s="32"/>
      <c r="PH54" s="62"/>
      <c r="PI54" s="27"/>
      <c r="PK54" s="6"/>
      <c r="PL54" s="6"/>
      <c r="PM54" s="6"/>
      <c r="PN54" s="6"/>
      <c r="PO54" s="6"/>
      <c r="PQ54" s="8"/>
      <c r="PR54" s="32"/>
      <c r="PS54" s="62"/>
      <c r="PT54" s="27"/>
      <c r="PV54" s="6"/>
      <c r="PW54" s="6"/>
      <c r="PX54" s="6"/>
      <c r="PY54" s="6"/>
      <c r="PZ54" s="6"/>
      <c r="QB54" s="8"/>
      <c r="QC54" s="32"/>
      <c r="QD54" s="62"/>
      <c r="QE54" s="27"/>
      <c r="QG54" s="6"/>
      <c r="QH54" s="6"/>
      <c r="QI54" s="6"/>
      <c r="QJ54" s="6"/>
      <c r="QK54" s="6"/>
      <c r="QM54" s="8"/>
      <c r="QN54" s="32"/>
      <c r="QO54" s="62"/>
      <c r="QP54" s="27"/>
      <c r="QR54" s="6"/>
      <c r="QS54" s="6"/>
      <c r="QT54" s="6"/>
      <c r="QU54" s="6"/>
      <c r="QV54" s="6"/>
      <c r="QX54" s="8"/>
      <c r="QY54" s="32"/>
      <c r="QZ54" s="62"/>
      <c r="RA54" s="27"/>
      <c r="RC54" s="6"/>
      <c r="RD54" s="6"/>
      <c r="RE54" s="6"/>
      <c r="RF54" s="6"/>
      <c r="RG54" s="6"/>
    </row>
    <row r="55" spans="60:476">
      <c r="BH55" s="244"/>
      <c r="BI55" s="96"/>
      <c r="BJ55" s="95"/>
      <c r="BK55" s="96"/>
      <c r="BL55" s="96"/>
      <c r="BM55" s="244"/>
      <c r="BN55" s="96"/>
      <c r="BO55" s="96"/>
      <c r="BP55" s="96"/>
      <c r="BQ55" s="96"/>
      <c r="BR55" s="244"/>
      <c r="BS55" s="96"/>
      <c r="BT55" s="95"/>
      <c r="BU55" s="96"/>
      <c r="BV55" s="96"/>
      <c r="BW55" s="244"/>
      <c r="BX55" s="96"/>
      <c r="BY55" s="96"/>
      <c r="BZ55" s="96"/>
      <c r="CA55" s="96"/>
      <c r="CB55" s="244"/>
      <c r="CC55" s="96"/>
      <c r="CD55" s="95"/>
      <c r="CE55" s="96"/>
      <c r="CF55" s="96"/>
      <c r="CG55" s="244"/>
      <c r="CH55" s="96"/>
      <c r="CI55" s="96"/>
      <c r="CJ55" s="96"/>
      <c r="CK55" s="96"/>
      <c r="CL55" s="244"/>
      <c r="CM55" s="96"/>
      <c r="CN55" s="95"/>
      <c r="CO55" s="96"/>
      <c r="CP55" s="96"/>
      <c r="CQ55" s="244"/>
      <c r="CR55" s="96"/>
      <c r="CS55" s="96"/>
      <c r="CT55" s="96"/>
      <c r="CU55" s="96"/>
      <c r="CV55" s="244"/>
      <c r="CW55" s="96"/>
      <c r="CX55" s="95"/>
      <c r="CY55" s="96"/>
      <c r="CZ55" s="96"/>
      <c r="DA55" s="244"/>
      <c r="DB55" s="96"/>
      <c r="DC55" s="96"/>
      <c r="DD55" s="96"/>
      <c r="DE55" s="96"/>
      <c r="DF55" s="244"/>
      <c r="DG55" s="96"/>
      <c r="DH55" s="95"/>
      <c r="DI55" s="96"/>
      <c r="DJ55" s="96"/>
      <c r="DK55" s="244"/>
      <c r="DL55" s="96"/>
      <c r="DM55" s="96"/>
      <c r="DN55" s="96"/>
      <c r="DO55" s="96"/>
      <c r="DP55" s="244"/>
      <c r="DQ55" s="392"/>
      <c r="DR55" s="127"/>
      <c r="DS55" s="116"/>
      <c r="DT55" s="116"/>
      <c r="DU55" s="145"/>
      <c r="DV55" s="116"/>
      <c r="DW55" s="116"/>
      <c r="DX55" s="116"/>
      <c r="DY55" s="116"/>
      <c r="DZ55" s="145"/>
      <c r="EA55" s="392"/>
      <c r="EB55" s="127"/>
      <c r="EC55" s="116"/>
      <c r="ED55" s="116"/>
      <c r="EE55" s="145"/>
      <c r="EF55" s="116"/>
      <c r="EG55" s="116"/>
      <c r="EH55" s="116"/>
      <c r="EI55" s="116"/>
      <c r="EJ55" s="145"/>
      <c r="EK55" s="391"/>
      <c r="EL55" s="15"/>
      <c r="EM55" s="13"/>
      <c r="EN55" s="13"/>
      <c r="EO55" s="256"/>
      <c r="EP55" s="13"/>
      <c r="EQ55" s="13"/>
      <c r="ER55" s="13"/>
      <c r="ES55" s="13"/>
      <c r="ET55" s="256"/>
      <c r="EU55" s="391"/>
      <c r="EV55" s="15"/>
      <c r="EW55" s="13"/>
      <c r="EX55" s="13"/>
      <c r="EY55" s="256"/>
      <c r="EZ55" s="13"/>
      <c r="FA55" s="13"/>
      <c r="FB55" s="13"/>
      <c r="FC55" s="13"/>
      <c r="FD55" s="256"/>
      <c r="FE55" s="391"/>
      <c r="FF55" s="15"/>
      <c r="FG55" s="13"/>
      <c r="FH55" s="13"/>
      <c r="FI55" s="256"/>
      <c r="FJ55" s="13"/>
      <c r="FK55" s="13"/>
      <c r="FL55" s="13"/>
      <c r="FM55" s="13"/>
      <c r="FN55" s="256"/>
      <c r="FO55" s="391"/>
      <c r="FP55" s="15"/>
      <c r="FQ55" s="13"/>
      <c r="FR55" s="13"/>
      <c r="FS55" s="256"/>
      <c r="FT55" s="13"/>
      <c r="FU55" s="13"/>
      <c r="FV55" s="13"/>
      <c r="FW55" s="13"/>
      <c r="FX55" s="256"/>
      <c r="FY55" s="391"/>
      <c r="FZ55" s="15"/>
      <c r="GA55" s="13"/>
      <c r="GB55" s="13"/>
      <c r="GC55" s="256"/>
      <c r="GD55" s="13"/>
      <c r="GE55" s="13"/>
      <c r="GF55" s="13"/>
      <c r="GG55" s="13"/>
      <c r="GH55" s="256"/>
      <c r="GI55" s="391"/>
      <c r="GJ55" s="15"/>
      <c r="GK55" s="13"/>
      <c r="GL55" s="13"/>
      <c r="GM55" s="256"/>
      <c r="GN55" s="13"/>
      <c r="GO55" s="13"/>
      <c r="GP55" s="13"/>
      <c r="GQ55" s="13"/>
      <c r="GR55" s="256"/>
      <c r="GS55" s="391"/>
      <c r="GT55" s="15"/>
      <c r="GU55" s="13"/>
      <c r="GV55" s="13"/>
      <c r="GW55" s="256"/>
      <c r="GX55" s="13"/>
      <c r="GY55" s="13"/>
      <c r="GZ55" s="13"/>
      <c r="HA55" s="13"/>
      <c r="HB55" s="256"/>
      <c r="HC55" s="391"/>
      <c r="HD55" s="15"/>
      <c r="HE55" s="13"/>
      <c r="HF55" s="13"/>
      <c r="HG55" s="256"/>
      <c r="HH55" s="13"/>
      <c r="HI55" s="13"/>
      <c r="HJ55" s="13"/>
      <c r="HK55" s="13"/>
      <c r="HL55" s="256"/>
      <c r="HM55" s="391"/>
      <c r="HN55" s="15"/>
      <c r="HO55" s="13"/>
      <c r="HP55" s="13"/>
      <c r="HQ55" s="256"/>
      <c r="HR55" s="13"/>
      <c r="HS55" s="13"/>
      <c r="HT55" s="13"/>
      <c r="HU55" s="13"/>
      <c r="HV55" s="256"/>
      <c r="HW55" s="391"/>
      <c r="HX55" s="15"/>
      <c r="HY55" s="13"/>
      <c r="HZ55" s="13"/>
      <c r="IA55" s="256"/>
      <c r="IB55" s="13"/>
      <c r="IC55" s="13"/>
      <c r="ID55" s="13"/>
      <c r="IE55" s="13"/>
      <c r="IF55" s="256"/>
      <c r="IG55" s="391"/>
      <c r="IH55" s="15"/>
      <c r="II55" s="13"/>
      <c r="IJ55" s="13"/>
      <c r="IK55" s="256"/>
      <c r="IL55" s="13"/>
      <c r="IM55" s="13"/>
      <c r="IN55" s="13"/>
      <c r="IO55" s="13"/>
      <c r="IP55" s="256"/>
      <c r="IQ55" s="391"/>
      <c r="IR55" s="15"/>
      <c r="IS55" s="13"/>
      <c r="IT55" s="13"/>
      <c r="IU55" s="256"/>
      <c r="IV55" s="13"/>
      <c r="IW55" s="13"/>
      <c r="IX55" s="13"/>
      <c r="IY55" s="13"/>
      <c r="IZ55" s="256"/>
      <c r="JA55" s="391"/>
      <c r="JB55" s="15"/>
      <c r="JC55" s="13"/>
      <c r="JD55" s="13"/>
      <c r="JE55" s="256"/>
      <c r="JF55" s="13"/>
      <c r="JG55" s="13"/>
      <c r="JH55" s="13"/>
      <c r="JI55" s="13"/>
      <c r="JJ55" s="256"/>
      <c r="JK55" s="391"/>
      <c r="JL55" s="15"/>
      <c r="JM55" s="13"/>
      <c r="JN55" s="13"/>
      <c r="JO55" s="256"/>
      <c r="JP55" s="13"/>
      <c r="JQ55" s="13"/>
      <c r="JR55" s="13"/>
      <c r="JS55" s="13"/>
      <c r="JT55" s="256"/>
      <c r="JU55" s="391"/>
      <c r="JV55" s="15"/>
      <c r="JW55" s="13"/>
      <c r="JX55" s="13"/>
      <c r="JY55" s="256"/>
      <c r="JZ55" s="13"/>
      <c r="KA55" s="13"/>
      <c r="KB55" s="13"/>
      <c r="KC55" s="13"/>
      <c r="KD55" s="256"/>
      <c r="KE55" s="391"/>
      <c r="KF55" s="15"/>
      <c r="KG55" s="13"/>
      <c r="KH55" s="13"/>
      <c r="KI55" s="256"/>
      <c r="KJ55" s="13"/>
      <c r="KK55" s="13"/>
      <c r="KL55" s="13"/>
      <c r="KM55" s="13"/>
      <c r="KN55" s="256"/>
      <c r="KO55" s="391"/>
      <c r="KP55" s="15"/>
      <c r="KQ55" s="13"/>
      <c r="KR55" s="13"/>
      <c r="KS55" s="256"/>
      <c r="KT55" s="13"/>
      <c r="KU55" s="13"/>
      <c r="KV55" s="13"/>
      <c r="KW55" s="13"/>
      <c r="KX55" s="256"/>
      <c r="KY55" s="391"/>
      <c r="KZ55" s="15"/>
      <c r="LA55" s="13"/>
      <c r="LB55" s="13"/>
      <c r="LC55" s="256"/>
      <c r="LD55" s="13"/>
      <c r="LE55" s="13"/>
      <c r="LF55" s="13"/>
      <c r="LG55" s="13"/>
      <c r="LH55" s="256"/>
      <c r="LI55" s="391"/>
      <c r="LJ55" s="15"/>
      <c r="LK55" s="13"/>
      <c r="LL55" s="13"/>
      <c r="LM55" s="256"/>
      <c r="LN55" s="13"/>
      <c r="LO55" s="13"/>
      <c r="LP55" s="13"/>
      <c r="LQ55" s="13"/>
      <c r="LR55" s="256"/>
      <c r="LS55" s="391"/>
      <c r="LT55" s="15"/>
      <c r="LU55" s="13"/>
      <c r="LV55" s="13"/>
      <c r="LW55" s="256"/>
      <c r="LX55" s="13"/>
      <c r="LY55" s="13"/>
      <c r="LZ55" s="13"/>
      <c r="MA55" s="13"/>
      <c r="MB55" s="256"/>
      <c r="MC55" s="391"/>
      <c r="MD55" s="15"/>
      <c r="ME55" s="13"/>
      <c r="MF55" s="13"/>
      <c r="MG55" s="256"/>
      <c r="MH55" s="13"/>
      <c r="MI55" s="13"/>
      <c r="MJ55" s="13"/>
      <c r="MK55" s="13"/>
      <c r="ML55" s="256"/>
      <c r="MM55" s="391"/>
      <c r="MN55" s="15"/>
      <c r="MO55" s="13"/>
      <c r="MP55" s="13"/>
      <c r="MQ55" s="256"/>
      <c r="MR55" s="13"/>
      <c r="MS55" s="13"/>
      <c r="MT55" s="13"/>
      <c r="MU55" s="13"/>
      <c r="MV55" s="256"/>
      <c r="MW55" s="391"/>
      <c r="MX55" s="15"/>
      <c r="MY55" s="13"/>
      <c r="MZ55" s="13"/>
      <c r="NA55" s="256"/>
      <c r="NB55" s="13"/>
      <c r="NC55" s="13"/>
      <c r="ND55" s="13"/>
      <c r="NE55" s="13"/>
      <c r="NF55" s="256"/>
      <c r="NG55" s="391"/>
      <c r="NH55" s="15"/>
      <c r="NI55" s="13"/>
      <c r="NJ55" s="13"/>
      <c r="NK55" s="256"/>
      <c r="NL55" s="13"/>
      <c r="NM55" s="13"/>
      <c r="NN55" s="13"/>
      <c r="NO55" s="13"/>
      <c r="NP55" s="256"/>
      <c r="NQ55" s="391"/>
      <c r="NR55" s="15"/>
      <c r="NS55" s="13"/>
      <c r="NT55" s="13"/>
      <c r="NU55" s="256"/>
      <c r="NV55" s="13"/>
      <c r="NW55" s="13"/>
      <c r="NX55" s="13"/>
      <c r="NY55" s="13"/>
      <c r="NZ55" s="256"/>
      <c r="OA55" s="391"/>
      <c r="OB55" s="15"/>
      <c r="OC55" s="13"/>
      <c r="OD55" s="13"/>
      <c r="OE55" s="256"/>
      <c r="OF55" s="13"/>
      <c r="OG55" s="13"/>
      <c r="OH55" s="13"/>
      <c r="OI55" s="13"/>
      <c r="OJ55" s="256"/>
      <c r="OK55" s="61"/>
      <c r="OL55" s="56"/>
      <c r="OM55" s="62"/>
      <c r="ON55" s="27"/>
      <c r="OP55" s="6"/>
      <c r="OQ55" s="6"/>
      <c r="OR55" s="6"/>
      <c r="OS55" s="6"/>
      <c r="OT55" s="6"/>
      <c r="PF55" s="61"/>
      <c r="PG55" s="56"/>
      <c r="PH55" s="62"/>
      <c r="PI55" s="27"/>
      <c r="PK55" s="6"/>
      <c r="PL55" s="6"/>
      <c r="PM55" s="6"/>
      <c r="PN55" s="6"/>
      <c r="PO55" s="6"/>
      <c r="PQ55" s="61"/>
      <c r="PR55" s="56"/>
      <c r="PS55" s="62"/>
      <c r="PT55" s="27"/>
      <c r="PV55" s="6"/>
      <c r="PW55" s="6"/>
      <c r="PX55" s="6"/>
      <c r="PY55" s="6"/>
      <c r="PZ55" s="6"/>
      <c r="QB55" s="61"/>
      <c r="QC55" s="56"/>
      <c r="QD55" s="62"/>
      <c r="QE55" s="27"/>
      <c r="QG55" s="6"/>
      <c r="QH55" s="6"/>
      <c r="QI55" s="6"/>
      <c r="QJ55" s="6"/>
      <c r="QK55" s="6"/>
      <c r="QM55" s="61"/>
      <c r="QN55" s="56"/>
      <c r="QO55" s="62"/>
      <c r="QP55" s="27"/>
      <c r="QR55" s="6"/>
      <c r="QS55" s="6"/>
      <c r="QT55" s="6"/>
      <c r="QU55" s="6"/>
      <c r="QV55" s="6"/>
      <c r="QX55" s="61"/>
      <c r="QY55" s="56"/>
      <c r="QZ55" s="62"/>
      <c r="RA55" s="27"/>
      <c r="RC55" s="6"/>
      <c r="RD55" s="6"/>
      <c r="RE55" s="6"/>
      <c r="RF55" s="6"/>
      <c r="RG55" s="6"/>
    </row>
    <row r="56" spans="60:476">
      <c r="BH56" s="244"/>
      <c r="BI56" s="96"/>
      <c r="BJ56" s="95"/>
      <c r="BK56" s="96"/>
      <c r="BL56" s="96"/>
      <c r="BM56" s="244"/>
      <c r="BN56" s="96"/>
      <c r="BO56" s="96"/>
      <c r="BP56" s="96"/>
      <c r="BQ56" s="96"/>
      <c r="BR56" s="244"/>
      <c r="BS56" s="96"/>
      <c r="BT56" s="95"/>
      <c r="BU56" s="96"/>
      <c r="BV56" s="96"/>
      <c r="BW56" s="244"/>
      <c r="BX56" s="96"/>
      <c r="BY56" s="96"/>
      <c r="BZ56" s="96"/>
      <c r="CA56" s="96"/>
      <c r="CB56" s="244"/>
      <c r="CC56" s="96"/>
      <c r="CD56" s="95"/>
      <c r="CE56" s="96"/>
      <c r="CF56" s="96"/>
      <c r="CG56" s="244"/>
      <c r="CH56" s="96"/>
      <c r="CI56" s="96"/>
      <c r="CJ56" s="96"/>
      <c r="CK56" s="96"/>
      <c r="CL56" s="244"/>
      <c r="CM56" s="96"/>
      <c r="CN56" s="95"/>
      <c r="CO56" s="96"/>
      <c r="CP56" s="96"/>
      <c r="CQ56" s="244"/>
      <c r="CR56" s="96"/>
      <c r="CS56" s="96"/>
      <c r="CT56" s="96"/>
      <c r="CU56" s="96"/>
      <c r="CV56" s="244"/>
      <c r="CW56" s="96"/>
      <c r="CX56" s="95"/>
      <c r="CY56" s="96"/>
      <c r="CZ56" s="96"/>
      <c r="DA56" s="244"/>
      <c r="DB56" s="96"/>
      <c r="DC56" s="96"/>
      <c r="DD56" s="96"/>
      <c r="DE56" s="96"/>
      <c r="DF56" s="244"/>
      <c r="DG56" s="96"/>
      <c r="DH56" s="95"/>
      <c r="DI56" s="96"/>
      <c r="DJ56" s="96"/>
      <c r="DK56" s="244"/>
      <c r="DL56" s="96"/>
      <c r="DM56" s="96"/>
      <c r="DN56" s="96"/>
      <c r="DO56" s="96"/>
      <c r="DP56" s="244"/>
      <c r="DQ56" s="392"/>
      <c r="DR56" s="127"/>
      <c r="DS56" s="116"/>
      <c r="DT56" s="116"/>
      <c r="DU56" s="145"/>
      <c r="DV56" s="116"/>
      <c r="DW56" s="116"/>
      <c r="DX56" s="116"/>
      <c r="DY56" s="116"/>
      <c r="DZ56" s="145"/>
      <c r="EA56" s="392"/>
      <c r="EB56" s="127"/>
      <c r="EC56" s="116"/>
      <c r="ED56" s="116"/>
      <c r="EE56" s="145"/>
      <c r="EF56" s="116"/>
      <c r="EG56" s="116"/>
      <c r="EH56" s="116"/>
      <c r="EI56" s="116"/>
      <c r="EJ56" s="145"/>
      <c r="EK56" s="391"/>
      <c r="EL56" s="15"/>
      <c r="EM56" s="13"/>
      <c r="EN56" s="13"/>
      <c r="EO56" s="256"/>
      <c r="EP56" s="13"/>
      <c r="EQ56" s="13"/>
      <c r="ER56" s="13"/>
      <c r="ES56" s="13"/>
      <c r="ET56" s="256"/>
      <c r="EU56" s="391"/>
      <c r="EV56" s="15"/>
      <c r="EW56" s="13"/>
      <c r="EX56" s="13"/>
      <c r="EY56" s="256"/>
      <c r="EZ56" s="13"/>
      <c r="FA56" s="13"/>
      <c r="FB56" s="13"/>
      <c r="FC56" s="13"/>
      <c r="FD56" s="256"/>
      <c r="FE56" s="391"/>
      <c r="FF56" s="15"/>
      <c r="FG56" s="13"/>
      <c r="FH56" s="13"/>
      <c r="FI56" s="256"/>
      <c r="FJ56" s="13"/>
      <c r="FK56" s="13"/>
      <c r="FL56" s="13"/>
      <c r="FM56" s="13"/>
      <c r="FN56" s="256"/>
      <c r="FO56" s="391"/>
      <c r="FP56" s="15"/>
      <c r="FQ56" s="13"/>
      <c r="FR56" s="13"/>
      <c r="FS56" s="256"/>
      <c r="FT56" s="13"/>
      <c r="FU56" s="13"/>
      <c r="FV56" s="13"/>
      <c r="FW56" s="13"/>
      <c r="FX56" s="256"/>
      <c r="FY56" s="391"/>
      <c r="FZ56" s="15"/>
      <c r="GA56" s="13"/>
      <c r="GB56" s="13"/>
      <c r="GC56" s="256"/>
      <c r="GD56" s="13"/>
      <c r="GE56" s="13"/>
      <c r="GF56" s="13"/>
      <c r="GG56" s="13"/>
      <c r="GH56" s="256"/>
      <c r="GI56" s="391"/>
      <c r="GJ56" s="15"/>
      <c r="GK56" s="13"/>
      <c r="GL56" s="13"/>
      <c r="GM56" s="256"/>
      <c r="GN56" s="13"/>
      <c r="GO56" s="13"/>
      <c r="GP56" s="13"/>
      <c r="GQ56" s="13"/>
      <c r="GR56" s="256"/>
      <c r="GS56" s="391"/>
      <c r="GT56" s="15"/>
      <c r="GU56" s="13"/>
      <c r="GV56" s="13"/>
      <c r="GW56" s="256"/>
      <c r="GX56" s="13"/>
      <c r="GY56" s="13"/>
      <c r="GZ56" s="13"/>
      <c r="HA56" s="13"/>
      <c r="HB56" s="256"/>
      <c r="HC56" s="391"/>
      <c r="HD56" s="15"/>
      <c r="HE56" s="13"/>
      <c r="HF56" s="13"/>
      <c r="HG56" s="256"/>
      <c r="HH56" s="13"/>
      <c r="HI56" s="13"/>
      <c r="HJ56" s="13"/>
      <c r="HK56" s="13"/>
      <c r="HL56" s="256"/>
      <c r="HM56" s="391"/>
      <c r="HN56" s="15"/>
      <c r="HO56" s="13"/>
      <c r="HP56" s="13"/>
      <c r="HQ56" s="256"/>
      <c r="HR56" s="13"/>
      <c r="HS56" s="13"/>
      <c r="HT56" s="13"/>
      <c r="HU56" s="13"/>
      <c r="HV56" s="256"/>
      <c r="HW56" s="391"/>
      <c r="HX56" s="15"/>
      <c r="HY56" s="13"/>
      <c r="HZ56" s="13"/>
      <c r="IA56" s="256"/>
      <c r="IB56" s="13"/>
      <c r="IC56" s="13"/>
      <c r="ID56" s="13"/>
      <c r="IE56" s="13"/>
      <c r="IF56" s="256"/>
      <c r="IG56" s="391"/>
      <c r="IH56" s="15"/>
      <c r="II56" s="13"/>
      <c r="IJ56" s="13"/>
      <c r="IK56" s="256"/>
      <c r="IL56" s="13"/>
      <c r="IM56" s="13"/>
      <c r="IN56" s="13"/>
      <c r="IO56" s="13"/>
      <c r="IP56" s="256"/>
      <c r="IQ56" s="391"/>
      <c r="IR56" s="15"/>
      <c r="IS56" s="13"/>
      <c r="IT56" s="13"/>
      <c r="IU56" s="256"/>
      <c r="IV56" s="13"/>
      <c r="IW56" s="13"/>
      <c r="IX56" s="13"/>
      <c r="IY56" s="13"/>
      <c r="IZ56" s="256"/>
      <c r="JA56" s="391"/>
      <c r="JB56" s="15"/>
      <c r="JC56" s="13"/>
      <c r="JD56" s="13"/>
      <c r="JE56" s="256"/>
      <c r="JF56" s="13"/>
      <c r="JG56" s="13"/>
      <c r="JH56" s="13"/>
      <c r="JI56" s="13"/>
      <c r="JJ56" s="256"/>
      <c r="JK56" s="391"/>
      <c r="JL56" s="15"/>
      <c r="JM56" s="13"/>
      <c r="JN56" s="13"/>
      <c r="JO56" s="256"/>
      <c r="JP56" s="13"/>
      <c r="JQ56" s="13"/>
      <c r="JR56" s="13"/>
      <c r="JS56" s="13"/>
      <c r="JT56" s="256"/>
      <c r="JU56" s="391"/>
      <c r="JV56" s="15"/>
      <c r="JW56" s="13"/>
      <c r="JX56" s="13"/>
      <c r="JY56" s="256"/>
      <c r="JZ56" s="13"/>
      <c r="KA56" s="13"/>
      <c r="KB56" s="13"/>
      <c r="KC56" s="13"/>
      <c r="KD56" s="256"/>
      <c r="KE56" s="391"/>
      <c r="KF56" s="15"/>
      <c r="KG56" s="13"/>
      <c r="KH56" s="13"/>
      <c r="KI56" s="256"/>
      <c r="KJ56" s="13"/>
      <c r="KK56" s="13"/>
      <c r="KL56" s="13"/>
      <c r="KM56" s="13"/>
      <c r="KN56" s="256"/>
      <c r="KO56" s="391"/>
      <c r="KP56" s="15"/>
      <c r="KQ56" s="13"/>
      <c r="KR56" s="13"/>
      <c r="KS56" s="256"/>
      <c r="KT56" s="13"/>
      <c r="KU56" s="13"/>
      <c r="KV56" s="13"/>
      <c r="KW56" s="13"/>
      <c r="KX56" s="256"/>
      <c r="KY56" s="391"/>
      <c r="KZ56" s="15"/>
      <c r="LA56" s="13"/>
      <c r="LB56" s="13"/>
      <c r="LC56" s="256"/>
      <c r="LD56" s="13"/>
      <c r="LE56" s="13"/>
      <c r="LF56" s="13"/>
      <c r="LG56" s="13"/>
      <c r="LH56" s="256"/>
      <c r="LI56" s="391"/>
      <c r="LJ56" s="15"/>
      <c r="LK56" s="13"/>
      <c r="LL56" s="13"/>
      <c r="LM56" s="256"/>
      <c r="LN56" s="13"/>
      <c r="LO56" s="13"/>
      <c r="LP56" s="13"/>
      <c r="LQ56" s="13"/>
      <c r="LR56" s="256"/>
      <c r="LS56" s="391"/>
      <c r="LT56" s="15"/>
      <c r="LU56" s="13"/>
      <c r="LV56" s="13"/>
      <c r="LW56" s="256"/>
      <c r="LX56" s="13"/>
      <c r="LY56" s="13"/>
      <c r="LZ56" s="13"/>
      <c r="MA56" s="13"/>
      <c r="MB56" s="256"/>
      <c r="MC56" s="391"/>
      <c r="MD56" s="15"/>
      <c r="ME56" s="13"/>
      <c r="MF56" s="13"/>
      <c r="MG56" s="256"/>
      <c r="MH56" s="13"/>
      <c r="MI56" s="13"/>
      <c r="MJ56" s="13"/>
      <c r="MK56" s="13"/>
      <c r="ML56" s="256"/>
      <c r="MM56" s="391"/>
      <c r="MN56" s="15"/>
      <c r="MO56" s="13"/>
      <c r="MP56" s="13"/>
      <c r="MQ56" s="256"/>
      <c r="MR56" s="13"/>
      <c r="MS56" s="13"/>
      <c r="MT56" s="13"/>
      <c r="MU56" s="13"/>
      <c r="MV56" s="256"/>
      <c r="MW56" s="391"/>
      <c r="MX56" s="15"/>
      <c r="MY56" s="13"/>
      <c r="MZ56" s="13"/>
      <c r="NA56" s="256"/>
      <c r="NB56" s="13"/>
      <c r="NC56" s="13"/>
      <c r="ND56" s="13"/>
      <c r="NE56" s="13"/>
      <c r="NF56" s="256"/>
      <c r="NG56" s="391"/>
      <c r="NH56" s="15"/>
      <c r="NI56" s="13"/>
      <c r="NJ56" s="13"/>
      <c r="NK56" s="256"/>
      <c r="NL56" s="13"/>
      <c r="NM56" s="13"/>
      <c r="NN56" s="13"/>
      <c r="NO56" s="13"/>
      <c r="NP56" s="256"/>
      <c r="NQ56" s="391"/>
      <c r="NR56" s="15"/>
      <c r="NS56" s="13"/>
      <c r="NT56" s="13"/>
      <c r="NU56" s="256"/>
      <c r="NV56" s="13"/>
      <c r="NW56" s="13"/>
      <c r="NX56" s="13"/>
      <c r="NY56" s="13"/>
      <c r="NZ56" s="256"/>
      <c r="OA56" s="391"/>
      <c r="OB56" s="15"/>
      <c r="OC56" s="13"/>
      <c r="OD56" s="13"/>
      <c r="OE56" s="256"/>
      <c r="OF56" s="13"/>
      <c r="OG56" s="13"/>
      <c r="OH56" s="13"/>
      <c r="OI56" s="13"/>
      <c r="OJ56" s="256"/>
      <c r="OK56" s="14"/>
      <c r="OL56" s="32"/>
      <c r="OM56" s="62"/>
      <c r="ON56" s="27"/>
      <c r="OP56" s="6"/>
      <c r="OQ56" s="6"/>
      <c r="OR56" s="6"/>
      <c r="OS56" s="6"/>
      <c r="OT56" s="6"/>
      <c r="PF56" s="14"/>
      <c r="PG56" s="32"/>
      <c r="PH56" s="62"/>
      <c r="PI56" s="27"/>
      <c r="PK56" s="6"/>
      <c r="PL56" s="6"/>
      <c r="PM56" s="6"/>
      <c r="PN56" s="6"/>
      <c r="PO56" s="6"/>
      <c r="PQ56" s="14"/>
      <c r="PR56" s="32"/>
      <c r="PS56" s="62"/>
      <c r="PT56" s="27"/>
      <c r="PV56" s="6"/>
      <c r="PW56" s="6"/>
      <c r="PX56" s="6"/>
      <c r="PY56" s="6"/>
      <c r="PZ56" s="6"/>
      <c r="QB56" s="14"/>
      <c r="QC56" s="32"/>
      <c r="QD56" s="62"/>
      <c r="QE56" s="27"/>
      <c r="QG56" s="6"/>
      <c r="QH56" s="6"/>
      <c r="QI56" s="6"/>
      <c r="QJ56" s="6"/>
      <c r="QK56" s="6"/>
      <c r="QM56" s="14"/>
      <c r="QN56" s="32"/>
      <c r="QO56" s="62"/>
      <c r="QP56" s="27"/>
      <c r="QR56" s="6"/>
      <c r="QS56" s="6"/>
      <c r="QT56" s="6"/>
      <c r="QU56" s="6"/>
      <c r="QV56" s="6"/>
      <c r="QX56" s="14"/>
      <c r="QY56" s="32"/>
      <c r="QZ56" s="62"/>
      <c r="RA56" s="27"/>
      <c r="RC56" s="6"/>
      <c r="RD56" s="6"/>
      <c r="RE56" s="6"/>
      <c r="RF56" s="6"/>
      <c r="RG56" s="6"/>
    </row>
    <row r="57" spans="60:476">
      <c r="BH57" s="244"/>
      <c r="BI57" s="96"/>
      <c r="BJ57" s="95"/>
      <c r="BK57" s="96"/>
      <c r="BL57" s="96"/>
      <c r="BM57" s="244"/>
      <c r="BN57" s="96"/>
      <c r="BO57" s="96"/>
      <c r="BP57" s="96"/>
      <c r="BQ57" s="96"/>
      <c r="BR57" s="244"/>
      <c r="BS57" s="96"/>
      <c r="BT57" s="95"/>
      <c r="BU57" s="96"/>
      <c r="BV57" s="96"/>
      <c r="BW57" s="244"/>
      <c r="BX57" s="96"/>
      <c r="BY57" s="96"/>
      <c r="BZ57" s="96"/>
      <c r="CA57" s="96"/>
      <c r="CB57" s="244"/>
      <c r="CC57" s="96"/>
      <c r="CD57" s="95"/>
      <c r="CE57" s="96"/>
      <c r="CF57" s="96"/>
      <c r="CG57" s="244"/>
      <c r="CH57" s="96"/>
      <c r="CI57" s="96"/>
      <c r="CJ57" s="96"/>
      <c r="CK57" s="96"/>
      <c r="CL57" s="244"/>
      <c r="CM57" s="96"/>
      <c r="CN57" s="95"/>
      <c r="CO57" s="96"/>
      <c r="CP57" s="96"/>
      <c r="CQ57" s="244"/>
      <c r="CR57" s="96"/>
      <c r="CS57" s="96"/>
      <c r="CT57" s="96"/>
      <c r="CU57" s="96"/>
      <c r="CV57" s="244"/>
      <c r="CW57" s="96"/>
      <c r="CX57" s="95"/>
      <c r="CY57" s="96"/>
      <c r="CZ57" s="96"/>
      <c r="DA57" s="244"/>
      <c r="DB57" s="96"/>
      <c r="DC57" s="96"/>
      <c r="DD57" s="96"/>
      <c r="DE57" s="96"/>
      <c r="DF57" s="244"/>
      <c r="DG57" s="96"/>
      <c r="DH57" s="95"/>
      <c r="DI57" s="96"/>
      <c r="DJ57" s="96"/>
      <c r="DK57" s="244"/>
      <c r="DL57" s="96"/>
      <c r="DM57" s="96"/>
      <c r="DN57" s="96"/>
      <c r="DO57" s="96"/>
      <c r="DP57" s="244"/>
      <c r="DQ57" s="392"/>
      <c r="DR57" s="127"/>
      <c r="DS57" s="116"/>
      <c r="DT57" s="116"/>
      <c r="DU57" s="145"/>
      <c r="DV57" s="116"/>
      <c r="DW57" s="116"/>
      <c r="DX57" s="116"/>
      <c r="DY57" s="116"/>
      <c r="DZ57" s="145"/>
      <c r="EA57" s="392"/>
      <c r="EB57" s="127"/>
      <c r="EC57" s="116"/>
      <c r="ED57" s="116"/>
      <c r="EE57" s="145"/>
      <c r="EF57" s="116"/>
      <c r="EG57" s="116"/>
      <c r="EH57" s="116"/>
      <c r="EI57" s="116"/>
      <c r="EJ57" s="145"/>
      <c r="EK57" s="391"/>
      <c r="EL57" s="15"/>
      <c r="EM57" s="13"/>
      <c r="EN57" s="13"/>
      <c r="EO57" s="256"/>
      <c r="EP57" s="13"/>
      <c r="EQ57" s="13"/>
      <c r="ER57" s="13"/>
      <c r="ES57" s="13"/>
      <c r="ET57" s="256"/>
      <c r="EU57" s="391"/>
      <c r="EV57" s="15"/>
      <c r="EW57" s="13"/>
      <c r="EX57" s="13"/>
      <c r="EY57" s="256"/>
      <c r="EZ57" s="13"/>
      <c r="FA57" s="13"/>
      <c r="FB57" s="13"/>
      <c r="FC57" s="13"/>
      <c r="FD57" s="256"/>
      <c r="FE57" s="391"/>
      <c r="FF57" s="15"/>
      <c r="FG57" s="13"/>
      <c r="FH57" s="13"/>
      <c r="FI57" s="256"/>
      <c r="FJ57" s="13"/>
      <c r="FK57" s="13"/>
      <c r="FL57" s="13"/>
      <c r="FM57" s="13"/>
      <c r="FN57" s="256"/>
      <c r="FO57" s="391"/>
      <c r="FP57" s="15"/>
      <c r="FQ57" s="13"/>
      <c r="FR57" s="13"/>
      <c r="FS57" s="256"/>
      <c r="FT57" s="13"/>
      <c r="FU57" s="13"/>
      <c r="FV57" s="13"/>
      <c r="FW57" s="13"/>
      <c r="FX57" s="256"/>
      <c r="FY57" s="391"/>
      <c r="FZ57" s="15"/>
      <c r="GA57" s="13"/>
      <c r="GB57" s="13"/>
      <c r="GC57" s="256"/>
      <c r="GD57" s="13"/>
      <c r="GE57" s="13"/>
      <c r="GF57" s="13"/>
      <c r="GG57" s="13"/>
      <c r="GH57" s="256"/>
      <c r="GI57" s="391"/>
      <c r="GJ57" s="15"/>
      <c r="GK57" s="13"/>
      <c r="GL57" s="13"/>
      <c r="GM57" s="256"/>
      <c r="GN57" s="13"/>
      <c r="GO57" s="13"/>
      <c r="GP57" s="13"/>
      <c r="GQ57" s="13"/>
      <c r="GR57" s="256"/>
      <c r="GS57" s="391"/>
      <c r="GT57" s="15"/>
      <c r="GU57" s="13"/>
      <c r="GV57" s="13"/>
      <c r="GW57" s="256"/>
      <c r="GX57" s="13"/>
      <c r="GY57" s="13"/>
      <c r="GZ57" s="13"/>
      <c r="HA57" s="13"/>
      <c r="HB57" s="256"/>
      <c r="HC57" s="391"/>
      <c r="HD57" s="15"/>
      <c r="HE57" s="13"/>
      <c r="HF57" s="13"/>
      <c r="HG57" s="256"/>
      <c r="HH57" s="13"/>
      <c r="HI57" s="13"/>
      <c r="HJ57" s="13"/>
      <c r="HK57" s="13"/>
      <c r="HL57" s="256"/>
      <c r="HM57" s="391"/>
      <c r="HN57" s="15"/>
      <c r="HO57" s="13"/>
      <c r="HP57" s="13"/>
      <c r="HQ57" s="256"/>
      <c r="HR57" s="13"/>
      <c r="HS57" s="13"/>
      <c r="HT57" s="13"/>
      <c r="HU57" s="13"/>
      <c r="HV57" s="256"/>
      <c r="HW57" s="391"/>
      <c r="HX57" s="15"/>
      <c r="HY57" s="13"/>
      <c r="HZ57" s="13"/>
      <c r="IA57" s="256"/>
      <c r="IB57" s="13"/>
      <c r="IC57" s="13"/>
      <c r="ID57" s="13"/>
      <c r="IE57" s="13"/>
      <c r="IF57" s="256"/>
      <c r="IG57" s="391"/>
      <c r="IH57" s="15"/>
      <c r="II57" s="13"/>
      <c r="IJ57" s="13"/>
      <c r="IK57" s="256"/>
      <c r="IL57" s="13"/>
      <c r="IM57" s="13"/>
      <c r="IN57" s="13"/>
      <c r="IO57" s="13"/>
      <c r="IP57" s="256"/>
      <c r="IQ57" s="391"/>
      <c r="IR57" s="15"/>
      <c r="IS57" s="13"/>
      <c r="IT57" s="13"/>
      <c r="IU57" s="256"/>
      <c r="IV57" s="13"/>
      <c r="IW57" s="13"/>
      <c r="IX57" s="13"/>
      <c r="IY57" s="13"/>
      <c r="IZ57" s="256"/>
      <c r="JA57" s="391"/>
      <c r="JB57" s="15"/>
      <c r="JC57" s="13"/>
      <c r="JD57" s="13"/>
      <c r="JE57" s="256"/>
      <c r="JF57" s="13"/>
      <c r="JG57" s="13"/>
      <c r="JH57" s="13"/>
      <c r="JI57" s="13"/>
      <c r="JJ57" s="256"/>
      <c r="JK57" s="391"/>
      <c r="JL57" s="15"/>
      <c r="JM57" s="13"/>
      <c r="JN57" s="13"/>
      <c r="JO57" s="256"/>
      <c r="JP57" s="13"/>
      <c r="JQ57" s="13"/>
      <c r="JR57" s="13"/>
      <c r="JS57" s="13"/>
      <c r="JT57" s="256"/>
      <c r="JU57" s="391"/>
      <c r="JV57" s="15"/>
      <c r="JW57" s="13"/>
      <c r="JX57" s="13"/>
      <c r="JY57" s="256"/>
      <c r="JZ57" s="13"/>
      <c r="KA57" s="13"/>
      <c r="KB57" s="13"/>
      <c r="KC57" s="13"/>
      <c r="KD57" s="256"/>
      <c r="KE57" s="391"/>
      <c r="KF57" s="15"/>
      <c r="KG57" s="13"/>
      <c r="KH57" s="13"/>
      <c r="KI57" s="256"/>
      <c r="KJ57" s="13"/>
      <c r="KK57" s="13"/>
      <c r="KL57" s="13"/>
      <c r="KM57" s="13"/>
      <c r="KN57" s="256"/>
      <c r="KO57" s="391"/>
      <c r="KP57" s="15"/>
      <c r="KQ57" s="13"/>
      <c r="KR57" s="13"/>
      <c r="KS57" s="256"/>
      <c r="KT57" s="13"/>
      <c r="KU57" s="13"/>
      <c r="KV57" s="13"/>
      <c r="KW57" s="13"/>
      <c r="KX57" s="256"/>
      <c r="KY57" s="391"/>
      <c r="KZ57" s="15"/>
      <c r="LA57" s="13"/>
      <c r="LB57" s="13"/>
      <c r="LC57" s="256"/>
      <c r="LD57" s="13"/>
      <c r="LE57" s="13"/>
      <c r="LF57" s="13"/>
      <c r="LG57" s="13"/>
      <c r="LH57" s="256"/>
      <c r="LI57" s="391"/>
      <c r="LJ57" s="15"/>
      <c r="LK57" s="13"/>
      <c r="LL57" s="13"/>
      <c r="LM57" s="256"/>
      <c r="LN57" s="13"/>
      <c r="LO57" s="13"/>
      <c r="LP57" s="13"/>
      <c r="LQ57" s="13"/>
      <c r="LR57" s="256"/>
      <c r="LS57" s="391"/>
      <c r="LT57" s="15"/>
      <c r="LU57" s="13"/>
      <c r="LV57" s="13"/>
      <c r="LW57" s="256"/>
      <c r="LX57" s="13"/>
      <c r="LY57" s="13"/>
      <c r="LZ57" s="13"/>
      <c r="MA57" s="13"/>
      <c r="MB57" s="256"/>
      <c r="MC57" s="391"/>
      <c r="MD57" s="15"/>
      <c r="ME57" s="13"/>
      <c r="MF57" s="13"/>
      <c r="MG57" s="256"/>
      <c r="MH57" s="13"/>
      <c r="MI57" s="13"/>
      <c r="MJ57" s="13"/>
      <c r="MK57" s="13"/>
      <c r="ML57" s="256"/>
      <c r="MM57" s="391"/>
      <c r="MN57" s="15"/>
      <c r="MO57" s="13"/>
      <c r="MP57" s="13"/>
      <c r="MQ57" s="256"/>
      <c r="MR57" s="13"/>
      <c r="MS57" s="13"/>
      <c r="MT57" s="13"/>
      <c r="MU57" s="13"/>
      <c r="MV57" s="256"/>
      <c r="MW57" s="391"/>
      <c r="MX57" s="15"/>
      <c r="MY57" s="13"/>
      <c r="MZ57" s="13"/>
      <c r="NA57" s="256"/>
      <c r="NB57" s="13"/>
      <c r="NC57" s="13"/>
      <c r="ND57" s="13"/>
      <c r="NE57" s="13"/>
      <c r="NF57" s="256"/>
      <c r="NG57" s="391"/>
      <c r="NH57" s="15"/>
      <c r="NI57" s="13"/>
      <c r="NJ57" s="13"/>
      <c r="NK57" s="256"/>
      <c r="NL57" s="13"/>
      <c r="NM57" s="13"/>
      <c r="NN57" s="13"/>
      <c r="NO57" s="13"/>
      <c r="NP57" s="256"/>
      <c r="NQ57" s="391"/>
      <c r="NR57" s="15"/>
      <c r="NS57" s="13"/>
      <c r="NT57" s="13"/>
      <c r="NU57" s="256"/>
      <c r="NV57" s="13"/>
      <c r="NW57" s="13"/>
      <c r="NX57" s="13"/>
      <c r="NY57" s="13"/>
      <c r="NZ57" s="256"/>
      <c r="OA57" s="391"/>
      <c r="OB57" s="15"/>
      <c r="OC57" s="13"/>
      <c r="OD57" s="13"/>
      <c r="OE57" s="256"/>
      <c r="OF57" s="13"/>
      <c r="OG57" s="13"/>
      <c r="OH57" s="13"/>
      <c r="OI57" s="13"/>
      <c r="OJ57" s="256"/>
      <c r="OK57" s="14"/>
      <c r="OL57" s="32"/>
      <c r="OM57" s="62"/>
      <c r="ON57" s="27"/>
      <c r="OP57" s="6"/>
      <c r="OQ57" s="6"/>
      <c r="OR57" s="6"/>
      <c r="OS57" s="6"/>
      <c r="OT57" s="6"/>
      <c r="PF57" s="14"/>
      <c r="PG57" s="32"/>
      <c r="PH57" s="62"/>
      <c r="PI57" s="27"/>
      <c r="PK57" s="6"/>
      <c r="PL57" s="6"/>
      <c r="PM57" s="6"/>
      <c r="PN57" s="6"/>
      <c r="PO57" s="6"/>
      <c r="PQ57" s="14"/>
      <c r="PR57" s="32"/>
      <c r="PS57" s="62"/>
      <c r="PT57" s="27"/>
      <c r="PV57" s="6"/>
      <c r="PW57" s="6"/>
      <c r="PX57" s="6"/>
      <c r="PY57" s="6"/>
      <c r="PZ57" s="6"/>
      <c r="QB57" s="14"/>
      <c r="QC57" s="32"/>
      <c r="QD57" s="62"/>
      <c r="QE57" s="27"/>
      <c r="QG57" s="6"/>
      <c r="QH57" s="6"/>
      <c r="QI57" s="6"/>
      <c r="QJ57" s="6"/>
      <c r="QK57" s="6"/>
      <c r="QM57" s="14"/>
      <c r="QN57" s="32"/>
      <c r="QO57" s="62"/>
      <c r="QP57" s="27"/>
      <c r="QR57" s="6"/>
      <c r="QS57" s="6"/>
      <c r="QT57" s="6"/>
      <c r="QU57" s="6"/>
      <c r="QV57" s="6"/>
      <c r="QX57" s="14"/>
      <c r="QY57" s="32"/>
      <c r="QZ57" s="62"/>
      <c r="RA57" s="27"/>
      <c r="RC57" s="6"/>
      <c r="RD57" s="6"/>
      <c r="RE57" s="6"/>
      <c r="RF57" s="6"/>
      <c r="RG57" s="6"/>
    </row>
    <row r="58" spans="60:476">
      <c r="DQ58" s="104"/>
      <c r="DR58" s="99"/>
      <c r="EA58" s="104"/>
      <c r="EB58" s="99"/>
      <c r="EK58" s="61"/>
      <c r="EL58" s="56"/>
      <c r="EM58" s="62"/>
      <c r="EN58" s="27"/>
      <c r="EP58" s="6"/>
      <c r="EQ58" s="6"/>
      <c r="ER58" s="6"/>
      <c r="ES58" s="6"/>
      <c r="EU58" s="61"/>
      <c r="EV58" s="56"/>
      <c r="EW58" s="62"/>
      <c r="EX58" s="27"/>
      <c r="EZ58" s="6"/>
      <c r="FA58" s="6"/>
      <c r="FB58" s="6"/>
      <c r="FC58" s="6"/>
      <c r="FE58" s="61"/>
      <c r="FF58" s="56"/>
      <c r="FG58" s="62"/>
      <c r="FH58" s="27"/>
      <c r="FJ58" s="6"/>
      <c r="FK58" s="6"/>
      <c r="FL58" s="6"/>
      <c r="FM58" s="6"/>
      <c r="FO58" s="61"/>
      <c r="FP58" s="56"/>
      <c r="FQ58" s="62"/>
      <c r="FR58" s="27"/>
      <c r="FT58" s="6"/>
      <c r="FU58" s="6"/>
      <c r="FV58" s="6"/>
      <c r="FW58" s="6"/>
      <c r="FY58" s="61"/>
      <c r="FZ58" s="56"/>
      <c r="GA58" s="62"/>
      <c r="GB58" s="27"/>
      <c r="GD58" s="6"/>
      <c r="GE58" s="6"/>
      <c r="GF58" s="6"/>
      <c r="GG58" s="6"/>
      <c r="GI58" s="61"/>
      <c r="GJ58" s="56"/>
      <c r="GK58" s="62"/>
      <c r="GL58" s="27"/>
      <c r="GN58" s="6"/>
      <c r="GO58" s="6"/>
      <c r="GP58" s="6"/>
      <c r="GQ58" s="6"/>
      <c r="GS58" s="61"/>
      <c r="GT58" s="56"/>
      <c r="GU58" s="62"/>
      <c r="GV58" s="27"/>
      <c r="GX58" s="6"/>
      <c r="GY58" s="6"/>
      <c r="GZ58" s="6"/>
      <c r="HA58" s="6"/>
      <c r="HC58" s="61"/>
      <c r="HD58" s="56"/>
      <c r="HE58" s="62"/>
      <c r="HF58" s="27"/>
      <c r="HH58" s="6"/>
      <c r="HI58" s="6"/>
      <c r="HJ58" s="6"/>
      <c r="HK58" s="6"/>
      <c r="HM58" s="61"/>
      <c r="HN58" s="56"/>
      <c r="HO58" s="62"/>
      <c r="HP58" s="27"/>
      <c r="HR58" s="6"/>
      <c r="HS58" s="6"/>
      <c r="HT58" s="6"/>
      <c r="HU58" s="6"/>
      <c r="HW58" s="61"/>
      <c r="HX58" s="56"/>
      <c r="HY58" s="62"/>
      <c r="HZ58" s="27"/>
      <c r="IB58" s="6"/>
      <c r="IC58" s="6"/>
      <c r="ID58" s="6"/>
      <c r="IE58" s="6"/>
      <c r="IG58" s="61"/>
      <c r="IH58" s="56"/>
      <c r="II58" s="62"/>
      <c r="IJ58" s="27"/>
      <c r="IL58" s="6"/>
      <c r="IM58" s="6"/>
      <c r="IN58" s="6"/>
      <c r="IO58" s="6"/>
      <c r="IQ58" s="61"/>
      <c r="IR58" s="56"/>
      <c r="IS58" s="62"/>
      <c r="IT58" s="27"/>
      <c r="IV58" s="6"/>
      <c r="IW58" s="6"/>
      <c r="IX58" s="6"/>
      <c r="IY58" s="6"/>
      <c r="JA58" s="61"/>
      <c r="JB58" s="56"/>
      <c r="JC58" s="62"/>
      <c r="JD58" s="27"/>
      <c r="JF58" s="6"/>
      <c r="JG58" s="6"/>
      <c r="JH58" s="6"/>
      <c r="JI58" s="6"/>
      <c r="JK58" s="61"/>
      <c r="JL58" s="56"/>
      <c r="JM58" s="62"/>
      <c r="JN58" s="27"/>
      <c r="JP58" s="6"/>
      <c r="JQ58" s="6"/>
      <c r="JR58" s="6"/>
      <c r="JS58" s="6"/>
      <c r="JU58" s="61"/>
      <c r="JV58" s="56"/>
      <c r="JW58" s="62"/>
      <c r="JX58" s="27"/>
      <c r="JZ58" s="6"/>
      <c r="KA58" s="6"/>
      <c r="KB58" s="6"/>
      <c r="KC58" s="6"/>
      <c r="KE58" s="61"/>
      <c r="KF58" s="56"/>
      <c r="KG58" s="62"/>
      <c r="KH58" s="27"/>
      <c r="KJ58" s="6"/>
      <c r="KK58" s="6"/>
      <c r="KL58" s="6"/>
      <c r="KM58" s="6"/>
      <c r="KO58" s="61"/>
      <c r="KP58" s="56"/>
      <c r="KQ58" s="62"/>
      <c r="KR58" s="27"/>
      <c r="KT58" s="6"/>
      <c r="KU58" s="6"/>
      <c r="KV58" s="6"/>
      <c r="KW58" s="6"/>
      <c r="KY58" s="61"/>
      <c r="KZ58" s="56"/>
      <c r="LA58" s="62"/>
      <c r="LB58" s="27"/>
      <c r="LD58" s="6"/>
      <c r="LE58" s="6"/>
      <c r="LF58" s="6"/>
      <c r="LG58" s="6"/>
      <c r="LI58" s="61"/>
      <c r="LJ58" s="56"/>
      <c r="LK58" s="62"/>
      <c r="LL58" s="27"/>
      <c r="LN58" s="6"/>
      <c r="LO58" s="6"/>
      <c r="LP58" s="6"/>
      <c r="LQ58" s="6"/>
      <c r="LS58" s="61"/>
      <c r="LT58" s="56"/>
      <c r="LU58" s="62"/>
      <c r="LV58" s="27"/>
      <c r="LX58" s="6"/>
      <c r="LY58" s="6"/>
      <c r="LZ58" s="6"/>
      <c r="MA58" s="6"/>
      <c r="MC58" s="61"/>
      <c r="MD58" s="56"/>
      <c r="ME58" s="62"/>
      <c r="MF58" s="27"/>
      <c r="MH58" s="6"/>
      <c r="MI58" s="6"/>
      <c r="MJ58" s="6"/>
      <c r="MK58" s="6"/>
      <c r="MM58" s="61"/>
      <c r="MN58" s="56"/>
      <c r="MO58" s="62"/>
      <c r="MP58" s="27"/>
      <c r="MR58" s="6"/>
      <c r="MS58" s="6"/>
      <c r="MT58" s="6"/>
      <c r="MU58" s="6"/>
      <c r="MW58" s="61"/>
      <c r="MX58" s="56"/>
      <c r="MY58" s="62"/>
      <c r="MZ58" s="27"/>
      <c r="NB58" s="6"/>
      <c r="NC58" s="6"/>
      <c r="ND58" s="6"/>
      <c r="NE58" s="6"/>
      <c r="NG58" s="61"/>
      <c r="NH58" s="56"/>
      <c r="NI58" s="62"/>
      <c r="NJ58" s="27"/>
      <c r="NL58" s="6"/>
      <c r="NM58" s="6"/>
      <c r="NN58" s="6"/>
      <c r="NO58" s="6"/>
      <c r="NQ58" s="61"/>
      <c r="NR58" s="56"/>
      <c r="NS58" s="62"/>
      <c r="NT58" s="27"/>
      <c r="NV58" s="6"/>
      <c r="NW58" s="6"/>
      <c r="NX58" s="6"/>
      <c r="NY58" s="6"/>
      <c r="OA58" s="61"/>
      <c r="OB58" s="56"/>
      <c r="OC58" s="62"/>
      <c r="OD58" s="27"/>
      <c r="OF58" s="6"/>
      <c r="OG58" s="6"/>
      <c r="OH58" s="6"/>
      <c r="OI58" s="6"/>
      <c r="OK58" s="14"/>
      <c r="OL58" s="32"/>
      <c r="OM58" s="62"/>
      <c r="ON58" s="27"/>
      <c r="OP58" s="6"/>
      <c r="OQ58" s="6"/>
      <c r="OR58" s="6"/>
      <c r="OS58" s="6"/>
      <c r="OT58" s="6"/>
      <c r="PF58" s="14"/>
      <c r="PG58" s="32"/>
      <c r="PH58" s="62"/>
      <c r="PI58" s="27"/>
      <c r="PK58" s="6"/>
      <c r="PL58" s="6"/>
      <c r="PM58" s="6"/>
      <c r="PN58" s="6"/>
      <c r="PO58" s="6"/>
      <c r="PQ58" s="14"/>
      <c r="PR58" s="32"/>
      <c r="PS58" s="62"/>
      <c r="PT58" s="27"/>
      <c r="PV58" s="6"/>
      <c r="PW58" s="6"/>
      <c r="PX58" s="6"/>
      <c r="PY58" s="6"/>
      <c r="PZ58" s="6"/>
      <c r="QB58" s="14"/>
      <c r="QC58" s="32"/>
      <c r="QD58" s="62"/>
      <c r="QE58" s="27"/>
      <c r="QG58" s="6"/>
      <c r="QH58" s="6"/>
      <c r="QI58" s="6"/>
      <c r="QJ58" s="6"/>
      <c r="QK58" s="6"/>
      <c r="QM58" s="14"/>
      <c r="QN58" s="32"/>
      <c r="QO58" s="62"/>
      <c r="QP58" s="27"/>
      <c r="QR58" s="6"/>
      <c r="QS58" s="6"/>
      <c r="QT58" s="6"/>
      <c r="QU58" s="6"/>
      <c r="QV58" s="6"/>
      <c r="QX58" s="14"/>
      <c r="QY58" s="32"/>
      <c r="QZ58" s="62"/>
      <c r="RA58" s="27"/>
      <c r="RC58" s="6"/>
      <c r="RD58" s="6"/>
      <c r="RE58" s="6"/>
      <c r="RF58" s="6"/>
      <c r="RG58" s="6"/>
    </row>
    <row r="59" spans="60:476">
      <c r="DQ59" s="104"/>
      <c r="DR59" s="99"/>
      <c r="EA59" s="104"/>
      <c r="EB59" s="99"/>
      <c r="EK59" s="61"/>
      <c r="EL59" s="56"/>
      <c r="EM59" s="62"/>
      <c r="EN59" s="27"/>
      <c r="EP59" s="6"/>
      <c r="EQ59" s="6"/>
      <c r="ER59" s="6"/>
      <c r="ES59" s="6"/>
      <c r="EU59" s="61"/>
      <c r="EV59" s="56"/>
      <c r="EW59" s="62"/>
      <c r="EX59" s="27"/>
      <c r="EZ59" s="6"/>
      <c r="FA59" s="6"/>
      <c r="FB59" s="6"/>
      <c r="FC59" s="6"/>
      <c r="FE59" s="61"/>
      <c r="FF59" s="56"/>
      <c r="FG59" s="62"/>
      <c r="FH59" s="27"/>
      <c r="FJ59" s="6"/>
      <c r="FK59" s="6"/>
      <c r="FL59" s="6"/>
      <c r="FM59" s="6"/>
      <c r="FO59" s="61"/>
      <c r="FP59" s="56"/>
      <c r="FQ59" s="62"/>
      <c r="FR59" s="27"/>
      <c r="FT59" s="6"/>
      <c r="FU59" s="6"/>
      <c r="FV59" s="6"/>
      <c r="FW59" s="6"/>
      <c r="FY59" s="61"/>
      <c r="FZ59" s="56"/>
      <c r="GA59" s="62"/>
      <c r="GB59" s="27"/>
      <c r="GD59" s="6"/>
      <c r="GE59" s="6"/>
      <c r="GF59" s="6"/>
      <c r="GG59" s="6"/>
      <c r="GI59" s="61"/>
      <c r="GJ59" s="56"/>
      <c r="GK59" s="62"/>
      <c r="GL59" s="27"/>
      <c r="GN59" s="6"/>
      <c r="GO59" s="6"/>
      <c r="GP59" s="6"/>
      <c r="GQ59" s="6"/>
      <c r="GS59" s="61"/>
      <c r="GT59" s="56"/>
      <c r="GU59" s="62"/>
      <c r="GV59" s="27"/>
      <c r="GX59" s="6"/>
      <c r="GY59" s="6"/>
      <c r="GZ59" s="6"/>
      <c r="HA59" s="6"/>
      <c r="HC59" s="61"/>
      <c r="HD59" s="56"/>
      <c r="HE59" s="62"/>
      <c r="HF59" s="27"/>
      <c r="HH59" s="6"/>
      <c r="HI59" s="6"/>
      <c r="HJ59" s="6"/>
      <c r="HK59" s="6"/>
      <c r="HM59" s="61"/>
      <c r="HN59" s="56"/>
      <c r="HO59" s="62"/>
      <c r="HP59" s="27"/>
      <c r="HR59" s="6"/>
      <c r="HS59" s="6"/>
      <c r="HT59" s="6"/>
      <c r="HU59" s="6"/>
      <c r="HW59" s="61"/>
      <c r="HX59" s="56"/>
      <c r="HY59" s="62"/>
      <c r="HZ59" s="27"/>
      <c r="IB59" s="6"/>
      <c r="IC59" s="6"/>
      <c r="ID59" s="6"/>
      <c r="IE59" s="6"/>
      <c r="IG59" s="61"/>
      <c r="IH59" s="56"/>
      <c r="II59" s="62"/>
      <c r="IJ59" s="27"/>
      <c r="IL59" s="6"/>
      <c r="IM59" s="6"/>
      <c r="IN59" s="6"/>
      <c r="IO59" s="6"/>
      <c r="IQ59" s="61"/>
      <c r="IR59" s="56"/>
      <c r="IS59" s="62"/>
      <c r="IT59" s="27"/>
      <c r="IV59" s="6"/>
      <c r="IW59" s="6"/>
      <c r="IX59" s="6"/>
      <c r="IY59" s="6"/>
      <c r="JA59" s="61"/>
      <c r="JB59" s="56"/>
      <c r="JC59" s="62"/>
      <c r="JD59" s="27"/>
      <c r="JF59" s="6"/>
      <c r="JG59" s="6"/>
      <c r="JH59" s="6"/>
      <c r="JI59" s="6"/>
      <c r="JK59" s="61"/>
      <c r="JL59" s="56"/>
      <c r="JM59" s="62"/>
      <c r="JN59" s="27"/>
      <c r="JP59" s="6"/>
      <c r="JQ59" s="6"/>
      <c r="JR59" s="6"/>
      <c r="JS59" s="6"/>
      <c r="JU59" s="61"/>
      <c r="JV59" s="56"/>
      <c r="JW59" s="62"/>
      <c r="JX59" s="27"/>
      <c r="JZ59" s="6"/>
      <c r="KA59" s="6"/>
      <c r="KB59" s="6"/>
      <c r="KC59" s="6"/>
      <c r="KE59" s="61"/>
      <c r="KF59" s="56"/>
      <c r="KG59" s="62"/>
      <c r="KH59" s="27"/>
      <c r="KJ59" s="6"/>
      <c r="KK59" s="6"/>
      <c r="KL59" s="6"/>
      <c r="KM59" s="6"/>
      <c r="KO59" s="61"/>
      <c r="KP59" s="56"/>
      <c r="KQ59" s="62"/>
      <c r="KR59" s="27"/>
      <c r="KT59" s="6"/>
      <c r="KU59" s="6"/>
      <c r="KV59" s="6"/>
      <c r="KW59" s="6"/>
      <c r="KY59" s="61"/>
      <c r="KZ59" s="56"/>
      <c r="LA59" s="62"/>
      <c r="LB59" s="27"/>
      <c r="LD59" s="6"/>
      <c r="LE59" s="6"/>
      <c r="LF59" s="6"/>
      <c r="LG59" s="6"/>
      <c r="LI59" s="61"/>
      <c r="LJ59" s="56"/>
      <c r="LK59" s="62"/>
      <c r="LL59" s="27"/>
      <c r="LN59" s="6"/>
      <c r="LO59" s="6"/>
      <c r="LP59" s="6"/>
      <c r="LQ59" s="6"/>
      <c r="LS59" s="61"/>
      <c r="LT59" s="56"/>
      <c r="LU59" s="62"/>
      <c r="LV59" s="27"/>
      <c r="LX59" s="6"/>
      <c r="LY59" s="6"/>
      <c r="LZ59" s="6"/>
      <c r="MA59" s="6"/>
      <c r="MC59" s="61"/>
      <c r="MD59" s="56"/>
      <c r="ME59" s="62"/>
      <c r="MF59" s="27"/>
      <c r="MH59" s="6"/>
      <c r="MI59" s="6"/>
      <c r="MJ59" s="6"/>
      <c r="MK59" s="6"/>
      <c r="MM59" s="61"/>
      <c r="MN59" s="56"/>
      <c r="MO59" s="62"/>
      <c r="MP59" s="27"/>
      <c r="MR59" s="6"/>
      <c r="MS59" s="6"/>
      <c r="MT59" s="6"/>
      <c r="MU59" s="6"/>
      <c r="MW59" s="61"/>
      <c r="MX59" s="56"/>
      <c r="MY59" s="62"/>
      <c r="MZ59" s="27"/>
      <c r="NB59" s="6"/>
      <c r="NC59" s="6"/>
      <c r="ND59" s="6"/>
      <c r="NE59" s="6"/>
      <c r="NG59" s="61"/>
      <c r="NH59" s="56"/>
      <c r="NI59" s="62"/>
      <c r="NJ59" s="27"/>
      <c r="NL59" s="6"/>
      <c r="NM59" s="6"/>
      <c r="NN59" s="6"/>
      <c r="NO59" s="6"/>
      <c r="NQ59" s="61"/>
      <c r="NR59" s="56"/>
      <c r="NS59" s="62"/>
      <c r="NT59" s="27"/>
      <c r="NV59" s="6"/>
      <c r="NW59" s="6"/>
      <c r="NX59" s="6"/>
      <c r="NY59" s="6"/>
      <c r="OA59" s="61"/>
      <c r="OB59" s="56"/>
      <c r="OC59" s="62"/>
      <c r="OD59" s="27"/>
      <c r="OF59" s="6"/>
      <c r="OG59" s="6"/>
      <c r="OH59" s="6"/>
      <c r="OI59" s="6"/>
      <c r="OK59" s="14"/>
      <c r="OL59" s="32"/>
      <c r="OM59" s="62"/>
      <c r="ON59" s="27"/>
      <c r="OP59" s="6"/>
      <c r="OQ59" s="6"/>
      <c r="OR59" s="6"/>
      <c r="OS59" s="6"/>
      <c r="OT59" s="6"/>
      <c r="PF59" s="14"/>
      <c r="PG59" s="32"/>
      <c r="PH59" s="62"/>
      <c r="PI59" s="27"/>
      <c r="PK59" s="6"/>
      <c r="PL59" s="6"/>
      <c r="PM59" s="6"/>
      <c r="PN59" s="6"/>
      <c r="PO59" s="6"/>
      <c r="PQ59" s="14"/>
      <c r="PR59" s="32"/>
      <c r="PS59" s="62"/>
      <c r="PT59" s="27"/>
      <c r="PV59" s="6"/>
      <c r="PW59" s="6"/>
      <c r="PX59" s="6"/>
      <c r="PY59" s="6"/>
      <c r="PZ59" s="6"/>
      <c r="QB59" s="14"/>
      <c r="QC59" s="32"/>
      <c r="QD59" s="62"/>
      <c r="QE59" s="27"/>
      <c r="QG59" s="6"/>
      <c r="QH59" s="6"/>
      <c r="QI59" s="6"/>
      <c r="QJ59" s="6"/>
      <c r="QK59" s="6"/>
      <c r="QM59" s="14"/>
      <c r="QN59" s="32"/>
      <c r="QO59" s="62"/>
      <c r="QP59" s="27"/>
      <c r="QR59" s="6"/>
      <c r="QS59" s="6"/>
      <c r="QT59" s="6"/>
      <c r="QU59" s="6"/>
      <c r="QV59" s="6"/>
      <c r="QX59" s="14"/>
      <c r="QY59" s="32"/>
      <c r="QZ59" s="62"/>
      <c r="RA59" s="27"/>
      <c r="RC59" s="6"/>
      <c r="RD59" s="6"/>
      <c r="RE59" s="6"/>
      <c r="RF59" s="6"/>
      <c r="RG59" s="6"/>
    </row>
    <row r="60" spans="60:476">
      <c r="DQ60" s="105"/>
      <c r="EA60" s="105"/>
      <c r="EK60" s="14"/>
      <c r="EL60" s="32"/>
      <c r="EM60" s="62"/>
      <c r="EN60" s="27"/>
      <c r="EP60" s="6"/>
      <c r="EQ60" s="6"/>
      <c r="ER60" s="6"/>
      <c r="ES60" s="6"/>
      <c r="EU60" s="14"/>
      <c r="EV60" s="32"/>
      <c r="EW60" s="62"/>
      <c r="EX60" s="27"/>
      <c r="EZ60" s="6"/>
      <c r="FA60" s="6"/>
      <c r="FB60" s="6"/>
      <c r="FC60" s="6"/>
      <c r="FE60" s="14"/>
      <c r="FF60" s="32"/>
      <c r="FG60" s="62"/>
      <c r="FH60" s="27"/>
      <c r="FJ60" s="6"/>
      <c r="FK60" s="6"/>
      <c r="FL60" s="6"/>
      <c r="FM60" s="6"/>
      <c r="FO60" s="14"/>
      <c r="FP60" s="32"/>
      <c r="FQ60" s="62"/>
      <c r="FR60" s="27"/>
      <c r="FT60" s="6"/>
      <c r="FU60" s="6"/>
      <c r="FV60" s="6"/>
      <c r="FW60" s="6"/>
      <c r="FY60" s="14"/>
      <c r="FZ60" s="32"/>
      <c r="GA60" s="62"/>
      <c r="GB60" s="27"/>
      <c r="GD60" s="6"/>
      <c r="GE60" s="6"/>
      <c r="GF60" s="6"/>
      <c r="GG60" s="6"/>
      <c r="GI60" s="14"/>
      <c r="GJ60" s="32"/>
      <c r="GK60" s="62"/>
      <c r="GL60" s="27"/>
      <c r="GN60" s="6"/>
      <c r="GO60" s="6"/>
      <c r="GP60" s="6"/>
      <c r="GQ60" s="6"/>
      <c r="GS60" s="14"/>
      <c r="GT60" s="32"/>
      <c r="GU60" s="62"/>
      <c r="GV60" s="27"/>
      <c r="GX60" s="6"/>
      <c r="GY60" s="6"/>
      <c r="GZ60" s="6"/>
      <c r="HA60" s="6"/>
      <c r="HC60" s="14"/>
      <c r="HD60" s="32"/>
      <c r="HE60" s="62"/>
      <c r="HF60" s="27"/>
      <c r="HH60" s="6"/>
      <c r="HI60" s="6"/>
      <c r="HJ60" s="6"/>
      <c r="HK60" s="6"/>
      <c r="HM60" s="14"/>
      <c r="HN60" s="32"/>
      <c r="HO60" s="62"/>
      <c r="HP60" s="27"/>
      <c r="HR60" s="6"/>
      <c r="HS60" s="6"/>
      <c r="HT60" s="6"/>
      <c r="HU60" s="6"/>
      <c r="HW60" s="14"/>
      <c r="HX60" s="32"/>
      <c r="HY60" s="62"/>
      <c r="HZ60" s="27"/>
      <c r="IB60" s="6"/>
      <c r="IC60" s="6"/>
      <c r="ID60" s="6"/>
      <c r="IE60" s="6"/>
      <c r="IG60" s="14"/>
      <c r="IH60" s="32"/>
      <c r="II60" s="62"/>
      <c r="IJ60" s="27"/>
      <c r="IL60" s="6"/>
      <c r="IM60" s="6"/>
      <c r="IN60" s="6"/>
      <c r="IO60" s="6"/>
      <c r="IQ60" s="14"/>
      <c r="IR60" s="32"/>
      <c r="IS60" s="62"/>
      <c r="IT60" s="27"/>
      <c r="IV60" s="6"/>
      <c r="IW60" s="6"/>
      <c r="IX60" s="6"/>
      <c r="IY60" s="6"/>
      <c r="JA60" s="14"/>
      <c r="JB60" s="32"/>
      <c r="JC60" s="62"/>
      <c r="JD60" s="27"/>
      <c r="JF60" s="6"/>
      <c r="JG60" s="6"/>
      <c r="JH60" s="6"/>
      <c r="JI60" s="6"/>
      <c r="JK60" s="14"/>
      <c r="JL60" s="32"/>
      <c r="JM60" s="62"/>
      <c r="JN60" s="27"/>
      <c r="JP60" s="6"/>
      <c r="JQ60" s="6"/>
      <c r="JR60" s="6"/>
      <c r="JS60" s="6"/>
      <c r="JU60" s="14"/>
      <c r="JV60" s="32"/>
      <c r="JW60" s="62"/>
      <c r="JX60" s="27"/>
      <c r="JZ60" s="6"/>
      <c r="KA60" s="6"/>
      <c r="KB60" s="6"/>
      <c r="KC60" s="6"/>
      <c r="KE60" s="14"/>
      <c r="KF60" s="32"/>
      <c r="KG60" s="62"/>
      <c r="KH60" s="27"/>
      <c r="KJ60" s="6"/>
      <c r="KK60" s="6"/>
      <c r="KL60" s="6"/>
      <c r="KM60" s="6"/>
      <c r="KO60" s="14"/>
      <c r="KP60" s="32"/>
      <c r="KQ60" s="62"/>
      <c r="KR60" s="27"/>
      <c r="KT60" s="6"/>
      <c r="KU60" s="6"/>
      <c r="KV60" s="6"/>
      <c r="KW60" s="6"/>
      <c r="KY60" s="14"/>
      <c r="KZ60" s="32"/>
      <c r="LA60" s="62"/>
      <c r="LB60" s="27"/>
      <c r="LD60" s="6"/>
      <c r="LE60" s="6"/>
      <c r="LF60" s="6"/>
      <c r="LG60" s="6"/>
      <c r="LI60" s="14"/>
      <c r="LJ60" s="32"/>
      <c r="LK60" s="62"/>
      <c r="LL60" s="27"/>
      <c r="LN60" s="6"/>
      <c r="LO60" s="6"/>
      <c r="LP60" s="6"/>
      <c r="LQ60" s="6"/>
      <c r="LS60" s="14"/>
      <c r="LT60" s="32"/>
      <c r="LU60" s="62"/>
      <c r="LV60" s="27"/>
      <c r="LX60" s="6"/>
      <c r="LY60" s="6"/>
      <c r="LZ60" s="6"/>
      <c r="MA60" s="6"/>
      <c r="MC60" s="14"/>
      <c r="MD60" s="32"/>
      <c r="ME60" s="62"/>
      <c r="MF60" s="27"/>
      <c r="MH60" s="6"/>
      <c r="MI60" s="6"/>
      <c r="MJ60" s="6"/>
      <c r="MK60" s="6"/>
      <c r="MM60" s="14"/>
      <c r="MN60" s="32"/>
      <c r="MO60" s="62"/>
      <c r="MP60" s="27"/>
      <c r="MR60" s="6"/>
      <c r="MS60" s="6"/>
      <c r="MT60" s="6"/>
      <c r="MU60" s="6"/>
      <c r="MW60" s="14"/>
      <c r="MX60" s="32"/>
      <c r="MY60" s="62"/>
      <c r="MZ60" s="27"/>
      <c r="NB60" s="6"/>
      <c r="NC60" s="6"/>
      <c r="ND60" s="6"/>
      <c r="NE60" s="6"/>
      <c r="NG60" s="14"/>
      <c r="NH60" s="32"/>
      <c r="NI60" s="62"/>
      <c r="NJ60" s="27"/>
      <c r="NL60" s="6"/>
      <c r="NM60" s="6"/>
      <c r="NN60" s="6"/>
      <c r="NO60" s="6"/>
      <c r="NQ60" s="14"/>
      <c r="NR60" s="32"/>
      <c r="NS60" s="62"/>
      <c r="NT60" s="27"/>
      <c r="NV60" s="6"/>
      <c r="NW60" s="6"/>
      <c r="NX60" s="6"/>
      <c r="NY60" s="6"/>
      <c r="OA60" s="14"/>
      <c r="OB60" s="32"/>
      <c r="OC60" s="62"/>
      <c r="OD60" s="27"/>
      <c r="OF60" s="6"/>
      <c r="OG60" s="6"/>
      <c r="OH60" s="6"/>
      <c r="OI60" s="6"/>
      <c r="OK60" s="14"/>
      <c r="OL60" s="32"/>
      <c r="OM60" s="27"/>
      <c r="ON60" s="27"/>
      <c r="OP60" s="6"/>
      <c r="OQ60" s="6"/>
      <c r="OR60" s="6"/>
      <c r="OS60" s="6"/>
      <c r="OT60" s="6"/>
      <c r="PF60" s="14"/>
      <c r="PG60" s="32"/>
      <c r="PH60" s="27"/>
      <c r="PI60" s="27"/>
      <c r="PK60" s="6"/>
      <c r="PL60" s="6"/>
      <c r="PM60" s="6"/>
      <c r="PN60" s="6"/>
      <c r="PO60" s="6"/>
      <c r="PQ60" s="14"/>
      <c r="PR60" s="32"/>
      <c r="PS60" s="27"/>
      <c r="PT60" s="27"/>
      <c r="PV60" s="6"/>
      <c r="PW60" s="6"/>
      <c r="PX60" s="6"/>
      <c r="PY60" s="6"/>
      <c r="PZ60" s="6"/>
      <c r="QB60" s="14"/>
      <c r="QC60" s="32"/>
      <c r="QD60" s="27"/>
      <c r="QE60" s="27"/>
      <c r="QG60" s="6"/>
      <c r="QH60" s="6"/>
      <c r="QI60" s="6"/>
      <c r="QJ60" s="6"/>
      <c r="QK60" s="6"/>
      <c r="QM60" s="14"/>
      <c r="QN60" s="32"/>
      <c r="QO60" s="27"/>
      <c r="QP60" s="27"/>
      <c r="QR60" s="6"/>
      <c r="QS60" s="6"/>
      <c r="QT60" s="6"/>
      <c r="QU60" s="6"/>
      <c r="QV60" s="6"/>
      <c r="QX60" s="14"/>
      <c r="QY60" s="32"/>
      <c r="QZ60" s="27"/>
      <c r="RA60" s="27"/>
      <c r="RC60" s="6"/>
      <c r="RD60" s="6"/>
      <c r="RE60" s="6"/>
      <c r="RF60" s="6"/>
      <c r="RG60" s="6"/>
    </row>
    <row r="61" spans="60:476">
      <c r="DQ61" s="105"/>
      <c r="EA61" s="105"/>
      <c r="EK61" s="14"/>
      <c r="EL61" s="32"/>
      <c r="EM61" s="62"/>
      <c r="EN61" s="27"/>
      <c r="EP61" s="6"/>
      <c r="EQ61" s="6"/>
      <c r="ER61" s="6"/>
      <c r="ES61" s="6"/>
      <c r="EU61" s="14"/>
      <c r="EV61" s="32"/>
      <c r="EW61" s="62"/>
      <c r="EX61" s="27"/>
      <c r="EZ61" s="6"/>
      <c r="FA61" s="6"/>
      <c r="FB61" s="6"/>
      <c r="FC61" s="6"/>
      <c r="FE61" s="14"/>
      <c r="FF61" s="32"/>
      <c r="FG61" s="62"/>
      <c r="FH61" s="27"/>
      <c r="FJ61" s="6"/>
      <c r="FK61" s="6"/>
      <c r="FL61" s="6"/>
      <c r="FM61" s="6"/>
      <c r="FO61" s="14"/>
      <c r="FP61" s="32"/>
      <c r="FQ61" s="62"/>
      <c r="FR61" s="27"/>
      <c r="FT61" s="6"/>
      <c r="FU61" s="6"/>
      <c r="FV61" s="6"/>
      <c r="FW61" s="6"/>
      <c r="FY61" s="14"/>
      <c r="FZ61" s="32"/>
      <c r="GA61" s="62"/>
      <c r="GB61" s="27"/>
      <c r="GD61" s="6"/>
      <c r="GE61" s="6"/>
      <c r="GF61" s="6"/>
      <c r="GG61" s="6"/>
      <c r="GI61" s="14"/>
      <c r="GJ61" s="32"/>
      <c r="GK61" s="62"/>
      <c r="GL61" s="27"/>
      <c r="GN61" s="6"/>
      <c r="GO61" s="6"/>
      <c r="GP61" s="6"/>
      <c r="GQ61" s="6"/>
      <c r="GS61" s="14"/>
      <c r="GT61" s="32"/>
      <c r="GU61" s="62"/>
      <c r="GV61" s="27"/>
      <c r="GX61" s="6"/>
      <c r="GY61" s="6"/>
      <c r="GZ61" s="6"/>
      <c r="HA61" s="6"/>
      <c r="HC61" s="14"/>
      <c r="HD61" s="32"/>
      <c r="HE61" s="62"/>
      <c r="HF61" s="27"/>
      <c r="HH61" s="6"/>
      <c r="HI61" s="6"/>
      <c r="HJ61" s="6"/>
      <c r="HK61" s="6"/>
      <c r="HM61" s="14"/>
      <c r="HN61" s="32"/>
      <c r="HO61" s="62"/>
      <c r="HP61" s="27"/>
      <c r="HR61" s="6"/>
      <c r="HS61" s="6"/>
      <c r="HT61" s="6"/>
      <c r="HU61" s="6"/>
      <c r="HW61" s="14"/>
      <c r="HX61" s="32"/>
      <c r="HY61" s="62"/>
      <c r="HZ61" s="27"/>
      <c r="IB61" s="6"/>
      <c r="IC61" s="6"/>
      <c r="ID61" s="6"/>
      <c r="IE61" s="6"/>
      <c r="IG61" s="14"/>
      <c r="IH61" s="32"/>
      <c r="II61" s="62"/>
      <c r="IJ61" s="27"/>
      <c r="IL61" s="6"/>
      <c r="IM61" s="6"/>
      <c r="IN61" s="6"/>
      <c r="IO61" s="6"/>
      <c r="IQ61" s="14"/>
      <c r="IR61" s="32"/>
      <c r="IS61" s="62"/>
      <c r="IT61" s="27"/>
      <c r="IV61" s="6"/>
      <c r="IW61" s="6"/>
      <c r="IX61" s="6"/>
      <c r="IY61" s="6"/>
      <c r="JA61" s="14"/>
      <c r="JB61" s="32"/>
      <c r="JC61" s="62"/>
      <c r="JD61" s="27"/>
      <c r="JF61" s="6"/>
      <c r="JG61" s="6"/>
      <c r="JH61" s="6"/>
      <c r="JI61" s="6"/>
      <c r="JK61" s="14"/>
      <c r="JL61" s="32"/>
      <c r="JM61" s="62"/>
      <c r="JN61" s="27"/>
      <c r="JP61" s="6"/>
      <c r="JQ61" s="6"/>
      <c r="JR61" s="6"/>
      <c r="JS61" s="6"/>
      <c r="JU61" s="14"/>
      <c r="JV61" s="32"/>
      <c r="JW61" s="62"/>
      <c r="JX61" s="27"/>
      <c r="JZ61" s="6"/>
      <c r="KA61" s="6"/>
      <c r="KB61" s="6"/>
      <c r="KC61" s="6"/>
      <c r="KE61" s="14"/>
      <c r="KF61" s="32"/>
      <c r="KG61" s="62"/>
      <c r="KH61" s="27"/>
      <c r="KJ61" s="6"/>
      <c r="KK61" s="6"/>
      <c r="KL61" s="6"/>
      <c r="KM61" s="6"/>
      <c r="KO61" s="14"/>
      <c r="KP61" s="32"/>
      <c r="KQ61" s="62"/>
      <c r="KR61" s="27"/>
      <c r="KT61" s="6"/>
      <c r="KU61" s="6"/>
      <c r="KV61" s="6"/>
      <c r="KW61" s="6"/>
      <c r="KY61" s="14"/>
      <c r="KZ61" s="32"/>
      <c r="LA61" s="62"/>
      <c r="LB61" s="27"/>
      <c r="LD61" s="6"/>
      <c r="LE61" s="6"/>
      <c r="LF61" s="6"/>
      <c r="LG61" s="6"/>
      <c r="LI61" s="14"/>
      <c r="LJ61" s="32"/>
      <c r="LK61" s="62"/>
      <c r="LL61" s="27"/>
      <c r="LN61" s="6"/>
      <c r="LO61" s="6"/>
      <c r="LP61" s="6"/>
      <c r="LQ61" s="6"/>
      <c r="LS61" s="14"/>
      <c r="LT61" s="32"/>
      <c r="LU61" s="62"/>
      <c r="LV61" s="27"/>
      <c r="LX61" s="6"/>
      <c r="LY61" s="6"/>
      <c r="LZ61" s="6"/>
      <c r="MA61" s="6"/>
      <c r="MC61" s="14"/>
      <c r="MD61" s="32"/>
      <c r="ME61" s="62"/>
      <c r="MF61" s="27"/>
      <c r="MH61" s="6"/>
      <c r="MI61" s="6"/>
      <c r="MJ61" s="6"/>
      <c r="MK61" s="6"/>
      <c r="MM61" s="14"/>
      <c r="MN61" s="32"/>
      <c r="MO61" s="62"/>
      <c r="MP61" s="27"/>
      <c r="MR61" s="6"/>
      <c r="MS61" s="6"/>
      <c r="MT61" s="6"/>
      <c r="MU61" s="6"/>
      <c r="MW61" s="14"/>
      <c r="MX61" s="32"/>
      <c r="MY61" s="62"/>
      <c r="MZ61" s="27"/>
      <c r="NB61" s="6"/>
      <c r="NC61" s="6"/>
      <c r="ND61" s="6"/>
      <c r="NE61" s="6"/>
      <c r="NG61" s="14"/>
      <c r="NH61" s="32"/>
      <c r="NI61" s="62"/>
      <c r="NJ61" s="27"/>
      <c r="NL61" s="6"/>
      <c r="NM61" s="6"/>
      <c r="NN61" s="6"/>
      <c r="NO61" s="6"/>
      <c r="NQ61" s="14"/>
      <c r="NR61" s="32"/>
      <c r="NS61" s="62"/>
      <c r="NT61" s="27"/>
      <c r="NV61" s="6"/>
      <c r="NW61" s="6"/>
      <c r="NX61" s="6"/>
      <c r="NY61" s="6"/>
      <c r="OA61" s="14"/>
      <c r="OB61" s="32"/>
      <c r="OC61" s="62"/>
      <c r="OD61" s="27"/>
      <c r="OF61" s="6"/>
      <c r="OG61" s="6"/>
      <c r="OH61" s="6"/>
      <c r="OI61" s="6"/>
      <c r="OK61" s="14"/>
      <c r="OL61" s="32"/>
      <c r="OM61" s="27"/>
      <c r="ON61" s="27"/>
      <c r="OP61" s="6"/>
      <c r="OQ61" s="6"/>
      <c r="OR61" s="6"/>
      <c r="OS61" s="6"/>
      <c r="OT61" s="6"/>
      <c r="PF61" s="14"/>
      <c r="PG61" s="32"/>
      <c r="PH61" s="27"/>
      <c r="PI61" s="27"/>
      <c r="PK61" s="6"/>
      <c r="PL61" s="6"/>
      <c r="PM61" s="6"/>
      <c r="PN61" s="6"/>
      <c r="PO61" s="6"/>
      <c r="PQ61" s="14"/>
      <c r="PR61" s="32"/>
      <c r="PS61" s="27"/>
      <c r="PT61" s="27"/>
      <c r="PV61" s="6"/>
      <c r="PW61" s="6"/>
      <c r="PX61" s="6"/>
      <c r="PY61" s="6"/>
      <c r="PZ61" s="6"/>
      <c r="QB61" s="14"/>
      <c r="QC61" s="32"/>
      <c r="QD61" s="27"/>
      <c r="QE61" s="27"/>
      <c r="QG61" s="6"/>
      <c r="QH61" s="6"/>
      <c r="QI61" s="6"/>
      <c r="QJ61" s="6"/>
      <c r="QK61" s="6"/>
      <c r="QM61" s="14"/>
      <c r="QN61" s="32"/>
      <c r="QO61" s="27"/>
      <c r="QP61" s="27"/>
      <c r="QR61" s="6"/>
      <c r="QS61" s="6"/>
      <c r="QT61" s="6"/>
      <c r="QU61" s="6"/>
      <c r="QV61" s="6"/>
      <c r="QX61" s="14"/>
      <c r="QY61" s="32"/>
      <c r="QZ61" s="27"/>
      <c r="RA61" s="27"/>
      <c r="RC61" s="6"/>
      <c r="RD61" s="6"/>
      <c r="RE61" s="6"/>
      <c r="RF61" s="6"/>
      <c r="RG61" s="6"/>
    </row>
    <row r="62" spans="60:476">
      <c r="DQ62" s="105"/>
      <c r="EA62" s="105"/>
      <c r="EK62" s="14"/>
      <c r="EL62" s="32"/>
      <c r="EM62" s="62"/>
      <c r="EN62" s="27"/>
      <c r="EP62" s="6"/>
      <c r="EQ62" s="6"/>
      <c r="ER62" s="6"/>
      <c r="ES62" s="6"/>
      <c r="EU62" s="14"/>
      <c r="EV62" s="32"/>
      <c r="EW62" s="62"/>
      <c r="EX62" s="27"/>
      <c r="EZ62" s="6"/>
      <c r="FA62" s="6"/>
      <c r="FB62" s="6"/>
      <c r="FC62" s="6"/>
      <c r="FE62" s="14"/>
      <c r="FF62" s="32"/>
      <c r="FG62" s="62"/>
      <c r="FH62" s="27"/>
      <c r="FJ62" s="6"/>
      <c r="FK62" s="6"/>
      <c r="FL62" s="6"/>
      <c r="FM62" s="6"/>
      <c r="FO62" s="14"/>
      <c r="FP62" s="32"/>
      <c r="FQ62" s="62"/>
      <c r="FR62" s="27"/>
      <c r="FT62" s="6"/>
      <c r="FU62" s="6"/>
      <c r="FV62" s="6"/>
      <c r="FW62" s="6"/>
      <c r="FY62" s="14"/>
      <c r="FZ62" s="32"/>
      <c r="GA62" s="62"/>
      <c r="GB62" s="27"/>
      <c r="GD62" s="6"/>
      <c r="GE62" s="6"/>
      <c r="GF62" s="6"/>
      <c r="GG62" s="6"/>
      <c r="GI62" s="14"/>
      <c r="GJ62" s="32"/>
      <c r="GK62" s="62"/>
      <c r="GL62" s="27"/>
      <c r="GN62" s="6"/>
      <c r="GO62" s="6"/>
      <c r="GP62" s="6"/>
      <c r="GQ62" s="6"/>
      <c r="GS62" s="14"/>
      <c r="GT62" s="32"/>
      <c r="GU62" s="62"/>
      <c r="GV62" s="27"/>
      <c r="GX62" s="6"/>
      <c r="GY62" s="6"/>
      <c r="GZ62" s="6"/>
      <c r="HA62" s="6"/>
      <c r="HC62" s="14"/>
      <c r="HD62" s="32"/>
      <c r="HE62" s="62"/>
      <c r="HF62" s="27"/>
      <c r="HH62" s="6"/>
      <c r="HI62" s="6"/>
      <c r="HJ62" s="6"/>
      <c r="HK62" s="6"/>
      <c r="HM62" s="14"/>
      <c r="HN62" s="32"/>
      <c r="HO62" s="62"/>
      <c r="HP62" s="27"/>
      <c r="HR62" s="6"/>
      <c r="HS62" s="6"/>
      <c r="HT62" s="6"/>
      <c r="HU62" s="6"/>
      <c r="HW62" s="14"/>
      <c r="HX62" s="32"/>
      <c r="HY62" s="62"/>
      <c r="HZ62" s="27"/>
      <c r="IB62" s="6"/>
      <c r="IC62" s="6"/>
      <c r="ID62" s="6"/>
      <c r="IE62" s="6"/>
      <c r="IG62" s="14"/>
      <c r="IH62" s="32"/>
      <c r="II62" s="62"/>
      <c r="IJ62" s="27"/>
      <c r="IL62" s="6"/>
      <c r="IM62" s="6"/>
      <c r="IN62" s="6"/>
      <c r="IO62" s="6"/>
      <c r="IQ62" s="14"/>
      <c r="IR62" s="32"/>
      <c r="IS62" s="62"/>
      <c r="IT62" s="27"/>
      <c r="IV62" s="6"/>
      <c r="IW62" s="6"/>
      <c r="IX62" s="6"/>
      <c r="IY62" s="6"/>
      <c r="JA62" s="14"/>
      <c r="JB62" s="32"/>
      <c r="JC62" s="62"/>
      <c r="JD62" s="27"/>
      <c r="JF62" s="6"/>
      <c r="JG62" s="6"/>
      <c r="JH62" s="6"/>
      <c r="JI62" s="6"/>
      <c r="JK62" s="14"/>
      <c r="JL62" s="32"/>
      <c r="JM62" s="62"/>
      <c r="JN62" s="27"/>
      <c r="JP62" s="6"/>
      <c r="JQ62" s="6"/>
      <c r="JR62" s="6"/>
      <c r="JS62" s="6"/>
      <c r="JU62" s="14"/>
      <c r="JV62" s="32"/>
      <c r="JW62" s="62"/>
      <c r="JX62" s="27"/>
      <c r="JZ62" s="6"/>
      <c r="KA62" s="6"/>
      <c r="KB62" s="6"/>
      <c r="KC62" s="6"/>
      <c r="KE62" s="14"/>
      <c r="KF62" s="32"/>
      <c r="KG62" s="62"/>
      <c r="KH62" s="27"/>
      <c r="KJ62" s="6"/>
      <c r="KK62" s="6"/>
      <c r="KL62" s="6"/>
      <c r="KM62" s="6"/>
      <c r="KO62" s="14"/>
      <c r="KP62" s="32"/>
      <c r="KQ62" s="62"/>
      <c r="KR62" s="27"/>
      <c r="KT62" s="6"/>
      <c r="KU62" s="6"/>
      <c r="KV62" s="6"/>
      <c r="KW62" s="6"/>
      <c r="KY62" s="14"/>
      <c r="KZ62" s="32"/>
      <c r="LA62" s="62"/>
      <c r="LB62" s="27"/>
      <c r="LD62" s="6"/>
      <c r="LE62" s="6"/>
      <c r="LF62" s="6"/>
      <c r="LG62" s="6"/>
      <c r="LI62" s="14"/>
      <c r="LJ62" s="32"/>
      <c r="LK62" s="62"/>
      <c r="LL62" s="27"/>
      <c r="LN62" s="6"/>
      <c r="LO62" s="6"/>
      <c r="LP62" s="6"/>
      <c r="LQ62" s="6"/>
      <c r="LS62" s="14"/>
      <c r="LT62" s="32"/>
      <c r="LU62" s="62"/>
      <c r="LV62" s="27"/>
      <c r="LX62" s="6"/>
      <c r="LY62" s="6"/>
      <c r="LZ62" s="6"/>
      <c r="MA62" s="6"/>
      <c r="MC62" s="14"/>
      <c r="MD62" s="32"/>
      <c r="ME62" s="62"/>
      <c r="MF62" s="27"/>
      <c r="MH62" s="6"/>
      <c r="MI62" s="6"/>
      <c r="MJ62" s="6"/>
      <c r="MK62" s="6"/>
      <c r="MM62" s="14"/>
      <c r="MN62" s="32"/>
      <c r="MO62" s="62"/>
      <c r="MP62" s="27"/>
      <c r="MR62" s="6"/>
      <c r="MS62" s="6"/>
      <c r="MT62" s="6"/>
      <c r="MU62" s="6"/>
      <c r="MW62" s="14"/>
      <c r="MX62" s="32"/>
      <c r="MY62" s="62"/>
      <c r="MZ62" s="27"/>
      <c r="NB62" s="6"/>
      <c r="NC62" s="6"/>
      <c r="ND62" s="6"/>
      <c r="NE62" s="6"/>
      <c r="NG62" s="14"/>
      <c r="NH62" s="32"/>
      <c r="NI62" s="62"/>
      <c r="NJ62" s="27"/>
      <c r="NL62" s="6"/>
      <c r="NM62" s="6"/>
      <c r="NN62" s="6"/>
      <c r="NO62" s="6"/>
      <c r="NQ62" s="14"/>
      <c r="NR62" s="32"/>
      <c r="NS62" s="62"/>
      <c r="NT62" s="27"/>
      <c r="NV62" s="6"/>
      <c r="NW62" s="6"/>
      <c r="NX62" s="6"/>
      <c r="NY62" s="6"/>
      <c r="OA62" s="14"/>
      <c r="OB62" s="32"/>
      <c r="OC62" s="62"/>
      <c r="OD62" s="27"/>
      <c r="OF62" s="6"/>
      <c r="OG62" s="6"/>
      <c r="OH62" s="6"/>
      <c r="OI62" s="6"/>
      <c r="OK62" s="14"/>
      <c r="OL62" s="32"/>
      <c r="OM62" s="27"/>
      <c r="ON62" s="27"/>
      <c r="OP62" s="6"/>
      <c r="OQ62" s="6"/>
      <c r="OR62" s="6"/>
      <c r="OS62" s="6"/>
      <c r="OT62" s="6"/>
      <c r="PF62" s="14"/>
      <c r="PG62" s="32"/>
      <c r="PH62" s="27"/>
      <c r="PI62" s="27"/>
      <c r="PK62" s="6"/>
      <c r="PL62" s="6"/>
      <c r="PM62" s="6"/>
      <c r="PN62" s="6"/>
      <c r="PO62" s="6"/>
      <c r="PQ62" s="14"/>
      <c r="PR62" s="32"/>
      <c r="PS62" s="27"/>
      <c r="PT62" s="27"/>
      <c r="PV62" s="6"/>
      <c r="PW62" s="6"/>
      <c r="PX62" s="6"/>
      <c r="PY62" s="6"/>
      <c r="PZ62" s="6"/>
      <c r="QB62" s="14"/>
      <c r="QC62" s="32"/>
      <c r="QD62" s="27"/>
      <c r="QE62" s="27"/>
      <c r="QG62" s="6"/>
      <c r="QH62" s="6"/>
      <c r="QI62" s="6"/>
      <c r="QJ62" s="6"/>
      <c r="QK62" s="6"/>
      <c r="QM62" s="14"/>
      <c r="QN62" s="32"/>
      <c r="QO62" s="27"/>
      <c r="QP62" s="27"/>
      <c r="QR62" s="6"/>
      <c r="QS62" s="6"/>
      <c r="QT62" s="6"/>
      <c r="QU62" s="6"/>
      <c r="QV62" s="6"/>
      <c r="QX62" s="14"/>
      <c r="QY62" s="32"/>
      <c r="QZ62" s="27"/>
      <c r="RA62" s="27"/>
      <c r="RC62" s="6"/>
      <c r="RD62" s="6"/>
      <c r="RE62" s="6"/>
      <c r="RF62" s="6"/>
      <c r="RG62" s="6"/>
    </row>
    <row r="63" spans="60:476">
      <c r="DQ63" s="105"/>
      <c r="EA63" s="105"/>
      <c r="EK63" s="14"/>
      <c r="EL63" s="32"/>
      <c r="EM63" s="62"/>
      <c r="EN63" s="27"/>
      <c r="EP63" s="6"/>
      <c r="EQ63" s="6"/>
      <c r="ER63" s="6"/>
      <c r="ES63" s="6"/>
      <c r="EU63" s="14"/>
      <c r="EV63" s="32"/>
      <c r="EW63" s="62"/>
      <c r="EX63" s="27"/>
      <c r="EZ63" s="6"/>
      <c r="FA63" s="6"/>
      <c r="FB63" s="6"/>
      <c r="FC63" s="6"/>
      <c r="FE63" s="14"/>
      <c r="FF63" s="32"/>
      <c r="FG63" s="62"/>
      <c r="FH63" s="27"/>
      <c r="FJ63" s="6"/>
      <c r="FK63" s="6"/>
      <c r="FL63" s="6"/>
      <c r="FM63" s="6"/>
      <c r="FO63" s="14"/>
      <c r="FP63" s="32"/>
      <c r="FQ63" s="62"/>
      <c r="FR63" s="27"/>
      <c r="FT63" s="6"/>
      <c r="FU63" s="6"/>
      <c r="FV63" s="6"/>
      <c r="FW63" s="6"/>
      <c r="FY63" s="14"/>
      <c r="FZ63" s="32"/>
      <c r="GA63" s="62"/>
      <c r="GB63" s="27"/>
      <c r="GD63" s="6"/>
      <c r="GE63" s="6"/>
      <c r="GF63" s="6"/>
      <c r="GG63" s="6"/>
      <c r="GI63" s="14"/>
      <c r="GJ63" s="32"/>
      <c r="GK63" s="62"/>
      <c r="GL63" s="27"/>
      <c r="GN63" s="6"/>
      <c r="GO63" s="6"/>
      <c r="GP63" s="6"/>
      <c r="GQ63" s="6"/>
      <c r="GS63" s="14"/>
      <c r="GT63" s="32"/>
      <c r="GU63" s="62"/>
      <c r="GV63" s="27"/>
      <c r="GX63" s="6"/>
      <c r="GY63" s="6"/>
      <c r="GZ63" s="6"/>
      <c r="HA63" s="6"/>
      <c r="HC63" s="14"/>
      <c r="HD63" s="32"/>
      <c r="HE63" s="62"/>
      <c r="HF63" s="27"/>
      <c r="HH63" s="6"/>
      <c r="HI63" s="6"/>
      <c r="HJ63" s="6"/>
      <c r="HK63" s="6"/>
      <c r="HM63" s="14"/>
      <c r="HN63" s="32"/>
      <c r="HO63" s="62"/>
      <c r="HP63" s="27"/>
      <c r="HR63" s="6"/>
      <c r="HS63" s="6"/>
      <c r="HT63" s="6"/>
      <c r="HU63" s="6"/>
      <c r="HW63" s="14"/>
      <c r="HX63" s="32"/>
      <c r="HY63" s="62"/>
      <c r="HZ63" s="27"/>
      <c r="IB63" s="6"/>
      <c r="IC63" s="6"/>
      <c r="ID63" s="6"/>
      <c r="IE63" s="6"/>
      <c r="IG63" s="14"/>
      <c r="IH63" s="32"/>
      <c r="II63" s="62"/>
      <c r="IJ63" s="27"/>
      <c r="IL63" s="6"/>
      <c r="IM63" s="6"/>
      <c r="IN63" s="6"/>
      <c r="IO63" s="6"/>
      <c r="IQ63" s="14"/>
      <c r="IR63" s="32"/>
      <c r="IS63" s="62"/>
      <c r="IT63" s="27"/>
      <c r="IV63" s="6"/>
      <c r="IW63" s="6"/>
      <c r="IX63" s="6"/>
      <c r="IY63" s="6"/>
      <c r="JA63" s="14"/>
      <c r="JB63" s="32"/>
      <c r="JC63" s="62"/>
      <c r="JD63" s="27"/>
      <c r="JF63" s="6"/>
      <c r="JG63" s="6"/>
      <c r="JH63" s="6"/>
      <c r="JI63" s="6"/>
      <c r="JK63" s="14"/>
      <c r="JL63" s="32"/>
      <c r="JM63" s="62"/>
      <c r="JN63" s="27"/>
      <c r="JP63" s="6"/>
      <c r="JQ63" s="6"/>
      <c r="JR63" s="6"/>
      <c r="JS63" s="6"/>
      <c r="JU63" s="14"/>
      <c r="JV63" s="32"/>
      <c r="JW63" s="62"/>
      <c r="JX63" s="27"/>
      <c r="JZ63" s="6"/>
      <c r="KA63" s="6"/>
      <c r="KB63" s="6"/>
      <c r="KC63" s="6"/>
      <c r="KE63" s="14"/>
      <c r="KF63" s="32"/>
      <c r="KG63" s="62"/>
      <c r="KH63" s="27"/>
      <c r="KJ63" s="6"/>
      <c r="KK63" s="6"/>
      <c r="KL63" s="6"/>
      <c r="KM63" s="6"/>
      <c r="KO63" s="14"/>
      <c r="KP63" s="32"/>
      <c r="KQ63" s="62"/>
      <c r="KR63" s="27"/>
      <c r="KT63" s="6"/>
      <c r="KU63" s="6"/>
      <c r="KV63" s="6"/>
      <c r="KW63" s="6"/>
      <c r="KY63" s="14"/>
      <c r="KZ63" s="32"/>
      <c r="LA63" s="62"/>
      <c r="LB63" s="27"/>
      <c r="LD63" s="6"/>
      <c r="LE63" s="6"/>
      <c r="LF63" s="6"/>
      <c r="LG63" s="6"/>
      <c r="LI63" s="14"/>
      <c r="LJ63" s="32"/>
      <c r="LK63" s="62"/>
      <c r="LL63" s="27"/>
      <c r="LN63" s="6"/>
      <c r="LO63" s="6"/>
      <c r="LP63" s="6"/>
      <c r="LQ63" s="6"/>
      <c r="LS63" s="14"/>
      <c r="LT63" s="32"/>
      <c r="LU63" s="62"/>
      <c r="LV63" s="27"/>
      <c r="LX63" s="6"/>
      <c r="LY63" s="6"/>
      <c r="LZ63" s="6"/>
      <c r="MA63" s="6"/>
      <c r="MC63" s="14"/>
      <c r="MD63" s="32"/>
      <c r="ME63" s="62"/>
      <c r="MF63" s="27"/>
      <c r="MH63" s="6"/>
      <c r="MI63" s="6"/>
      <c r="MJ63" s="6"/>
      <c r="MK63" s="6"/>
      <c r="MM63" s="14"/>
      <c r="MN63" s="32"/>
      <c r="MO63" s="62"/>
      <c r="MP63" s="27"/>
      <c r="MR63" s="6"/>
      <c r="MS63" s="6"/>
      <c r="MT63" s="6"/>
      <c r="MU63" s="6"/>
      <c r="MW63" s="14"/>
      <c r="MX63" s="32"/>
      <c r="MY63" s="62"/>
      <c r="MZ63" s="27"/>
      <c r="NB63" s="6"/>
      <c r="NC63" s="6"/>
      <c r="ND63" s="6"/>
      <c r="NE63" s="6"/>
      <c r="NG63" s="14"/>
      <c r="NH63" s="32"/>
      <c r="NI63" s="62"/>
      <c r="NJ63" s="27"/>
      <c r="NL63" s="6"/>
      <c r="NM63" s="6"/>
      <c r="NN63" s="6"/>
      <c r="NO63" s="6"/>
      <c r="NQ63" s="14"/>
      <c r="NR63" s="32"/>
      <c r="NS63" s="62"/>
      <c r="NT63" s="27"/>
      <c r="NV63" s="6"/>
      <c r="NW63" s="6"/>
      <c r="NX63" s="6"/>
      <c r="NY63" s="6"/>
      <c r="OA63" s="14"/>
      <c r="OB63" s="32"/>
      <c r="OC63" s="62"/>
      <c r="OD63" s="27"/>
      <c r="OF63" s="6"/>
      <c r="OG63" s="6"/>
      <c r="OH63" s="6"/>
      <c r="OI63" s="6"/>
      <c r="OK63" s="14"/>
      <c r="OL63" s="32"/>
      <c r="OM63" s="27"/>
      <c r="ON63" s="27"/>
      <c r="OP63" s="6"/>
      <c r="OQ63" s="6"/>
      <c r="OR63" s="6"/>
      <c r="OS63" s="6"/>
      <c r="OT63" s="6"/>
      <c r="PF63" s="14"/>
      <c r="PG63" s="32"/>
      <c r="PH63" s="27"/>
      <c r="PI63" s="27"/>
      <c r="PK63" s="6"/>
      <c r="PL63" s="6"/>
      <c r="PM63" s="6"/>
      <c r="PN63" s="6"/>
      <c r="PO63" s="6"/>
      <c r="PQ63" s="14"/>
      <c r="PR63" s="32"/>
      <c r="PS63" s="27"/>
      <c r="PT63" s="27"/>
      <c r="PV63" s="6"/>
      <c r="PW63" s="6"/>
      <c r="PX63" s="6"/>
      <c r="PY63" s="6"/>
      <c r="PZ63" s="6"/>
      <c r="QB63" s="14"/>
      <c r="QC63" s="32"/>
      <c r="QD63" s="27"/>
      <c r="QE63" s="27"/>
      <c r="QG63" s="6"/>
      <c r="QH63" s="6"/>
      <c r="QI63" s="6"/>
      <c r="QJ63" s="6"/>
      <c r="QK63" s="6"/>
      <c r="QM63" s="14"/>
      <c r="QN63" s="32"/>
      <c r="QO63" s="27"/>
      <c r="QP63" s="27"/>
      <c r="QR63" s="6"/>
      <c r="QS63" s="6"/>
      <c r="QT63" s="6"/>
      <c r="QU63" s="6"/>
      <c r="QV63" s="6"/>
      <c r="QX63" s="14"/>
      <c r="QY63" s="32"/>
      <c r="QZ63" s="27"/>
      <c r="RA63" s="27"/>
      <c r="RC63" s="6"/>
      <c r="RD63" s="6"/>
      <c r="RE63" s="6"/>
      <c r="RF63" s="6"/>
      <c r="RG63" s="6"/>
    </row>
    <row r="64" spans="60:476">
      <c r="DQ64" s="105"/>
      <c r="EA64" s="105"/>
      <c r="EK64" s="14"/>
      <c r="EL64" s="32"/>
      <c r="EM64" s="27"/>
      <c r="EN64" s="27"/>
      <c r="EP64" s="6"/>
      <c r="EQ64" s="6"/>
      <c r="ER64" s="6"/>
      <c r="ES64" s="6"/>
      <c r="EU64" s="14"/>
      <c r="EV64" s="32"/>
      <c r="EW64" s="27"/>
      <c r="EX64" s="27"/>
      <c r="EZ64" s="6"/>
      <c r="FA64" s="6"/>
      <c r="FB64" s="6"/>
      <c r="FC64" s="6"/>
      <c r="FE64" s="14"/>
      <c r="FF64" s="32"/>
      <c r="FG64" s="27"/>
      <c r="FH64" s="27"/>
      <c r="FJ64" s="6"/>
      <c r="FK64" s="6"/>
      <c r="FL64" s="6"/>
      <c r="FM64" s="6"/>
      <c r="FO64" s="14"/>
      <c r="FP64" s="32"/>
      <c r="FQ64" s="27"/>
      <c r="FR64" s="27"/>
      <c r="FT64" s="6"/>
      <c r="FU64" s="6"/>
      <c r="FV64" s="6"/>
      <c r="FW64" s="6"/>
      <c r="FY64" s="14"/>
      <c r="FZ64" s="32"/>
      <c r="GA64" s="27"/>
      <c r="GB64" s="27"/>
      <c r="GD64" s="6"/>
      <c r="GE64" s="6"/>
      <c r="GF64" s="6"/>
      <c r="GG64" s="6"/>
      <c r="GI64" s="14"/>
      <c r="GJ64" s="32"/>
      <c r="GK64" s="27"/>
      <c r="GL64" s="27"/>
      <c r="GN64" s="6"/>
      <c r="GO64" s="6"/>
      <c r="GP64" s="6"/>
      <c r="GQ64" s="6"/>
      <c r="GS64" s="14"/>
      <c r="GT64" s="32"/>
      <c r="GU64" s="27"/>
      <c r="GV64" s="27"/>
      <c r="GX64" s="6"/>
      <c r="GY64" s="6"/>
      <c r="GZ64" s="6"/>
      <c r="HA64" s="6"/>
      <c r="HC64" s="14"/>
      <c r="HD64" s="32"/>
      <c r="HE64" s="27"/>
      <c r="HF64" s="27"/>
      <c r="HH64" s="6"/>
      <c r="HI64" s="6"/>
      <c r="HJ64" s="6"/>
      <c r="HK64" s="6"/>
      <c r="HM64" s="14"/>
      <c r="HN64" s="32"/>
      <c r="HO64" s="27"/>
      <c r="HP64" s="27"/>
      <c r="HR64" s="6"/>
      <c r="HS64" s="6"/>
      <c r="HT64" s="6"/>
      <c r="HU64" s="6"/>
      <c r="HW64" s="14"/>
      <c r="HX64" s="32"/>
      <c r="HY64" s="27"/>
      <c r="HZ64" s="27"/>
      <c r="IB64" s="6"/>
      <c r="IC64" s="6"/>
      <c r="ID64" s="6"/>
      <c r="IE64" s="6"/>
      <c r="IG64" s="14"/>
      <c r="IH64" s="32"/>
      <c r="II64" s="27"/>
      <c r="IJ64" s="27"/>
      <c r="IL64" s="6"/>
      <c r="IM64" s="6"/>
      <c r="IN64" s="6"/>
      <c r="IO64" s="6"/>
      <c r="IQ64" s="14"/>
      <c r="IR64" s="32"/>
      <c r="IS64" s="27"/>
      <c r="IT64" s="27"/>
      <c r="IV64" s="6"/>
      <c r="IW64" s="6"/>
      <c r="IX64" s="6"/>
      <c r="IY64" s="6"/>
      <c r="JA64" s="14"/>
      <c r="JB64" s="32"/>
      <c r="JC64" s="27"/>
      <c r="JD64" s="27"/>
      <c r="JF64" s="6"/>
      <c r="JG64" s="6"/>
      <c r="JH64" s="6"/>
      <c r="JI64" s="6"/>
      <c r="JK64" s="14"/>
      <c r="JL64" s="32"/>
      <c r="JM64" s="27"/>
      <c r="JN64" s="27"/>
      <c r="JP64" s="6"/>
      <c r="JQ64" s="6"/>
      <c r="JR64" s="6"/>
      <c r="JS64" s="6"/>
      <c r="JU64" s="14"/>
      <c r="JV64" s="32"/>
      <c r="JW64" s="27"/>
      <c r="JX64" s="27"/>
      <c r="JZ64" s="6"/>
      <c r="KA64" s="6"/>
      <c r="KB64" s="6"/>
      <c r="KC64" s="6"/>
      <c r="KE64" s="14"/>
      <c r="KF64" s="32"/>
      <c r="KG64" s="27"/>
      <c r="KH64" s="27"/>
      <c r="KJ64" s="6"/>
      <c r="KK64" s="6"/>
      <c r="KL64" s="6"/>
      <c r="KM64" s="6"/>
      <c r="KO64" s="14"/>
      <c r="KP64" s="32"/>
      <c r="KQ64" s="27"/>
      <c r="KR64" s="27"/>
      <c r="KT64" s="6"/>
      <c r="KU64" s="6"/>
      <c r="KV64" s="6"/>
      <c r="KW64" s="6"/>
      <c r="KY64" s="14"/>
      <c r="KZ64" s="32"/>
      <c r="LA64" s="27"/>
      <c r="LB64" s="27"/>
      <c r="LD64" s="6"/>
      <c r="LE64" s="6"/>
      <c r="LF64" s="6"/>
      <c r="LG64" s="6"/>
      <c r="LI64" s="14"/>
      <c r="LJ64" s="32"/>
      <c r="LK64" s="27"/>
      <c r="LL64" s="27"/>
      <c r="LN64" s="6"/>
      <c r="LO64" s="6"/>
      <c r="LP64" s="6"/>
      <c r="LQ64" s="6"/>
      <c r="LS64" s="14"/>
      <c r="LT64" s="32"/>
      <c r="LU64" s="27"/>
      <c r="LV64" s="27"/>
      <c r="LX64" s="6"/>
      <c r="LY64" s="6"/>
      <c r="LZ64" s="6"/>
      <c r="MA64" s="6"/>
      <c r="MC64" s="14"/>
      <c r="MD64" s="32"/>
      <c r="ME64" s="27"/>
      <c r="MF64" s="27"/>
      <c r="MH64" s="6"/>
      <c r="MI64" s="6"/>
      <c r="MJ64" s="6"/>
      <c r="MK64" s="6"/>
      <c r="MM64" s="14"/>
      <c r="MN64" s="32"/>
      <c r="MO64" s="27"/>
      <c r="MP64" s="27"/>
      <c r="MR64" s="6"/>
      <c r="MS64" s="6"/>
      <c r="MT64" s="6"/>
      <c r="MU64" s="6"/>
      <c r="MW64" s="14"/>
      <c r="MX64" s="32"/>
      <c r="MY64" s="27"/>
      <c r="MZ64" s="27"/>
      <c r="NB64" s="6"/>
      <c r="NC64" s="6"/>
      <c r="ND64" s="6"/>
      <c r="NE64" s="6"/>
      <c r="NG64" s="14"/>
      <c r="NH64" s="32"/>
      <c r="NI64" s="27"/>
      <c r="NJ64" s="27"/>
      <c r="NL64" s="6"/>
      <c r="NM64" s="6"/>
      <c r="NN64" s="6"/>
      <c r="NO64" s="6"/>
      <c r="NQ64" s="14"/>
      <c r="NR64" s="32"/>
      <c r="NS64" s="27"/>
      <c r="NT64" s="27"/>
      <c r="NV64" s="6"/>
      <c r="NW64" s="6"/>
      <c r="NX64" s="6"/>
      <c r="NY64" s="6"/>
      <c r="OA64" s="14"/>
      <c r="OB64" s="32"/>
      <c r="OC64" s="27"/>
      <c r="OD64" s="27"/>
      <c r="OF64" s="6"/>
      <c r="OG64" s="6"/>
      <c r="OH64" s="6"/>
      <c r="OI64" s="6"/>
      <c r="OK64" s="14"/>
      <c r="OL64" s="32"/>
      <c r="OM64" s="27"/>
      <c r="ON64" s="27"/>
      <c r="OP64" s="6"/>
      <c r="OQ64" s="6"/>
      <c r="OR64" s="6"/>
      <c r="OS64" s="6"/>
      <c r="OT64" s="6"/>
      <c r="PF64" s="14"/>
      <c r="PG64" s="32"/>
      <c r="PH64" s="27"/>
      <c r="PI64" s="27"/>
      <c r="PK64" s="6"/>
      <c r="PL64" s="6"/>
      <c r="PM64" s="6"/>
      <c r="PN64" s="6"/>
      <c r="PO64" s="6"/>
      <c r="PQ64" s="14"/>
      <c r="PR64" s="32"/>
      <c r="PS64" s="27"/>
      <c r="PT64" s="27"/>
      <c r="PV64" s="6"/>
      <c r="PW64" s="6"/>
      <c r="PX64" s="6"/>
      <c r="PY64" s="6"/>
      <c r="PZ64" s="6"/>
      <c r="QB64" s="14"/>
      <c r="QC64" s="32"/>
      <c r="QD64" s="27"/>
      <c r="QE64" s="27"/>
      <c r="QG64" s="6"/>
      <c r="QH64" s="6"/>
      <c r="QI64" s="6"/>
      <c r="QJ64" s="6"/>
      <c r="QK64" s="6"/>
      <c r="QM64" s="14"/>
      <c r="QN64" s="32"/>
      <c r="QO64" s="27"/>
      <c r="QP64" s="27"/>
      <c r="QR64" s="6"/>
      <c r="QS64" s="6"/>
      <c r="QT64" s="6"/>
      <c r="QU64" s="6"/>
      <c r="QV64" s="6"/>
      <c r="QX64" s="14"/>
      <c r="QY64" s="32"/>
      <c r="QZ64" s="27"/>
      <c r="RA64" s="27"/>
      <c r="RC64" s="6"/>
      <c r="RD64" s="6"/>
      <c r="RE64" s="6"/>
      <c r="RF64" s="6"/>
      <c r="RG64" s="6"/>
    </row>
    <row r="65" spans="121:475">
      <c r="DQ65" s="105"/>
      <c r="EA65" s="105"/>
      <c r="EK65" s="14"/>
      <c r="EL65" s="32"/>
      <c r="EM65" s="27"/>
      <c r="EN65" s="27"/>
      <c r="EP65" s="6"/>
      <c r="EQ65" s="6"/>
      <c r="ER65" s="6"/>
      <c r="ES65" s="6"/>
      <c r="EU65" s="14"/>
      <c r="EV65" s="32"/>
      <c r="EW65" s="27"/>
      <c r="EX65" s="27"/>
      <c r="EZ65" s="6"/>
      <c r="FA65" s="6"/>
      <c r="FB65" s="6"/>
      <c r="FC65" s="6"/>
      <c r="FE65" s="14"/>
      <c r="FF65" s="32"/>
      <c r="FG65" s="27"/>
      <c r="FH65" s="27"/>
      <c r="FJ65" s="6"/>
      <c r="FK65" s="6"/>
      <c r="FL65" s="6"/>
      <c r="FM65" s="6"/>
      <c r="FO65" s="14"/>
      <c r="FP65" s="32"/>
      <c r="FQ65" s="27"/>
      <c r="FR65" s="27"/>
      <c r="FT65" s="6"/>
      <c r="FU65" s="6"/>
      <c r="FV65" s="6"/>
      <c r="FW65" s="6"/>
      <c r="FY65" s="14"/>
      <c r="FZ65" s="32"/>
      <c r="GA65" s="27"/>
      <c r="GB65" s="27"/>
      <c r="GD65" s="6"/>
      <c r="GE65" s="6"/>
      <c r="GF65" s="6"/>
      <c r="GG65" s="6"/>
      <c r="GI65" s="14"/>
      <c r="GJ65" s="32"/>
      <c r="GK65" s="27"/>
      <c r="GL65" s="27"/>
      <c r="GN65" s="6"/>
      <c r="GO65" s="6"/>
      <c r="GP65" s="6"/>
      <c r="GQ65" s="6"/>
      <c r="GS65" s="14"/>
      <c r="GT65" s="32"/>
      <c r="GU65" s="27"/>
      <c r="GV65" s="27"/>
      <c r="GX65" s="6"/>
      <c r="GY65" s="6"/>
      <c r="GZ65" s="6"/>
      <c r="HA65" s="6"/>
      <c r="HC65" s="14"/>
      <c r="HD65" s="32"/>
      <c r="HE65" s="27"/>
      <c r="HF65" s="27"/>
      <c r="HH65" s="6"/>
      <c r="HI65" s="6"/>
      <c r="HJ65" s="6"/>
      <c r="HK65" s="6"/>
      <c r="HM65" s="14"/>
      <c r="HN65" s="32"/>
      <c r="HO65" s="27"/>
      <c r="HP65" s="27"/>
      <c r="HR65" s="6"/>
      <c r="HS65" s="6"/>
      <c r="HT65" s="6"/>
      <c r="HU65" s="6"/>
      <c r="HW65" s="14"/>
      <c r="HX65" s="32"/>
      <c r="HY65" s="27"/>
      <c r="HZ65" s="27"/>
      <c r="IB65" s="6"/>
      <c r="IC65" s="6"/>
      <c r="ID65" s="6"/>
      <c r="IE65" s="6"/>
      <c r="IG65" s="14"/>
      <c r="IH65" s="32"/>
      <c r="II65" s="27"/>
      <c r="IJ65" s="27"/>
      <c r="IL65" s="6"/>
      <c r="IM65" s="6"/>
      <c r="IN65" s="6"/>
      <c r="IO65" s="6"/>
      <c r="IQ65" s="14"/>
      <c r="IR65" s="32"/>
      <c r="IS65" s="27"/>
      <c r="IT65" s="27"/>
      <c r="IV65" s="6"/>
      <c r="IW65" s="6"/>
      <c r="IX65" s="6"/>
      <c r="IY65" s="6"/>
      <c r="JA65" s="14"/>
      <c r="JB65" s="32"/>
      <c r="JC65" s="27"/>
      <c r="JD65" s="27"/>
      <c r="JF65" s="6"/>
      <c r="JG65" s="6"/>
      <c r="JH65" s="6"/>
      <c r="JI65" s="6"/>
      <c r="JK65" s="14"/>
      <c r="JL65" s="32"/>
      <c r="JM65" s="27"/>
      <c r="JN65" s="27"/>
      <c r="JP65" s="6"/>
      <c r="JQ65" s="6"/>
      <c r="JR65" s="6"/>
      <c r="JS65" s="6"/>
      <c r="JU65" s="14"/>
      <c r="JV65" s="32"/>
      <c r="JW65" s="27"/>
      <c r="JX65" s="27"/>
      <c r="JZ65" s="6"/>
      <c r="KA65" s="6"/>
      <c r="KB65" s="6"/>
      <c r="KC65" s="6"/>
      <c r="KE65" s="14"/>
      <c r="KF65" s="32"/>
      <c r="KG65" s="27"/>
      <c r="KH65" s="27"/>
      <c r="KJ65" s="6"/>
      <c r="KK65" s="6"/>
      <c r="KL65" s="6"/>
      <c r="KM65" s="6"/>
      <c r="KO65" s="14"/>
      <c r="KP65" s="32"/>
      <c r="KQ65" s="27"/>
      <c r="KR65" s="27"/>
      <c r="KT65" s="6"/>
      <c r="KU65" s="6"/>
      <c r="KV65" s="6"/>
      <c r="KW65" s="6"/>
      <c r="KY65" s="14"/>
      <c r="KZ65" s="32"/>
      <c r="LA65" s="27"/>
      <c r="LB65" s="27"/>
      <c r="LD65" s="6"/>
      <c r="LE65" s="6"/>
      <c r="LF65" s="6"/>
      <c r="LG65" s="6"/>
      <c r="LI65" s="14"/>
      <c r="LJ65" s="32"/>
      <c r="LK65" s="27"/>
      <c r="LL65" s="27"/>
      <c r="LN65" s="6"/>
      <c r="LO65" s="6"/>
      <c r="LP65" s="6"/>
      <c r="LQ65" s="6"/>
      <c r="LS65" s="14"/>
      <c r="LT65" s="32"/>
      <c r="LU65" s="27"/>
      <c r="LV65" s="27"/>
      <c r="LX65" s="6"/>
      <c r="LY65" s="6"/>
      <c r="LZ65" s="6"/>
      <c r="MA65" s="6"/>
      <c r="MC65" s="14"/>
      <c r="MD65" s="32"/>
      <c r="ME65" s="27"/>
      <c r="MF65" s="27"/>
      <c r="MH65" s="6"/>
      <c r="MI65" s="6"/>
      <c r="MJ65" s="6"/>
      <c r="MK65" s="6"/>
      <c r="MM65" s="14"/>
      <c r="MN65" s="32"/>
      <c r="MO65" s="27"/>
      <c r="MP65" s="27"/>
      <c r="MR65" s="6"/>
      <c r="MS65" s="6"/>
      <c r="MT65" s="6"/>
      <c r="MU65" s="6"/>
      <c r="MW65" s="14"/>
      <c r="MX65" s="32"/>
      <c r="MY65" s="27"/>
      <c r="MZ65" s="27"/>
      <c r="NB65" s="6"/>
      <c r="NC65" s="6"/>
      <c r="ND65" s="6"/>
      <c r="NE65" s="6"/>
      <c r="NG65" s="14"/>
      <c r="NH65" s="32"/>
      <c r="NI65" s="27"/>
      <c r="NJ65" s="27"/>
      <c r="NL65" s="6"/>
      <c r="NM65" s="6"/>
      <c r="NN65" s="6"/>
      <c r="NO65" s="6"/>
      <c r="NQ65" s="14"/>
      <c r="NR65" s="32"/>
      <c r="NS65" s="27"/>
      <c r="NT65" s="27"/>
      <c r="NV65" s="6"/>
      <c r="NW65" s="6"/>
      <c r="NX65" s="6"/>
      <c r="NY65" s="6"/>
      <c r="OA65" s="14"/>
      <c r="OB65" s="32"/>
      <c r="OC65" s="27"/>
      <c r="OD65" s="27"/>
      <c r="OF65" s="6"/>
      <c r="OG65" s="6"/>
      <c r="OH65" s="6"/>
      <c r="OI65" s="6"/>
      <c r="OK65" s="14"/>
      <c r="OL65" s="32"/>
      <c r="OM65" s="27"/>
      <c r="ON65" s="27"/>
      <c r="OP65" s="6"/>
      <c r="OQ65" s="6"/>
      <c r="OR65" s="6"/>
      <c r="OS65" s="6"/>
      <c r="OT65" s="6"/>
      <c r="PF65" s="14"/>
      <c r="PG65" s="32"/>
      <c r="PH65" s="27"/>
      <c r="PI65" s="27"/>
      <c r="PK65" s="6"/>
      <c r="PL65" s="6"/>
      <c r="PM65" s="6"/>
      <c r="PN65" s="6"/>
      <c r="PO65" s="6"/>
      <c r="PQ65" s="14"/>
      <c r="PR65" s="32"/>
      <c r="PS65" s="27"/>
      <c r="PT65" s="27"/>
      <c r="PV65" s="6"/>
      <c r="PW65" s="6"/>
      <c r="PX65" s="6"/>
      <c r="PY65" s="6"/>
      <c r="PZ65" s="6"/>
      <c r="QB65" s="14"/>
      <c r="QC65" s="32"/>
      <c r="QD65" s="27"/>
      <c r="QE65" s="27"/>
      <c r="QG65" s="6"/>
      <c r="QH65" s="6"/>
      <c r="QI65" s="6"/>
      <c r="QJ65" s="6"/>
      <c r="QK65" s="6"/>
      <c r="QM65" s="14"/>
      <c r="QN65" s="32"/>
      <c r="QO65" s="27"/>
      <c r="QP65" s="27"/>
      <c r="QR65" s="6"/>
      <c r="QS65" s="6"/>
      <c r="QT65" s="6"/>
      <c r="QU65" s="6"/>
      <c r="QV65" s="6"/>
      <c r="QX65" s="14"/>
      <c r="QY65" s="32"/>
      <c r="QZ65" s="27"/>
      <c r="RA65" s="27"/>
      <c r="RC65" s="6"/>
      <c r="RD65" s="6"/>
      <c r="RE65" s="6"/>
      <c r="RF65" s="6"/>
      <c r="RG65" s="6"/>
    </row>
    <row r="66" spans="121:475">
      <c r="DQ66" s="105"/>
      <c r="EA66" s="105"/>
      <c r="EK66" s="14"/>
      <c r="EL66" s="32"/>
      <c r="EM66" s="27"/>
      <c r="EN66" s="27"/>
      <c r="EP66" s="6"/>
      <c r="EQ66" s="6"/>
      <c r="ER66" s="6"/>
      <c r="ES66" s="6"/>
      <c r="EU66" s="14"/>
      <c r="EV66" s="32"/>
      <c r="EW66" s="27"/>
      <c r="EX66" s="27"/>
      <c r="EZ66" s="6"/>
      <c r="FA66" s="6"/>
      <c r="FB66" s="6"/>
      <c r="FC66" s="6"/>
      <c r="FE66" s="14"/>
      <c r="FF66" s="32"/>
      <c r="FG66" s="27"/>
      <c r="FH66" s="27"/>
      <c r="FJ66" s="6"/>
      <c r="FK66" s="6"/>
      <c r="FL66" s="6"/>
      <c r="FM66" s="6"/>
      <c r="FO66" s="14"/>
      <c r="FP66" s="32"/>
      <c r="FQ66" s="27"/>
      <c r="FR66" s="27"/>
      <c r="FT66" s="6"/>
      <c r="FU66" s="6"/>
      <c r="FV66" s="6"/>
      <c r="FW66" s="6"/>
      <c r="FY66" s="14"/>
      <c r="FZ66" s="32"/>
      <c r="GA66" s="27"/>
      <c r="GB66" s="27"/>
      <c r="GD66" s="6"/>
      <c r="GE66" s="6"/>
      <c r="GF66" s="6"/>
      <c r="GG66" s="6"/>
      <c r="GI66" s="14"/>
      <c r="GJ66" s="32"/>
      <c r="GK66" s="27"/>
      <c r="GL66" s="27"/>
      <c r="GN66" s="6"/>
      <c r="GO66" s="6"/>
      <c r="GP66" s="6"/>
      <c r="GQ66" s="6"/>
      <c r="GS66" s="14"/>
      <c r="GT66" s="32"/>
      <c r="GU66" s="27"/>
      <c r="GV66" s="27"/>
      <c r="GX66" s="6"/>
      <c r="GY66" s="6"/>
      <c r="GZ66" s="6"/>
      <c r="HA66" s="6"/>
      <c r="HC66" s="14"/>
      <c r="HD66" s="32"/>
      <c r="HE66" s="27"/>
      <c r="HF66" s="27"/>
      <c r="HH66" s="6"/>
      <c r="HI66" s="6"/>
      <c r="HJ66" s="6"/>
      <c r="HK66" s="6"/>
      <c r="HM66" s="14"/>
      <c r="HN66" s="32"/>
      <c r="HO66" s="27"/>
      <c r="HP66" s="27"/>
      <c r="HR66" s="6"/>
      <c r="HS66" s="6"/>
      <c r="HT66" s="6"/>
      <c r="HU66" s="6"/>
      <c r="HW66" s="14"/>
      <c r="HX66" s="32"/>
      <c r="HY66" s="27"/>
      <c r="HZ66" s="27"/>
      <c r="IB66" s="6"/>
      <c r="IC66" s="6"/>
      <c r="ID66" s="6"/>
      <c r="IE66" s="6"/>
      <c r="IG66" s="14"/>
      <c r="IH66" s="32"/>
      <c r="II66" s="27"/>
      <c r="IJ66" s="27"/>
      <c r="IL66" s="6"/>
      <c r="IM66" s="6"/>
      <c r="IN66" s="6"/>
      <c r="IO66" s="6"/>
      <c r="IQ66" s="14"/>
      <c r="IR66" s="32"/>
      <c r="IS66" s="27"/>
      <c r="IT66" s="27"/>
      <c r="IV66" s="6"/>
      <c r="IW66" s="6"/>
      <c r="IX66" s="6"/>
      <c r="IY66" s="6"/>
      <c r="JA66" s="14"/>
      <c r="JB66" s="32"/>
      <c r="JC66" s="27"/>
      <c r="JD66" s="27"/>
      <c r="JF66" s="6"/>
      <c r="JG66" s="6"/>
      <c r="JH66" s="6"/>
      <c r="JI66" s="6"/>
      <c r="JK66" s="14"/>
      <c r="JL66" s="32"/>
      <c r="JM66" s="27"/>
      <c r="JN66" s="27"/>
      <c r="JP66" s="6"/>
      <c r="JQ66" s="6"/>
      <c r="JR66" s="6"/>
      <c r="JS66" s="6"/>
      <c r="JU66" s="14"/>
      <c r="JV66" s="32"/>
      <c r="JW66" s="27"/>
      <c r="JX66" s="27"/>
      <c r="JZ66" s="6"/>
      <c r="KA66" s="6"/>
      <c r="KB66" s="6"/>
      <c r="KC66" s="6"/>
      <c r="KE66" s="14"/>
      <c r="KF66" s="32"/>
      <c r="KG66" s="27"/>
      <c r="KH66" s="27"/>
      <c r="KJ66" s="6"/>
      <c r="KK66" s="6"/>
      <c r="KL66" s="6"/>
      <c r="KM66" s="6"/>
      <c r="KO66" s="14"/>
      <c r="KP66" s="32"/>
      <c r="KQ66" s="27"/>
      <c r="KR66" s="27"/>
      <c r="KT66" s="6"/>
      <c r="KU66" s="6"/>
      <c r="KV66" s="6"/>
      <c r="KW66" s="6"/>
      <c r="KY66" s="14"/>
      <c r="KZ66" s="32"/>
      <c r="LA66" s="27"/>
      <c r="LB66" s="27"/>
      <c r="LD66" s="6"/>
      <c r="LE66" s="6"/>
      <c r="LF66" s="6"/>
      <c r="LG66" s="6"/>
      <c r="LI66" s="14"/>
      <c r="LJ66" s="32"/>
      <c r="LK66" s="27"/>
      <c r="LL66" s="27"/>
      <c r="LN66" s="6"/>
      <c r="LO66" s="6"/>
      <c r="LP66" s="6"/>
      <c r="LQ66" s="6"/>
      <c r="LS66" s="14"/>
      <c r="LT66" s="32"/>
      <c r="LU66" s="27"/>
      <c r="LV66" s="27"/>
      <c r="LX66" s="6"/>
      <c r="LY66" s="6"/>
      <c r="LZ66" s="6"/>
      <c r="MA66" s="6"/>
      <c r="MC66" s="14"/>
      <c r="MD66" s="32"/>
      <c r="ME66" s="27"/>
      <c r="MF66" s="27"/>
      <c r="MH66" s="6"/>
      <c r="MI66" s="6"/>
      <c r="MJ66" s="6"/>
      <c r="MK66" s="6"/>
      <c r="MM66" s="14"/>
      <c r="MN66" s="32"/>
      <c r="MO66" s="27"/>
      <c r="MP66" s="27"/>
      <c r="MR66" s="6"/>
      <c r="MS66" s="6"/>
      <c r="MT66" s="6"/>
      <c r="MU66" s="6"/>
      <c r="MW66" s="14"/>
      <c r="MX66" s="32"/>
      <c r="MY66" s="27"/>
      <c r="MZ66" s="27"/>
      <c r="NB66" s="6"/>
      <c r="NC66" s="6"/>
      <c r="ND66" s="6"/>
      <c r="NE66" s="6"/>
      <c r="NG66" s="14"/>
      <c r="NH66" s="32"/>
      <c r="NI66" s="27"/>
      <c r="NJ66" s="27"/>
      <c r="NL66" s="6"/>
      <c r="NM66" s="6"/>
      <c r="NN66" s="6"/>
      <c r="NO66" s="6"/>
      <c r="NQ66" s="14"/>
      <c r="NR66" s="32"/>
      <c r="NS66" s="27"/>
      <c r="NT66" s="27"/>
      <c r="NV66" s="6"/>
      <c r="NW66" s="6"/>
      <c r="NX66" s="6"/>
      <c r="NY66" s="6"/>
      <c r="OA66" s="14"/>
      <c r="OB66" s="32"/>
      <c r="OC66" s="27"/>
      <c r="OD66" s="27"/>
      <c r="OF66" s="6"/>
      <c r="OG66" s="6"/>
      <c r="OH66" s="6"/>
      <c r="OI66" s="6"/>
      <c r="OK66" s="14"/>
      <c r="OL66" s="32"/>
      <c r="OM66" s="27"/>
      <c r="ON66" s="27"/>
      <c r="OP66" s="6"/>
      <c r="OQ66" s="6"/>
      <c r="OR66" s="6"/>
      <c r="OS66" s="6"/>
      <c r="OT66" s="6"/>
      <c r="PF66" s="14"/>
      <c r="PG66" s="32"/>
      <c r="PH66" s="27"/>
      <c r="PI66" s="27"/>
      <c r="PK66" s="6"/>
      <c r="PL66" s="6"/>
      <c r="PM66" s="6"/>
      <c r="PN66" s="6"/>
      <c r="PO66" s="6"/>
      <c r="PQ66" s="14"/>
      <c r="PR66" s="32"/>
      <c r="PS66" s="27"/>
      <c r="PT66" s="27"/>
      <c r="PV66" s="6"/>
      <c r="PW66" s="6"/>
      <c r="PX66" s="6"/>
      <c r="PY66" s="6"/>
      <c r="PZ66" s="6"/>
      <c r="QB66" s="14"/>
      <c r="QC66" s="32"/>
      <c r="QD66" s="27"/>
      <c r="QE66" s="27"/>
      <c r="QG66" s="6"/>
      <c r="QH66" s="6"/>
      <c r="QI66" s="6"/>
      <c r="QJ66" s="6"/>
      <c r="QK66" s="6"/>
      <c r="QM66" s="14"/>
      <c r="QN66" s="32"/>
      <c r="QO66" s="27"/>
      <c r="QP66" s="27"/>
      <c r="QR66" s="6"/>
      <c r="QS66" s="6"/>
      <c r="QT66" s="6"/>
      <c r="QU66" s="6"/>
      <c r="QV66" s="6"/>
      <c r="QX66" s="14"/>
      <c r="QY66" s="32"/>
      <c r="QZ66" s="27"/>
      <c r="RA66" s="27"/>
      <c r="RC66" s="6"/>
      <c r="RD66" s="6"/>
      <c r="RE66" s="6"/>
      <c r="RF66" s="6"/>
      <c r="RG66" s="6"/>
    </row>
    <row r="67" spans="121:475">
      <c r="DQ67" s="105"/>
      <c r="EA67" s="105"/>
      <c r="EK67" s="14"/>
      <c r="EL67" s="32"/>
      <c r="EM67" s="27"/>
      <c r="EN67" s="27"/>
      <c r="EP67" s="6"/>
      <c r="EQ67" s="6"/>
      <c r="ER67" s="6"/>
      <c r="ES67" s="6"/>
      <c r="EU67" s="14"/>
      <c r="EV67" s="32"/>
      <c r="EW67" s="27"/>
      <c r="EX67" s="27"/>
      <c r="EZ67" s="6"/>
      <c r="FA67" s="6"/>
      <c r="FB67" s="6"/>
      <c r="FC67" s="6"/>
      <c r="FE67" s="14"/>
      <c r="FF67" s="32"/>
      <c r="FG67" s="27"/>
      <c r="FH67" s="27"/>
      <c r="FJ67" s="6"/>
      <c r="FK67" s="6"/>
      <c r="FL67" s="6"/>
      <c r="FM67" s="6"/>
      <c r="FO67" s="14"/>
      <c r="FP67" s="32"/>
      <c r="FQ67" s="27"/>
      <c r="FR67" s="27"/>
      <c r="FT67" s="6"/>
      <c r="FU67" s="6"/>
      <c r="FV67" s="6"/>
      <c r="FW67" s="6"/>
      <c r="FY67" s="14"/>
      <c r="FZ67" s="32"/>
      <c r="GA67" s="27"/>
      <c r="GB67" s="27"/>
      <c r="GD67" s="6"/>
      <c r="GE67" s="6"/>
      <c r="GF67" s="6"/>
      <c r="GG67" s="6"/>
      <c r="GI67" s="14"/>
      <c r="GJ67" s="32"/>
      <c r="GK67" s="27"/>
      <c r="GL67" s="27"/>
      <c r="GN67" s="6"/>
      <c r="GO67" s="6"/>
      <c r="GP67" s="6"/>
      <c r="GQ67" s="6"/>
      <c r="GS67" s="14"/>
      <c r="GT67" s="32"/>
      <c r="GU67" s="27"/>
      <c r="GV67" s="27"/>
      <c r="GX67" s="6"/>
      <c r="GY67" s="6"/>
      <c r="GZ67" s="6"/>
      <c r="HA67" s="6"/>
      <c r="HC67" s="14"/>
      <c r="HD67" s="32"/>
      <c r="HE67" s="27"/>
      <c r="HF67" s="27"/>
      <c r="HH67" s="6"/>
      <c r="HI67" s="6"/>
      <c r="HJ67" s="6"/>
      <c r="HK67" s="6"/>
      <c r="HM67" s="14"/>
      <c r="HN67" s="32"/>
      <c r="HO67" s="27"/>
      <c r="HP67" s="27"/>
      <c r="HR67" s="6"/>
      <c r="HS67" s="6"/>
      <c r="HT67" s="6"/>
      <c r="HU67" s="6"/>
      <c r="HW67" s="14"/>
      <c r="HX67" s="32"/>
      <c r="HY67" s="27"/>
      <c r="HZ67" s="27"/>
      <c r="IB67" s="6"/>
      <c r="IC67" s="6"/>
      <c r="ID67" s="6"/>
      <c r="IE67" s="6"/>
      <c r="IG67" s="14"/>
      <c r="IH67" s="32"/>
      <c r="II67" s="27"/>
      <c r="IJ67" s="27"/>
      <c r="IL67" s="6"/>
      <c r="IM67" s="6"/>
      <c r="IN67" s="6"/>
      <c r="IO67" s="6"/>
      <c r="IQ67" s="14"/>
      <c r="IR67" s="32"/>
      <c r="IS67" s="27"/>
      <c r="IT67" s="27"/>
      <c r="IV67" s="6"/>
      <c r="IW67" s="6"/>
      <c r="IX67" s="6"/>
      <c r="IY67" s="6"/>
      <c r="JA67" s="14"/>
      <c r="JB67" s="32"/>
      <c r="JC67" s="27"/>
      <c r="JD67" s="27"/>
      <c r="JF67" s="6"/>
      <c r="JG67" s="6"/>
      <c r="JH67" s="6"/>
      <c r="JI67" s="6"/>
      <c r="JK67" s="14"/>
      <c r="JL67" s="32"/>
      <c r="JM67" s="27"/>
      <c r="JN67" s="27"/>
      <c r="JP67" s="6"/>
      <c r="JQ67" s="6"/>
      <c r="JR67" s="6"/>
      <c r="JS67" s="6"/>
      <c r="JU67" s="14"/>
      <c r="JV67" s="32"/>
      <c r="JW67" s="27"/>
      <c r="JX67" s="27"/>
      <c r="JZ67" s="6"/>
      <c r="KA67" s="6"/>
      <c r="KB67" s="6"/>
      <c r="KC67" s="6"/>
      <c r="KE67" s="14"/>
      <c r="KF67" s="32"/>
      <c r="KG67" s="27"/>
      <c r="KH67" s="27"/>
      <c r="KJ67" s="6"/>
      <c r="KK67" s="6"/>
      <c r="KL67" s="6"/>
      <c r="KM67" s="6"/>
      <c r="KO67" s="14"/>
      <c r="KP67" s="32"/>
      <c r="KQ67" s="27"/>
      <c r="KR67" s="27"/>
      <c r="KT67" s="6"/>
      <c r="KU67" s="6"/>
      <c r="KV67" s="6"/>
      <c r="KW67" s="6"/>
      <c r="KY67" s="14"/>
      <c r="KZ67" s="32"/>
      <c r="LA67" s="27"/>
      <c r="LB67" s="27"/>
      <c r="LD67" s="6"/>
      <c r="LE67" s="6"/>
      <c r="LF67" s="6"/>
      <c r="LG67" s="6"/>
      <c r="LI67" s="14"/>
      <c r="LJ67" s="32"/>
      <c r="LK67" s="27"/>
      <c r="LL67" s="27"/>
      <c r="LN67" s="6"/>
      <c r="LO67" s="6"/>
      <c r="LP67" s="6"/>
      <c r="LQ67" s="6"/>
      <c r="LS67" s="14"/>
      <c r="LT67" s="32"/>
      <c r="LU67" s="27"/>
      <c r="LV67" s="27"/>
      <c r="LX67" s="6"/>
      <c r="LY67" s="6"/>
      <c r="LZ67" s="6"/>
      <c r="MA67" s="6"/>
      <c r="MC67" s="14"/>
      <c r="MD67" s="32"/>
      <c r="ME67" s="27"/>
      <c r="MF67" s="27"/>
      <c r="MH67" s="6"/>
      <c r="MI67" s="6"/>
      <c r="MJ67" s="6"/>
      <c r="MK67" s="6"/>
      <c r="MM67" s="14"/>
      <c r="MN67" s="32"/>
      <c r="MO67" s="27"/>
      <c r="MP67" s="27"/>
      <c r="MR67" s="6"/>
      <c r="MS67" s="6"/>
      <c r="MT67" s="6"/>
      <c r="MU67" s="6"/>
      <c r="MW67" s="14"/>
      <c r="MX67" s="32"/>
      <c r="MY67" s="27"/>
      <c r="MZ67" s="27"/>
      <c r="NB67" s="6"/>
      <c r="NC67" s="6"/>
      <c r="ND67" s="6"/>
      <c r="NE67" s="6"/>
      <c r="NG67" s="14"/>
      <c r="NH67" s="32"/>
      <c r="NI67" s="27"/>
      <c r="NJ67" s="27"/>
      <c r="NL67" s="6"/>
      <c r="NM67" s="6"/>
      <c r="NN67" s="6"/>
      <c r="NO67" s="6"/>
      <c r="NQ67" s="14"/>
      <c r="NR67" s="32"/>
      <c r="NS67" s="27"/>
      <c r="NT67" s="27"/>
      <c r="NV67" s="6"/>
      <c r="NW67" s="6"/>
      <c r="NX67" s="6"/>
      <c r="NY67" s="6"/>
      <c r="OA67" s="14"/>
      <c r="OB67" s="32"/>
      <c r="OC67" s="27"/>
      <c r="OD67" s="27"/>
      <c r="OF67" s="6"/>
      <c r="OG67" s="6"/>
      <c r="OH67" s="6"/>
      <c r="OI67" s="6"/>
      <c r="OK67" s="14"/>
      <c r="OL67" s="32"/>
      <c r="OM67" s="27"/>
      <c r="ON67" s="27"/>
      <c r="OP67" s="6"/>
      <c r="OQ67" s="6"/>
      <c r="OR67" s="6"/>
      <c r="OS67" s="6"/>
      <c r="OT67" s="6"/>
      <c r="PF67" s="14"/>
      <c r="PG67" s="32"/>
      <c r="PH67" s="27"/>
      <c r="PI67" s="27"/>
      <c r="PK67" s="6"/>
      <c r="PL67" s="6"/>
      <c r="PM67" s="6"/>
      <c r="PN67" s="6"/>
      <c r="PO67" s="6"/>
      <c r="PQ67" s="14"/>
      <c r="PR67" s="32"/>
      <c r="PS67" s="27"/>
      <c r="PT67" s="27"/>
      <c r="PV67" s="6"/>
      <c r="PW67" s="6"/>
      <c r="PX67" s="6"/>
      <c r="PY67" s="6"/>
      <c r="PZ67" s="6"/>
      <c r="QB67" s="14"/>
      <c r="QC67" s="32"/>
      <c r="QD67" s="27"/>
      <c r="QE67" s="27"/>
      <c r="QG67" s="6"/>
      <c r="QH67" s="6"/>
      <c r="QI67" s="6"/>
      <c r="QJ67" s="6"/>
      <c r="QK67" s="6"/>
      <c r="QM67" s="14"/>
      <c r="QN67" s="32"/>
      <c r="QO67" s="27"/>
      <c r="QP67" s="27"/>
      <c r="QR67" s="6"/>
      <c r="QS67" s="6"/>
      <c r="QT67" s="6"/>
      <c r="QU67" s="6"/>
      <c r="QV67" s="6"/>
      <c r="QX67" s="14"/>
      <c r="QY67" s="32"/>
      <c r="QZ67" s="27"/>
      <c r="RA67" s="27"/>
      <c r="RC67" s="6"/>
      <c r="RD67" s="6"/>
      <c r="RE67" s="6"/>
      <c r="RF67" s="6"/>
      <c r="RG67" s="6"/>
    </row>
    <row r="68" spans="121:475">
      <c r="DQ68" s="105"/>
      <c r="EA68" s="105"/>
      <c r="EK68" s="14"/>
      <c r="EL68" s="32"/>
      <c r="EM68" s="27"/>
      <c r="EN68" s="27"/>
      <c r="EP68" s="6"/>
      <c r="EQ68" s="6"/>
      <c r="ER68" s="6"/>
      <c r="ES68" s="6"/>
      <c r="EU68" s="14"/>
      <c r="EV68" s="32"/>
      <c r="EW68" s="27"/>
      <c r="EX68" s="27"/>
      <c r="EZ68" s="6"/>
      <c r="FA68" s="6"/>
      <c r="FB68" s="6"/>
      <c r="FC68" s="6"/>
      <c r="FE68" s="14"/>
      <c r="FF68" s="32"/>
      <c r="FG68" s="27"/>
      <c r="FH68" s="27"/>
      <c r="FJ68" s="6"/>
      <c r="FK68" s="6"/>
      <c r="FL68" s="6"/>
      <c r="FM68" s="6"/>
      <c r="FO68" s="14"/>
      <c r="FP68" s="32"/>
      <c r="FQ68" s="27"/>
      <c r="FR68" s="27"/>
      <c r="FT68" s="6"/>
      <c r="FU68" s="6"/>
      <c r="FV68" s="6"/>
      <c r="FW68" s="6"/>
      <c r="FY68" s="14"/>
      <c r="FZ68" s="32"/>
      <c r="GA68" s="27"/>
      <c r="GB68" s="27"/>
      <c r="GD68" s="6"/>
      <c r="GE68" s="6"/>
      <c r="GF68" s="6"/>
      <c r="GG68" s="6"/>
      <c r="GI68" s="14"/>
      <c r="GJ68" s="32"/>
      <c r="GK68" s="27"/>
      <c r="GL68" s="27"/>
      <c r="GN68" s="6"/>
      <c r="GO68" s="6"/>
      <c r="GP68" s="6"/>
      <c r="GQ68" s="6"/>
      <c r="GS68" s="14"/>
      <c r="GT68" s="32"/>
      <c r="GU68" s="27"/>
      <c r="GV68" s="27"/>
      <c r="GX68" s="6"/>
      <c r="GY68" s="6"/>
      <c r="GZ68" s="6"/>
      <c r="HA68" s="6"/>
      <c r="HC68" s="14"/>
      <c r="HD68" s="32"/>
      <c r="HE68" s="27"/>
      <c r="HF68" s="27"/>
      <c r="HH68" s="6"/>
      <c r="HI68" s="6"/>
      <c r="HJ68" s="6"/>
      <c r="HK68" s="6"/>
      <c r="HM68" s="14"/>
      <c r="HN68" s="32"/>
      <c r="HO68" s="27"/>
      <c r="HP68" s="27"/>
      <c r="HR68" s="6"/>
      <c r="HS68" s="6"/>
      <c r="HT68" s="6"/>
      <c r="HU68" s="6"/>
      <c r="HW68" s="14"/>
      <c r="HX68" s="32"/>
      <c r="HY68" s="27"/>
      <c r="HZ68" s="27"/>
      <c r="IB68" s="6"/>
      <c r="IC68" s="6"/>
      <c r="ID68" s="6"/>
      <c r="IE68" s="6"/>
      <c r="IG68" s="14"/>
      <c r="IH68" s="32"/>
      <c r="II68" s="27"/>
      <c r="IJ68" s="27"/>
      <c r="IL68" s="6"/>
      <c r="IM68" s="6"/>
      <c r="IN68" s="6"/>
      <c r="IO68" s="6"/>
      <c r="IQ68" s="14"/>
      <c r="IR68" s="32"/>
      <c r="IS68" s="27"/>
      <c r="IT68" s="27"/>
      <c r="IV68" s="6"/>
      <c r="IW68" s="6"/>
      <c r="IX68" s="6"/>
      <c r="IY68" s="6"/>
      <c r="JA68" s="14"/>
      <c r="JB68" s="32"/>
      <c r="JC68" s="27"/>
      <c r="JD68" s="27"/>
      <c r="JF68" s="6"/>
      <c r="JG68" s="6"/>
      <c r="JH68" s="6"/>
      <c r="JI68" s="6"/>
      <c r="JK68" s="14"/>
      <c r="JL68" s="32"/>
      <c r="JM68" s="27"/>
      <c r="JN68" s="27"/>
      <c r="JP68" s="6"/>
      <c r="JQ68" s="6"/>
      <c r="JR68" s="6"/>
      <c r="JS68" s="6"/>
      <c r="JU68" s="14"/>
      <c r="JV68" s="32"/>
      <c r="JW68" s="27"/>
      <c r="JX68" s="27"/>
      <c r="JZ68" s="6"/>
      <c r="KA68" s="6"/>
      <c r="KB68" s="6"/>
      <c r="KC68" s="6"/>
      <c r="KE68" s="14"/>
      <c r="KF68" s="32"/>
      <c r="KG68" s="27"/>
      <c r="KH68" s="27"/>
      <c r="KJ68" s="6"/>
      <c r="KK68" s="6"/>
      <c r="KL68" s="6"/>
      <c r="KM68" s="6"/>
      <c r="KO68" s="14"/>
      <c r="KP68" s="32"/>
      <c r="KQ68" s="27"/>
      <c r="KR68" s="27"/>
      <c r="KT68" s="6"/>
      <c r="KU68" s="6"/>
      <c r="KV68" s="6"/>
      <c r="KW68" s="6"/>
      <c r="KY68" s="14"/>
      <c r="KZ68" s="32"/>
      <c r="LA68" s="27"/>
      <c r="LB68" s="27"/>
      <c r="LD68" s="6"/>
      <c r="LE68" s="6"/>
      <c r="LF68" s="6"/>
      <c r="LG68" s="6"/>
      <c r="LI68" s="14"/>
      <c r="LJ68" s="32"/>
      <c r="LK68" s="27"/>
      <c r="LL68" s="27"/>
      <c r="LN68" s="6"/>
      <c r="LO68" s="6"/>
      <c r="LP68" s="6"/>
      <c r="LQ68" s="6"/>
      <c r="LS68" s="14"/>
      <c r="LT68" s="32"/>
      <c r="LU68" s="27"/>
      <c r="LV68" s="27"/>
      <c r="LX68" s="6"/>
      <c r="LY68" s="6"/>
      <c r="LZ68" s="6"/>
      <c r="MA68" s="6"/>
      <c r="MC68" s="14"/>
      <c r="MD68" s="32"/>
      <c r="ME68" s="27"/>
      <c r="MF68" s="27"/>
      <c r="MH68" s="6"/>
      <c r="MI68" s="6"/>
      <c r="MJ68" s="6"/>
      <c r="MK68" s="6"/>
      <c r="MM68" s="14"/>
      <c r="MN68" s="32"/>
      <c r="MO68" s="27"/>
      <c r="MP68" s="27"/>
      <c r="MR68" s="6"/>
      <c r="MS68" s="6"/>
      <c r="MT68" s="6"/>
      <c r="MU68" s="6"/>
      <c r="MW68" s="14"/>
      <c r="MX68" s="32"/>
      <c r="MY68" s="27"/>
      <c r="MZ68" s="27"/>
      <c r="NB68" s="6"/>
      <c r="NC68" s="6"/>
      <c r="ND68" s="6"/>
      <c r="NE68" s="6"/>
      <c r="NG68" s="14"/>
      <c r="NH68" s="32"/>
      <c r="NI68" s="27"/>
      <c r="NJ68" s="27"/>
      <c r="NL68" s="6"/>
      <c r="NM68" s="6"/>
      <c r="NN68" s="6"/>
      <c r="NO68" s="6"/>
      <c r="NQ68" s="14"/>
      <c r="NR68" s="32"/>
      <c r="NS68" s="27"/>
      <c r="NT68" s="27"/>
      <c r="NV68" s="6"/>
      <c r="NW68" s="6"/>
      <c r="NX68" s="6"/>
      <c r="NY68" s="6"/>
      <c r="OA68" s="14"/>
      <c r="OB68" s="32"/>
      <c r="OC68" s="27"/>
      <c r="OD68" s="27"/>
      <c r="OF68" s="6"/>
      <c r="OG68" s="6"/>
      <c r="OH68" s="6"/>
      <c r="OI68" s="6"/>
      <c r="OK68" s="14"/>
      <c r="OL68" s="32"/>
      <c r="OM68" s="27"/>
      <c r="ON68" s="27"/>
      <c r="OP68" s="6"/>
      <c r="OQ68" s="6"/>
      <c r="OR68" s="6"/>
      <c r="OS68" s="6"/>
      <c r="OT68" s="6"/>
      <c r="PF68" s="14"/>
      <c r="PG68" s="32"/>
      <c r="PH68" s="27"/>
      <c r="PI68" s="27"/>
      <c r="PK68" s="6"/>
      <c r="PL68" s="6"/>
      <c r="PM68" s="6"/>
      <c r="PN68" s="6"/>
      <c r="PO68" s="6"/>
      <c r="PQ68" s="14"/>
      <c r="PR68" s="32"/>
      <c r="PS68" s="27"/>
      <c r="PT68" s="27"/>
      <c r="PV68" s="6"/>
      <c r="PW68" s="6"/>
      <c r="PX68" s="6"/>
      <c r="PY68" s="6"/>
      <c r="PZ68" s="6"/>
      <c r="QB68" s="14"/>
      <c r="QC68" s="32"/>
      <c r="QD68" s="27"/>
      <c r="QE68" s="27"/>
      <c r="QG68" s="6"/>
      <c r="QH68" s="6"/>
      <c r="QI68" s="6"/>
      <c r="QJ68" s="6"/>
      <c r="QK68" s="6"/>
      <c r="QM68" s="14"/>
      <c r="QN68" s="32"/>
      <c r="QO68" s="27"/>
      <c r="QP68" s="27"/>
      <c r="QR68" s="6"/>
      <c r="QS68" s="6"/>
      <c r="QT68" s="6"/>
      <c r="QU68" s="6"/>
      <c r="QV68" s="6"/>
      <c r="QX68" s="14"/>
      <c r="QY68" s="32"/>
      <c r="QZ68" s="27"/>
      <c r="RA68" s="27"/>
      <c r="RC68" s="6"/>
      <c r="RD68" s="6"/>
      <c r="RE68" s="6"/>
      <c r="RF68" s="6"/>
      <c r="RG68" s="6"/>
    </row>
    <row r="69" spans="121:475">
      <c r="DQ69" s="105"/>
      <c r="EA69" s="105"/>
      <c r="EK69" s="14"/>
      <c r="EL69" s="32"/>
      <c r="EM69" s="27"/>
      <c r="EN69" s="27"/>
      <c r="EP69" s="6"/>
      <c r="EQ69" s="6"/>
      <c r="ER69" s="6"/>
      <c r="ES69" s="6"/>
      <c r="EU69" s="14"/>
      <c r="EV69" s="32"/>
      <c r="EW69" s="27"/>
      <c r="EX69" s="27"/>
      <c r="EZ69" s="6"/>
      <c r="FA69" s="6"/>
      <c r="FB69" s="6"/>
      <c r="FC69" s="6"/>
      <c r="FE69" s="14"/>
      <c r="FF69" s="32"/>
      <c r="FG69" s="27"/>
      <c r="FH69" s="27"/>
      <c r="FJ69" s="6"/>
      <c r="FK69" s="6"/>
      <c r="FL69" s="6"/>
      <c r="FM69" s="6"/>
      <c r="FO69" s="14"/>
      <c r="FP69" s="32"/>
      <c r="FQ69" s="27"/>
      <c r="FR69" s="27"/>
      <c r="FT69" s="6"/>
      <c r="FU69" s="6"/>
      <c r="FV69" s="6"/>
      <c r="FW69" s="6"/>
      <c r="FY69" s="14"/>
      <c r="FZ69" s="32"/>
      <c r="GA69" s="27"/>
      <c r="GB69" s="27"/>
      <c r="GD69" s="6"/>
      <c r="GE69" s="6"/>
      <c r="GF69" s="6"/>
      <c r="GG69" s="6"/>
      <c r="GI69" s="14"/>
      <c r="GJ69" s="32"/>
      <c r="GK69" s="27"/>
      <c r="GL69" s="27"/>
      <c r="GN69" s="6"/>
      <c r="GO69" s="6"/>
      <c r="GP69" s="6"/>
      <c r="GQ69" s="6"/>
      <c r="GS69" s="14"/>
      <c r="GT69" s="32"/>
      <c r="GU69" s="27"/>
      <c r="GV69" s="27"/>
      <c r="GX69" s="6"/>
      <c r="GY69" s="6"/>
      <c r="GZ69" s="6"/>
      <c r="HA69" s="6"/>
      <c r="HC69" s="14"/>
      <c r="HD69" s="32"/>
      <c r="HE69" s="27"/>
      <c r="HF69" s="27"/>
      <c r="HH69" s="6"/>
      <c r="HI69" s="6"/>
      <c r="HJ69" s="6"/>
      <c r="HK69" s="6"/>
      <c r="HM69" s="14"/>
      <c r="HN69" s="32"/>
      <c r="HO69" s="27"/>
      <c r="HP69" s="27"/>
      <c r="HR69" s="6"/>
      <c r="HS69" s="6"/>
      <c r="HT69" s="6"/>
      <c r="HU69" s="6"/>
      <c r="HW69" s="14"/>
      <c r="HX69" s="32"/>
      <c r="HY69" s="27"/>
      <c r="HZ69" s="27"/>
      <c r="IB69" s="6"/>
      <c r="IC69" s="6"/>
      <c r="ID69" s="6"/>
      <c r="IE69" s="6"/>
      <c r="IG69" s="14"/>
      <c r="IH69" s="32"/>
      <c r="II69" s="27"/>
      <c r="IJ69" s="27"/>
      <c r="IL69" s="6"/>
      <c r="IM69" s="6"/>
      <c r="IN69" s="6"/>
      <c r="IO69" s="6"/>
      <c r="IQ69" s="14"/>
      <c r="IR69" s="32"/>
      <c r="IS69" s="27"/>
      <c r="IT69" s="27"/>
      <c r="IV69" s="6"/>
      <c r="IW69" s="6"/>
      <c r="IX69" s="6"/>
      <c r="IY69" s="6"/>
      <c r="JA69" s="14"/>
      <c r="JB69" s="32"/>
      <c r="JC69" s="27"/>
      <c r="JD69" s="27"/>
      <c r="JF69" s="6"/>
      <c r="JG69" s="6"/>
      <c r="JH69" s="6"/>
      <c r="JI69" s="6"/>
      <c r="JK69" s="14"/>
      <c r="JL69" s="32"/>
      <c r="JM69" s="27"/>
      <c r="JN69" s="27"/>
      <c r="JP69" s="6"/>
      <c r="JQ69" s="6"/>
      <c r="JR69" s="6"/>
      <c r="JS69" s="6"/>
      <c r="JU69" s="14"/>
      <c r="JV69" s="32"/>
      <c r="JW69" s="27"/>
      <c r="JX69" s="27"/>
      <c r="JZ69" s="6"/>
      <c r="KA69" s="6"/>
      <c r="KB69" s="6"/>
      <c r="KC69" s="6"/>
      <c r="KE69" s="14"/>
      <c r="KF69" s="32"/>
      <c r="KG69" s="27"/>
      <c r="KH69" s="27"/>
      <c r="KJ69" s="6"/>
      <c r="KK69" s="6"/>
      <c r="KL69" s="6"/>
      <c r="KM69" s="6"/>
      <c r="KO69" s="14"/>
      <c r="KP69" s="32"/>
      <c r="KQ69" s="27"/>
      <c r="KR69" s="27"/>
      <c r="KT69" s="6"/>
      <c r="KU69" s="6"/>
      <c r="KV69" s="6"/>
      <c r="KW69" s="6"/>
      <c r="KY69" s="14"/>
      <c r="KZ69" s="32"/>
      <c r="LA69" s="27"/>
      <c r="LB69" s="27"/>
      <c r="LD69" s="6"/>
      <c r="LE69" s="6"/>
      <c r="LF69" s="6"/>
      <c r="LG69" s="6"/>
      <c r="LI69" s="14"/>
      <c r="LJ69" s="32"/>
      <c r="LK69" s="27"/>
      <c r="LL69" s="27"/>
      <c r="LN69" s="6"/>
      <c r="LO69" s="6"/>
      <c r="LP69" s="6"/>
      <c r="LQ69" s="6"/>
      <c r="LS69" s="14"/>
      <c r="LT69" s="32"/>
      <c r="LU69" s="27"/>
      <c r="LV69" s="27"/>
      <c r="LX69" s="6"/>
      <c r="LY69" s="6"/>
      <c r="LZ69" s="6"/>
      <c r="MA69" s="6"/>
      <c r="MC69" s="14"/>
      <c r="MD69" s="32"/>
      <c r="ME69" s="27"/>
      <c r="MF69" s="27"/>
      <c r="MH69" s="6"/>
      <c r="MI69" s="6"/>
      <c r="MJ69" s="6"/>
      <c r="MK69" s="6"/>
      <c r="MM69" s="14"/>
      <c r="MN69" s="32"/>
      <c r="MO69" s="27"/>
      <c r="MP69" s="27"/>
      <c r="MR69" s="6"/>
      <c r="MS69" s="6"/>
      <c r="MT69" s="6"/>
      <c r="MU69" s="6"/>
      <c r="MW69" s="14"/>
      <c r="MX69" s="32"/>
      <c r="MY69" s="27"/>
      <c r="MZ69" s="27"/>
      <c r="NB69" s="6"/>
      <c r="NC69" s="6"/>
      <c r="ND69" s="6"/>
      <c r="NE69" s="6"/>
      <c r="NG69" s="14"/>
      <c r="NH69" s="32"/>
      <c r="NI69" s="27"/>
      <c r="NJ69" s="27"/>
      <c r="NL69" s="6"/>
      <c r="NM69" s="6"/>
      <c r="NN69" s="6"/>
      <c r="NO69" s="6"/>
      <c r="NQ69" s="14"/>
      <c r="NR69" s="32"/>
      <c r="NS69" s="27"/>
      <c r="NT69" s="27"/>
      <c r="NV69" s="6"/>
      <c r="NW69" s="6"/>
      <c r="NX69" s="6"/>
      <c r="NY69" s="6"/>
      <c r="OA69" s="14"/>
      <c r="OB69" s="32"/>
      <c r="OC69" s="27"/>
      <c r="OD69" s="27"/>
      <c r="OF69" s="6"/>
      <c r="OG69" s="6"/>
      <c r="OH69" s="6"/>
      <c r="OI69" s="6"/>
      <c r="OK69" s="14"/>
      <c r="OL69" s="32"/>
      <c r="OM69" s="27"/>
      <c r="ON69" s="27"/>
      <c r="OP69" s="6"/>
      <c r="OQ69" s="6"/>
      <c r="OR69" s="6"/>
      <c r="OS69" s="6"/>
      <c r="OT69" s="6"/>
      <c r="PF69" s="14"/>
      <c r="PG69" s="32"/>
      <c r="PH69" s="27"/>
      <c r="PI69" s="27"/>
      <c r="PK69" s="6"/>
      <c r="PL69" s="6"/>
      <c r="PM69" s="6"/>
      <c r="PN69" s="6"/>
      <c r="PO69" s="6"/>
      <c r="PQ69" s="14"/>
      <c r="PR69" s="32"/>
      <c r="PS69" s="27"/>
      <c r="PT69" s="27"/>
      <c r="PV69" s="6"/>
      <c r="PW69" s="6"/>
      <c r="PX69" s="6"/>
      <c r="PY69" s="6"/>
      <c r="PZ69" s="6"/>
      <c r="QB69" s="14"/>
      <c r="QC69" s="32"/>
      <c r="QD69" s="27"/>
      <c r="QE69" s="27"/>
      <c r="QG69" s="6"/>
      <c r="QH69" s="6"/>
      <c r="QI69" s="6"/>
      <c r="QJ69" s="6"/>
      <c r="QK69" s="6"/>
      <c r="QM69" s="14"/>
      <c r="QN69" s="32"/>
      <c r="QO69" s="27"/>
      <c r="QP69" s="27"/>
      <c r="QR69" s="6"/>
      <c r="QS69" s="6"/>
      <c r="QT69" s="6"/>
      <c r="QU69" s="6"/>
      <c r="QV69" s="6"/>
      <c r="QX69" s="14"/>
      <c r="QY69" s="32"/>
      <c r="QZ69" s="27"/>
      <c r="RA69" s="27"/>
      <c r="RC69" s="6"/>
      <c r="RD69" s="6"/>
      <c r="RE69" s="6"/>
      <c r="RF69" s="6"/>
      <c r="RG69" s="6"/>
    </row>
    <row r="70" spans="121:475">
      <c r="DQ70" s="105"/>
      <c r="EA70" s="105"/>
      <c r="EK70" s="14"/>
      <c r="EL70" s="32"/>
      <c r="EM70" s="27"/>
      <c r="EN70" s="27"/>
      <c r="EP70" s="6"/>
      <c r="EQ70" s="6"/>
      <c r="ER70" s="6"/>
      <c r="ES70" s="6"/>
      <c r="EU70" s="14"/>
      <c r="EV70" s="32"/>
      <c r="EW70" s="27"/>
      <c r="EX70" s="27"/>
      <c r="EZ70" s="6"/>
      <c r="FA70" s="6"/>
      <c r="FB70" s="6"/>
      <c r="FC70" s="6"/>
      <c r="FE70" s="14"/>
      <c r="FF70" s="32"/>
      <c r="FG70" s="27"/>
      <c r="FH70" s="27"/>
      <c r="FJ70" s="6"/>
      <c r="FK70" s="6"/>
      <c r="FL70" s="6"/>
      <c r="FM70" s="6"/>
      <c r="FO70" s="14"/>
      <c r="FP70" s="32"/>
      <c r="FQ70" s="27"/>
      <c r="FR70" s="27"/>
      <c r="FT70" s="6"/>
      <c r="FU70" s="6"/>
      <c r="FV70" s="6"/>
      <c r="FW70" s="6"/>
      <c r="FY70" s="14"/>
      <c r="FZ70" s="32"/>
      <c r="GA70" s="27"/>
      <c r="GB70" s="27"/>
      <c r="GD70" s="6"/>
      <c r="GE70" s="6"/>
      <c r="GF70" s="6"/>
      <c r="GG70" s="6"/>
      <c r="GI70" s="14"/>
      <c r="GJ70" s="32"/>
      <c r="GK70" s="27"/>
      <c r="GL70" s="27"/>
      <c r="GN70" s="6"/>
      <c r="GO70" s="6"/>
      <c r="GP70" s="6"/>
      <c r="GQ70" s="6"/>
      <c r="GS70" s="14"/>
      <c r="GT70" s="32"/>
      <c r="GU70" s="27"/>
      <c r="GV70" s="27"/>
      <c r="GX70" s="6"/>
      <c r="GY70" s="6"/>
      <c r="GZ70" s="6"/>
      <c r="HA70" s="6"/>
      <c r="HC70" s="14"/>
      <c r="HD70" s="32"/>
      <c r="HE70" s="27"/>
      <c r="HF70" s="27"/>
      <c r="HH70" s="6"/>
      <c r="HI70" s="6"/>
      <c r="HJ70" s="6"/>
      <c r="HK70" s="6"/>
      <c r="HM70" s="14"/>
      <c r="HN70" s="32"/>
      <c r="HO70" s="27"/>
      <c r="HP70" s="27"/>
      <c r="HR70" s="6"/>
      <c r="HS70" s="6"/>
      <c r="HT70" s="6"/>
      <c r="HU70" s="6"/>
      <c r="HW70" s="14"/>
      <c r="HX70" s="32"/>
      <c r="HY70" s="27"/>
      <c r="HZ70" s="27"/>
      <c r="IB70" s="6"/>
      <c r="IC70" s="6"/>
      <c r="ID70" s="6"/>
      <c r="IE70" s="6"/>
      <c r="IG70" s="14"/>
      <c r="IH70" s="32"/>
      <c r="II70" s="27"/>
      <c r="IJ70" s="27"/>
      <c r="IL70" s="6"/>
      <c r="IM70" s="6"/>
      <c r="IN70" s="6"/>
      <c r="IO70" s="6"/>
      <c r="IQ70" s="14"/>
      <c r="IR70" s="32"/>
      <c r="IS70" s="27"/>
      <c r="IT70" s="27"/>
      <c r="IV70" s="6"/>
      <c r="IW70" s="6"/>
      <c r="IX70" s="6"/>
      <c r="IY70" s="6"/>
      <c r="JA70" s="14"/>
      <c r="JB70" s="32"/>
      <c r="JC70" s="27"/>
      <c r="JD70" s="27"/>
      <c r="JF70" s="6"/>
      <c r="JG70" s="6"/>
      <c r="JH70" s="6"/>
      <c r="JI70" s="6"/>
      <c r="JK70" s="14"/>
      <c r="JL70" s="32"/>
      <c r="JM70" s="27"/>
      <c r="JN70" s="27"/>
      <c r="JP70" s="6"/>
      <c r="JQ70" s="6"/>
      <c r="JR70" s="6"/>
      <c r="JS70" s="6"/>
      <c r="JU70" s="14"/>
      <c r="JV70" s="32"/>
      <c r="JW70" s="27"/>
      <c r="JX70" s="27"/>
      <c r="JZ70" s="6"/>
      <c r="KA70" s="6"/>
      <c r="KB70" s="6"/>
      <c r="KC70" s="6"/>
      <c r="KE70" s="14"/>
      <c r="KF70" s="32"/>
      <c r="KG70" s="27"/>
      <c r="KH70" s="27"/>
      <c r="KJ70" s="6"/>
      <c r="KK70" s="6"/>
      <c r="KL70" s="6"/>
      <c r="KM70" s="6"/>
      <c r="KO70" s="14"/>
      <c r="KP70" s="32"/>
      <c r="KQ70" s="27"/>
      <c r="KR70" s="27"/>
      <c r="KT70" s="6"/>
      <c r="KU70" s="6"/>
      <c r="KV70" s="6"/>
      <c r="KW70" s="6"/>
      <c r="KY70" s="14"/>
      <c r="KZ70" s="32"/>
      <c r="LA70" s="27"/>
      <c r="LB70" s="27"/>
      <c r="LD70" s="6"/>
      <c r="LE70" s="6"/>
      <c r="LF70" s="6"/>
      <c r="LG70" s="6"/>
      <c r="LI70" s="14"/>
      <c r="LJ70" s="32"/>
      <c r="LK70" s="27"/>
      <c r="LL70" s="27"/>
      <c r="LN70" s="6"/>
      <c r="LO70" s="6"/>
      <c r="LP70" s="6"/>
      <c r="LQ70" s="6"/>
      <c r="LS70" s="14"/>
      <c r="LT70" s="32"/>
      <c r="LU70" s="27"/>
      <c r="LV70" s="27"/>
      <c r="LX70" s="6"/>
      <c r="LY70" s="6"/>
      <c r="LZ70" s="6"/>
      <c r="MA70" s="6"/>
      <c r="MC70" s="14"/>
      <c r="MD70" s="32"/>
      <c r="ME70" s="27"/>
      <c r="MF70" s="27"/>
      <c r="MH70" s="6"/>
      <c r="MI70" s="6"/>
      <c r="MJ70" s="6"/>
      <c r="MK70" s="6"/>
      <c r="MM70" s="14"/>
      <c r="MN70" s="32"/>
      <c r="MO70" s="27"/>
      <c r="MP70" s="27"/>
      <c r="MR70" s="6"/>
      <c r="MS70" s="6"/>
      <c r="MT70" s="6"/>
      <c r="MU70" s="6"/>
      <c r="MW70" s="14"/>
      <c r="MX70" s="32"/>
      <c r="MY70" s="27"/>
      <c r="MZ70" s="27"/>
      <c r="NB70" s="6"/>
      <c r="NC70" s="6"/>
      <c r="ND70" s="6"/>
      <c r="NE70" s="6"/>
      <c r="NG70" s="14"/>
      <c r="NH70" s="32"/>
      <c r="NI70" s="27"/>
      <c r="NJ70" s="27"/>
      <c r="NL70" s="6"/>
      <c r="NM70" s="6"/>
      <c r="NN70" s="6"/>
      <c r="NO70" s="6"/>
      <c r="NQ70" s="14"/>
      <c r="NR70" s="32"/>
      <c r="NS70" s="27"/>
      <c r="NT70" s="27"/>
      <c r="NV70" s="6"/>
      <c r="NW70" s="6"/>
      <c r="NX70" s="6"/>
      <c r="NY70" s="6"/>
      <c r="OA70" s="14"/>
      <c r="OB70" s="32"/>
      <c r="OC70" s="27"/>
      <c r="OD70" s="27"/>
      <c r="OF70" s="6"/>
      <c r="OG70" s="6"/>
      <c r="OH70" s="6"/>
      <c r="OI70" s="6"/>
      <c r="OK70" s="14"/>
      <c r="OL70" s="32"/>
      <c r="OM70" s="27"/>
      <c r="ON70" s="27"/>
      <c r="OP70" s="6"/>
      <c r="OQ70" s="6"/>
      <c r="OR70" s="6"/>
      <c r="OS70" s="6"/>
      <c r="OT70" s="6"/>
      <c r="PF70" s="14"/>
      <c r="PG70" s="32"/>
      <c r="PH70" s="27"/>
      <c r="PI70" s="27"/>
      <c r="PK70" s="6"/>
      <c r="PL70" s="6"/>
      <c r="PM70" s="6"/>
      <c r="PN70" s="6"/>
      <c r="PO70" s="6"/>
      <c r="PQ70" s="14"/>
      <c r="PR70" s="32"/>
      <c r="PS70" s="27"/>
      <c r="PT70" s="27"/>
      <c r="PV70" s="6"/>
      <c r="PW70" s="6"/>
      <c r="PX70" s="6"/>
      <c r="PY70" s="6"/>
      <c r="PZ70" s="6"/>
      <c r="QB70" s="14"/>
      <c r="QC70" s="32"/>
      <c r="QD70" s="27"/>
      <c r="QE70" s="27"/>
      <c r="QG70" s="6"/>
      <c r="QH70" s="6"/>
      <c r="QI70" s="6"/>
      <c r="QJ70" s="6"/>
      <c r="QK70" s="6"/>
      <c r="QM70" s="14"/>
      <c r="QN70" s="32"/>
      <c r="QO70" s="27"/>
      <c r="QP70" s="27"/>
      <c r="QR70" s="6"/>
      <c r="QS70" s="6"/>
      <c r="QT70" s="6"/>
      <c r="QU70" s="6"/>
      <c r="QV70" s="6"/>
      <c r="QX70" s="14"/>
      <c r="QY70" s="32"/>
      <c r="QZ70" s="27"/>
      <c r="RA70" s="27"/>
      <c r="RC70" s="6"/>
      <c r="RD70" s="6"/>
      <c r="RE70" s="6"/>
      <c r="RF70" s="6"/>
      <c r="RG70" s="6"/>
    </row>
    <row r="71" spans="121:475">
      <c r="DQ71" s="105"/>
      <c r="EA71" s="105"/>
      <c r="EK71" s="14"/>
      <c r="EL71" s="32"/>
      <c r="EM71" s="27"/>
      <c r="EN71" s="27"/>
      <c r="EP71" s="6"/>
      <c r="EQ71" s="6"/>
      <c r="ER71" s="6"/>
      <c r="ES71" s="6"/>
      <c r="EU71" s="14"/>
      <c r="EV71" s="32"/>
      <c r="EW71" s="27"/>
      <c r="EX71" s="27"/>
      <c r="EZ71" s="6"/>
      <c r="FA71" s="6"/>
      <c r="FB71" s="6"/>
      <c r="FC71" s="6"/>
      <c r="FE71" s="14"/>
      <c r="FF71" s="32"/>
      <c r="FG71" s="27"/>
      <c r="FH71" s="27"/>
      <c r="FJ71" s="6"/>
      <c r="FK71" s="6"/>
      <c r="FL71" s="6"/>
      <c r="FM71" s="6"/>
      <c r="FO71" s="14"/>
      <c r="FP71" s="32"/>
      <c r="FQ71" s="27"/>
      <c r="FR71" s="27"/>
      <c r="FT71" s="6"/>
      <c r="FU71" s="6"/>
      <c r="FV71" s="6"/>
      <c r="FW71" s="6"/>
      <c r="FY71" s="14"/>
      <c r="FZ71" s="32"/>
      <c r="GA71" s="27"/>
      <c r="GB71" s="27"/>
      <c r="GD71" s="6"/>
      <c r="GE71" s="6"/>
      <c r="GF71" s="6"/>
      <c r="GG71" s="6"/>
      <c r="GI71" s="14"/>
      <c r="GJ71" s="32"/>
      <c r="GK71" s="27"/>
      <c r="GL71" s="27"/>
      <c r="GN71" s="6"/>
      <c r="GO71" s="6"/>
      <c r="GP71" s="6"/>
      <c r="GQ71" s="6"/>
      <c r="GS71" s="14"/>
      <c r="GT71" s="32"/>
      <c r="GU71" s="27"/>
      <c r="GV71" s="27"/>
      <c r="GX71" s="6"/>
      <c r="GY71" s="6"/>
      <c r="GZ71" s="6"/>
      <c r="HA71" s="6"/>
      <c r="HC71" s="14"/>
      <c r="HD71" s="32"/>
      <c r="HE71" s="27"/>
      <c r="HF71" s="27"/>
      <c r="HH71" s="6"/>
      <c r="HI71" s="6"/>
      <c r="HJ71" s="6"/>
      <c r="HK71" s="6"/>
      <c r="HM71" s="14"/>
      <c r="HN71" s="32"/>
      <c r="HO71" s="27"/>
      <c r="HP71" s="27"/>
      <c r="HR71" s="6"/>
      <c r="HS71" s="6"/>
      <c r="HT71" s="6"/>
      <c r="HU71" s="6"/>
      <c r="HW71" s="14"/>
      <c r="HX71" s="32"/>
      <c r="HY71" s="27"/>
      <c r="HZ71" s="27"/>
      <c r="IB71" s="6"/>
      <c r="IC71" s="6"/>
      <c r="ID71" s="6"/>
      <c r="IE71" s="6"/>
      <c r="IG71" s="14"/>
      <c r="IH71" s="32"/>
      <c r="II71" s="27"/>
      <c r="IJ71" s="27"/>
      <c r="IL71" s="6"/>
      <c r="IM71" s="6"/>
      <c r="IN71" s="6"/>
      <c r="IO71" s="6"/>
      <c r="IQ71" s="14"/>
      <c r="IR71" s="32"/>
      <c r="IS71" s="27"/>
      <c r="IT71" s="27"/>
      <c r="IV71" s="6"/>
      <c r="IW71" s="6"/>
      <c r="IX71" s="6"/>
      <c r="IY71" s="6"/>
      <c r="JA71" s="14"/>
      <c r="JB71" s="32"/>
      <c r="JC71" s="27"/>
      <c r="JD71" s="27"/>
      <c r="JF71" s="6"/>
      <c r="JG71" s="6"/>
      <c r="JH71" s="6"/>
      <c r="JI71" s="6"/>
      <c r="JK71" s="14"/>
      <c r="JL71" s="32"/>
      <c r="JM71" s="27"/>
      <c r="JN71" s="27"/>
      <c r="JP71" s="6"/>
      <c r="JQ71" s="6"/>
      <c r="JR71" s="6"/>
      <c r="JS71" s="6"/>
      <c r="JU71" s="14"/>
      <c r="JV71" s="32"/>
      <c r="JW71" s="27"/>
      <c r="JX71" s="27"/>
      <c r="JZ71" s="6"/>
      <c r="KA71" s="6"/>
      <c r="KB71" s="6"/>
      <c r="KC71" s="6"/>
      <c r="KE71" s="14"/>
      <c r="KF71" s="32"/>
      <c r="KG71" s="27"/>
      <c r="KH71" s="27"/>
      <c r="KJ71" s="6"/>
      <c r="KK71" s="6"/>
      <c r="KL71" s="6"/>
      <c r="KM71" s="6"/>
      <c r="KO71" s="14"/>
      <c r="KP71" s="32"/>
      <c r="KQ71" s="27"/>
      <c r="KR71" s="27"/>
      <c r="KT71" s="6"/>
      <c r="KU71" s="6"/>
      <c r="KV71" s="6"/>
      <c r="KW71" s="6"/>
      <c r="KY71" s="14"/>
      <c r="KZ71" s="32"/>
      <c r="LA71" s="27"/>
      <c r="LB71" s="27"/>
      <c r="LD71" s="6"/>
      <c r="LE71" s="6"/>
      <c r="LF71" s="6"/>
      <c r="LG71" s="6"/>
      <c r="LI71" s="14"/>
      <c r="LJ71" s="32"/>
      <c r="LK71" s="27"/>
      <c r="LL71" s="27"/>
      <c r="LN71" s="6"/>
      <c r="LO71" s="6"/>
      <c r="LP71" s="6"/>
      <c r="LQ71" s="6"/>
      <c r="LS71" s="14"/>
      <c r="LT71" s="32"/>
      <c r="LU71" s="27"/>
      <c r="LV71" s="27"/>
      <c r="LX71" s="6"/>
      <c r="LY71" s="6"/>
      <c r="LZ71" s="6"/>
      <c r="MA71" s="6"/>
      <c r="MC71" s="14"/>
      <c r="MD71" s="32"/>
      <c r="ME71" s="27"/>
      <c r="MF71" s="27"/>
      <c r="MH71" s="6"/>
      <c r="MI71" s="6"/>
      <c r="MJ71" s="6"/>
      <c r="MK71" s="6"/>
      <c r="MM71" s="14"/>
      <c r="MN71" s="32"/>
      <c r="MO71" s="27"/>
      <c r="MP71" s="27"/>
      <c r="MR71" s="6"/>
      <c r="MS71" s="6"/>
      <c r="MT71" s="6"/>
      <c r="MU71" s="6"/>
      <c r="MW71" s="14"/>
      <c r="MX71" s="32"/>
      <c r="MY71" s="27"/>
      <c r="MZ71" s="27"/>
      <c r="NB71" s="6"/>
      <c r="NC71" s="6"/>
      <c r="ND71" s="6"/>
      <c r="NE71" s="6"/>
      <c r="NG71" s="14"/>
      <c r="NH71" s="32"/>
      <c r="NI71" s="27"/>
      <c r="NJ71" s="27"/>
      <c r="NL71" s="6"/>
      <c r="NM71" s="6"/>
      <c r="NN71" s="6"/>
      <c r="NO71" s="6"/>
      <c r="NQ71" s="14"/>
      <c r="NR71" s="32"/>
      <c r="NS71" s="27"/>
      <c r="NT71" s="27"/>
      <c r="NV71" s="6"/>
      <c r="NW71" s="6"/>
      <c r="NX71" s="6"/>
      <c r="NY71" s="6"/>
      <c r="OA71" s="14"/>
      <c r="OB71" s="32"/>
      <c r="OC71" s="27"/>
      <c r="OD71" s="27"/>
      <c r="OF71" s="6"/>
      <c r="OG71" s="6"/>
      <c r="OH71" s="6"/>
      <c r="OI71" s="6"/>
      <c r="OK71" s="14"/>
      <c r="OL71" s="32"/>
      <c r="OM71" s="27"/>
      <c r="ON71" s="27"/>
      <c r="OP71" s="6"/>
      <c r="OQ71" s="6"/>
      <c r="OR71" s="6"/>
      <c r="OS71" s="6"/>
      <c r="OT71" s="6"/>
      <c r="PF71" s="14"/>
      <c r="PG71" s="32"/>
      <c r="PH71" s="27"/>
      <c r="PI71" s="27"/>
      <c r="PK71" s="6"/>
      <c r="PL71" s="6"/>
      <c r="PM71" s="6"/>
      <c r="PN71" s="6"/>
      <c r="PO71" s="6"/>
      <c r="PQ71" s="14"/>
      <c r="PR71" s="32"/>
      <c r="PS71" s="27"/>
      <c r="PT71" s="27"/>
      <c r="PV71" s="6"/>
      <c r="PW71" s="6"/>
      <c r="PX71" s="6"/>
      <c r="PY71" s="6"/>
      <c r="PZ71" s="6"/>
      <c r="QB71" s="14"/>
      <c r="QC71" s="32"/>
      <c r="QD71" s="27"/>
      <c r="QE71" s="27"/>
      <c r="QG71" s="6"/>
      <c r="QH71" s="6"/>
      <c r="QI71" s="6"/>
      <c r="QJ71" s="6"/>
      <c r="QK71" s="6"/>
      <c r="QM71" s="14"/>
      <c r="QN71" s="32"/>
      <c r="QO71" s="27"/>
      <c r="QP71" s="27"/>
      <c r="QR71" s="6"/>
      <c r="QS71" s="6"/>
      <c r="QT71" s="6"/>
      <c r="QU71" s="6"/>
      <c r="QV71" s="6"/>
      <c r="QX71" s="14"/>
      <c r="QY71" s="32"/>
      <c r="QZ71" s="27"/>
      <c r="RA71" s="27"/>
      <c r="RC71" s="6"/>
      <c r="RD71" s="6"/>
      <c r="RE71" s="6"/>
      <c r="RF71" s="6"/>
      <c r="RG71" s="6"/>
    </row>
    <row r="72" spans="121:475">
      <c r="DQ72" s="105"/>
      <c r="EA72" s="105"/>
      <c r="EK72" s="14"/>
      <c r="EL72" s="32"/>
      <c r="EM72" s="27"/>
      <c r="EN72" s="27"/>
      <c r="EP72" s="6"/>
      <c r="EQ72" s="6"/>
      <c r="ER72" s="6"/>
      <c r="ES72" s="6"/>
      <c r="EU72" s="14"/>
      <c r="EV72" s="32"/>
      <c r="EW72" s="27"/>
      <c r="EX72" s="27"/>
      <c r="EZ72" s="6"/>
      <c r="FA72" s="6"/>
      <c r="FB72" s="6"/>
      <c r="FC72" s="6"/>
      <c r="FE72" s="14"/>
      <c r="FF72" s="32"/>
      <c r="FG72" s="27"/>
      <c r="FH72" s="27"/>
      <c r="FJ72" s="6"/>
      <c r="FK72" s="6"/>
      <c r="FL72" s="6"/>
      <c r="FM72" s="6"/>
      <c r="FO72" s="14"/>
      <c r="FP72" s="32"/>
      <c r="FQ72" s="27"/>
      <c r="FR72" s="27"/>
      <c r="FT72" s="6"/>
      <c r="FU72" s="6"/>
      <c r="FV72" s="6"/>
      <c r="FW72" s="6"/>
      <c r="FY72" s="14"/>
      <c r="FZ72" s="32"/>
      <c r="GA72" s="27"/>
      <c r="GB72" s="27"/>
      <c r="GD72" s="6"/>
      <c r="GE72" s="6"/>
      <c r="GF72" s="6"/>
      <c r="GG72" s="6"/>
      <c r="GI72" s="14"/>
      <c r="GJ72" s="32"/>
      <c r="GK72" s="27"/>
      <c r="GL72" s="27"/>
      <c r="GN72" s="6"/>
      <c r="GO72" s="6"/>
      <c r="GP72" s="6"/>
      <c r="GQ72" s="6"/>
      <c r="GS72" s="14"/>
      <c r="GT72" s="32"/>
      <c r="GU72" s="27"/>
      <c r="GV72" s="27"/>
      <c r="GX72" s="6"/>
      <c r="GY72" s="6"/>
      <c r="GZ72" s="6"/>
      <c r="HA72" s="6"/>
      <c r="HC72" s="14"/>
      <c r="HD72" s="32"/>
      <c r="HE72" s="27"/>
      <c r="HF72" s="27"/>
      <c r="HH72" s="6"/>
      <c r="HI72" s="6"/>
      <c r="HJ72" s="6"/>
      <c r="HK72" s="6"/>
      <c r="HM72" s="14"/>
      <c r="HN72" s="32"/>
      <c r="HO72" s="27"/>
      <c r="HP72" s="27"/>
      <c r="HR72" s="6"/>
      <c r="HS72" s="6"/>
      <c r="HT72" s="6"/>
      <c r="HU72" s="6"/>
      <c r="HW72" s="14"/>
      <c r="HX72" s="32"/>
      <c r="HY72" s="27"/>
      <c r="HZ72" s="27"/>
      <c r="IB72" s="6"/>
      <c r="IC72" s="6"/>
      <c r="ID72" s="6"/>
      <c r="IE72" s="6"/>
      <c r="IG72" s="14"/>
      <c r="IH72" s="32"/>
      <c r="II72" s="27"/>
      <c r="IJ72" s="27"/>
      <c r="IL72" s="6"/>
      <c r="IM72" s="6"/>
      <c r="IN72" s="6"/>
      <c r="IO72" s="6"/>
      <c r="IQ72" s="14"/>
      <c r="IR72" s="32"/>
      <c r="IS72" s="27"/>
      <c r="IT72" s="27"/>
      <c r="IV72" s="6"/>
      <c r="IW72" s="6"/>
      <c r="IX72" s="6"/>
      <c r="IY72" s="6"/>
      <c r="JA72" s="14"/>
      <c r="JB72" s="32"/>
      <c r="JC72" s="27"/>
      <c r="JD72" s="27"/>
      <c r="JF72" s="6"/>
      <c r="JG72" s="6"/>
      <c r="JH72" s="6"/>
      <c r="JI72" s="6"/>
      <c r="JK72" s="14"/>
      <c r="JL72" s="32"/>
      <c r="JM72" s="27"/>
      <c r="JN72" s="27"/>
      <c r="JP72" s="6"/>
      <c r="JQ72" s="6"/>
      <c r="JR72" s="6"/>
      <c r="JS72" s="6"/>
      <c r="JU72" s="14"/>
      <c r="JV72" s="32"/>
      <c r="JW72" s="27"/>
      <c r="JX72" s="27"/>
      <c r="JZ72" s="6"/>
      <c r="KA72" s="6"/>
      <c r="KB72" s="6"/>
      <c r="KC72" s="6"/>
      <c r="KE72" s="14"/>
      <c r="KF72" s="32"/>
      <c r="KG72" s="27"/>
      <c r="KH72" s="27"/>
      <c r="KJ72" s="6"/>
      <c r="KK72" s="6"/>
      <c r="KL72" s="6"/>
      <c r="KM72" s="6"/>
      <c r="KO72" s="14"/>
      <c r="KP72" s="32"/>
      <c r="KQ72" s="27"/>
      <c r="KR72" s="27"/>
      <c r="KT72" s="6"/>
      <c r="KU72" s="6"/>
      <c r="KV72" s="6"/>
      <c r="KW72" s="6"/>
      <c r="KY72" s="14"/>
      <c r="KZ72" s="32"/>
      <c r="LA72" s="27"/>
      <c r="LB72" s="27"/>
      <c r="LD72" s="6"/>
      <c r="LE72" s="6"/>
      <c r="LF72" s="6"/>
      <c r="LG72" s="6"/>
      <c r="LI72" s="14"/>
      <c r="LJ72" s="32"/>
      <c r="LK72" s="27"/>
      <c r="LL72" s="27"/>
      <c r="LN72" s="6"/>
      <c r="LO72" s="6"/>
      <c r="LP72" s="6"/>
      <c r="LQ72" s="6"/>
      <c r="LS72" s="14"/>
      <c r="LT72" s="32"/>
      <c r="LU72" s="27"/>
      <c r="LV72" s="27"/>
      <c r="LX72" s="6"/>
      <c r="LY72" s="6"/>
      <c r="LZ72" s="6"/>
      <c r="MA72" s="6"/>
      <c r="MC72" s="14"/>
      <c r="MD72" s="32"/>
      <c r="ME72" s="27"/>
      <c r="MF72" s="27"/>
      <c r="MH72" s="6"/>
      <c r="MI72" s="6"/>
      <c r="MJ72" s="6"/>
      <c r="MK72" s="6"/>
      <c r="MM72" s="14"/>
      <c r="MN72" s="32"/>
      <c r="MO72" s="27"/>
      <c r="MP72" s="27"/>
      <c r="MR72" s="6"/>
      <c r="MS72" s="6"/>
      <c r="MT72" s="6"/>
      <c r="MU72" s="6"/>
      <c r="MW72" s="14"/>
      <c r="MX72" s="32"/>
      <c r="MY72" s="27"/>
      <c r="MZ72" s="27"/>
      <c r="NB72" s="6"/>
      <c r="NC72" s="6"/>
      <c r="ND72" s="6"/>
      <c r="NE72" s="6"/>
      <c r="NG72" s="14"/>
      <c r="NH72" s="32"/>
      <c r="NI72" s="27"/>
      <c r="NJ72" s="27"/>
      <c r="NL72" s="6"/>
      <c r="NM72" s="6"/>
      <c r="NN72" s="6"/>
      <c r="NO72" s="6"/>
      <c r="NQ72" s="14"/>
      <c r="NR72" s="32"/>
      <c r="NS72" s="27"/>
      <c r="NT72" s="27"/>
      <c r="NV72" s="6"/>
      <c r="NW72" s="6"/>
      <c r="NX72" s="6"/>
      <c r="NY72" s="6"/>
      <c r="OA72" s="14"/>
      <c r="OB72" s="32"/>
      <c r="OC72" s="27"/>
      <c r="OD72" s="27"/>
      <c r="OF72" s="6"/>
      <c r="OG72" s="6"/>
      <c r="OH72" s="6"/>
      <c r="OI72" s="6"/>
      <c r="OK72" s="14"/>
      <c r="OL72" s="32"/>
      <c r="OM72" s="27"/>
      <c r="ON72" s="27"/>
      <c r="OP72" s="6"/>
      <c r="OQ72" s="6"/>
      <c r="OR72" s="6"/>
      <c r="OS72" s="6"/>
      <c r="OT72" s="6"/>
      <c r="PF72" s="14"/>
      <c r="PG72" s="32"/>
      <c r="PH72" s="27"/>
      <c r="PI72" s="27"/>
      <c r="PK72" s="6"/>
      <c r="PL72" s="6"/>
      <c r="PM72" s="6"/>
      <c r="PN72" s="6"/>
      <c r="PO72" s="6"/>
      <c r="PQ72" s="14"/>
      <c r="PR72" s="32"/>
      <c r="PS72" s="27"/>
      <c r="PT72" s="27"/>
      <c r="PV72" s="6"/>
      <c r="PW72" s="6"/>
      <c r="PX72" s="6"/>
      <c r="PY72" s="6"/>
      <c r="PZ72" s="6"/>
      <c r="QB72" s="14"/>
      <c r="QC72" s="32"/>
      <c r="QD72" s="27"/>
      <c r="QE72" s="27"/>
      <c r="QG72" s="6"/>
      <c r="QH72" s="6"/>
      <c r="QI72" s="6"/>
      <c r="QJ72" s="6"/>
      <c r="QK72" s="6"/>
      <c r="QM72" s="14"/>
      <c r="QN72" s="32"/>
      <c r="QO72" s="27"/>
      <c r="QP72" s="27"/>
      <c r="QR72" s="6"/>
      <c r="QS72" s="6"/>
      <c r="QT72" s="6"/>
      <c r="QU72" s="6"/>
      <c r="QV72" s="6"/>
      <c r="QX72" s="14"/>
      <c r="QY72" s="32"/>
      <c r="QZ72" s="27"/>
      <c r="RA72" s="27"/>
      <c r="RC72" s="6"/>
      <c r="RD72" s="6"/>
      <c r="RE72" s="6"/>
      <c r="RF72" s="6"/>
      <c r="RG72" s="6"/>
    </row>
    <row r="73" spans="121:475">
      <c r="DQ73" s="105"/>
      <c r="EA73" s="105"/>
      <c r="EK73" s="14"/>
      <c r="EL73" s="32"/>
      <c r="EM73" s="27"/>
      <c r="EN73" s="27"/>
      <c r="EP73" s="6"/>
      <c r="EQ73" s="6"/>
      <c r="ER73" s="6"/>
      <c r="ES73" s="6"/>
      <c r="EU73" s="14"/>
      <c r="EV73" s="32"/>
      <c r="EW73" s="27"/>
      <c r="EX73" s="27"/>
      <c r="EZ73" s="6"/>
      <c r="FA73" s="6"/>
      <c r="FB73" s="6"/>
      <c r="FC73" s="6"/>
      <c r="FE73" s="14"/>
      <c r="FF73" s="32"/>
      <c r="FG73" s="27"/>
      <c r="FH73" s="27"/>
      <c r="FJ73" s="6"/>
      <c r="FK73" s="6"/>
      <c r="FL73" s="6"/>
      <c r="FM73" s="6"/>
      <c r="FO73" s="14"/>
      <c r="FP73" s="32"/>
      <c r="FQ73" s="27"/>
      <c r="FR73" s="27"/>
      <c r="FT73" s="6"/>
      <c r="FU73" s="6"/>
      <c r="FV73" s="6"/>
      <c r="FW73" s="6"/>
      <c r="FY73" s="14"/>
      <c r="FZ73" s="32"/>
      <c r="GA73" s="27"/>
      <c r="GB73" s="27"/>
      <c r="GD73" s="6"/>
      <c r="GE73" s="6"/>
      <c r="GF73" s="6"/>
      <c r="GG73" s="6"/>
      <c r="GI73" s="14"/>
      <c r="GJ73" s="32"/>
      <c r="GK73" s="27"/>
      <c r="GL73" s="27"/>
      <c r="GN73" s="6"/>
      <c r="GO73" s="6"/>
      <c r="GP73" s="6"/>
      <c r="GQ73" s="6"/>
      <c r="GS73" s="14"/>
      <c r="GT73" s="32"/>
      <c r="GU73" s="27"/>
      <c r="GV73" s="27"/>
      <c r="GX73" s="6"/>
      <c r="GY73" s="6"/>
      <c r="GZ73" s="6"/>
      <c r="HA73" s="6"/>
      <c r="HC73" s="14"/>
      <c r="HD73" s="32"/>
      <c r="HE73" s="27"/>
      <c r="HF73" s="27"/>
      <c r="HH73" s="6"/>
      <c r="HI73" s="6"/>
      <c r="HJ73" s="6"/>
      <c r="HK73" s="6"/>
      <c r="HM73" s="14"/>
      <c r="HN73" s="32"/>
      <c r="HO73" s="27"/>
      <c r="HP73" s="27"/>
      <c r="HR73" s="6"/>
      <c r="HS73" s="6"/>
      <c r="HT73" s="6"/>
      <c r="HU73" s="6"/>
      <c r="HW73" s="14"/>
      <c r="HX73" s="32"/>
      <c r="HY73" s="27"/>
      <c r="HZ73" s="27"/>
      <c r="IB73" s="6"/>
      <c r="IC73" s="6"/>
      <c r="ID73" s="6"/>
      <c r="IE73" s="6"/>
      <c r="IG73" s="14"/>
      <c r="IH73" s="32"/>
      <c r="II73" s="27"/>
      <c r="IJ73" s="27"/>
      <c r="IL73" s="6"/>
      <c r="IM73" s="6"/>
      <c r="IN73" s="6"/>
      <c r="IO73" s="6"/>
      <c r="IQ73" s="14"/>
      <c r="IR73" s="32"/>
      <c r="IS73" s="27"/>
      <c r="IT73" s="27"/>
      <c r="IV73" s="6"/>
      <c r="IW73" s="6"/>
      <c r="IX73" s="6"/>
      <c r="IY73" s="6"/>
      <c r="JA73" s="14"/>
      <c r="JB73" s="32"/>
      <c r="JC73" s="27"/>
      <c r="JD73" s="27"/>
      <c r="JF73" s="6"/>
      <c r="JG73" s="6"/>
      <c r="JH73" s="6"/>
      <c r="JI73" s="6"/>
      <c r="JK73" s="14"/>
      <c r="JL73" s="32"/>
      <c r="JM73" s="27"/>
      <c r="JN73" s="27"/>
      <c r="JP73" s="6"/>
      <c r="JQ73" s="6"/>
      <c r="JR73" s="6"/>
      <c r="JS73" s="6"/>
      <c r="JU73" s="14"/>
      <c r="JV73" s="32"/>
      <c r="JW73" s="27"/>
      <c r="JX73" s="27"/>
      <c r="JZ73" s="6"/>
      <c r="KA73" s="6"/>
      <c r="KB73" s="6"/>
      <c r="KC73" s="6"/>
      <c r="KE73" s="14"/>
      <c r="KF73" s="32"/>
      <c r="KG73" s="27"/>
      <c r="KH73" s="27"/>
      <c r="KJ73" s="6"/>
      <c r="KK73" s="6"/>
      <c r="KL73" s="6"/>
      <c r="KM73" s="6"/>
      <c r="KO73" s="14"/>
      <c r="KP73" s="32"/>
      <c r="KQ73" s="27"/>
      <c r="KR73" s="27"/>
      <c r="KT73" s="6"/>
      <c r="KU73" s="6"/>
      <c r="KV73" s="6"/>
      <c r="KW73" s="6"/>
      <c r="KY73" s="14"/>
      <c r="KZ73" s="32"/>
      <c r="LA73" s="27"/>
      <c r="LB73" s="27"/>
      <c r="LD73" s="6"/>
      <c r="LE73" s="6"/>
      <c r="LF73" s="6"/>
      <c r="LG73" s="6"/>
      <c r="LI73" s="14"/>
      <c r="LJ73" s="32"/>
      <c r="LK73" s="27"/>
      <c r="LL73" s="27"/>
      <c r="LN73" s="6"/>
      <c r="LO73" s="6"/>
      <c r="LP73" s="6"/>
      <c r="LQ73" s="6"/>
      <c r="LS73" s="14"/>
      <c r="LT73" s="32"/>
      <c r="LU73" s="27"/>
      <c r="LV73" s="27"/>
      <c r="LX73" s="6"/>
      <c r="LY73" s="6"/>
      <c r="LZ73" s="6"/>
      <c r="MA73" s="6"/>
      <c r="MC73" s="14"/>
      <c r="MD73" s="32"/>
      <c r="ME73" s="27"/>
      <c r="MF73" s="27"/>
      <c r="MH73" s="6"/>
      <c r="MI73" s="6"/>
      <c r="MJ73" s="6"/>
      <c r="MK73" s="6"/>
      <c r="MM73" s="14"/>
      <c r="MN73" s="32"/>
      <c r="MO73" s="27"/>
      <c r="MP73" s="27"/>
      <c r="MR73" s="6"/>
      <c r="MS73" s="6"/>
      <c r="MT73" s="6"/>
      <c r="MU73" s="6"/>
      <c r="MW73" s="14"/>
      <c r="MX73" s="32"/>
      <c r="MY73" s="27"/>
      <c r="MZ73" s="27"/>
      <c r="NB73" s="6"/>
      <c r="NC73" s="6"/>
      <c r="ND73" s="6"/>
      <c r="NE73" s="6"/>
      <c r="NG73" s="14"/>
      <c r="NH73" s="32"/>
      <c r="NI73" s="27"/>
      <c r="NJ73" s="27"/>
      <c r="NL73" s="6"/>
      <c r="NM73" s="6"/>
      <c r="NN73" s="6"/>
      <c r="NO73" s="6"/>
      <c r="NQ73" s="14"/>
      <c r="NR73" s="32"/>
      <c r="NS73" s="27"/>
      <c r="NT73" s="27"/>
      <c r="NV73" s="6"/>
      <c r="NW73" s="6"/>
      <c r="NX73" s="6"/>
      <c r="NY73" s="6"/>
      <c r="OA73" s="14"/>
      <c r="OB73" s="32"/>
      <c r="OC73" s="27"/>
      <c r="OD73" s="27"/>
      <c r="OF73" s="6"/>
      <c r="OG73" s="6"/>
      <c r="OH73" s="6"/>
      <c r="OI73" s="6"/>
      <c r="OK73" s="14"/>
      <c r="OL73" s="32"/>
      <c r="OM73" s="27"/>
      <c r="ON73" s="27"/>
      <c r="OP73" s="6"/>
      <c r="OQ73" s="6"/>
      <c r="OR73" s="6"/>
      <c r="OS73" s="6"/>
      <c r="OT73" s="6"/>
      <c r="PF73" s="14"/>
      <c r="PG73" s="32"/>
      <c r="PH73" s="27"/>
      <c r="PI73" s="27"/>
      <c r="PK73" s="6"/>
      <c r="PL73" s="6"/>
      <c r="PM73" s="6"/>
      <c r="PN73" s="6"/>
      <c r="PO73" s="6"/>
      <c r="PQ73" s="14"/>
      <c r="PR73" s="32"/>
      <c r="PS73" s="27"/>
      <c r="PT73" s="27"/>
      <c r="PV73" s="6"/>
      <c r="PW73" s="6"/>
      <c r="PX73" s="6"/>
      <c r="PY73" s="6"/>
      <c r="PZ73" s="6"/>
      <c r="QB73" s="14"/>
      <c r="QC73" s="32"/>
      <c r="QD73" s="27"/>
      <c r="QE73" s="27"/>
      <c r="QG73" s="6"/>
      <c r="QH73" s="6"/>
      <c r="QI73" s="6"/>
      <c r="QJ73" s="6"/>
      <c r="QK73" s="6"/>
      <c r="QM73" s="14"/>
      <c r="QN73" s="32"/>
      <c r="QO73" s="27"/>
      <c r="QP73" s="27"/>
      <c r="QR73" s="6"/>
      <c r="QS73" s="6"/>
      <c r="QT73" s="6"/>
      <c r="QU73" s="6"/>
      <c r="QV73" s="6"/>
      <c r="QX73" s="14"/>
      <c r="QY73" s="32"/>
      <c r="QZ73" s="27"/>
      <c r="RA73" s="27"/>
      <c r="RC73" s="6"/>
      <c r="RD73" s="6"/>
      <c r="RE73" s="6"/>
      <c r="RF73" s="6"/>
      <c r="RG73" s="6"/>
    </row>
    <row r="74" spans="121:475">
      <c r="DQ74" s="105"/>
      <c r="EA74" s="105"/>
      <c r="EK74" s="14"/>
      <c r="EL74" s="32"/>
      <c r="EM74" s="27"/>
      <c r="EN74" s="27"/>
      <c r="EP74" s="6"/>
      <c r="EQ74" s="6"/>
      <c r="ER74" s="6"/>
      <c r="ES74" s="6"/>
      <c r="EU74" s="14"/>
      <c r="EV74" s="32"/>
      <c r="EW74" s="27"/>
      <c r="EX74" s="27"/>
      <c r="EZ74" s="6"/>
      <c r="FA74" s="6"/>
      <c r="FB74" s="6"/>
      <c r="FC74" s="6"/>
      <c r="FE74" s="14"/>
      <c r="FF74" s="32"/>
      <c r="FG74" s="27"/>
      <c r="FH74" s="27"/>
      <c r="FJ74" s="6"/>
      <c r="FK74" s="6"/>
      <c r="FL74" s="6"/>
      <c r="FM74" s="6"/>
      <c r="FO74" s="14"/>
      <c r="FP74" s="32"/>
      <c r="FQ74" s="27"/>
      <c r="FR74" s="27"/>
      <c r="FT74" s="6"/>
      <c r="FU74" s="6"/>
      <c r="FV74" s="6"/>
      <c r="FW74" s="6"/>
      <c r="FY74" s="14"/>
      <c r="FZ74" s="32"/>
      <c r="GA74" s="27"/>
      <c r="GB74" s="27"/>
      <c r="GD74" s="6"/>
      <c r="GE74" s="6"/>
      <c r="GF74" s="6"/>
      <c r="GG74" s="6"/>
      <c r="GI74" s="14"/>
      <c r="GJ74" s="32"/>
      <c r="GK74" s="27"/>
      <c r="GL74" s="27"/>
      <c r="GN74" s="6"/>
      <c r="GO74" s="6"/>
      <c r="GP74" s="6"/>
      <c r="GQ74" s="6"/>
      <c r="GS74" s="14"/>
      <c r="GT74" s="32"/>
      <c r="GU74" s="27"/>
      <c r="GV74" s="27"/>
      <c r="GX74" s="6"/>
      <c r="GY74" s="6"/>
      <c r="GZ74" s="6"/>
      <c r="HA74" s="6"/>
      <c r="HC74" s="14"/>
      <c r="HD74" s="32"/>
      <c r="HE74" s="27"/>
      <c r="HF74" s="27"/>
      <c r="HH74" s="6"/>
      <c r="HI74" s="6"/>
      <c r="HJ74" s="6"/>
      <c r="HK74" s="6"/>
      <c r="HM74" s="14"/>
      <c r="HN74" s="32"/>
      <c r="HO74" s="27"/>
      <c r="HP74" s="27"/>
      <c r="HR74" s="6"/>
      <c r="HS74" s="6"/>
      <c r="HT74" s="6"/>
      <c r="HU74" s="6"/>
      <c r="HW74" s="14"/>
      <c r="HX74" s="32"/>
      <c r="HY74" s="27"/>
      <c r="HZ74" s="27"/>
      <c r="IB74" s="6"/>
      <c r="IC74" s="6"/>
      <c r="ID74" s="6"/>
      <c r="IE74" s="6"/>
      <c r="IG74" s="14"/>
      <c r="IH74" s="32"/>
      <c r="II74" s="27"/>
      <c r="IJ74" s="27"/>
      <c r="IL74" s="6"/>
      <c r="IM74" s="6"/>
      <c r="IN74" s="6"/>
      <c r="IO74" s="6"/>
      <c r="IQ74" s="14"/>
      <c r="IR74" s="32"/>
      <c r="IS74" s="27"/>
      <c r="IT74" s="27"/>
      <c r="IV74" s="6"/>
      <c r="IW74" s="6"/>
      <c r="IX74" s="6"/>
      <c r="IY74" s="6"/>
      <c r="JA74" s="14"/>
      <c r="JB74" s="32"/>
      <c r="JC74" s="27"/>
      <c r="JD74" s="27"/>
      <c r="JF74" s="6"/>
      <c r="JG74" s="6"/>
      <c r="JH74" s="6"/>
      <c r="JI74" s="6"/>
      <c r="JK74" s="14"/>
      <c r="JL74" s="32"/>
      <c r="JM74" s="27"/>
      <c r="JN74" s="27"/>
      <c r="JP74" s="6"/>
      <c r="JQ74" s="6"/>
      <c r="JR74" s="6"/>
      <c r="JS74" s="6"/>
      <c r="JU74" s="14"/>
      <c r="JV74" s="32"/>
      <c r="JW74" s="27"/>
      <c r="JX74" s="27"/>
      <c r="JZ74" s="6"/>
      <c r="KA74" s="6"/>
      <c r="KB74" s="6"/>
      <c r="KC74" s="6"/>
      <c r="KE74" s="14"/>
      <c r="KF74" s="32"/>
      <c r="KG74" s="27"/>
      <c r="KH74" s="27"/>
      <c r="KJ74" s="6"/>
      <c r="KK74" s="6"/>
      <c r="KL74" s="6"/>
      <c r="KM74" s="6"/>
      <c r="KO74" s="14"/>
      <c r="KP74" s="32"/>
      <c r="KQ74" s="27"/>
      <c r="KR74" s="27"/>
      <c r="KT74" s="6"/>
      <c r="KU74" s="6"/>
      <c r="KV74" s="6"/>
      <c r="KW74" s="6"/>
      <c r="KY74" s="14"/>
      <c r="KZ74" s="32"/>
      <c r="LA74" s="27"/>
      <c r="LB74" s="27"/>
      <c r="LD74" s="6"/>
      <c r="LE74" s="6"/>
      <c r="LF74" s="6"/>
      <c r="LG74" s="6"/>
      <c r="LI74" s="14"/>
      <c r="LJ74" s="32"/>
      <c r="LK74" s="27"/>
      <c r="LL74" s="27"/>
      <c r="LN74" s="6"/>
      <c r="LO74" s="6"/>
      <c r="LP74" s="6"/>
      <c r="LQ74" s="6"/>
      <c r="LS74" s="14"/>
      <c r="LT74" s="32"/>
      <c r="LU74" s="27"/>
      <c r="LV74" s="27"/>
      <c r="LX74" s="6"/>
      <c r="LY74" s="6"/>
      <c r="LZ74" s="6"/>
      <c r="MA74" s="6"/>
      <c r="MC74" s="14"/>
      <c r="MD74" s="32"/>
      <c r="ME74" s="27"/>
      <c r="MF74" s="27"/>
      <c r="MH74" s="6"/>
      <c r="MI74" s="6"/>
      <c r="MJ74" s="6"/>
      <c r="MK74" s="6"/>
      <c r="MM74" s="14"/>
      <c r="MN74" s="32"/>
      <c r="MO74" s="27"/>
      <c r="MP74" s="27"/>
      <c r="MR74" s="6"/>
      <c r="MS74" s="6"/>
      <c r="MT74" s="6"/>
      <c r="MU74" s="6"/>
      <c r="MW74" s="14"/>
      <c r="MX74" s="32"/>
      <c r="MY74" s="27"/>
      <c r="MZ74" s="27"/>
      <c r="NB74" s="6"/>
      <c r="NC74" s="6"/>
      <c r="ND74" s="6"/>
      <c r="NE74" s="6"/>
      <c r="NG74" s="14"/>
      <c r="NH74" s="32"/>
      <c r="NI74" s="27"/>
      <c r="NJ74" s="27"/>
      <c r="NL74" s="6"/>
      <c r="NM74" s="6"/>
      <c r="NN74" s="6"/>
      <c r="NO74" s="6"/>
      <c r="NQ74" s="14"/>
      <c r="NR74" s="32"/>
      <c r="NS74" s="27"/>
      <c r="NT74" s="27"/>
      <c r="NV74" s="6"/>
      <c r="NW74" s="6"/>
      <c r="NX74" s="6"/>
      <c r="NY74" s="6"/>
      <c r="OA74" s="14"/>
      <c r="OB74" s="32"/>
      <c r="OC74" s="27"/>
      <c r="OD74" s="27"/>
      <c r="OF74" s="6"/>
      <c r="OG74" s="6"/>
      <c r="OH74" s="6"/>
      <c r="OI74" s="6"/>
      <c r="OK74" s="14"/>
      <c r="OL74" s="32"/>
      <c r="OM74" s="27"/>
      <c r="ON74" s="27"/>
      <c r="OP74" s="6"/>
      <c r="OQ74" s="6"/>
      <c r="OR74" s="6"/>
      <c r="OS74" s="6"/>
      <c r="OT74" s="6"/>
      <c r="PF74" s="14"/>
      <c r="PG74" s="32"/>
      <c r="PH74" s="27"/>
      <c r="PI74" s="27"/>
      <c r="PK74" s="6"/>
      <c r="PL74" s="6"/>
      <c r="PM74" s="6"/>
      <c r="PN74" s="6"/>
      <c r="PO74" s="6"/>
      <c r="PQ74" s="14"/>
      <c r="PR74" s="32"/>
      <c r="PS74" s="27"/>
      <c r="PT74" s="27"/>
      <c r="PV74" s="6"/>
      <c r="PW74" s="6"/>
      <c r="PX74" s="6"/>
      <c r="PY74" s="6"/>
      <c r="PZ74" s="6"/>
      <c r="QB74" s="14"/>
      <c r="QC74" s="32"/>
      <c r="QD74" s="27"/>
      <c r="QE74" s="27"/>
      <c r="QG74" s="6"/>
      <c r="QH74" s="6"/>
      <c r="QI74" s="6"/>
      <c r="QJ74" s="6"/>
      <c r="QK74" s="6"/>
      <c r="QM74" s="14"/>
      <c r="QN74" s="32"/>
      <c r="QO74" s="27"/>
      <c r="QP74" s="27"/>
      <c r="QR74" s="6"/>
      <c r="QS74" s="6"/>
      <c r="QT74" s="6"/>
      <c r="QU74" s="6"/>
      <c r="QV74" s="6"/>
      <c r="QX74" s="14"/>
      <c r="QY74" s="32"/>
      <c r="QZ74" s="27"/>
      <c r="RA74" s="27"/>
      <c r="RC74" s="6"/>
      <c r="RD74" s="6"/>
      <c r="RE74" s="6"/>
      <c r="RF74" s="6"/>
      <c r="RG74" s="6"/>
    </row>
    <row r="75" spans="121:475">
      <c r="DQ75" s="105"/>
      <c r="EA75" s="105"/>
      <c r="EK75" s="14"/>
      <c r="EL75" s="32"/>
      <c r="EM75" s="27"/>
      <c r="EN75" s="27"/>
      <c r="EP75" s="6"/>
      <c r="EQ75" s="6"/>
      <c r="ER75" s="6"/>
      <c r="ES75" s="6"/>
      <c r="EU75" s="14"/>
      <c r="EV75" s="32"/>
      <c r="EW75" s="27"/>
      <c r="EX75" s="27"/>
      <c r="EZ75" s="6"/>
      <c r="FA75" s="6"/>
      <c r="FB75" s="6"/>
      <c r="FC75" s="6"/>
      <c r="FE75" s="14"/>
      <c r="FF75" s="32"/>
      <c r="FG75" s="27"/>
      <c r="FH75" s="27"/>
      <c r="FJ75" s="6"/>
      <c r="FK75" s="6"/>
      <c r="FL75" s="6"/>
      <c r="FM75" s="6"/>
      <c r="FO75" s="14"/>
      <c r="FP75" s="32"/>
      <c r="FQ75" s="27"/>
      <c r="FR75" s="27"/>
      <c r="FT75" s="6"/>
      <c r="FU75" s="6"/>
      <c r="FV75" s="6"/>
      <c r="FW75" s="6"/>
      <c r="FY75" s="14"/>
      <c r="FZ75" s="32"/>
      <c r="GA75" s="27"/>
      <c r="GB75" s="27"/>
      <c r="GD75" s="6"/>
      <c r="GE75" s="6"/>
      <c r="GF75" s="6"/>
      <c r="GG75" s="6"/>
      <c r="GI75" s="14"/>
      <c r="GJ75" s="32"/>
      <c r="GK75" s="27"/>
      <c r="GL75" s="27"/>
      <c r="GN75" s="6"/>
      <c r="GO75" s="6"/>
      <c r="GP75" s="6"/>
      <c r="GQ75" s="6"/>
      <c r="GS75" s="14"/>
      <c r="GT75" s="32"/>
      <c r="GU75" s="27"/>
      <c r="GV75" s="27"/>
      <c r="GX75" s="6"/>
      <c r="GY75" s="6"/>
      <c r="GZ75" s="6"/>
      <c r="HA75" s="6"/>
      <c r="HC75" s="14"/>
      <c r="HD75" s="32"/>
      <c r="HE75" s="27"/>
      <c r="HF75" s="27"/>
      <c r="HH75" s="6"/>
      <c r="HI75" s="6"/>
      <c r="HJ75" s="6"/>
      <c r="HK75" s="6"/>
      <c r="HM75" s="14"/>
      <c r="HN75" s="32"/>
      <c r="HO75" s="27"/>
      <c r="HP75" s="27"/>
      <c r="HR75" s="6"/>
      <c r="HS75" s="6"/>
      <c r="HT75" s="6"/>
      <c r="HU75" s="6"/>
      <c r="HW75" s="14"/>
      <c r="HX75" s="32"/>
      <c r="HY75" s="27"/>
      <c r="HZ75" s="27"/>
      <c r="IB75" s="6"/>
      <c r="IC75" s="6"/>
      <c r="ID75" s="6"/>
      <c r="IE75" s="6"/>
      <c r="IG75" s="14"/>
      <c r="IH75" s="32"/>
      <c r="II75" s="27"/>
      <c r="IJ75" s="27"/>
      <c r="IL75" s="6"/>
      <c r="IM75" s="6"/>
      <c r="IN75" s="6"/>
      <c r="IO75" s="6"/>
      <c r="IQ75" s="14"/>
      <c r="IR75" s="32"/>
      <c r="IS75" s="27"/>
      <c r="IT75" s="27"/>
      <c r="IV75" s="6"/>
      <c r="IW75" s="6"/>
      <c r="IX75" s="6"/>
      <c r="IY75" s="6"/>
      <c r="JA75" s="14"/>
      <c r="JB75" s="32"/>
      <c r="JC75" s="27"/>
      <c r="JD75" s="27"/>
      <c r="JF75" s="6"/>
      <c r="JG75" s="6"/>
      <c r="JH75" s="6"/>
      <c r="JI75" s="6"/>
      <c r="JK75" s="14"/>
      <c r="JL75" s="32"/>
      <c r="JM75" s="27"/>
      <c r="JN75" s="27"/>
      <c r="JP75" s="6"/>
      <c r="JQ75" s="6"/>
      <c r="JR75" s="6"/>
      <c r="JS75" s="6"/>
      <c r="JU75" s="14"/>
      <c r="JV75" s="32"/>
      <c r="JW75" s="27"/>
      <c r="JX75" s="27"/>
      <c r="JZ75" s="6"/>
      <c r="KA75" s="6"/>
      <c r="KB75" s="6"/>
      <c r="KC75" s="6"/>
      <c r="KE75" s="14"/>
      <c r="KF75" s="32"/>
      <c r="KG75" s="27"/>
      <c r="KH75" s="27"/>
      <c r="KJ75" s="6"/>
      <c r="KK75" s="6"/>
      <c r="KL75" s="6"/>
      <c r="KM75" s="6"/>
      <c r="KO75" s="14"/>
      <c r="KP75" s="32"/>
      <c r="KQ75" s="27"/>
      <c r="KR75" s="27"/>
      <c r="KT75" s="6"/>
      <c r="KU75" s="6"/>
      <c r="KV75" s="6"/>
      <c r="KW75" s="6"/>
      <c r="KY75" s="14"/>
      <c r="KZ75" s="32"/>
      <c r="LA75" s="27"/>
      <c r="LB75" s="27"/>
      <c r="LD75" s="6"/>
      <c r="LE75" s="6"/>
      <c r="LF75" s="6"/>
      <c r="LG75" s="6"/>
      <c r="LI75" s="14"/>
      <c r="LJ75" s="32"/>
      <c r="LK75" s="27"/>
      <c r="LL75" s="27"/>
      <c r="LN75" s="6"/>
      <c r="LO75" s="6"/>
      <c r="LP75" s="6"/>
      <c r="LQ75" s="6"/>
      <c r="LS75" s="14"/>
      <c r="LT75" s="32"/>
      <c r="LU75" s="27"/>
      <c r="LV75" s="27"/>
      <c r="LX75" s="6"/>
      <c r="LY75" s="6"/>
      <c r="LZ75" s="6"/>
      <c r="MA75" s="6"/>
      <c r="MC75" s="14"/>
      <c r="MD75" s="32"/>
      <c r="ME75" s="27"/>
      <c r="MF75" s="27"/>
      <c r="MH75" s="6"/>
      <c r="MI75" s="6"/>
      <c r="MJ75" s="6"/>
      <c r="MK75" s="6"/>
      <c r="MM75" s="14"/>
      <c r="MN75" s="32"/>
      <c r="MO75" s="27"/>
      <c r="MP75" s="27"/>
      <c r="MR75" s="6"/>
      <c r="MS75" s="6"/>
      <c r="MT75" s="6"/>
      <c r="MU75" s="6"/>
      <c r="MW75" s="14"/>
      <c r="MX75" s="32"/>
      <c r="MY75" s="27"/>
      <c r="MZ75" s="27"/>
      <c r="NB75" s="6"/>
      <c r="NC75" s="6"/>
      <c r="ND75" s="6"/>
      <c r="NE75" s="6"/>
      <c r="NG75" s="14"/>
      <c r="NH75" s="32"/>
      <c r="NI75" s="27"/>
      <c r="NJ75" s="27"/>
      <c r="NL75" s="6"/>
      <c r="NM75" s="6"/>
      <c r="NN75" s="6"/>
      <c r="NO75" s="6"/>
      <c r="NQ75" s="14"/>
      <c r="NR75" s="32"/>
      <c r="NS75" s="27"/>
      <c r="NT75" s="27"/>
      <c r="NV75" s="6"/>
      <c r="NW75" s="6"/>
      <c r="NX75" s="6"/>
      <c r="NY75" s="6"/>
      <c r="OA75" s="14"/>
      <c r="OB75" s="32"/>
      <c r="OC75" s="27"/>
      <c r="OD75" s="27"/>
      <c r="OF75" s="6"/>
      <c r="OG75" s="6"/>
      <c r="OH75" s="6"/>
      <c r="OI75" s="6"/>
      <c r="OK75" s="14"/>
      <c r="OL75" s="32"/>
      <c r="OM75" s="27"/>
      <c r="ON75" s="27"/>
      <c r="OP75" s="6"/>
      <c r="OQ75" s="6"/>
      <c r="OR75" s="6"/>
      <c r="OS75" s="6"/>
      <c r="OT75" s="6"/>
      <c r="PF75" s="14"/>
      <c r="PG75" s="32"/>
      <c r="PH75" s="27"/>
      <c r="PI75" s="27"/>
      <c r="PK75" s="6"/>
      <c r="PL75" s="6"/>
      <c r="PM75" s="6"/>
      <c r="PN75" s="6"/>
      <c r="PO75" s="6"/>
      <c r="PQ75" s="14"/>
      <c r="PR75" s="32"/>
      <c r="PS75" s="27"/>
      <c r="PT75" s="27"/>
      <c r="PV75" s="6"/>
      <c r="PW75" s="6"/>
      <c r="PX75" s="6"/>
      <c r="PY75" s="6"/>
      <c r="PZ75" s="6"/>
      <c r="QB75" s="14"/>
      <c r="QC75" s="32"/>
      <c r="QD75" s="27"/>
      <c r="QE75" s="27"/>
      <c r="QG75" s="6"/>
      <c r="QH75" s="6"/>
      <c r="QI75" s="6"/>
      <c r="QJ75" s="6"/>
      <c r="QK75" s="6"/>
      <c r="QM75" s="14"/>
      <c r="QN75" s="32"/>
      <c r="QO75" s="27"/>
      <c r="QP75" s="27"/>
      <c r="QR75" s="6"/>
      <c r="QS75" s="6"/>
      <c r="QT75" s="6"/>
      <c r="QU75" s="6"/>
      <c r="QV75" s="6"/>
      <c r="QX75" s="14"/>
      <c r="QY75" s="32"/>
      <c r="QZ75" s="27"/>
      <c r="RA75" s="27"/>
      <c r="RC75" s="6"/>
      <c r="RD75" s="6"/>
      <c r="RE75" s="6"/>
      <c r="RF75" s="6"/>
      <c r="RG75" s="6"/>
    </row>
    <row r="76" spans="121:475">
      <c r="DQ76" s="105"/>
      <c r="EA76" s="105"/>
      <c r="EK76" s="14"/>
      <c r="EL76" s="32"/>
      <c r="EM76" s="27"/>
      <c r="EN76" s="27"/>
      <c r="EP76" s="6"/>
      <c r="EQ76" s="6"/>
      <c r="ER76" s="6"/>
      <c r="ES76" s="6"/>
      <c r="EU76" s="14"/>
      <c r="EV76" s="32"/>
      <c r="EW76" s="27"/>
      <c r="EX76" s="27"/>
      <c r="EZ76" s="6"/>
      <c r="FA76" s="6"/>
      <c r="FB76" s="6"/>
      <c r="FC76" s="6"/>
      <c r="FE76" s="14"/>
      <c r="FF76" s="32"/>
      <c r="FG76" s="27"/>
      <c r="FH76" s="27"/>
      <c r="FJ76" s="6"/>
      <c r="FK76" s="6"/>
      <c r="FL76" s="6"/>
      <c r="FM76" s="6"/>
      <c r="FO76" s="14"/>
      <c r="FP76" s="32"/>
      <c r="FQ76" s="27"/>
      <c r="FR76" s="27"/>
      <c r="FT76" s="6"/>
      <c r="FU76" s="6"/>
      <c r="FV76" s="6"/>
      <c r="FW76" s="6"/>
      <c r="FY76" s="14"/>
      <c r="FZ76" s="32"/>
      <c r="GA76" s="27"/>
      <c r="GB76" s="27"/>
      <c r="GD76" s="6"/>
      <c r="GE76" s="6"/>
      <c r="GF76" s="6"/>
      <c r="GG76" s="6"/>
      <c r="GI76" s="14"/>
      <c r="GJ76" s="32"/>
      <c r="GK76" s="27"/>
      <c r="GL76" s="27"/>
      <c r="GN76" s="6"/>
      <c r="GO76" s="6"/>
      <c r="GP76" s="6"/>
      <c r="GQ76" s="6"/>
      <c r="GS76" s="14"/>
      <c r="GT76" s="32"/>
      <c r="GU76" s="27"/>
      <c r="GV76" s="27"/>
      <c r="GX76" s="6"/>
      <c r="GY76" s="6"/>
      <c r="GZ76" s="6"/>
      <c r="HA76" s="6"/>
      <c r="HC76" s="14"/>
      <c r="HD76" s="32"/>
      <c r="HE76" s="27"/>
      <c r="HF76" s="27"/>
      <c r="HH76" s="6"/>
      <c r="HI76" s="6"/>
      <c r="HJ76" s="6"/>
      <c r="HK76" s="6"/>
      <c r="HM76" s="14"/>
      <c r="HN76" s="32"/>
      <c r="HO76" s="27"/>
      <c r="HP76" s="27"/>
      <c r="HR76" s="6"/>
      <c r="HS76" s="6"/>
      <c r="HT76" s="6"/>
      <c r="HU76" s="6"/>
      <c r="HW76" s="14"/>
      <c r="HX76" s="32"/>
      <c r="HY76" s="27"/>
      <c r="HZ76" s="27"/>
      <c r="IB76" s="6"/>
      <c r="IC76" s="6"/>
      <c r="ID76" s="6"/>
      <c r="IE76" s="6"/>
      <c r="IG76" s="14"/>
      <c r="IH76" s="32"/>
      <c r="II76" s="27"/>
      <c r="IJ76" s="27"/>
      <c r="IL76" s="6"/>
      <c r="IM76" s="6"/>
      <c r="IN76" s="6"/>
      <c r="IO76" s="6"/>
      <c r="IQ76" s="14"/>
      <c r="IR76" s="32"/>
      <c r="IS76" s="27"/>
      <c r="IT76" s="27"/>
      <c r="IV76" s="6"/>
      <c r="IW76" s="6"/>
      <c r="IX76" s="6"/>
      <c r="IY76" s="6"/>
      <c r="JA76" s="14"/>
      <c r="JB76" s="32"/>
      <c r="JC76" s="27"/>
      <c r="JD76" s="27"/>
      <c r="JF76" s="6"/>
      <c r="JG76" s="6"/>
      <c r="JH76" s="6"/>
      <c r="JI76" s="6"/>
      <c r="JK76" s="14"/>
      <c r="JL76" s="32"/>
      <c r="JM76" s="27"/>
      <c r="JN76" s="27"/>
      <c r="JP76" s="6"/>
      <c r="JQ76" s="6"/>
      <c r="JR76" s="6"/>
      <c r="JS76" s="6"/>
      <c r="JU76" s="14"/>
      <c r="JV76" s="32"/>
      <c r="JW76" s="27"/>
      <c r="JX76" s="27"/>
      <c r="JZ76" s="6"/>
      <c r="KA76" s="6"/>
      <c r="KB76" s="6"/>
      <c r="KC76" s="6"/>
      <c r="KE76" s="14"/>
      <c r="KF76" s="32"/>
      <c r="KG76" s="27"/>
      <c r="KH76" s="27"/>
      <c r="KJ76" s="6"/>
      <c r="KK76" s="6"/>
      <c r="KL76" s="6"/>
      <c r="KM76" s="6"/>
      <c r="KO76" s="14"/>
      <c r="KP76" s="32"/>
      <c r="KQ76" s="27"/>
      <c r="KR76" s="27"/>
      <c r="KT76" s="6"/>
      <c r="KU76" s="6"/>
      <c r="KV76" s="6"/>
      <c r="KW76" s="6"/>
      <c r="KY76" s="14"/>
      <c r="KZ76" s="32"/>
      <c r="LA76" s="27"/>
      <c r="LB76" s="27"/>
      <c r="LD76" s="6"/>
      <c r="LE76" s="6"/>
      <c r="LF76" s="6"/>
      <c r="LG76" s="6"/>
      <c r="LI76" s="14"/>
      <c r="LJ76" s="32"/>
      <c r="LK76" s="27"/>
      <c r="LL76" s="27"/>
      <c r="LN76" s="6"/>
      <c r="LO76" s="6"/>
      <c r="LP76" s="6"/>
      <c r="LQ76" s="6"/>
      <c r="LS76" s="14"/>
      <c r="LT76" s="32"/>
      <c r="LU76" s="27"/>
      <c r="LV76" s="27"/>
      <c r="LX76" s="6"/>
      <c r="LY76" s="6"/>
      <c r="LZ76" s="6"/>
      <c r="MA76" s="6"/>
      <c r="MC76" s="14"/>
      <c r="MD76" s="32"/>
      <c r="ME76" s="27"/>
      <c r="MF76" s="27"/>
      <c r="MH76" s="6"/>
      <c r="MI76" s="6"/>
      <c r="MJ76" s="6"/>
      <c r="MK76" s="6"/>
      <c r="MM76" s="14"/>
      <c r="MN76" s="32"/>
      <c r="MO76" s="27"/>
      <c r="MP76" s="27"/>
      <c r="MR76" s="6"/>
      <c r="MS76" s="6"/>
      <c r="MT76" s="6"/>
      <c r="MU76" s="6"/>
      <c r="MW76" s="14"/>
      <c r="MX76" s="32"/>
      <c r="MY76" s="27"/>
      <c r="MZ76" s="27"/>
      <c r="NB76" s="6"/>
      <c r="NC76" s="6"/>
      <c r="ND76" s="6"/>
      <c r="NE76" s="6"/>
      <c r="NG76" s="14"/>
      <c r="NH76" s="32"/>
      <c r="NI76" s="27"/>
      <c r="NJ76" s="27"/>
      <c r="NL76" s="6"/>
      <c r="NM76" s="6"/>
      <c r="NN76" s="6"/>
      <c r="NO76" s="6"/>
      <c r="NQ76" s="14"/>
      <c r="NR76" s="32"/>
      <c r="NS76" s="27"/>
      <c r="NT76" s="27"/>
      <c r="NV76" s="6"/>
      <c r="NW76" s="6"/>
      <c r="NX76" s="6"/>
      <c r="NY76" s="6"/>
      <c r="OA76" s="14"/>
      <c r="OB76" s="32"/>
      <c r="OC76" s="27"/>
      <c r="OD76" s="27"/>
      <c r="OF76" s="6"/>
      <c r="OG76" s="6"/>
      <c r="OH76" s="6"/>
      <c r="OI76" s="6"/>
      <c r="OK76" s="14"/>
      <c r="OL76" s="32"/>
      <c r="OM76" s="27"/>
      <c r="ON76" s="27"/>
      <c r="OP76" s="6"/>
      <c r="OQ76" s="6"/>
      <c r="OR76" s="6"/>
      <c r="OS76" s="6"/>
      <c r="OT76" s="6"/>
      <c r="PF76" s="14"/>
      <c r="PG76" s="32"/>
      <c r="PH76" s="27"/>
      <c r="PI76" s="27"/>
      <c r="PK76" s="6"/>
      <c r="PL76" s="6"/>
      <c r="PM76" s="6"/>
      <c r="PN76" s="6"/>
      <c r="PO76" s="6"/>
      <c r="PQ76" s="14"/>
      <c r="PR76" s="32"/>
      <c r="PS76" s="27"/>
      <c r="PT76" s="27"/>
      <c r="PV76" s="6"/>
      <c r="PW76" s="6"/>
      <c r="PX76" s="6"/>
      <c r="PY76" s="6"/>
      <c r="PZ76" s="6"/>
      <c r="QB76" s="14"/>
      <c r="QC76" s="32"/>
      <c r="QD76" s="27"/>
      <c r="QE76" s="27"/>
      <c r="QG76" s="6"/>
      <c r="QH76" s="6"/>
      <c r="QI76" s="6"/>
      <c r="QJ76" s="6"/>
      <c r="QK76" s="6"/>
      <c r="QM76" s="14"/>
      <c r="QN76" s="32"/>
      <c r="QO76" s="27"/>
      <c r="QP76" s="27"/>
      <c r="QR76" s="6"/>
      <c r="QS76" s="6"/>
      <c r="QT76" s="6"/>
      <c r="QU76" s="6"/>
      <c r="QV76" s="6"/>
      <c r="QX76" s="14"/>
      <c r="QY76" s="32"/>
      <c r="QZ76" s="27"/>
      <c r="RA76" s="27"/>
      <c r="RC76" s="6"/>
      <c r="RD76" s="6"/>
      <c r="RE76" s="6"/>
      <c r="RF76" s="6"/>
      <c r="RG76" s="6"/>
    </row>
    <row r="77" spans="121:475">
      <c r="DQ77" s="105"/>
      <c r="EA77" s="105"/>
      <c r="EK77" s="14"/>
      <c r="EL77" s="32"/>
      <c r="EM77" s="27"/>
      <c r="EN77" s="27"/>
      <c r="EP77" s="6"/>
      <c r="EQ77" s="6"/>
      <c r="ER77" s="6"/>
      <c r="ES77" s="6"/>
      <c r="EU77" s="14"/>
      <c r="EV77" s="32"/>
      <c r="EW77" s="27"/>
      <c r="EX77" s="27"/>
      <c r="EZ77" s="6"/>
      <c r="FA77" s="6"/>
      <c r="FB77" s="6"/>
      <c r="FC77" s="6"/>
      <c r="FE77" s="14"/>
      <c r="FF77" s="32"/>
      <c r="FG77" s="27"/>
      <c r="FH77" s="27"/>
      <c r="FJ77" s="6"/>
      <c r="FK77" s="6"/>
      <c r="FL77" s="6"/>
      <c r="FM77" s="6"/>
      <c r="FO77" s="14"/>
      <c r="FP77" s="32"/>
      <c r="FQ77" s="27"/>
      <c r="FR77" s="27"/>
      <c r="FT77" s="6"/>
      <c r="FU77" s="6"/>
      <c r="FV77" s="6"/>
      <c r="FW77" s="6"/>
      <c r="FY77" s="14"/>
      <c r="FZ77" s="32"/>
      <c r="GA77" s="27"/>
      <c r="GB77" s="27"/>
      <c r="GD77" s="6"/>
      <c r="GE77" s="6"/>
      <c r="GF77" s="6"/>
      <c r="GG77" s="6"/>
      <c r="GI77" s="14"/>
      <c r="GJ77" s="32"/>
      <c r="GK77" s="27"/>
      <c r="GL77" s="27"/>
      <c r="GN77" s="6"/>
      <c r="GO77" s="6"/>
      <c r="GP77" s="6"/>
      <c r="GQ77" s="6"/>
      <c r="GS77" s="14"/>
      <c r="GT77" s="32"/>
      <c r="GU77" s="27"/>
      <c r="GV77" s="27"/>
      <c r="GX77" s="6"/>
      <c r="GY77" s="6"/>
      <c r="GZ77" s="6"/>
      <c r="HA77" s="6"/>
      <c r="HC77" s="14"/>
      <c r="HD77" s="32"/>
      <c r="HE77" s="27"/>
      <c r="HF77" s="27"/>
      <c r="HH77" s="6"/>
      <c r="HI77" s="6"/>
      <c r="HJ77" s="6"/>
      <c r="HK77" s="6"/>
      <c r="HM77" s="14"/>
      <c r="HN77" s="32"/>
      <c r="HO77" s="27"/>
      <c r="HP77" s="27"/>
      <c r="HR77" s="6"/>
      <c r="HS77" s="6"/>
      <c r="HT77" s="6"/>
      <c r="HU77" s="6"/>
      <c r="HW77" s="14"/>
      <c r="HX77" s="32"/>
      <c r="HY77" s="27"/>
      <c r="HZ77" s="27"/>
      <c r="IB77" s="6"/>
      <c r="IC77" s="6"/>
      <c r="ID77" s="6"/>
      <c r="IE77" s="6"/>
      <c r="IG77" s="14"/>
      <c r="IH77" s="32"/>
      <c r="II77" s="27"/>
      <c r="IJ77" s="27"/>
      <c r="IL77" s="6"/>
      <c r="IM77" s="6"/>
      <c r="IN77" s="6"/>
      <c r="IO77" s="6"/>
      <c r="IQ77" s="14"/>
      <c r="IR77" s="32"/>
      <c r="IS77" s="27"/>
      <c r="IT77" s="27"/>
      <c r="IV77" s="6"/>
      <c r="IW77" s="6"/>
      <c r="IX77" s="6"/>
      <c r="IY77" s="6"/>
      <c r="JA77" s="14"/>
      <c r="JB77" s="32"/>
      <c r="JC77" s="27"/>
      <c r="JD77" s="27"/>
      <c r="JF77" s="6"/>
      <c r="JG77" s="6"/>
      <c r="JH77" s="6"/>
      <c r="JI77" s="6"/>
      <c r="JK77" s="14"/>
      <c r="JL77" s="32"/>
      <c r="JM77" s="27"/>
      <c r="JN77" s="27"/>
      <c r="JP77" s="6"/>
      <c r="JQ77" s="6"/>
      <c r="JR77" s="6"/>
      <c r="JS77" s="6"/>
      <c r="JU77" s="14"/>
      <c r="JV77" s="32"/>
      <c r="JW77" s="27"/>
      <c r="JX77" s="27"/>
      <c r="JZ77" s="6"/>
      <c r="KA77" s="6"/>
      <c r="KB77" s="6"/>
      <c r="KC77" s="6"/>
      <c r="KE77" s="14"/>
      <c r="KF77" s="32"/>
      <c r="KG77" s="27"/>
      <c r="KH77" s="27"/>
      <c r="KJ77" s="6"/>
      <c r="KK77" s="6"/>
      <c r="KL77" s="6"/>
      <c r="KM77" s="6"/>
      <c r="KO77" s="14"/>
      <c r="KP77" s="32"/>
      <c r="KQ77" s="27"/>
      <c r="KR77" s="27"/>
      <c r="KT77" s="6"/>
      <c r="KU77" s="6"/>
      <c r="KV77" s="6"/>
      <c r="KW77" s="6"/>
      <c r="KY77" s="14"/>
      <c r="KZ77" s="32"/>
      <c r="LA77" s="27"/>
      <c r="LB77" s="27"/>
      <c r="LD77" s="6"/>
      <c r="LE77" s="6"/>
      <c r="LF77" s="6"/>
      <c r="LG77" s="6"/>
      <c r="LI77" s="14"/>
      <c r="LJ77" s="32"/>
      <c r="LK77" s="27"/>
      <c r="LL77" s="27"/>
      <c r="LN77" s="6"/>
      <c r="LO77" s="6"/>
      <c r="LP77" s="6"/>
      <c r="LQ77" s="6"/>
      <c r="LS77" s="14"/>
      <c r="LT77" s="32"/>
      <c r="LU77" s="27"/>
      <c r="LV77" s="27"/>
      <c r="LX77" s="6"/>
      <c r="LY77" s="6"/>
      <c r="LZ77" s="6"/>
      <c r="MA77" s="6"/>
      <c r="MC77" s="14"/>
      <c r="MD77" s="32"/>
      <c r="ME77" s="27"/>
      <c r="MF77" s="27"/>
      <c r="MH77" s="6"/>
      <c r="MI77" s="6"/>
      <c r="MJ77" s="6"/>
      <c r="MK77" s="6"/>
      <c r="MM77" s="14"/>
      <c r="MN77" s="32"/>
      <c r="MO77" s="27"/>
      <c r="MP77" s="27"/>
      <c r="MR77" s="6"/>
      <c r="MS77" s="6"/>
      <c r="MT77" s="6"/>
      <c r="MU77" s="6"/>
      <c r="MW77" s="14"/>
      <c r="MX77" s="32"/>
      <c r="MY77" s="27"/>
      <c r="MZ77" s="27"/>
      <c r="NB77" s="6"/>
      <c r="NC77" s="6"/>
      <c r="ND77" s="6"/>
      <c r="NE77" s="6"/>
      <c r="NG77" s="14"/>
      <c r="NH77" s="32"/>
      <c r="NI77" s="27"/>
      <c r="NJ77" s="27"/>
      <c r="NL77" s="6"/>
      <c r="NM77" s="6"/>
      <c r="NN77" s="6"/>
      <c r="NO77" s="6"/>
      <c r="NQ77" s="14"/>
      <c r="NR77" s="32"/>
      <c r="NS77" s="27"/>
      <c r="NT77" s="27"/>
      <c r="NV77" s="6"/>
      <c r="NW77" s="6"/>
      <c r="NX77" s="6"/>
      <c r="NY77" s="6"/>
      <c r="OA77" s="14"/>
      <c r="OB77" s="32"/>
      <c r="OC77" s="27"/>
      <c r="OD77" s="27"/>
      <c r="OF77" s="6"/>
      <c r="OG77" s="6"/>
      <c r="OH77" s="6"/>
      <c r="OI77" s="6"/>
      <c r="OK77" s="14"/>
      <c r="OL77" s="32"/>
      <c r="OM77" s="27"/>
      <c r="ON77" s="27"/>
      <c r="OP77" s="6"/>
      <c r="OQ77" s="6"/>
      <c r="OR77" s="6"/>
      <c r="OS77" s="6"/>
      <c r="OT77" s="6"/>
      <c r="PF77" s="14"/>
      <c r="PG77" s="32"/>
      <c r="PH77" s="27"/>
      <c r="PI77" s="27"/>
      <c r="PK77" s="6"/>
      <c r="PL77" s="6"/>
      <c r="PM77" s="6"/>
      <c r="PN77" s="6"/>
      <c r="PO77" s="6"/>
      <c r="PQ77" s="14"/>
      <c r="PR77" s="32"/>
      <c r="PS77" s="27"/>
      <c r="PT77" s="27"/>
      <c r="PV77" s="6"/>
      <c r="PW77" s="6"/>
      <c r="PX77" s="6"/>
      <c r="PY77" s="6"/>
      <c r="PZ77" s="6"/>
      <c r="QB77" s="14"/>
      <c r="QC77" s="32"/>
      <c r="QD77" s="27"/>
      <c r="QE77" s="27"/>
      <c r="QG77" s="6"/>
      <c r="QH77" s="6"/>
      <c r="QI77" s="6"/>
      <c r="QJ77" s="6"/>
      <c r="QK77" s="6"/>
      <c r="QM77" s="14"/>
      <c r="QN77" s="32"/>
      <c r="QO77" s="27"/>
      <c r="QP77" s="27"/>
      <c r="QR77" s="6"/>
      <c r="QS77" s="6"/>
      <c r="QT77" s="6"/>
      <c r="QU77" s="6"/>
      <c r="QV77" s="6"/>
      <c r="QX77" s="14"/>
      <c r="QY77" s="32"/>
      <c r="QZ77" s="27"/>
      <c r="RA77" s="27"/>
      <c r="RC77" s="6"/>
      <c r="RD77" s="6"/>
      <c r="RE77" s="6"/>
      <c r="RF77" s="6"/>
      <c r="RG77" s="6"/>
    </row>
    <row r="78" spans="121:475">
      <c r="DQ78" s="105"/>
      <c r="EA78" s="105"/>
      <c r="EK78" s="14"/>
      <c r="EL78" s="32"/>
      <c r="EM78" s="27"/>
      <c r="EN78" s="27"/>
      <c r="EP78" s="6"/>
      <c r="EQ78" s="6"/>
      <c r="ER78" s="6"/>
      <c r="ES78" s="6"/>
      <c r="EU78" s="14"/>
      <c r="EV78" s="32"/>
      <c r="EW78" s="27"/>
      <c r="EX78" s="27"/>
      <c r="EZ78" s="6"/>
      <c r="FA78" s="6"/>
      <c r="FB78" s="6"/>
      <c r="FC78" s="6"/>
      <c r="FE78" s="14"/>
      <c r="FF78" s="32"/>
      <c r="FG78" s="27"/>
      <c r="FH78" s="27"/>
      <c r="FJ78" s="6"/>
      <c r="FK78" s="6"/>
      <c r="FL78" s="6"/>
      <c r="FM78" s="6"/>
      <c r="FO78" s="14"/>
      <c r="FP78" s="32"/>
      <c r="FQ78" s="27"/>
      <c r="FR78" s="27"/>
      <c r="FT78" s="6"/>
      <c r="FU78" s="6"/>
      <c r="FV78" s="6"/>
      <c r="FW78" s="6"/>
      <c r="FY78" s="14"/>
      <c r="FZ78" s="32"/>
      <c r="GA78" s="27"/>
      <c r="GB78" s="27"/>
      <c r="GD78" s="6"/>
      <c r="GE78" s="6"/>
      <c r="GF78" s="6"/>
      <c r="GG78" s="6"/>
      <c r="GI78" s="14"/>
      <c r="GJ78" s="32"/>
      <c r="GK78" s="27"/>
      <c r="GL78" s="27"/>
      <c r="GN78" s="6"/>
      <c r="GO78" s="6"/>
      <c r="GP78" s="6"/>
      <c r="GQ78" s="6"/>
      <c r="GS78" s="14"/>
      <c r="GT78" s="32"/>
      <c r="GU78" s="27"/>
      <c r="GV78" s="27"/>
      <c r="GX78" s="6"/>
      <c r="GY78" s="6"/>
      <c r="GZ78" s="6"/>
      <c r="HA78" s="6"/>
      <c r="HC78" s="14"/>
      <c r="HD78" s="32"/>
      <c r="HE78" s="27"/>
      <c r="HF78" s="27"/>
      <c r="HH78" s="6"/>
      <c r="HI78" s="6"/>
      <c r="HJ78" s="6"/>
      <c r="HK78" s="6"/>
      <c r="HM78" s="14"/>
      <c r="HN78" s="32"/>
      <c r="HO78" s="27"/>
      <c r="HP78" s="27"/>
      <c r="HR78" s="6"/>
      <c r="HS78" s="6"/>
      <c r="HT78" s="6"/>
      <c r="HU78" s="6"/>
      <c r="HW78" s="14"/>
      <c r="HX78" s="32"/>
      <c r="HY78" s="27"/>
      <c r="HZ78" s="27"/>
      <c r="IB78" s="6"/>
      <c r="IC78" s="6"/>
      <c r="ID78" s="6"/>
      <c r="IE78" s="6"/>
      <c r="IG78" s="14"/>
      <c r="IH78" s="32"/>
      <c r="II78" s="27"/>
      <c r="IJ78" s="27"/>
      <c r="IL78" s="6"/>
      <c r="IM78" s="6"/>
      <c r="IN78" s="6"/>
      <c r="IO78" s="6"/>
      <c r="IQ78" s="14"/>
      <c r="IR78" s="32"/>
      <c r="IS78" s="27"/>
      <c r="IT78" s="27"/>
      <c r="IV78" s="6"/>
      <c r="IW78" s="6"/>
      <c r="IX78" s="6"/>
      <c r="IY78" s="6"/>
      <c r="JA78" s="14"/>
      <c r="JB78" s="32"/>
      <c r="JC78" s="27"/>
      <c r="JD78" s="27"/>
      <c r="JF78" s="6"/>
      <c r="JG78" s="6"/>
      <c r="JH78" s="6"/>
      <c r="JI78" s="6"/>
      <c r="JK78" s="14"/>
      <c r="JL78" s="32"/>
      <c r="JM78" s="27"/>
      <c r="JN78" s="27"/>
      <c r="JP78" s="6"/>
      <c r="JQ78" s="6"/>
      <c r="JR78" s="6"/>
      <c r="JS78" s="6"/>
      <c r="JU78" s="14"/>
      <c r="JV78" s="32"/>
      <c r="JW78" s="27"/>
      <c r="JX78" s="27"/>
      <c r="JZ78" s="6"/>
      <c r="KA78" s="6"/>
      <c r="KB78" s="6"/>
      <c r="KC78" s="6"/>
      <c r="KE78" s="14"/>
      <c r="KF78" s="32"/>
      <c r="KG78" s="27"/>
      <c r="KH78" s="27"/>
      <c r="KJ78" s="6"/>
      <c r="KK78" s="6"/>
      <c r="KL78" s="6"/>
      <c r="KM78" s="6"/>
      <c r="KO78" s="14"/>
      <c r="KP78" s="32"/>
      <c r="KQ78" s="27"/>
      <c r="KR78" s="27"/>
      <c r="KT78" s="6"/>
      <c r="KU78" s="6"/>
      <c r="KV78" s="6"/>
      <c r="KW78" s="6"/>
      <c r="KY78" s="14"/>
      <c r="KZ78" s="32"/>
      <c r="LA78" s="27"/>
      <c r="LB78" s="27"/>
      <c r="LD78" s="6"/>
      <c r="LE78" s="6"/>
      <c r="LF78" s="6"/>
      <c r="LG78" s="6"/>
      <c r="LI78" s="14"/>
      <c r="LJ78" s="32"/>
      <c r="LK78" s="27"/>
      <c r="LL78" s="27"/>
      <c r="LN78" s="6"/>
      <c r="LO78" s="6"/>
      <c r="LP78" s="6"/>
      <c r="LQ78" s="6"/>
      <c r="LS78" s="14"/>
      <c r="LT78" s="32"/>
      <c r="LU78" s="27"/>
      <c r="LV78" s="27"/>
      <c r="LX78" s="6"/>
      <c r="LY78" s="6"/>
      <c r="LZ78" s="6"/>
      <c r="MA78" s="6"/>
      <c r="MC78" s="14"/>
      <c r="MD78" s="32"/>
      <c r="ME78" s="27"/>
      <c r="MF78" s="27"/>
      <c r="MH78" s="6"/>
      <c r="MI78" s="6"/>
      <c r="MJ78" s="6"/>
      <c r="MK78" s="6"/>
      <c r="MM78" s="14"/>
      <c r="MN78" s="32"/>
      <c r="MO78" s="27"/>
      <c r="MP78" s="27"/>
      <c r="MR78" s="6"/>
      <c r="MS78" s="6"/>
      <c r="MT78" s="6"/>
      <c r="MU78" s="6"/>
      <c r="MW78" s="14"/>
      <c r="MX78" s="32"/>
      <c r="MY78" s="27"/>
      <c r="MZ78" s="27"/>
      <c r="NB78" s="6"/>
      <c r="NC78" s="6"/>
      <c r="ND78" s="6"/>
      <c r="NE78" s="6"/>
      <c r="NG78" s="14"/>
      <c r="NH78" s="32"/>
      <c r="NI78" s="27"/>
      <c r="NJ78" s="27"/>
      <c r="NL78" s="6"/>
      <c r="NM78" s="6"/>
      <c r="NN78" s="6"/>
      <c r="NO78" s="6"/>
      <c r="NQ78" s="14"/>
      <c r="NR78" s="32"/>
      <c r="NS78" s="27"/>
      <c r="NT78" s="27"/>
      <c r="NV78" s="6"/>
      <c r="NW78" s="6"/>
      <c r="NX78" s="6"/>
      <c r="NY78" s="6"/>
      <c r="OA78" s="14"/>
      <c r="OB78" s="32"/>
      <c r="OC78" s="27"/>
      <c r="OD78" s="27"/>
      <c r="OF78" s="6"/>
      <c r="OG78" s="6"/>
      <c r="OH78" s="6"/>
      <c r="OI78" s="6"/>
      <c r="OK78" s="14"/>
      <c r="OL78" s="32"/>
      <c r="OM78" s="27"/>
      <c r="ON78" s="27"/>
      <c r="OP78" s="6"/>
      <c r="OQ78" s="6"/>
      <c r="OR78" s="6"/>
      <c r="OS78" s="6"/>
      <c r="OT78" s="6"/>
      <c r="PF78" s="14"/>
      <c r="PG78" s="32"/>
      <c r="PH78" s="27"/>
      <c r="PI78" s="27"/>
      <c r="PK78" s="6"/>
      <c r="PL78" s="6"/>
      <c r="PM78" s="6"/>
      <c r="PN78" s="6"/>
      <c r="PO78" s="6"/>
      <c r="PQ78" s="14"/>
      <c r="PR78" s="32"/>
      <c r="PS78" s="27"/>
      <c r="PT78" s="27"/>
      <c r="PV78" s="6"/>
      <c r="PW78" s="6"/>
      <c r="PX78" s="6"/>
      <c r="PY78" s="6"/>
      <c r="PZ78" s="6"/>
      <c r="QB78" s="14"/>
      <c r="QC78" s="32"/>
      <c r="QD78" s="27"/>
      <c r="QE78" s="27"/>
      <c r="QG78" s="6"/>
      <c r="QH78" s="6"/>
      <c r="QI78" s="6"/>
      <c r="QJ78" s="6"/>
      <c r="QK78" s="6"/>
      <c r="QM78" s="14"/>
      <c r="QN78" s="32"/>
      <c r="QO78" s="27"/>
      <c r="QP78" s="27"/>
      <c r="QR78" s="6"/>
      <c r="QS78" s="6"/>
      <c r="QT78" s="6"/>
      <c r="QU78" s="6"/>
      <c r="QV78" s="6"/>
      <c r="QX78" s="14"/>
      <c r="QY78" s="32"/>
      <c r="QZ78" s="27"/>
      <c r="RA78" s="27"/>
      <c r="RC78" s="6"/>
      <c r="RD78" s="6"/>
      <c r="RE78" s="6"/>
      <c r="RF78" s="6"/>
      <c r="RG78" s="6"/>
    </row>
    <row r="79" spans="121:475">
      <c r="DQ79" s="105"/>
      <c r="EA79" s="105"/>
      <c r="EK79" s="14"/>
      <c r="EL79" s="32"/>
      <c r="EM79" s="27"/>
      <c r="EN79" s="27"/>
      <c r="EP79" s="6"/>
      <c r="EQ79" s="6"/>
      <c r="ER79" s="6"/>
      <c r="ES79" s="6"/>
      <c r="EU79" s="14"/>
      <c r="EV79" s="32"/>
      <c r="EW79" s="27"/>
      <c r="EX79" s="27"/>
      <c r="EZ79" s="6"/>
      <c r="FA79" s="6"/>
      <c r="FB79" s="6"/>
      <c r="FC79" s="6"/>
      <c r="FE79" s="14"/>
      <c r="FF79" s="32"/>
      <c r="FG79" s="27"/>
      <c r="FH79" s="27"/>
      <c r="FJ79" s="6"/>
      <c r="FK79" s="6"/>
      <c r="FL79" s="6"/>
      <c r="FM79" s="6"/>
      <c r="FO79" s="14"/>
      <c r="FP79" s="32"/>
      <c r="FQ79" s="27"/>
      <c r="FR79" s="27"/>
      <c r="FT79" s="6"/>
      <c r="FU79" s="6"/>
      <c r="FV79" s="6"/>
      <c r="FW79" s="6"/>
      <c r="FY79" s="14"/>
      <c r="FZ79" s="32"/>
      <c r="GA79" s="27"/>
      <c r="GB79" s="27"/>
      <c r="GD79" s="6"/>
      <c r="GE79" s="6"/>
      <c r="GF79" s="6"/>
      <c r="GG79" s="6"/>
      <c r="GI79" s="14"/>
      <c r="GJ79" s="32"/>
      <c r="GK79" s="27"/>
      <c r="GL79" s="27"/>
      <c r="GN79" s="6"/>
      <c r="GO79" s="6"/>
      <c r="GP79" s="6"/>
      <c r="GQ79" s="6"/>
      <c r="GS79" s="14"/>
      <c r="GT79" s="32"/>
      <c r="GU79" s="27"/>
      <c r="GV79" s="27"/>
      <c r="GX79" s="6"/>
      <c r="GY79" s="6"/>
      <c r="GZ79" s="6"/>
      <c r="HA79" s="6"/>
      <c r="HC79" s="14"/>
      <c r="HD79" s="32"/>
      <c r="HE79" s="27"/>
      <c r="HF79" s="27"/>
      <c r="HH79" s="6"/>
      <c r="HI79" s="6"/>
      <c r="HJ79" s="6"/>
      <c r="HK79" s="6"/>
      <c r="HM79" s="14"/>
      <c r="HN79" s="32"/>
      <c r="HO79" s="27"/>
      <c r="HP79" s="27"/>
      <c r="HR79" s="6"/>
      <c r="HS79" s="6"/>
      <c r="HT79" s="6"/>
      <c r="HU79" s="6"/>
      <c r="HW79" s="14"/>
      <c r="HX79" s="32"/>
      <c r="HY79" s="27"/>
      <c r="HZ79" s="27"/>
      <c r="IB79" s="6"/>
      <c r="IC79" s="6"/>
      <c r="ID79" s="6"/>
      <c r="IE79" s="6"/>
      <c r="IG79" s="14"/>
      <c r="IH79" s="32"/>
      <c r="II79" s="27"/>
      <c r="IJ79" s="27"/>
      <c r="IL79" s="6"/>
      <c r="IM79" s="6"/>
      <c r="IN79" s="6"/>
      <c r="IO79" s="6"/>
      <c r="IQ79" s="14"/>
      <c r="IR79" s="32"/>
      <c r="IS79" s="27"/>
      <c r="IT79" s="27"/>
      <c r="IV79" s="6"/>
      <c r="IW79" s="6"/>
      <c r="IX79" s="6"/>
      <c r="IY79" s="6"/>
      <c r="JA79" s="14"/>
      <c r="JB79" s="32"/>
      <c r="JC79" s="27"/>
      <c r="JD79" s="27"/>
      <c r="JF79" s="6"/>
      <c r="JG79" s="6"/>
      <c r="JH79" s="6"/>
      <c r="JI79" s="6"/>
      <c r="JK79" s="14"/>
      <c r="JL79" s="32"/>
      <c r="JM79" s="27"/>
      <c r="JN79" s="27"/>
      <c r="JP79" s="6"/>
      <c r="JQ79" s="6"/>
      <c r="JR79" s="6"/>
      <c r="JS79" s="6"/>
      <c r="JU79" s="14"/>
      <c r="JV79" s="32"/>
      <c r="JW79" s="27"/>
      <c r="JX79" s="27"/>
      <c r="JZ79" s="6"/>
      <c r="KA79" s="6"/>
      <c r="KB79" s="6"/>
      <c r="KC79" s="6"/>
      <c r="KE79" s="14"/>
      <c r="KF79" s="32"/>
      <c r="KG79" s="27"/>
      <c r="KH79" s="27"/>
      <c r="KJ79" s="6"/>
      <c r="KK79" s="6"/>
      <c r="KL79" s="6"/>
      <c r="KM79" s="6"/>
      <c r="KO79" s="14"/>
      <c r="KP79" s="32"/>
      <c r="KQ79" s="27"/>
      <c r="KR79" s="27"/>
      <c r="KT79" s="6"/>
      <c r="KU79" s="6"/>
      <c r="KV79" s="6"/>
      <c r="KW79" s="6"/>
      <c r="KY79" s="14"/>
      <c r="KZ79" s="32"/>
      <c r="LA79" s="27"/>
      <c r="LB79" s="27"/>
      <c r="LD79" s="6"/>
      <c r="LE79" s="6"/>
      <c r="LF79" s="6"/>
      <c r="LG79" s="6"/>
      <c r="LI79" s="14"/>
      <c r="LJ79" s="32"/>
      <c r="LK79" s="27"/>
      <c r="LL79" s="27"/>
      <c r="LN79" s="6"/>
      <c r="LO79" s="6"/>
      <c r="LP79" s="6"/>
      <c r="LQ79" s="6"/>
      <c r="LS79" s="14"/>
      <c r="LT79" s="32"/>
      <c r="LU79" s="27"/>
      <c r="LV79" s="27"/>
      <c r="LX79" s="6"/>
      <c r="LY79" s="6"/>
      <c r="LZ79" s="6"/>
      <c r="MA79" s="6"/>
      <c r="MC79" s="14"/>
      <c r="MD79" s="32"/>
      <c r="ME79" s="27"/>
      <c r="MF79" s="27"/>
      <c r="MH79" s="6"/>
      <c r="MI79" s="6"/>
      <c r="MJ79" s="6"/>
      <c r="MK79" s="6"/>
      <c r="MM79" s="14"/>
      <c r="MN79" s="32"/>
      <c r="MO79" s="27"/>
      <c r="MP79" s="27"/>
      <c r="MR79" s="6"/>
      <c r="MS79" s="6"/>
      <c r="MT79" s="6"/>
      <c r="MU79" s="6"/>
      <c r="MW79" s="14"/>
      <c r="MX79" s="32"/>
      <c r="MY79" s="27"/>
      <c r="MZ79" s="27"/>
      <c r="NB79" s="6"/>
      <c r="NC79" s="6"/>
      <c r="ND79" s="6"/>
      <c r="NE79" s="6"/>
      <c r="NG79" s="14"/>
      <c r="NH79" s="32"/>
      <c r="NI79" s="27"/>
      <c r="NJ79" s="27"/>
      <c r="NL79" s="6"/>
      <c r="NM79" s="6"/>
      <c r="NN79" s="6"/>
      <c r="NO79" s="6"/>
      <c r="NQ79" s="14"/>
      <c r="NR79" s="32"/>
      <c r="NS79" s="27"/>
      <c r="NT79" s="27"/>
      <c r="NV79" s="6"/>
      <c r="NW79" s="6"/>
      <c r="NX79" s="6"/>
      <c r="NY79" s="6"/>
      <c r="OA79" s="14"/>
      <c r="OB79" s="32"/>
      <c r="OC79" s="27"/>
      <c r="OD79" s="27"/>
      <c r="OF79" s="6"/>
      <c r="OG79" s="6"/>
      <c r="OH79" s="6"/>
      <c r="OI79" s="6"/>
      <c r="OK79" s="14"/>
      <c r="OL79" s="32"/>
      <c r="OM79" s="27"/>
      <c r="ON79" s="27"/>
      <c r="OP79" s="6"/>
      <c r="OQ79" s="6"/>
      <c r="OR79" s="6"/>
      <c r="OS79" s="6"/>
      <c r="OT79" s="6"/>
      <c r="PF79" s="14"/>
      <c r="PG79" s="32"/>
      <c r="PH79" s="27"/>
      <c r="PI79" s="27"/>
      <c r="PK79" s="6"/>
      <c r="PL79" s="6"/>
      <c r="PM79" s="6"/>
      <c r="PN79" s="6"/>
      <c r="PO79" s="6"/>
      <c r="PQ79" s="14"/>
      <c r="PR79" s="32"/>
      <c r="PS79" s="27"/>
      <c r="PT79" s="27"/>
      <c r="PV79" s="6"/>
      <c r="PW79" s="6"/>
      <c r="PX79" s="6"/>
      <c r="PY79" s="6"/>
      <c r="PZ79" s="6"/>
      <c r="QB79" s="14"/>
      <c r="QC79" s="32"/>
      <c r="QD79" s="27"/>
      <c r="QE79" s="27"/>
      <c r="QG79" s="6"/>
      <c r="QH79" s="6"/>
      <c r="QI79" s="6"/>
      <c r="QJ79" s="6"/>
      <c r="QK79" s="6"/>
      <c r="QM79" s="14"/>
      <c r="QN79" s="32"/>
      <c r="QO79" s="27"/>
      <c r="QP79" s="27"/>
      <c r="QR79" s="6"/>
      <c r="QS79" s="6"/>
      <c r="QT79" s="6"/>
      <c r="QU79" s="6"/>
      <c r="QV79" s="6"/>
      <c r="QX79" s="14"/>
      <c r="QY79" s="32"/>
      <c r="QZ79" s="27"/>
      <c r="RA79" s="27"/>
      <c r="RC79" s="6"/>
      <c r="RD79" s="6"/>
      <c r="RE79" s="6"/>
      <c r="RF79" s="6"/>
      <c r="RG79" s="6"/>
    </row>
    <row r="80" spans="121:475">
      <c r="DQ80" s="105"/>
      <c r="EA80" s="105"/>
      <c r="EK80" s="14"/>
      <c r="EL80" s="32"/>
      <c r="EM80" s="27"/>
      <c r="EN80" s="27"/>
      <c r="EP80" s="6"/>
      <c r="EQ80" s="6"/>
      <c r="ER80" s="6"/>
      <c r="ES80" s="6"/>
      <c r="EU80" s="14"/>
      <c r="EV80" s="32"/>
      <c r="EW80" s="27"/>
      <c r="EX80" s="27"/>
      <c r="EZ80" s="6"/>
      <c r="FA80" s="6"/>
      <c r="FB80" s="6"/>
      <c r="FC80" s="6"/>
      <c r="FE80" s="14"/>
      <c r="FF80" s="32"/>
      <c r="FG80" s="27"/>
      <c r="FH80" s="27"/>
      <c r="FJ80" s="6"/>
      <c r="FK80" s="6"/>
      <c r="FL80" s="6"/>
      <c r="FM80" s="6"/>
      <c r="FO80" s="14"/>
      <c r="FP80" s="32"/>
      <c r="FQ80" s="27"/>
      <c r="FR80" s="27"/>
      <c r="FT80" s="6"/>
      <c r="FU80" s="6"/>
      <c r="FV80" s="6"/>
      <c r="FW80" s="6"/>
      <c r="FY80" s="14"/>
      <c r="FZ80" s="32"/>
      <c r="GA80" s="27"/>
      <c r="GB80" s="27"/>
      <c r="GD80" s="6"/>
      <c r="GE80" s="6"/>
      <c r="GF80" s="6"/>
      <c r="GG80" s="6"/>
      <c r="GI80" s="14"/>
      <c r="GJ80" s="32"/>
      <c r="GK80" s="27"/>
      <c r="GL80" s="27"/>
      <c r="GN80" s="6"/>
      <c r="GO80" s="6"/>
      <c r="GP80" s="6"/>
      <c r="GQ80" s="6"/>
      <c r="GS80" s="14"/>
      <c r="GT80" s="32"/>
      <c r="GU80" s="27"/>
      <c r="GV80" s="27"/>
      <c r="GX80" s="6"/>
      <c r="GY80" s="6"/>
      <c r="GZ80" s="6"/>
      <c r="HA80" s="6"/>
      <c r="HC80" s="14"/>
      <c r="HD80" s="32"/>
      <c r="HE80" s="27"/>
      <c r="HF80" s="27"/>
      <c r="HH80" s="6"/>
      <c r="HI80" s="6"/>
      <c r="HJ80" s="6"/>
      <c r="HK80" s="6"/>
      <c r="HM80" s="14"/>
      <c r="HN80" s="32"/>
      <c r="HO80" s="27"/>
      <c r="HP80" s="27"/>
      <c r="HR80" s="6"/>
      <c r="HS80" s="6"/>
      <c r="HT80" s="6"/>
      <c r="HU80" s="6"/>
      <c r="HW80" s="14"/>
      <c r="HX80" s="32"/>
      <c r="HY80" s="27"/>
      <c r="HZ80" s="27"/>
      <c r="IB80" s="6"/>
      <c r="IC80" s="6"/>
      <c r="ID80" s="6"/>
      <c r="IE80" s="6"/>
      <c r="IG80" s="14"/>
      <c r="IH80" s="32"/>
      <c r="II80" s="27"/>
      <c r="IJ80" s="27"/>
      <c r="IL80" s="6"/>
      <c r="IM80" s="6"/>
      <c r="IN80" s="6"/>
      <c r="IO80" s="6"/>
      <c r="IQ80" s="14"/>
      <c r="IR80" s="32"/>
      <c r="IS80" s="27"/>
      <c r="IT80" s="27"/>
      <c r="IV80" s="6"/>
      <c r="IW80" s="6"/>
      <c r="IX80" s="6"/>
      <c r="IY80" s="6"/>
      <c r="JA80" s="14"/>
      <c r="JB80" s="32"/>
      <c r="JC80" s="27"/>
      <c r="JD80" s="27"/>
      <c r="JF80" s="6"/>
      <c r="JG80" s="6"/>
      <c r="JH80" s="6"/>
      <c r="JI80" s="6"/>
      <c r="JK80" s="14"/>
      <c r="JL80" s="32"/>
      <c r="JM80" s="27"/>
      <c r="JN80" s="27"/>
      <c r="JP80" s="6"/>
      <c r="JQ80" s="6"/>
      <c r="JR80" s="6"/>
      <c r="JS80" s="6"/>
      <c r="JU80" s="14"/>
      <c r="JV80" s="32"/>
      <c r="JW80" s="27"/>
      <c r="JX80" s="27"/>
      <c r="JZ80" s="6"/>
      <c r="KA80" s="6"/>
      <c r="KB80" s="6"/>
      <c r="KC80" s="6"/>
      <c r="KE80" s="14"/>
      <c r="KF80" s="32"/>
      <c r="KG80" s="27"/>
      <c r="KH80" s="27"/>
      <c r="KJ80" s="6"/>
      <c r="KK80" s="6"/>
      <c r="KL80" s="6"/>
      <c r="KM80" s="6"/>
      <c r="KO80" s="14"/>
      <c r="KP80" s="32"/>
      <c r="KQ80" s="27"/>
      <c r="KR80" s="27"/>
      <c r="KT80" s="6"/>
      <c r="KU80" s="6"/>
      <c r="KV80" s="6"/>
      <c r="KW80" s="6"/>
      <c r="KY80" s="14"/>
      <c r="KZ80" s="32"/>
      <c r="LA80" s="27"/>
      <c r="LB80" s="27"/>
      <c r="LD80" s="6"/>
      <c r="LE80" s="6"/>
      <c r="LF80" s="6"/>
      <c r="LG80" s="6"/>
      <c r="LI80" s="14"/>
      <c r="LJ80" s="32"/>
      <c r="LK80" s="27"/>
      <c r="LL80" s="27"/>
      <c r="LN80" s="6"/>
      <c r="LO80" s="6"/>
      <c r="LP80" s="6"/>
      <c r="LQ80" s="6"/>
      <c r="LS80" s="14"/>
      <c r="LT80" s="32"/>
      <c r="LU80" s="27"/>
      <c r="LV80" s="27"/>
      <c r="LX80" s="6"/>
      <c r="LY80" s="6"/>
      <c r="LZ80" s="6"/>
      <c r="MA80" s="6"/>
      <c r="MC80" s="14"/>
      <c r="MD80" s="32"/>
      <c r="ME80" s="27"/>
      <c r="MF80" s="27"/>
      <c r="MH80" s="6"/>
      <c r="MI80" s="6"/>
      <c r="MJ80" s="6"/>
      <c r="MK80" s="6"/>
      <c r="MM80" s="14"/>
      <c r="MN80" s="32"/>
      <c r="MO80" s="27"/>
      <c r="MP80" s="27"/>
      <c r="MR80" s="6"/>
      <c r="MS80" s="6"/>
      <c r="MT80" s="6"/>
      <c r="MU80" s="6"/>
      <c r="MW80" s="14"/>
      <c r="MX80" s="32"/>
      <c r="MY80" s="27"/>
      <c r="MZ80" s="27"/>
      <c r="NB80" s="6"/>
      <c r="NC80" s="6"/>
      <c r="ND80" s="6"/>
      <c r="NE80" s="6"/>
      <c r="NG80" s="14"/>
      <c r="NH80" s="32"/>
      <c r="NI80" s="27"/>
      <c r="NJ80" s="27"/>
      <c r="NL80" s="6"/>
      <c r="NM80" s="6"/>
      <c r="NN80" s="6"/>
      <c r="NO80" s="6"/>
      <c r="NQ80" s="14"/>
      <c r="NR80" s="32"/>
      <c r="NS80" s="27"/>
      <c r="NT80" s="27"/>
      <c r="NV80" s="6"/>
      <c r="NW80" s="6"/>
      <c r="NX80" s="6"/>
      <c r="NY80" s="6"/>
      <c r="OA80" s="14"/>
      <c r="OB80" s="32"/>
      <c r="OC80" s="27"/>
      <c r="OD80" s="27"/>
      <c r="OF80" s="6"/>
      <c r="OG80" s="6"/>
      <c r="OH80" s="6"/>
      <c r="OI80" s="6"/>
      <c r="OK80" s="14"/>
      <c r="OL80" s="32"/>
      <c r="OM80" s="27"/>
      <c r="ON80" s="27"/>
      <c r="OP80" s="6"/>
      <c r="OQ80" s="6"/>
      <c r="OR80" s="6"/>
      <c r="OS80" s="6"/>
      <c r="OT80" s="6"/>
      <c r="PF80" s="14"/>
      <c r="PG80" s="32"/>
      <c r="PH80" s="27"/>
      <c r="PI80" s="27"/>
      <c r="PK80" s="6"/>
      <c r="PL80" s="6"/>
      <c r="PM80" s="6"/>
      <c r="PN80" s="6"/>
      <c r="PO80" s="6"/>
      <c r="PQ80" s="14"/>
      <c r="PR80" s="32"/>
      <c r="PS80" s="27"/>
      <c r="PT80" s="27"/>
      <c r="PV80" s="6"/>
      <c r="PW80" s="6"/>
      <c r="PX80" s="6"/>
      <c r="PY80" s="6"/>
      <c r="PZ80" s="6"/>
      <c r="QB80" s="14"/>
      <c r="QC80" s="32"/>
      <c r="QD80" s="27"/>
      <c r="QE80" s="27"/>
      <c r="QG80" s="6"/>
      <c r="QH80" s="6"/>
      <c r="QI80" s="6"/>
      <c r="QJ80" s="6"/>
      <c r="QK80" s="6"/>
      <c r="QM80" s="14"/>
      <c r="QN80" s="32"/>
      <c r="QO80" s="27"/>
      <c r="QP80" s="27"/>
      <c r="QR80" s="6"/>
      <c r="QS80" s="6"/>
      <c r="QT80" s="6"/>
      <c r="QU80" s="6"/>
      <c r="QV80" s="6"/>
      <c r="QX80" s="14"/>
      <c r="QY80" s="32"/>
      <c r="QZ80" s="27"/>
      <c r="RA80" s="27"/>
      <c r="RC80" s="6"/>
      <c r="RD80" s="6"/>
      <c r="RE80" s="6"/>
      <c r="RF80" s="6"/>
      <c r="RG80" s="6"/>
    </row>
    <row r="81" spans="121:475">
      <c r="DQ81" s="105"/>
      <c r="EA81" s="105"/>
      <c r="EK81" s="14"/>
      <c r="EL81" s="32"/>
      <c r="EM81" s="27"/>
      <c r="EN81" s="27"/>
      <c r="EP81" s="6"/>
      <c r="EQ81" s="6"/>
      <c r="ER81" s="6"/>
      <c r="ES81" s="6"/>
      <c r="EU81" s="14"/>
      <c r="EV81" s="32"/>
      <c r="EW81" s="27"/>
      <c r="EX81" s="27"/>
      <c r="EZ81" s="6"/>
      <c r="FA81" s="6"/>
      <c r="FB81" s="6"/>
      <c r="FC81" s="6"/>
      <c r="FE81" s="14"/>
      <c r="FF81" s="32"/>
      <c r="FG81" s="27"/>
      <c r="FH81" s="27"/>
      <c r="FJ81" s="6"/>
      <c r="FK81" s="6"/>
      <c r="FL81" s="6"/>
      <c r="FM81" s="6"/>
      <c r="FO81" s="14"/>
      <c r="FP81" s="32"/>
      <c r="FQ81" s="27"/>
      <c r="FR81" s="27"/>
      <c r="FT81" s="6"/>
      <c r="FU81" s="6"/>
      <c r="FV81" s="6"/>
      <c r="FW81" s="6"/>
      <c r="FY81" s="14"/>
      <c r="FZ81" s="32"/>
      <c r="GA81" s="27"/>
      <c r="GB81" s="27"/>
      <c r="GD81" s="6"/>
      <c r="GE81" s="6"/>
      <c r="GF81" s="6"/>
      <c r="GG81" s="6"/>
      <c r="GI81" s="14"/>
      <c r="GJ81" s="32"/>
      <c r="GK81" s="27"/>
      <c r="GL81" s="27"/>
      <c r="GN81" s="6"/>
      <c r="GO81" s="6"/>
      <c r="GP81" s="6"/>
      <c r="GQ81" s="6"/>
      <c r="GS81" s="14"/>
      <c r="GT81" s="32"/>
      <c r="GU81" s="27"/>
      <c r="GV81" s="27"/>
      <c r="GX81" s="6"/>
      <c r="GY81" s="6"/>
      <c r="GZ81" s="6"/>
      <c r="HA81" s="6"/>
      <c r="HC81" s="14"/>
      <c r="HD81" s="32"/>
      <c r="HE81" s="27"/>
      <c r="HF81" s="27"/>
      <c r="HH81" s="6"/>
      <c r="HI81" s="6"/>
      <c r="HJ81" s="6"/>
      <c r="HK81" s="6"/>
      <c r="HM81" s="14"/>
      <c r="HN81" s="32"/>
      <c r="HO81" s="27"/>
      <c r="HP81" s="27"/>
      <c r="HR81" s="6"/>
      <c r="HS81" s="6"/>
      <c r="HT81" s="6"/>
      <c r="HU81" s="6"/>
      <c r="HW81" s="14"/>
      <c r="HX81" s="32"/>
      <c r="HY81" s="27"/>
      <c r="HZ81" s="27"/>
      <c r="IB81" s="6"/>
      <c r="IC81" s="6"/>
      <c r="ID81" s="6"/>
      <c r="IE81" s="6"/>
      <c r="IG81" s="14"/>
      <c r="IH81" s="32"/>
      <c r="II81" s="27"/>
      <c r="IJ81" s="27"/>
      <c r="IL81" s="6"/>
      <c r="IM81" s="6"/>
      <c r="IN81" s="6"/>
      <c r="IO81" s="6"/>
      <c r="IQ81" s="14"/>
      <c r="IR81" s="32"/>
      <c r="IS81" s="27"/>
      <c r="IT81" s="27"/>
      <c r="IV81" s="6"/>
      <c r="IW81" s="6"/>
      <c r="IX81" s="6"/>
      <c r="IY81" s="6"/>
      <c r="JA81" s="14"/>
      <c r="JB81" s="32"/>
      <c r="JC81" s="27"/>
      <c r="JD81" s="27"/>
      <c r="JF81" s="6"/>
      <c r="JG81" s="6"/>
      <c r="JH81" s="6"/>
      <c r="JI81" s="6"/>
      <c r="JK81" s="14"/>
      <c r="JL81" s="32"/>
      <c r="JM81" s="27"/>
      <c r="JN81" s="27"/>
      <c r="JP81" s="6"/>
      <c r="JQ81" s="6"/>
      <c r="JR81" s="6"/>
      <c r="JS81" s="6"/>
      <c r="JU81" s="14"/>
      <c r="JV81" s="32"/>
      <c r="JW81" s="27"/>
      <c r="JX81" s="27"/>
      <c r="JZ81" s="6"/>
      <c r="KA81" s="6"/>
      <c r="KB81" s="6"/>
      <c r="KC81" s="6"/>
      <c r="KE81" s="14"/>
      <c r="KF81" s="32"/>
      <c r="KG81" s="27"/>
      <c r="KH81" s="27"/>
      <c r="KJ81" s="6"/>
      <c r="KK81" s="6"/>
      <c r="KL81" s="6"/>
      <c r="KM81" s="6"/>
      <c r="KO81" s="14"/>
      <c r="KP81" s="32"/>
      <c r="KQ81" s="27"/>
      <c r="KR81" s="27"/>
      <c r="KT81" s="6"/>
      <c r="KU81" s="6"/>
      <c r="KV81" s="6"/>
      <c r="KW81" s="6"/>
      <c r="KY81" s="14"/>
      <c r="KZ81" s="32"/>
      <c r="LA81" s="27"/>
      <c r="LB81" s="27"/>
      <c r="LD81" s="6"/>
      <c r="LE81" s="6"/>
      <c r="LF81" s="6"/>
      <c r="LG81" s="6"/>
      <c r="LI81" s="14"/>
      <c r="LJ81" s="32"/>
      <c r="LK81" s="27"/>
      <c r="LL81" s="27"/>
      <c r="LN81" s="6"/>
      <c r="LO81" s="6"/>
      <c r="LP81" s="6"/>
      <c r="LQ81" s="6"/>
      <c r="LS81" s="14"/>
      <c r="LT81" s="32"/>
      <c r="LU81" s="27"/>
      <c r="LV81" s="27"/>
      <c r="LX81" s="6"/>
      <c r="LY81" s="6"/>
      <c r="LZ81" s="6"/>
      <c r="MA81" s="6"/>
      <c r="MC81" s="14"/>
      <c r="MD81" s="32"/>
      <c r="ME81" s="27"/>
      <c r="MF81" s="27"/>
      <c r="MH81" s="6"/>
      <c r="MI81" s="6"/>
      <c r="MJ81" s="6"/>
      <c r="MK81" s="6"/>
      <c r="MM81" s="14"/>
      <c r="MN81" s="32"/>
      <c r="MO81" s="27"/>
      <c r="MP81" s="27"/>
      <c r="MR81" s="6"/>
      <c r="MS81" s="6"/>
      <c r="MT81" s="6"/>
      <c r="MU81" s="6"/>
      <c r="MW81" s="14"/>
      <c r="MX81" s="32"/>
      <c r="MY81" s="27"/>
      <c r="MZ81" s="27"/>
      <c r="NB81" s="6"/>
      <c r="NC81" s="6"/>
      <c r="ND81" s="6"/>
      <c r="NE81" s="6"/>
      <c r="NG81" s="14"/>
      <c r="NH81" s="32"/>
      <c r="NI81" s="27"/>
      <c r="NJ81" s="27"/>
      <c r="NL81" s="6"/>
      <c r="NM81" s="6"/>
      <c r="NN81" s="6"/>
      <c r="NO81" s="6"/>
      <c r="NQ81" s="14"/>
      <c r="NR81" s="32"/>
      <c r="NS81" s="27"/>
      <c r="NT81" s="27"/>
      <c r="NV81" s="6"/>
      <c r="NW81" s="6"/>
      <c r="NX81" s="6"/>
      <c r="NY81" s="6"/>
      <c r="OA81" s="14"/>
      <c r="OB81" s="32"/>
      <c r="OC81" s="27"/>
      <c r="OD81" s="27"/>
      <c r="OF81" s="6"/>
      <c r="OG81" s="6"/>
      <c r="OH81" s="6"/>
      <c r="OI81" s="6"/>
      <c r="OK81" s="14"/>
      <c r="OL81" s="32"/>
      <c r="OM81" s="27"/>
      <c r="ON81" s="27"/>
      <c r="OP81" s="6"/>
      <c r="OQ81" s="6"/>
      <c r="OR81" s="6"/>
      <c r="OS81" s="6"/>
      <c r="OT81" s="6"/>
      <c r="PF81" s="14"/>
      <c r="PG81" s="32"/>
      <c r="PH81" s="27"/>
      <c r="PI81" s="27"/>
      <c r="PK81" s="6"/>
      <c r="PL81" s="6"/>
      <c r="PM81" s="6"/>
      <c r="PN81" s="6"/>
      <c r="PO81" s="6"/>
      <c r="PQ81" s="14"/>
      <c r="PR81" s="32"/>
      <c r="PS81" s="27"/>
      <c r="PT81" s="27"/>
      <c r="PV81" s="6"/>
      <c r="PW81" s="6"/>
      <c r="PX81" s="6"/>
      <c r="PY81" s="6"/>
      <c r="PZ81" s="6"/>
      <c r="QB81" s="14"/>
      <c r="QC81" s="32"/>
      <c r="QD81" s="27"/>
      <c r="QE81" s="27"/>
      <c r="QG81" s="6"/>
      <c r="QH81" s="6"/>
      <c r="QI81" s="6"/>
      <c r="QJ81" s="6"/>
      <c r="QK81" s="6"/>
      <c r="QM81" s="14"/>
      <c r="QN81" s="32"/>
      <c r="QO81" s="27"/>
      <c r="QP81" s="27"/>
      <c r="QR81" s="6"/>
      <c r="QS81" s="6"/>
      <c r="QT81" s="6"/>
      <c r="QU81" s="6"/>
      <c r="QV81" s="6"/>
      <c r="QX81" s="14"/>
      <c r="QY81" s="32"/>
      <c r="QZ81" s="27"/>
      <c r="RA81" s="27"/>
      <c r="RC81" s="6"/>
      <c r="RD81" s="6"/>
      <c r="RE81" s="6"/>
      <c r="RF81" s="6"/>
      <c r="RG81" s="6"/>
    </row>
    <row r="82" spans="121:475">
      <c r="DQ82" s="105"/>
      <c r="EA82" s="105"/>
      <c r="EK82" s="14"/>
      <c r="EL82" s="32"/>
      <c r="EM82" s="27"/>
      <c r="EN82" s="27"/>
      <c r="EP82" s="6"/>
      <c r="EQ82" s="6"/>
      <c r="ER82" s="6"/>
      <c r="ES82" s="6"/>
      <c r="EU82" s="14"/>
      <c r="EV82" s="32"/>
      <c r="EW82" s="27"/>
      <c r="EX82" s="27"/>
      <c r="EZ82" s="6"/>
      <c r="FA82" s="6"/>
      <c r="FB82" s="6"/>
      <c r="FC82" s="6"/>
      <c r="FE82" s="14"/>
      <c r="FF82" s="32"/>
      <c r="FG82" s="27"/>
      <c r="FH82" s="27"/>
      <c r="FJ82" s="6"/>
      <c r="FK82" s="6"/>
      <c r="FL82" s="6"/>
      <c r="FM82" s="6"/>
      <c r="FO82" s="14"/>
      <c r="FP82" s="32"/>
      <c r="FQ82" s="27"/>
      <c r="FR82" s="27"/>
      <c r="FT82" s="6"/>
      <c r="FU82" s="6"/>
      <c r="FV82" s="6"/>
      <c r="FW82" s="6"/>
      <c r="FY82" s="14"/>
      <c r="FZ82" s="32"/>
      <c r="GA82" s="27"/>
      <c r="GB82" s="27"/>
      <c r="GD82" s="6"/>
      <c r="GE82" s="6"/>
      <c r="GF82" s="6"/>
      <c r="GG82" s="6"/>
      <c r="GI82" s="14"/>
      <c r="GJ82" s="32"/>
      <c r="GK82" s="27"/>
      <c r="GL82" s="27"/>
      <c r="GN82" s="6"/>
      <c r="GO82" s="6"/>
      <c r="GP82" s="6"/>
      <c r="GQ82" s="6"/>
      <c r="GS82" s="14"/>
      <c r="GT82" s="32"/>
      <c r="GU82" s="27"/>
      <c r="GV82" s="27"/>
      <c r="GX82" s="6"/>
      <c r="GY82" s="6"/>
      <c r="GZ82" s="6"/>
      <c r="HA82" s="6"/>
      <c r="HC82" s="14"/>
      <c r="HD82" s="32"/>
      <c r="HE82" s="27"/>
      <c r="HF82" s="27"/>
      <c r="HH82" s="6"/>
      <c r="HI82" s="6"/>
      <c r="HJ82" s="6"/>
      <c r="HK82" s="6"/>
      <c r="HM82" s="14"/>
      <c r="HN82" s="32"/>
      <c r="HO82" s="27"/>
      <c r="HP82" s="27"/>
      <c r="HR82" s="6"/>
      <c r="HS82" s="6"/>
      <c r="HT82" s="6"/>
      <c r="HU82" s="6"/>
      <c r="HW82" s="14"/>
      <c r="HX82" s="32"/>
      <c r="HY82" s="27"/>
      <c r="HZ82" s="27"/>
      <c r="IB82" s="6"/>
      <c r="IC82" s="6"/>
      <c r="ID82" s="6"/>
      <c r="IE82" s="6"/>
      <c r="IG82" s="14"/>
      <c r="IH82" s="32"/>
      <c r="II82" s="27"/>
      <c r="IJ82" s="27"/>
      <c r="IL82" s="6"/>
      <c r="IM82" s="6"/>
      <c r="IN82" s="6"/>
      <c r="IO82" s="6"/>
      <c r="IQ82" s="14"/>
      <c r="IR82" s="32"/>
      <c r="IS82" s="27"/>
      <c r="IT82" s="27"/>
      <c r="IV82" s="6"/>
      <c r="IW82" s="6"/>
      <c r="IX82" s="6"/>
      <c r="IY82" s="6"/>
      <c r="JA82" s="14"/>
      <c r="JB82" s="32"/>
      <c r="JC82" s="27"/>
      <c r="JD82" s="27"/>
      <c r="JF82" s="6"/>
      <c r="JG82" s="6"/>
      <c r="JH82" s="6"/>
      <c r="JI82" s="6"/>
      <c r="JK82" s="14"/>
      <c r="JL82" s="32"/>
      <c r="JM82" s="27"/>
      <c r="JN82" s="27"/>
      <c r="JP82" s="6"/>
      <c r="JQ82" s="6"/>
      <c r="JR82" s="6"/>
      <c r="JS82" s="6"/>
      <c r="JU82" s="14"/>
      <c r="JV82" s="32"/>
      <c r="JW82" s="27"/>
      <c r="JX82" s="27"/>
      <c r="JZ82" s="6"/>
      <c r="KA82" s="6"/>
      <c r="KB82" s="6"/>
      <c r="KC82" s="6"/>
      <c r="KE82" s="14"/>
      <c r="KF82" s="32"/>
      <c r="KG82" s="27"/>
      <c r="KH82" s="27"/>
      <c r="KJ82" s="6"/>
      <c r="KK82" s="6"/>
      <c r="KL82" s="6"/>
      <c r="KM82" s="6"/>
      <c r="KO82" s="14"/>
      <c r="KP82" s="32"/>
      <c r="KQ82" s="27"/>
      <c r="KR82" s="27"/>
      <c r="KT82" s="6"/>
      <c r="KU82" s="6"/>
      <c r="KV82" s="6"/>
      <c r="KW82" s="6"/>
      <c r="KY82" s="14"/>
      <c r="KZ82" s="32"/>
      <c r="LA82" s="27"/>
      <c r="LB82" s="27"/>
      <c r="LD82" s="6"/>
      <c r="LE82" s="6"/>
      <c r="LF82" s="6"/>
      <c r="LG82" s="6"/>
      <c r="LI82" s="14"/>
      <c r="LJ82" s="32"/>
      <c r="LK82" s="27"/>
      <c r="LL82" s="27"/>
      <c r="LN82" s="6"/>
      <c r="LO82" s="6"/>
      <c r="LP82" s="6"/>
      <c r="LQ82" s="6"/>
      <c r="LS82" s="14"/>
      <c r="LT82" s="32"/>
      <c r="LU82" s="27"/>
      <c r="LV82" s="27"/>
      <c r="LX82" s="6"/>
      <c r="LY82" s="6"/>
      <c r="LZ82" s="6"/>
      <c r="MA82" s="6"/>
      <c r="MC82" s="14"/>
      <c r="MD82" s="32"/>
      <c r="ME82" s="27"/>
      <c r="MF82" s="27"/>
      <c r="MH82" s="6"/>
      <c r="MI82" s="6"/>
      <c r="MJ82" s="6"/>
      <c r="MK82" s="6"/>
      <c r="MM82" s="14"/>
      <c r="MN82" s="32"/>
      <c r="MO82" s="27"/>
      <c r="MP82" s="27"/>
      <c r="MR82" s="6"/>
      <c r="MS82" s="6"/>
      <c r="MT82" s="6"/>
      <c r="MU82" s="6"/>
      <c r="MW82" s="14"/>
      <c r="MX82" s="32"/>
      <c r="MY82" s="27"/>
      <c r="MZ82" s="27"/>
      <c r="NB82" s="6"/>
      <c r="NC82" s="6"/>
      <c r="ND82" s="6"/>
      <c r="NE82" s="6"/>
      <c r="NG82" s="14"/>
      <c r="NH82" s="32"/>
      <c r="NI82" s="27"/>
      <c r="NJ82" s="27"/>
      <c r="NL82" s="6"/>
      <c r="NM82" s="6"/>
      <c r="NN82" s="6"/>
      <c r="NO82" s="6"/>
      <c r="NQ82" s="14"/>
      <c r="NR82" s="32"/>
      <c r="NS82" s="27"/>
      <c r="NT82" s="27"/>
      <c r="NV82" s="6"/>
      <c r="NW82" s="6"/>
      <c r="NX82" s="6"/>
      <c r="NY82" s="6"/>
      <c r="OA82" s="14"/>
      <c r="OB82" s="32"/>
      <c r="OC82" s="27"/>
      <c r="OD82" s="27"/>
      <c r="OF82" s="6"/>
      <c r="OG82" s="6"/>
      <c r="OH82" s="6"/>
      <c r="OI82" s="6"/>
      <c r="OK82" s="14"/>
      <c r="OL82" s="32"/>
      <c r="OM82" s="27"/>
      <c r="ON82" s="27"/>
      <c r="OP82" s="6"/>
      <c r="OQ82" s="6"/>
      <c r="OR82" s="6"/>
      <c r="OS82" s="6"/>
      <c r="OT82" s="6"/>
      <c r="PF82" s="14"/>
      <c r="PG82" s="32"/>
      <c r="PH82" s="27"/>
      <c r="PI82" s="27"/>
      <c r="PK82" s="6"/>
      <c r="PL82" s="6"/>
      <c r="PM82" s="6"/>
      <c r="PN82" s="6"/>
      <c r="PO82" s="6"/>
      <c r="PQ82" s="14"/>
      <c r="PR82" s="32"/>
      <c r="PS82" s="27"/>
      <c r="PT82" s="27"/>
      <c r="PV82" s="6"/>
      <c r="PW82" s="6"/>
      <c r="PX82" s="6"/>
      <c r="PY82" s="6"/>
      <c r="PZ82" s="6"/>
      <c r="QB82" s="14"/>
      <c r="QC82" s="32"/>
      <c r="QD82" s="27"/>
      <c r="QE82" s="27"/>
      <c r="QG82" s="6"/>
      <c r="QH82" s="6"/>
      <c r="QI82" s="6"/>
      <c r="QJ82" s="6"/>
      <c r="QK82" s="6"/>
      <c r="QM82" s="14"/>
      <c r="QN82" s="32"/>
      <c r="QO82" s="27"/>
      <c r="QP82" s="27"/>
      <c r="QR82" s="6"/>
      <c r="QS82" s="6"/>
      <c r="QT82" s="6"/>
      <c r="QU82" s="6"/>
      <c r="QV82" s="6"/>
      <c r="QX82" s="14"/>
      <c r="QY82" s="32"/>
      <c r="QZ82" s="27"/>
      <c r="RA82" s="27"/>
      <c r="RC82" s="6"/>
      <c r="RD82" s="6"/>
      <c r="RE82" s="6"/>
      <c r="RF82" s="6"/>
      <c r="RG82" s="6"/>
    </row>
    <row r="83" spans="121:475">
      <c r="DQ83" s="105"/>
      <c r="EA83" s="105"/>
      <c r="EK83" s="14"/>
      <c r="EL83" s="32"/>
      <c r="EM83" s="27"/>
      <c r="EN83" s="27"/>
      <c r="EP83" s="6"/>
      <c r="EQ83" s="6"/>
      <c r="ER83" s="6"/>
      <c r="ES83" s="6"/>
      <c r="EU83" s="14"/>
      <c r="EV83" s="32"/>
      <c r="EW83" s="27"/>
      <c r="EX83" s="27"/>
      <c r="EZ83" s="6"/>
      <c r="FA83" s="6"/>
      <c r="FB83" s="6"/>
      <c r="FC83" s="6"/>
      <c r="FE83" s="14"/>
      <c r="FF83" s="32"/>
      <c r="FG83" s="27"/>
      <c r="FH83" s="27"/>
      <c r="FJ83" s="6"/>
      <c r="FK83" s="6"/>
      <c r="FL83" s="6"/>
      <c r="FM83" s="6"/>
      <c r="FO83" s="14"/>
      <c r="FP83" s="32"/>
      <c r="FQ83" s="27"/>
      <c r="FR83" s="27"/>
      <c r="FT83" s="6"/>
      <c r="FU83" s="6"/>
      <c r="FV83" s="6"/>
      <c r="FW83" s="6"/>
      <c r="FY83" s="14"/>
      <c r="FZ83" s="32"/>
      <c r="GA83" s="27"/>
      <c r="GB83" s="27"/>
      <c r="GD83" s="6"/>
      <c r="GE83" s="6"/>
      <c r="GF83" s="6"/>
      <c r="GG83" s="6"/>
      <c r="GI83" s="14"/>
      <c r="GJ83" s="32"/>
      <c r="GK83" s="27"/>
      <c r="GL83" s="27"/>
      <c r="GN83" s="6"/>
      <c r="GO83" s="6"/>
      <c r="GP83" s="6"/>
      <c r="GQ83" s="6"/>
      <c r="GS83" s="14"/>
      <c r="GT83" s="32"/>
      <c r="GU83" s="27"/>
      <c r="GV83" s="27"/>
      <c r="GX83" s="6"/>
      <c r="GY83" s="6"/>
      <c r="GZ83" s="6"/>
      <c r="HA83" s="6"/>
      <c r="HC83" s="14"/>
      <c r="HD83" s="32"/>
      <c r="HE83" s="27"/>
      <c r="HF83" s="27"/>
      <c r="HH83" s="6"/>
      <c r="HI83" s="6"/>
      <c r="HJ83" s="6"/>
      <c r="HK83" s="6"/>
      <c r="HM83" s="14"/>
      <c r="HN83" s="32"/>
      <c r="HO83" s="27"/>
      <c r="HP83" s="27"/>
      <c r="HR83" s="6"/>
      <c r="HS83" s="6"/>
      <c r="HT83" s="6"/>
      <c r="HU83" s="6"/>
      <c r="HW83" s="14"/>
      <c r="HX83" s="32"/>
      <c r="HY83" s="27"/>
      <c r="HZ83" s="27"/>
      <c r="IB83" s="6"/>
      <c r="IC83" s="6"/>
      <c r="ID83" s="6"/>
      <c r="IE83" s="6"/>
      <c r="IG83" s="14"/>
      <c r="IH83" s="32"/>
      <c r="II83" s="27"/>
      <c r="IJ83" s="27"/>
      <c r="IL83" s="6"/>
      <c r="IM83" s="6"/>
      <c r="IN83" s="6"/>
      <c r="IO83" s="6"/>
      <c r="IQ83" s="14"/>
      <c r="IR83" s="32"/>
      <c r="IS83" s="27"/>
      <c r="IT83" s="27"/>
      <c r="IV83" s="6"/>
      <c r="IW83" s="6"/>
      <c r="IX83" s="6"/>
      <c r="IY83" s="6"/>
      <c r="JA83" s="14"/>
      <c r="JB83" s="32"/>
      <c r="JC83" s="27"/>
      <c r="JD83" s="27"/>
      <c r="JF83" s="6"/>
      <c r="JG83" s="6"/>
      <c r="JH83" s="6"/>
      <c r="JI83" s="6"/>
      <c r="JK83" s="14"/>
      <c r="JL83" s="32"/>
      <c r="JM83" s="27"/>
      <c r="JN83" s="27"/>
      <c r="JP83" s="6"/>
      <c r="JQ83" s="6"/>
      <c r="JR83" s="6"/>
      <c r="JS83" s="6"/>
      <c r="JU83" s="14"/>
      <c r="JV83" s="32"/>
      <c r="JW83" s="27"/>
      <c r="JX83" s="27"/>
      <c r="JZ83" s="6"/>
      <c r="KA83" s="6"/>
      <c r="KB83" s="6"/>
      <c r="KC83" s="6"/>
      <c r="KE83" s="14"/>
      <c r="KF83" s="32"/>
      <c r="KG83" s="27"/>
      <c r="KH83" s="27"/>
      <c r="KJ83" s="6"/>
      <c r="KK83" s="6"/>
      <c r="KL83" s="6"/>
      <c r="KM83" s="6"/>
      <c r="KO83" s="14"/>
      <c r="KP83" s="32"/>
      <c r="KQ83" s="27"/>
      <c r="KR83" s="27"/>
      <c r="KT83" s="6"/>
      <c r="KU83" s="6"/>
      <c r="KV83" s="6"/>
      <c r="KW83" s="6"/>
      <c r="KY83" s="14"/>
      <c r="KZ83" s="32"/>
      <c r="LA83" s="27"/>
      <c r="LB83" s="27"/>
      <c r="LD83" s="6"/>
      <c r="LE83" s="6"/>
      <c r="LF83" s="6"/>
      <c r="LG83" s="6"/>
      <c r="LI83" s="14"/>
      <c r="LJ83" s="32"/>
      <c r="LK83" s="27"/>
      <c r="LL83" s="27"/>
      <c r="LN83" s="6"/>
      <c r="LO83" s="6"/>
      <c r="LP83" s="6"/>
      <c r="LQ83" s="6"/>
      <c r="LS83" s="14"/>
      <c r="LT83" s="32"/>
      <c r="LU83" s="27"/>
      <c r="LV83" s="27"/>
      <c r="LX83" s="6"/>
      <c r="LY83" s="6"/>
      <c r="LZ83" s="6"/>
      <c r="MA83" s="6"/>
      <c r="MC83" s="14"/>
      <c r="MD83" s="32"/>
      <c r="ME83" s="27"/>
      <c r="MF83" s="27"/>
      <c r="MH83" s="6"/>
      <c r="MI83" s="6"/>
      <c r="MJ83" s="6"/>
      <c r="MK83" s="6"/>
      <c r="MM83" s="14"/>
      <c r="MN83" s="32"/>
      <c r="MO83" s="27"/>
      <c r="MP83" s="27"/>
      <c r="MR83" s="6"/>
      <c r="MS83" s="6"/>
      <c r="MT83" s="6"/>
      <c r="MU83" s="6"/>
      <c r="MW83" s="14"/>
      <c r="MX83" s="32"/>
      <c r="MY83" s="27"/>
      <c r="MZ83" s="27"/>
      <c r="NB83" s="6"/>
      <c r="NC83" s="6"/>
      <c r="ND83" s="6"/>
      <c r="NE83" s="6"/>
      <c r="NG83" s="14"/>
      <c r="NH83" s="32"/>
      <c r="NI83" s="27"/>
      <c r="NJ83" s="27"/>
      <c r="NL83" s="6"/>
      <c r="NM83" s="6"/>
      <c r="NN83" s="6"/>
      <c r="NO83" s="6"/>
      <c r="NQ83" s="14"/>
      <c r="NR83" s="32"/>
      <c r="NS83" s="27"/>
      <c r="NT83" s="27"/>
      <c r="NV83" s="6"/>
      <c r="NW83" s="6"/>
      <c r="NX83" s="6"/>
      <c r="NY83" s="6"/>
      <c r="OA83" s="14"/>
      <c r="OB83" s="32"/>
      <c r="OC83" s="27"/>
      <c r="OD83" s="27"/>
      <c r="OF83" s="6"/>
      <c r="OG83" s="6"/>
      <c r="OH83" s="6"/>
      <c r="OI83" s="6"/>
      <c r="OK83" s="14"/>
      <c r="OL83" s="32"/>
      <c r="OM83" s="27"/>
      <c r="ON83" s="27"/>
      <c r="OP83" s="6"/>
      <c r="OQ83" s="6"/>
      <c r="OR83" s="6"/>
      <c r="OS83" s="6"/>
      <c r="OT83" s="6"/>
      <c r="PF83" s="14"/>
      <c r="PG83" s="32"/>
      <c r="PH83" s="27"/>
      <c r="PI83" s="27"/>
      <c r="PK83" s="6"/>
      <c r="PL83" s="6"/>
      <c r="PM83" s="6"/>
      <c r="PN83" s="6"/>
      <c r="PO83" s="6"/>
      <c r="PQ83" s="14"/>
      <c r="PR83" s="32"/>
      <c r="PS83" s="27"/>
      <c r="PT83" s="27"/>
      <c r="PV83" s="6"/>
      <c r="PW83" s="6"/>
      <c r="PX83" s="6"/>
      <c r="PY83" s="6"/>
      <c r="PZ83" s="6"/>
      <c r="QB83" s="14"/>
      <c r="QC83" s="32"/>
      <c r="QD83" s="27"/>
      <c r="QE83" s="27"/>
      <c r="QG83" s="6"/>
      <c r="QH83" s="6"/>
      <c r="QI83" s="6"/>
      <c r="QJ83" s="6"/>
      <c r="QK83" s="6"/>
      <c r="QM83" s="14"/>
      <c r="QN83" s="32"/>
      <c r="QO83" s="27"/>
      <c r="QP83" s="27"/>
      <c r="QR83" s="6"/>
      <c r="QS83" s="6"/>
      <c r="QT83" s="6"/>
      <c r="QU83" s="6"/>
      <c r="QV83" s="6"/>
      <c r="QX83" s="14"/>
      <c r="QY83" s="32"/>
      <c r="QZ83" s="27"/>
      <c r="RA83" s="27"/>
      <c r="RC83" s="6"/>
      <c r="RD83" s="6"/>
      <c r="RE83" s="6"/>
      <c r="RF83" s="6"/>
      <c r="RG83" s="6"/>
    </row>
    <row r="84" spans="121:475">
      <c r="DQ84" s="105"/>
      <c r="EA84" s="105"/>
      <c r="EK84" s="14"/>
      <c r="EL84" s="32"/>
      <c r="EM84" s="27"/>
      <c r="EN84" s="27"/>
      <c r="EP84" s="6"/>
      <c r="EQ84" s="6"/>
      <c r="ER84" s="6"/>
      <c r="ES84" s="6"/>
      <c r="EU84" s="14"/>
      <c r="EV84" s="32"/>
      <c r="EW84" s="27"/>
      <c r="EX84" s="27"/>
      <c r="EZ84" s="6"/>
      <c r="FA84" s="6"/>
      <c r="FB84" s="6"/>
      <c r="FC84" s="6"/>
      <c r="FE84" s="14"/>
      <c r="FF84" s="32"/>
      <c r="FG84" s="27"/>
      <c r="FH84" s="27"/>
      <c r="FJ84" s="6"/>
      <c r="FK84" s="6"/>
      <c r="FL84" s="6"/>
      <c r="FM84" s="6"/>
      <c r="FO84" s="14"/>
      <c r="FP84" s="32"/>
      <c r="FQ84" s="27"/>
      <c r="FR84" s="27"/>
      <c r="FT84" s="6"/>
      <c r="FU84" s="6"/>
      <c r="FV84" s="6"/>
      <c r="FW84" s="6"/>
      <c r="FY84" s="14"/>
      <c r="FZ84" s="32"/>
      <c r="GA84" s="27"/>
      <c r="GB84" s="27"/>
      <c r="GD84" s="6"/>
      <c r="GE84" s="6"/>
      <c r="GF84" s="6"/>
      <c r="GG84" s="6"/>
      <c r="GI84" s="14"/>
      <c r="GJ84" s="32"/>
      <c r="GK84" s="27"/>
      <c r="GL84" s="27"/>
      <c r="GN84" s="6"/>
      <c r="GO84" s="6"/>
      <c r="GP84" s="6"/>
      <c r="GQ84" s="6"/>
      <c r="GS84" s="14"/>
      <c r="GT84" s="32"/>
      <c r="GU84" s="27"/>
      <c r="GV84" s="27"/>
      <c r="GX84" s="6"/>
      <c r="GY84" s="6"/>
      <c r="GZ84" s="6"/>
      <c r="HA84" s="6"/>
      <c r="HC84" s="14"/>
      <c r="HD84" s="32"/>
      <c r="HE84" s="27"/>
      <c r="HF84" s="27"/>
      <c r="HH84" s="6"/>
      <c r="HI84" s="6"/>
      <c r="HJ84" s="6"/>
      <c r="HK84" s="6"/>
      <c r="HM84" s="14"/>
      <c r="HN84" s="32"/>
      <c r="HO84" s="27"/>
      <c r="HP84" s="27"/>
      <c r="HR84" s="6"/>
      <c r="HS84" s="6"/>
      <c r="HT84" s="6"/>
      <c r="HU84" s="6"/>
      <c r="HW84" s="14"/>
      <c r="HX84" s="32"/>
      <c r="HY84" s="27"/>
      <c r="HZ84" s="27"/>
      <c r="IB84" s="6"/>
      <c r="IC84" s="6"/>
      <c r="ID84" s="6"/>
      <c r="IE84" s="6"/>
      <c r="IG84" s="14"/>
      <c r="IH84" s="32"/>
      <c r="II84" s="27"/>
      <c r="IJ84" s="27"/>
      <c r="IL84" s="6"/>
      <c r="IM84" s="6"/>
      <c r="IN84" s="6"/>
      <c r="IO84" s="6"/>
      <c r="IQ84" s="14"/>
      <c r="IR84" s="32"/>
      <c r="IS84" s="27"/>
      <c r="IT84" s="27"/>
      <c r="IV84" s="6"/>
      <c r="IW84" s="6"/>
      <c r="IX84" s="6"/>
      <c r="IY84" s="6"/>
      <c r="JA84" s="14"/>
      <c r="JB84" s="32"/>
      <c r="JC84" s="27"/>
      <c r="JD84" s="27"/>
      <c r="JF84" s="6"/>
      <c r="JG84" s="6"/>
      <c r="JH84" s="6"/>
      <c r="JI84" s="6"/>
      <c r="JK84" s="14"/>
      <c r="JL84" s="32"/>
      <c r="JM84" s="27"/>
      <c r="JN84" s="27"/>
      <c r="JP84" s="6"/>
      <c r="JQ84" s="6"/>
      <c r="JR84" s="6"/>
      <c r="JS84" s="6"/>
      <c r="JU84" s="14"/>
      <c r="JV84" s="32"/>
      <c r="JW84" s="27"/>
      <c r="JX84" s="27"/>
      <c r="JZ84" s="6"/>
      <c r="KA84" s="6"/>
      <c r="KB84" s="6"/>
      <c r="KC84" s="6"/>
      <c r="KE84" s="14"/>
      <c r="KF84" s="32"/>
      <c r="KG84" s="27"/>
      <c r="KH84" s="27"/>
      <c r="KJ84" s="6"/>
      <c r="KK84" s="6"/>
      <c r="KL84" s="6"/>
      <c r="KM84" s="6"/>
      <c r="KO84" s="14"/>
      <c r="KP84" s="32"/>
      <c r="KQ84" s="27"/>
      <c r="KR84" s="27"/>
      <c r="KT84" s="6"/>
      <c r="KU84" s="6"/>
      <c r="KV84" s="6"/>
      <c r="KW84" s="6"/>
      <c r="KY84" s="14"/>
      <c r="KZ84" s="32"/>
      <c r="LA84" s="27"/>
      <c r="LB84" s="27"/>
      <c r="LD84" s="6"/>
      <c r="LE84" s="6"/>
      <c r="LF84" s="6"/>
      <c r="LG84" s="6"/>
      <c r="LI84" s="14"/>
      <c r="LJ84" s="32"/>
      <c r="LK84" s="27"/>
      <c r="LL84" s="27"/>
      <c r="LN84" s="6"/>
      <c r="LO84" s="6"/>
      <c r="LP84" s="6"/>
      <c r="LQ84" s="6"/>
      <c r="LS84" s="14"/>
      <c r="LT84" s="32"/>
      <c r="LU84" s="27"/>
      <c r="LV84" s="27"/>
      <c r="LX84" s="6"/>
      <c r="LY84" s="6"/>
      <c r="LZ84" s="6"/>
      <c r="MA84" s="6"/>
      <c r="MC84" s="14"/>
      <c r="MD84" s="32"/>
      <c r="ME84" s="27"/>
      <c r="MF84" s="27"/>
      <c r="MH84" s="6"/>
      <c r="MI84" s="6"/>
      <c r="MJ84" s="6"/>
      <c r="MK84" s="6"/>
      <c r="MM84" s="14"/>
      <c r="MN84" s="32"/>
      <c r="MO84" s="27"/>
      <c r="MP84" s="27"/>
      <c r="MR84" s="6"/>
      <c r="MS84" s="6"/>
      <c r="MT84" s="6"/>
      <c r="MU84" s="6"/>
      <c r="MW84" s="14"/>
      <c r="MX84" s="32"/>
      <c r="MY84" s="27"/>
      <c r="MZ84" s="27"/>
      <c r="NB84" s="6"/>
      <c r="NC84" s="6"/>
      <c r="ND84" s="6"/>
      <c r="NE84" s="6"/>
      <c r="NG84" s="14"/>
      <c r="NH84" s="32"/>
      <c r="NI84" s="27"/>
      <c r="NJ84" s="27"/>
      <c r="NL84" s="6"/>
      <c r="NM84" s="6"/>
      <c r="NN84" s="6"/>
      <c r="NO84" s="6"/>
      <c r="NQ84" s="14"/>
      <c r="NR84" s="32"/>
      <c r="NS84" s="27"/>
      <c r="NT84" s="27"/>
      <c r="NV84" s="6"/>
      <c r="NW84" s="6"/>
      <c r="NX84" s="6"/>
      <c r="NY84" s="6"/>
      <c r="OA84" s="14"/>
      <c r="OB84" s="32"/>
      <c r="OC84" s="27"/>
      <c r="OD84" s="27"/>
      <c r="OF84" s="6"/>
      <c r="OG84" s="6"/>
      <c r="OH84" s="6"/>
      <c r="OI84" s="6"/>
      <c r="OK84" s="14"/>
      <c r="OL84" s="32"/>
      <c r="OM84" s="27"/>
      <c r="ON84" s="27"/>
      <c r="OP84" s="6"/>
      <c r="OQ84" s="6"/>
      <c r="OR84" s="6"/>
      <c r="OS84" s="6"/>
      <c r="OT84" s="6"/>
      <c r="PF84" s="14"/>
      <c r="PG84" s="32"/>
      <c r="PH84" s="27"/>
      <c r="PI84" s="27"/>
      <c r="PK84" s="6"/>
      <c r="PL84" s="6"/>
      <c r="PM84" s="6"/>
      <c r="PN84" s="6"/>
      <c r="PO84" s="6"/>
      <c r="PQ84" s="14"/>
      <c r="PR84" s="32"/>
      <c r="PS84" s="27"/>
      <c r="PT84" s="27"/>
      <c r="PV84" s="6"/>
      <c r="PW84" s="6"/>
      <c r="PX84" s="6"/>
      <c r="PY84" s="6"/>
      <c r="PZ84" s="6"/>
      <c r="QB84" s="14"/>
      <c r="QC84" s="32"/>
      <c r="QD84" s="27"/>
      <c r="QE84" s="27"/>
      <c r="QG84" s="6"/>
      <c r="QH84" s="6"/>
      <c r="QI84" s="6"/>
      <c r="QJ84" s="6"/>
      <c r="QK84" s="6"/>
      <c r="QM84" s="14"/>
      <c r="QN84" s="32"/>
      <c r="QO84" s="27"/>
      <c r="QP84" s="27"/>
      <c r="QR84" s="6"/>
      <c r="QS84" s="6"/>
      <c r="QT84" s="6"/>
      <c r="QU84" s="6"/>
      <c r="QV84" s="6"/>
      <c r="QX84" s="14"/>
      <c r="QY84" s="32"/>
      <c r="QZ84" s="27"/>
      <c r="RA84" s="27"/>
      <c r="RC84" s="6"/>
      <c r="RD84" s="6"/>
      <c r="RE84" s="6"/>
      <c r="RF84" s="6"/>
      <c r="RG84" s="6"/>
    </row>
    <row r="85" spans="121:475">
      <c r="DQ85" s="105"/>
      <c r="EA85" s="105"/>
      <c r="EK85" s="14"/>
      <c r="EL85" s="32"/>
      <c r="EM85" s="27"/>
      <c r="EN85" s="27"/>
      <c r="EP85" s="6"/>
      <c r="EQ85" s="6"/>
      <c r="ER85" s="6"/>
      <c r="ES85" s="6"/>
      <c r="EU85" s="14"/>
      <c r="EV85" s="32"/>
      <c r="EW85" s="27"/>
      <c r="EX85" s="27"/>
      <c r="EZ85" s="6"/>
      <c r="FA85" s="6"/>
      <c r="FB85" s="6"/>
      <c r="FC85" s="6"/>
      <c r="FE85" s="14"/>
      <c r="FF85" s="32"/>
      <c r="FG85" s="27"/>
      <c r="FH85" s="27"/>
      <c r="FJ85" s="6"/>
      <c r="FK85" s="6"/>
      <c r="FL85" s="6"/>
      <c r="FM85" s="6"/>
      <c r="FO85" s="14"/>
      <c r="FP85" s="32"/>
      <c r="FQ85" s="27"/>
      <c r="FR85" s="27"/>
      <c r="FT85" s="6"/>
      <c r="FU85" s="6"/>
      <c r="FV85" s="6"/>
      <c r="FW85" s="6"/>
      <c r="FY85" s="14"/>
      <c r="FZ85" s="32"/>
      <c r="GA85" s="27"/>
      <c r="GB85" s="27"/>
      <c r="GD85" s="6"/>
      <c r="GE85" s="6"/>
      <c r="GF85" s="6"/>
      <c r="GG85" s="6"/>
      <c r="GI85" s="14"/>
      <c r="GJ85" s="32"/>
      <c r="GK85" s="27"/>
      <c r="GL85" s="27"/>
      <c r="GN85" s="6"/>
      <c r="GO85" s="6"/>
      <c r="GP85" s="6"/>
      <c r="GQ85" s="6"/>
      <c r="GS85" s="14"/>
      <c r="GT85" s="32"/>
      <c r="GU85" s="27"/>
      <c r="GV85" s="27"/>
      <c r="GX85" s="6"/>
      <c r="GY85" s="6"/>
      <c r="GZ85" s="6"/>
      <c r="HA85" s="6"/>
      <c r="HC85" s="14"/>
      <c r="HD85" s="32"/>
      <c r="HE85" s="27"/>
      <c r="HF85" s="27"/>
      <c r="HH85" s="6"/>
      <c r="HI85" s="6"/>
      <c r="HJ85" s="6"/>
      <c r="HK85" s="6"/>
      <c r="HM85" s="14"/>
      <c r="HN85" s="32"/>
      <c r="HO85" s="27"/>
      <c r="HP85" s="27"/>
      <c r="HR85" s="6"/>
      <c r="HS85" s="6"/>
      <c r="HT85" s="6"/>
      <c r="HU85" s="6"/>
      <c r="HW85" s="14"/>
      <c r="HX85" s="32"/>
      <c r="HY85" s="27"/>
      <c r="HZ85" s="27"/>
      <c r="IB85" s="6"/>
      <c r="IC85" s="6"/>
      <c r="ID85" s="6"/>
      <c r="IE85" s="6"/>
      <c r="IG85" s="14"/>
      <c r="IH85" s="32"/>
      <c r="II85" s="27"/>
      <c r="IJ85" s="27"/>
      <c r="IL85" s="6"/>
      <c r="IM85" s="6"/>
      <c r="IN85" s="6"/>
      <c r="IO85" s="6"/>
      <c r="IQ85" s="14"/>
      <c r="IR85" s="32"/>
      <c r="IS85" s="27"/>
      <c r="IT85" s="27"/>
      <c r="IV85" s="6"/>
      <c r="IW85" s="6"/>
      <c r="IX85" s="6"/>
      <c r="IY85" s="6"/>
      <c r="JA85" s="14"/>
      <c r="JB85" s="32"/>
      <c r="JC85" s="27"/>
      <c r="JD85" s="27"/>
      <c r="JF85" s="6"/>
      <c r="JG85" s="6"/>
      <c r="JH85" s="6"/>
      <c r="JI85" s="6"/>
      <c r="JK85" s="14"/>
      <c r="JL85" s="32"/>
      <c r="JM85" s="27"/>
      <c r="JN85" s="27"/>
      <c r="JP85" s="6"/>
      <c r="JQ85" s="6"/>
      <c r="JR85" s="6"/>
      <c r="JS85" s="6"/>
      <c r="JU85" s="14"/>
      <c r="JV85" s="32"/>
      <c r="JW85" s="27"/>
      <c r="JX85" s="27"/>
      <c r="JZ85" s="6"/>
      <c r="KA85" s="6"/>
      <c r="KB85" s="6"/>
      <c r="KC85" s="6"/>
      <c r="KE85" s="14"/>
      <c r="KF85" s="32"/>
      <c r="KG85" s="27"/>
      <c r="KH85" s="27"/>
      <c r="KJ85" s="6"/>
      <c r="KK85" s="6"/>
      <c r="KL85" s="6"/>
      <c r="KM85" s="6"/>
      <c r="KO85" s="14"/>
      <c r="KP85" s="32"/>
      <c r="KQ85" s="27"/>
      <c r="KR85" s="27"/>
      <c r="KT85" s="6"/>
      <c r="KU85" s="6"/>
      <c r="KV85" s="6"/>
      <c r="KW85" s="6"/>
      <c r="KY85" s="14"/>
      <c r="KZ85" s="32"/>
      <c r="LA85" s="27"/>
      <c r="LB85" s="27"/>
      <c r="LD85" s="6"/>
      <c r="LE85" s="6"/>
      <c r="LF85" s="6"/>
      <c r="LG85" s="6"/>
      <c r="LI85" s="14"/>
      <c r="LJ85" s="32"/>
      <c r="LK85" s="27"/>
      <c r="LL85" s="27"/>
      <c r="LN85" s="6"/>
      <c r="LO85" s="6"/>
      <c r="LP85" s="6"/>
      <c r="LQ85" s="6"/>
      <c r="LS85" s="14"/>
      <c r="LT85" s="32"/>
      <c r="LU85" s="27"/>
      <c r="LV85" s="27"/>
      <c r="LX85" s="6"/>
      <c r="LY85" s="6"/>
      <c r="LZ85" s="6"/>
      <c r="MA85" s="6"/>
      <c r="MC85" s="14"/>
      <c r="MD85" s="32"/>
      <c r="ME85" s="27"/>
      <c r="MF85" s="27"/>
      <c r="MH85" s="6"/>
      <c r="MI85" s="6"/>
      <c r="MJ85" s="6"/>
      <c r="MK85" s="6"/>
      <c r="MM85" s="14"/>
      <c r="MN85" s="32"/>
      <c r="MO85" s="27"/>
      <c r="MP85" s="27"/>
      <c r="MR85" s="6"/>
      <c r="MS85" s="6"/>
      <c r="MT85" s="6"/>
      <c r="MU85" s="6"/>
      <c r="MW85" s="14"/>
      <c r="MX85" s="32"/>
      <c r="MY85" s="27"/>
      <c r="MZ85" s="27"/>
      <c r="NB85" s="6"/>
      <c r="NC85" s="6"/>
      <c r="ND85" s="6"/>
      <c r="NE85" s="6"/>
      <c r="NG85" s="14"/>
      <c r="NH85" s="32"/>
      <c r="NI85" s="27"/>
      <c r="NJ85" s="27"/>
      <c r="NL85" s="6"/>
      <c r="NM85" s="6"/>
      <c r="NN85" s="6"/>
      <c r="NO85" s="6"/>
      <c r="NQ85" s="14"/>
      <c r="NR85" s="32"/>
      <c r="NS85" s="27"/>
      <c r="NT85" s="27"/>
      <c r="NV85" s="6"/>
      <c r="NW85" s="6"/>
      <c r="NX85" s="6"/>
      <c r="NY85" s="6"/>
      <c r="OA85" s="14"/>
      <c r="OB85" s="32"/>
      <c r="OC85" s="27"/>
      <c r="OD85" s="27"/>
      <c r="OF85" s="6"/>
      <c r="OG85" s="6"/>
      <c r="OH85" s="6"/>
      <c r="OI85" s="6"/>
      <c r="OK85" s="14"/>
      <c r="OL85" s="32"/>
      <c r="OM85" s="27"/>
      <c r="ON85" s="27"/>
      <c r="OP85" s="6"/>
      <c r="OQ85" s="6"/>
      <c r="OR85" s="6"/>
      <c r="OS85" s="6"/>
      <c r="OT85" s="6"/>
      <c r="PF85" s="14"/>
      <c r="PG85" s="32"/>
      <c r="PH85" s="27"/>
      <c r="PI85" s="27"/>
      <c r="PK85" s="6"/>
      <c r="PL85" s="6"/>
      <c r="PM85" s="6"/>
      <c r="PN85" s="6"/>
      <c r="PO85" s="6"/>
      <c r="PQ85" s="14"/>
      <c r="PR85" s="32"/>
      <c r="PS85" s="27"/>
      <c r="PT85" s="27"/>
      <c r="PV85" s="6"/>
      <c r="PW85" s="6"/>
      <c r="PX85" s="6"/>
      <c r="PY85" s="6"/>
      <c r="PZ85" s="6"/>
      <c r="QB85" s="14"/>
      <c r="QC85" s="32"/>
      <c r="QD85" s="27"/>
      <c r="QE85" s="27"/>
      <c r="QG85" s="6"/>
      <c r="QH85" s="6"/>
      <c r="QI85" s="6"/>
      <c r="QJ85" s="6"/>
      <c r="QK85" s="6"/>
      <c r="QM85" s="14"/>
      <c r="QN85" s="32"/>
      <c r="QO85" s="27"/>
      <c r="QP85" s="27"/>
      <c r="QR85" s="6"/>
      <c r="QS85" s="6"/>
      <c r="QT85" s="6"/>
      <c r="QU85" s="6"/>
      <c r="QV85" s="6"/>
      <c r="QX85" s="14"/>
      <c r="QY85" s="32"/>
      <c r="QZ85" s="27"/>
      <c r="RA85" s="27"/>
      <c r="RC85" s="6"/>
      <c r="RD85" s="6"/>
      <c r="RE85" s="6"/>
      <c r="RF85" s="6"/>
      <c r="RG85" s="6"/>
    </row>
    <row r="86" spans="121:475">
      <c r="DQ86" s="105"/>
      <c r="EA86" s="105"/>
      <c r="EK86" s="14"/>
      <c r="EL86" s="32"/>
      <c r="EM86" s="27"/>
      <c r="EN86" s="27"/>
      <c r="EP86" s="6"/>
      <c r="EQ86" s="6"/>
      <c r="ER86" s="6"/>
      <c r="ES86" s="6"/>
      <c r="EU86" s="14"/>
      <c r="EV86" s="32"/>
      <c r="EW86" s="27"/>
      <c r="EX86" s="27"/>
      <c r="EZ86" s="6"/>
      <c r="FA86" s="6"/>
      <c r="FB86" s="6"/>
      <c r="FC86" s="6"/>
      <c r="FE86" s="14"/>
      <c r="FF86" s="32"/>
      <c r="FG86" s="27"/>
      <c r="FH86" s="27"/>
      <c r="FJ86" s="6"/>
      <c r="FK86" s="6"/>
      <c r="FL86" s="6"/>
      <c r="FM86" s="6"/>
      <c r="FO86" s="14"/>
      <c r="FP86" s="32"/>
      <c r="FQ86" s="27"/>
      <c r="FR86" s="27"/>
      <c r="FT86" s="6"/>
      <c r="FU86" s="6"/>
      <c r="FV86" s="6"/>
      <c r="FW86" s="6"/>
      <c r="FY86" s="14"/>
      <c r="FZ86" s="32"/>
      <c r="GA86" s="27"/>
      <c r="GB86" s="27"/>
      <c r="GD86" s="6"/>
      <c r="GE86" s="6"/>
      <c r="GF86" s="6"/>
      <c r="GG86" s="6"/>
      <c r="GI86" s="14"/>
      <c r="GJ86" s="32"/>
      <c r="GK86" s="27"/>
      <c r="GL86" s="27"/>
      <c r="GN86" s="6"/>
      <c r="GO86" s="6"/>
      <c r="GP86" s="6"/>
      <c r="GQ86" s="6"/>
      <c r="GS86" s="14"/>
      <c r="GT86" s="32"/>
      <c r="GU86" s="27"/>
      <c r="GV86" s="27"/>
      <c r="GX86" s="6"/>
      <c r="GY86" s="6"/>
      <c r="GZ86" s="6"/>
      <c r="HA86" s="6"/>
      <c r="HC86" s="14"/>
      <c r="HD86" s="32"/>
      <c r="HE86" s="27"/>
      <c r="HF86" s="27"/>
      <c r="HH86" s="6"/>
      <c r="HI86" s="6"/>
      <c r="HJ86" s="6"/>
      <c r="HK86" s="6"/>
      <c r="HM86" s="14"/>
      <c r="HN86" s="32"/>
      <c r="HO86" s="27"/>
      <c r="HP86" s="27"/>
      <c r="HR86" s="6"/>
      <c r="HS86" s="6"/>
      <c r="HT86" s="6"/>
      <c r="HU86" s="6"/>
      <c r="HW86" s="14"/>
      <c r="HX86" s="32"/>
      <c r="HY86" s="27"/>
      <c r="HZ86" s="27"/>
      <c r="IB86" s="6"/>
      <c r="IC86" s="6"/>
      <c r="ID86" s="6"/>
      <c r="IE86" s="6"/>
      <c r="IG86" s="14"/>
      <c r="IH86" s="32"/>
      <c r="II86" s="27"/>
      <c r="IJ86" s="27"/>
      <c r="IL86" s="6"/>
      <c r="IM86" s="6"/>
      <c r="IN86" s="6"/>
      <c r="IO86" s="6"/>
      <c r="IQ86" s="14"/>
      <c r="IR86" s="32"/>
      <c r="IS86" s="27"/>
      <c r="IT86" s="27"/>
      <c r="IV86" s="6"/>
      <c r="IW86" s="6"/>
      <c r="IX86" s="6"/>
      <c r="IY86" s="6"/>
      <c r="JA86" s="14"/>
      <c r="JB86" s="32"/>
      <c r="JC86" s="27"/>
      <c r="JD86" s="27"/>
      <c r="JF86" s="6"/>
      <c r="JG86" s="6"/>
      <c r="JH86" s="6"/>
      <c r="JI86" s="6"/>
      <c r="JK86" s="14"/>
      <c r="JL86" s="32"/>
      <c r="JM86" s="27"/>
      <c r="JN86" s="27"/>
      <c r="JP86" s="6"/>
      <c r="JQ86" s="6"/>
      <c r="JR86" s="6"/>
      <c r="JS86" s="6"/>
      <c r="JU86" s="14"/>
      <c r="JV86" s="32"/>
      <c r="JW86" s="27"/>
      <c r="JX86" s="27"/>
      <c r="JZ86" s="6"/>
      <c r="KA86" s="6"/>
      <c r="KB86" s="6"/>
      <c r="KC86" s="6"/>
      <c r="KE86" s="14"/>
      <c r="KF86" s="32"/>
      <c r="KG86" s="27"/>
      <c r="KH86" s="27"/>
      <c r="KJ86" s="6"/>
      <c r="KK86" s="6"/>
      <c r="KL86" s="6"/>
      <c r="KM86" s="6"/>
      <c r="KO86" s="14"/>
      <c r="KP86" s="32"/>
      <c r="KQ86" s="27"/>
      <c r="KR86" s="27"/>
      <c r="KT86" s="6"/>
      <c r="KU86" s="6"/>
      <c r="KV86" s="6"/>
      <c r="KW86" s="6"/>
      <c r="KY86" s="14"/>
      <c r="KZ86" s="32"/>
      <c r="LA86" s="27"/>
      <c r="LB86" s="27"/>
      <c r="LD86" s="6"/>
      <c r="LE86" s="6"/>
      <c r="LF86" s="6"/>
      <c r="LG86" s="6"/>
      <c r="LI86" s="14"/>
      <c r="LJ86" s="32"/>
      <c r="LK86" s="27"/>
      <c r="LL86" s="27"/>
      <c r="LN86" s="6"/>
      <c r="LO86" s="6"/>
      <c r="LP86" s="6"/>
      <c r="LQ86" s="6"/>
      <c r="LS86" s="14"/>
      <c r="LT86" s="32"/>
      <c r="LU86" s="27"/>
      <c r="LV86" s="27"/>
      <c r="LX86" s="6"/>
      <c r="LY86" s="6"/>
      <c r="LZ86" s="6"/>
      <c r="MA86" s="6"/>
      <c r="MC86" s="14"/>
      <c r="MD86" s="32"/>
      <c r="ME86" s="27"/>
      <c r="MF86" s="27"/>
      <c r="MH86" s="6"/>
      <c r="MI86" s="6"/>
      <c r="MJ86" s="6"/>
      <c r="MK86" s="6"/>
      <c r="MM86" s="14"/>
      <c r="MN86" s="32"/>
      <c r="MO86" s="27"/>
      <c r="MP86" s="27"/>
      <c r="MR86" s="6"/>
      <c r="MS86" s="6"/>
      <c r="MT86" s="6"/>
      <c r="MU86" s="6"/>
      <c r="MW86" s="14"/>
      <c r="MX86" s="32"/>
      <c r="MY86" s="27"/>
      <c r="MZ86" s="27"/>
      <c r="NB86" s="6"/>
      <c r="NC86" s="6"/>
      <c r="ND86" s="6"/>
      <c r="NE86" s="6"/>
      <c r="NG86" s="14"/>
      <c r="NH86" s="32"/>
      <c r="NI86" s="27"/>
      <c r="NJ86" s="27"/>
      <c r="NL86" s="6"/>
      <c r="NM86" s="6"/>
      <c r="NN86" s="6"/>
      <c r="NO86" s="6"/>
      <c r="NQ86" s="14"/>
      <c r="NR86" s="32"/>
      <c r="NS86" s="27"/>
      <c r="NT86" s="27"/>
      <c r="NV86" s="6"/>
      <c r="NW86" s="6"/>
      <c r="NX86" s="6"/>
      <c r="NY86" s="6"/>
      <c r="OA86" s="14"/>
      <c r="OB86" s="32"/>
      <c r="OC86" s="27"/>
      <c r="OD86" s="27"/>
      <c r="OF86" s="6"/>
      <c r="OG86" s="6"/>
      <c r="OH86" s="6"/>
      <c r="OI86" s="6"/>
      <c r="OK86" s="14"/>
      <c r="OL86" s="32"/>
      <c r="OM86" s="27"/>
      <c r="ON86" s="27"/>
      <c r="OP86" s="6"/>
      <c r="OQ86" s="6"/>
      <c r="OR86" s="6"/>
      <c r="OS86" s="6"/>
      <c r="OT86" s="6"/>
      <c r="PF86" s="14"/>
      <c r="PG86" s="32"/>
      <c r="PH86" s="27"/>
      <c r="PI86" s="27"/>
      <c r="PK86" s="6"/>
      <c r="PL86" s="6"/>
      <c r="PM86" s="6"/>
      <c r="PN86" s="6"/>
      <c r="PO86" s="6"/>
      <c r="PQ86" s="14"/>
      <c r="PR86" s="32"/>
      <c r="PS86" s="27"/>
      <c r="PT86" s="27"/>
      <c r="PV86" s="6"/>
      <c r="PW86" s="6"/>
      <c r="PX86" s="6"/>
      <c r="PY86" s="6"/>
      <c r="PZ86" s="6"/>
      <c r="QB86" s="14"/>
      <c r="QC86" s="32"/>
      <c r="QD86" s="27"/>
      <c r="QE86" s="27"/>
      <c r="QG86" s="6"/>
      <c r="QH86" s="6"/>
      <c r="QI86" s="6"/>
      <c r="QJ86" s="6"/>
      <c r="QK86" s="6"/>
      <c r="QM86" s="14"/>
      <c r="QN86" s="32"/>
      <c r="QO86" s="27"/>
      <c r="QP86" s="27"/>
      <c r="QR86" s="6"/>
      <c r="QS86" s="6"/>
      <c r="QT86" s="6"/>
      <c r="QU86" s="6"/>
      <c r="QV86" s="6"/>
      <c r="QX86" s="14"/>
      <c r="QY86" s="32"/>
      <c r="QZ86" s="27"/>
      <c r="RA86" s="27"/>
      <c r="RC86" s="6"/>
      <c r="RD86" s="6"/>
      <c r="RE86" s="6"/>
      <c r="RF86" s="6"/>
      <c r="RG86" s="6"/>
    </row>
    <row r="87" spans="121:475">
      <c r="DQ87" s="105"/>
      <c r="EA87" s="105"/>
      <c r="EK87" s="14"/>
      <c r="EL87" s="32"/>
      <c r="EM87" s="27"/>
      <c r="EN87" s="27"/>
      <c r="EP87" s="6"/>
      <c r="EQ87" s="6"/>
      <c r="ER87" s="6"/>
      <c r="ES87" s="6"/>
      <c r="EU87" s="14"/>
      <c r="EV87" s="32"/>
      <c r="EW87" s="27"/>
      <c r="EX87" s="27"/>
      <c r="EZ87" s="6"/>
      <c r="FA87" s="6"/>
      <c r="FB87" s="6"/>
      <c r="FC87" s="6"/>
      <c r="FE87" s="14"/>
      <c r="FF87" s="32"/>
      <c r="FG87" s="27"/>
      <c r="FH87" s="27"/>
      <c r="FJ87" s="6"/>
      <c r="FK87" s="6"/>
      <c r="FL87" s="6"/>
      <c r="FM87" s="6"/>
      <c r="FO87" s="14"/>
      <c r="FP87" s="32"/>
      <c r="FQ87" s="27"/>
      <c r="FR87" s="27"/>
      <c r="FT87" s="6"/>
      <c r="FU87" s="6"/>
      <c r="FV87" s="6"/>
      <c r="FW87" s="6"/>
      <c r="FY87" s="14"/>
      <c r="FZ87" s="32"/>
      <c r="GA87" s="27"/>
      <c r="GB87" s="27"/>
      <c r="GD87" s="6"/>
      <c r="GE87" s="6"/>
      <c r="GF87" s="6"/>
      <c r="GG87" s="6"/>
      <c r="GI87" s="14"/>
      <c r="GJ87" s="32"/>
      <c r="GK87" s="27"/>
      <c r="GL87" s="27"/>
      <c r="GN87" s="6"/>
      <c r="GO87" s="6"/>
      <c r="GP87" s="6"/>
      <c r="GQ87" s="6"/>
      <c r="GS87" s="14"/>
      <c r="GT87" s="32"/>
      <c r="GU87" s="27"/>
      <c r="GV87" s="27"/>
      <c r="GX87" s="6"/>
      <c r="GY87" s="6"/>
      <c r="GZ87" s="6"/>
      <c r="HA87" s="6"/>
      <c r="HC87" s="14"/>
      <c r="HD87" s="32"/>
      <c r="HE87" s="27"/>
      <c r="HF87" s="27"/>
      <c r="HH87" s="6"/>
      <c r="HI87" s="6"/>
      <c r="HJ87" s="6"/>
      <c r="HK87" s="6"/>
      <c r="HM87" s="14"/>
      <c r="HN87" s="32"/>
      <c r="HO87" s="27"/>
      <c r="HP87" s="27"/>
      <c r="HR87" s="6"/>
      <c r="HS87" s="6"/>
      <c r="HT87" s="6"/>
      <c r="HU87" s="6"/>
      <c r="HW87" s="14"/>
      <c r="HX87" s="32"/>
      <c r="HY87" s="27"/>
      <c r="HZ87" s="27"/>
      <c r="IB87" s="6"/>
      <c r="IC87" s="6"/>
      <c r="ID87" s="6"/>
      <c r="IE87" s="6"/>
      <c r="IG87" s="14"/>
      <c r="IH87" s="32"/>
      <c r="II87" s="27"/>
      <c r="IJ87" s="27"/>
      <c r="IL87" s="6"/>
      <c r="IM87" s="6"/>
      <c r="IN87" s="6"/>
      <c r="IO87" s="6"/>
      <c r="IQ87" s="14"/>
      <c r="IR87" s="32"/>
      <c r="IS87" s="27"/>
      <c r="IT87" s="27"/>
      <c r="IV87" s="6"/>
      <c r="IW87" s="6"/>
      <c r="IX87" s="6"/>
      <c r="IY87" s="6"/>
      <c r="JA87" s="14"/>
      <c r="JB87" s="32"/>
      <c r="JC87" s="27"/>
      <c r="JD87" s="27"/>
      <c r="JF87" s="6"/>
      <c r="JG87" s="6"/>
      <c r="JH87" s="6"/>
      <c r="JI87" s="6"/>
      <c r="JK87" s="14"/>
      <c r="JL87" s="32"/>
      <c r="JM87" s="27"/>
      <c r="JN87" s="27"/>
      <c r="JP87" s="6"/>
      <c r="JQ87" s="6"/>
      <c r="JR87" s="6"/>
      <c r="JS87" s="6"/>
      <c r="JU87" s="14"/>
      <c r="JV87" s="32"/>
      <c r="JW87" s="27"/>
      <c r="JX87" s="27"/>
      <c r="JZ87" s="6"/>
      <c r="KA87" s="6"/>
      <c r="KB87" s="6"/>
      <c r="KC87" s="6"/>
      <c r="KE87" s="14"/>
      <c r="KF87" s="32"/>
      <c r="KG87" s="27"/>
      <c r="KH87" s="27"/>
      <c r="KJ87" s="6"/>
      <c r="KK87" s="6"/>
      <c r="KL87" s="6"/>
      <c r="KM87" s="6"/>
      <c r="KO87" s="14"/>
      <c r="KP87" s="32"/>
      <c r="KQ87" s="27"/>
      <c r="KR87" s="27"/>
      <c r="KT87" s="6"/>
      <c r="KU87" s="6"/>
      <c r="KV87" s="6"/>
      <c r="KW87" s="6"/>
      <c r="KY87" s="14"/>
      <c r="KZ87" s="32"/>
      <c r="LA87" s="27"/>
      <c r="LB87" s="27"/>
      <c r="LD87" s="6"/>
      <c r="LE87" s="6"/>
      <c r="LF87" s="6"/>
      <c r="LG87" s="6"/>
      <c r="LI87" s="14"/>
      <c r="LJ87" s="32"/>
      <c r="LK87" s="27"/>
      <c r="LL87" s="27"/>
      <c r="LN87" s="6"/>
      <c r="LO87" s="6"/>
      <c r="LP87" s="6"/>
      <c r="LQ87" s="6"/>
      <c r="LS87" s="14"/>
      <c r="LT87" s="32"/>
      <c r="LU87" s="27"/>
      <c r="LV87" s="27"/>
      <c r="LX87" s="6"/>
      <c r="LY87" s="6"/>
      <c r="LZ87" s="6"/>
      <c r="MA87" s="6"/>
      <c r="MC87" s="14"/>
      <c r="MD87" s="32"/>
      <c r="ME87" s="27"/>
      <c r="MF87" s="27"/>
      <c r="MH87" s="6"/>
      <c r="MI87" s="6"/>
      <c r="MJ87" s="6"/>
      <c r="MK87" s="6"/>
      <c r="MM87" s="14"/>
      <c r="MN87" s="32"/>
      <c r="MO87" s="27"/>
      <c r="MP87" s="27"/>
      <c r="MR87" s="6"/>
      <c r="MS87" s="6"/>
      <c r="MT87" s="6"/>
      <c r="MU87" s="6"/>
      <c r="MW87" s="14"/>
      <c r="MX87" s="32"/>
      <c r="MY87" s="27"/>
      <c r="MZ87" s="27"/>
      <c r="NB87" s="6"/>
      <c r="NC87" s="6"/>
      <c r="ND87" s="6"/>
      <c r="NE87" s="6"/>
      <c r="NG87" s="14"/>
      <c r="NH87" s="32"/>
      <c r="NI87" s="27"/>
      <c r="NJ87" s="27"/>
      <c r="NL87" s="6"/>
      <c r="NM87" s="6"/>
      <c r="NN87" s="6"/>
      <c r="NO87" s="6"/>
      <c r="NQ87" s="14"/>
      <c r="NR87" s="32"/>
      <c r="NS87" s="27"/>
      <c r="NT87" s="27"/>
      <c r="NV87" s="6"/>
      <c r="NW87" s="6"/>
      <c r="NX87" s="6"/>
      <c r="NY87" s="6"/>
      <c r="OA87" s="14"/>
      <c r="OB87" s="32"/>
      <c r="OC87" s="27"/>
      <c r="OD87" s="27"/>
      <c r="OF87" s="6"/>
      <c r="OG87" s="6"/>
      <c r="OH87" s="6"/>
      <c r="OI87" s="6"/>
      <c r="OK87" s="14"/>
      <c r="OL87" s="32"/>
      <c r="OM87" s="27"/>
      <c r="ON87" s="27"/>
      <c r="OP87" s="6"/>
      <c r="OQ87" s="6"/>
      <c r="OR87" s="6"/>
      <c r="OS87" s="6"/>
      <c r="OT87" s="6"/>
      <c r="PF87" s="14"/>
      <c r="PG87" s="32"/>
      <c r="PH87" s="27"/>
      <c r="PI87" s="27"/>
      <c r="PK87" s="6"/>
      <c r="PL87" s="6"/>
      <c r="PM87" s="6"/>
      <c r="PN87" s="6"/>
      <c r="PO87" s="6"/>
      <c r="PQ87" s="14"/>
      <c r="PR87" s="32"/>
      <c r="PS87" s="27"/>
      <c r="PT87" s="27"/>
      <c r="PV87" s="6"/>
      <c r="PW87" s="6"/>
      <c r="PX87" s="6"/>
      <c r="PY87" s="6"/>
      <c r="PZ87" s="6"/>
      <c r="QB87" s="14"/>
      <c r="QC87" s="32"/>
      <c r="QD87" s="27"/>
      <c r="QE87" s="27"/>
      <c r="QG87" s="6"/>
      <c r="QH87" s="6"/>
      <c r="QI87" s="6"/>
      <c r="QJ87" s="6"/>
      <c r="QK87" s="6"/>
      <c r="QM87" s="14"/>
      <c r="QN87" s="32"/>
      <c r="QO87" s="27"/>
      <c r="QP87" s="27"/>
      <c r="QR87" s="6"/>
      <c r="QS87" s="6"/>
      <c r="QT87" s="6"/>
      <c r="QU87" s="6"/>
      <c r="QV87" s="6"/>
      <c r="QX87" s="14"/>
      <c r="QY87" s="32"/>
      <c r="QZ87" s="27"/>
      <c r="RA87" s="27"/>
      <c r="RC87" s="6"/>
      <c r="RD87" s="6"/>
      <c r="RE87" s="6"/>
      <c r="RF87" s="6"/>
      <c r="RG87" s="6"/>
    </row>
    <row r="88" spans="121:475">
      <c r="DQ88" s="105"/>
      <c r="EA88" s="105"/>
      <c r="EK88" s="14"/>
      <c r="EL88" s="32"/>
      <c r="EM88" s="27"/>
      <c r="EN88" s="27"/>
      <c r="EP88" s="6"/>
      <c r="EQ88" s="6"/>
      <c r="ER88" s="6"/>
      <c r="ES88" s="6"/>
      <c r="EU88" s="14"/>
      <c r="EV88" s="32"/>
      <c r="EW88" s="27"/>
      <c r="EX88" s="27"/>
      <c r="EZ88" s="6"/>
      <c r="FA88" s="6"/>
      <c r="FB88" s="6"/>
      <c r="FC88" s="6"/>
      <c r="FE88" s="14"/>
      <c r="FF88" s="32"/>
      <c r="FG88" s="27"/>
      <c r="FH88" s="27"/>
      <c r="FJ88" s="6"/>
      <c r="FK88" s="6"/>
      <c r="FL88" s="6"/>
      <c r="FM88" s="6"/>
      <c r="FO88" s="14"/>
      <c r="FP88" s="32"/>
      <c r="FQ88" s="27"/>
      <c r="FR88" s="27"/>
      <c r="FT88" s="6"/>
      <c r="FU88" s="6"/>
      <c r="FV88" s="6"/>
      <c r="FW88" s="6"/>
      <c r="FY88" s="14"/>
      <c r="FZ88" s="32"/>
      <c r="GA88" s="27"/>
      <c r="GB88" s="27"/>
      <c r="GD88" s="6"/>
      <c r="GE88" s="6"/>
      <c r="GF88" s="6"/>
      <c r="GG88" s="6"/>
      <c r="GI88" s="14"/>
      <c r="GJ88" s="32"/>
      <c r="GK88" s="27"/>
      <c r="GL88" s="27"/>
      <c r="GN88" s="6"/>
      <c r="GO88" s="6"/>
      <c r="GP88" s="6"/>
      <c r="GQ88" s="6"/>
      <c r="GS88" s="14"/>
      <c r="GT88" s="32"/>
      <c r="GU88" s="27"/>
      <c r="GV88" s="27"/>
      <c r="GX88" s="6"/>
      <c r="GY88" s="6"/>
      <c r="GZ88" s="6"/>
      <c r="HA88" s="6"/>
      <c r="HC88" s="14"/>
      <c r="HD88" s="32"/>
      <c r="HE88" s="27"/>
      <c r="HF88" s="27"/>
      <c r="HH88" s="6"/>
      <c r="HI88" s="6"/>
      <c r="HJ88" s="6"/>
      <c r="HK88" s="6"/>
      <c r="HM88" s="14"/>
      <c r="HN88" s="32"/>
      <c r="HO88" s="27"/>
      <c r="HP88" s="27"/>
      <c r="HR88" s="6"/>
      <c r="HS88" s="6"/>
      <c r="HT88" s="6"/>
      <c r="HU88" s="6"/>
      <c r="HW88" s="14"/>
      <c r="HX88" s="32"/>
      <c r="HY88" s="27"/>
      <c r="HZ88" s="27"/>
      <c r="IB88" s="6"/>
      <c r="IC88" s="6"/>
      <c r="ID88" s="6"/>
      <c r="IE88" s="6"/>
      <c r="IG88" s="14"/>
      <c r="IH88" s="32"/>
      <c r="II88" s="27"/>
      <c r="IJ88" s="27"/>
      <c r="IL88" s="6"/>
      <c r="IM88" s="6"/>
      <c r="IN88" s="6"/>
      <c r="IO88" s="6"/>
      <c r="IQ88" s="14"/>
      <c r="IR88" s="32"/>
      <c r="IS88" s="27"/>
      <c r="IT88" s="27"/>
      <c r="IV88" s="6"/>
      <c r="IW88" s="6"/>
      <c r="IX88" s="6"/>
      <c r="IY88" s="6"/>
      <c r="JA88" s="14"/>
      <c r="JB88" s="32"/>
      <c r="JC88" s="27"/>
      <c r="JD88" s="27"/>
      <c r="JF88" s="6"/>
      <c r="JG88" s="6"/>
      <c r="JH88" s="6"/>
      <c r="JI88" s="6"/>
      <c r="JK88" s="14"/>
      <c r="JL88" s="32"/>
      <c r="JM88" s="27"/>
      <c r="JN88" s="27"/>
      <c r="JP88" s="6"/>
      <c r="JQ88" s="6"/>
      <c r="JR88" s="6"/>
      <c r="JS88" s="6"/>
      <c r="JU88" s="14"/>
      <c r="JV88" s="32"/>
      <c r="JW88" s="27"/>
      <c r="JX88" s="27"/>
      <c r="JZ88" s="6"/>
      <c r="KA88" s="6"/>
      <c r="KB88" s="6"/>
      <c r="KC88" s="6"/>
      <c r="KE88" s="14"/>
      <c r="KF88" s="32"/>
      <c r="KG88" s="27"/>
      <c r="KH88" s="27"/>
      <c r="KJ88" s="6"/>
      <c r="KK88" s="6"/>
      <c r="KL88" s="6"/>
      <c r="KM88" s="6"/>
      <c r="KO88" s="14"/>
      <c r="KP88" s="32"/>
      <c r="KQ88" s="27"/>
      <c r="KR88" s="27"/>
      <c r="KT88" s="6"/>
      <c r="KU88" s="6"/>
      <c r="KV88" s="6"/>
      <c r="KW88" s="6"/>
      <c r="KY88" s="14"/>
      <c r="KZ88" s="32"/>
      <c r="LA88" s="27"/>
      <c r="LB88" s="27"/>
      <c r="LD88" s="6"/>
      <c r="LE88" s="6"/>
      <c r="LF88" s="6"/>
      <c r="LG88" s="6"/>
      <c r="LI88" s="14"/>
      <c r="LJ88" s="32"/>
      <c r="LK88" s="27"/>
      <c r="LL88" s="27"/>
      <c r="LN88" s="6"/>
      <c r="LO88" s="6"/>
      <c r="LP88" s="6"/>
      <c r="LQ88" s="6"/>
      <c r="LS88" s="14"/>
      <c r="LT88" s="32"/>
      <c r="LU88" s="27"/>
      <c r="LV88" s="27"/>
      <c r="LX88" s="6"/>
      <c r="LY88" s="6"/>
      <c r="LZ88" s="6"/>
      <c r="MA88" s="6"/>
      <c r="MC88" s="14"/>
      <c r="MD88" s="32"/>
      <c r="ME88" s="27"/>
      <c r="MF88" s="27"/>
      <c r="MH88" s="6"/>
      <c r="MI88" s="6"/>
      <c r="MJ88" s="6"/>
      <c r="MK88" s="6"/>
      <c r="MM88" s="14"/>
      <c r="MN88" s="32"/>
      <c r="MO88" s="27"/>
      <c r="MP88" s="27"/>
      <c r="MR88" s="6"/>
      <c r="MS88" s="6"/>
      <c r="MT88" s="6"/>
      <c r="MU88" s="6"/>
      <c r="MW88" s="14"/>
      <c r="MX88" s="32"/>
      <c r="MY88" s="27"/>
      <c r="MZ88" s="27"/>
      <c r="NB88" s="6"/>
      <c r="NC88" s="6"/>
      <c r="ND88" s="6"/>
      <c r="NE88" s="6"/>
      <c r="NG88" s="14"/>
      <c r="NH88" s="32"/>
      <c r="NI88" s="27"/>
      <c r="NJ88" s="27"/>
      <c r="NL88" s="6"/>
      <c r="NM88" s="6"/>
      <c r="NN88" s="6"/>
      <c r="NO88" s="6"/>
      <c r="NQ88" s="14"/>
      <c r="NR88" s="32"/>
      <c r="NS88" s="27"/>
      <c r="NT88" s="27"/>
      <c r="NV88" s="6"/>
      <c r="NW88" s="6"/>
      <c r="NX88" s="6"/>
      <c r="NY88" s="6"/>
      <c r="OA88" s="14"/>
      <c r="OB88" s="32"/>
      <c r="OC88" s="27"/>
      <c r="OD88" s="27"/>
      <c r="OF88" s="6"/>
      <c r="OG88" s="6"/>
      <c r="OH88" s="6"/>
      <c r="OI88" s="6"/>
      <c r="OK88" s="14"/>
      <c r="OL88" s="32"/>
      <c r="OM88" s="27"/>
      <c r="ON88" s="27"/>
      <c r="OP88" s="6"/>
      <c r="OQ88" s="6"/>
      <c r="OR88" s="6"/>
      <c r="OS88" s="6"/>
      <c r="OT88" s="6"/>
      <c r="PF88" s="14"/>
      <c r="PG88" s="32"/>
      <c r="PH88" s="27"/>
      <c r="PI88" s="27"/>
      <c r="PK88" s="6"/>
      <c r="PL88" s="6"/>
      <c r="PM88" s="6"/>
      <c r="PN88" s="6"/>
      <c r="PO88" s="6"/>
      <c r="PQ88" s="14"/>
      <c r="PR88" s="32"/>
      <c r="PS88" s="27"/>
      <c r="PT88" s="27"/>
      <c r="PV88" s="6"/>
      <c r="PW88" s="6"/>
      <c r="PX88" s="6"/>
      <c r="PY88" s="6"/>
      <c r="PZ88" s="6"/>
      <c r="QB88" s="14"/>
      <c r="QC88" s="32"/>
      <c r="QD88" s="27"/>
      <c r="QE88" s="27"/>
      <c r="QG88" s="6"/>
      <c r="QH88" s="6"/>
      <c r="QI88" s="6"/>
      <c r="QJ88" s="6"/>
      <c r="QK88" s="6"/>
      <c r="QM88" s="14"/>
      <c r="QN88" s="32"/>
      <c r="QO88" s="27"/>
      <c r="QP88" s="27"/>
      <c r="QR88" s="6"/>
      <c r="QS88" s="6"/>
      <c r="QT88" s="6"/>
      <c r="QU88" s="6"/>
      <c r="QV88" s="6"/>
      <c r="QX88" s="14"/>
      <c r="QY88" s="32"/>
      <c r="QZ88" s="27"/>
      <c r="RA88" s="27"/>
      <c r="RC88" s="6"/>
      <c r="RD88" s="6"/>
      <c r="RE88" s="6"/>
      <c r="RF88" s="6"/>
      <c r="RG88" s="6"/>
    </row>
    <row r="89" spans="121:475">
      <c r="DQ89" s="105"/>
      <c r="EA89" s="105"/>
      <c r="EK89" s="14"/>
      <c r="EL89" s="32"/>
      <c r="EM89" s="27"/>
      <c r="EN89" s="27"/>
      <c r="EP89" s="6"/>
      <c r="EQ89" s="6"/>
      <c r="ER89" s="6"/>
      <c r="ES89" s="6"/>
      <c r="EU89" s="14"/>
      <c r="EV89" s="32"/>
      <c r="EW89" s="27"/>
      <c r="EX89" s="27"/>
      <c r="EZ89" s="6"/>
      <c r="FA89" s="6"/>
      <c r="FB89" s="6"/>
      <c r="FC89" s="6"/>
      <c r="FE89" s="14"/>
      <c r="FF89" s="32"/>
      <c r="FG89" s="27"/>
      <c r="FH89" s="27"/>
      <c r="FJ89" s="6"/>
      <c r="FK89" s="6"/>
      <c r="FL89" s="6"/>
      <c r="FM89" s="6"/>
      <c r="FO89" s="14"/>
      <c r="FP89" s="32"/>
      <c r="FQ89" s="27"/>
      <c r="FR89" s="27"/>
      <c r="FT89" s="6"/>
      <c r="FU89" s="6"/>
      <c r="FV89" s="6"/>
      <c r="FW89" s="6"/>
      <c r="FY89" s="14"/>
      <c r="FZ89" s="32"/>
      <c r="GA89" s="27"/>
      <c r="GB89" s="27"/>
      <c r="GD89" s="6"/>
      <c r="GE89" s="6"/>
      <c r="GF89" s="6"/>
      <c r="GG89" s="6"/>
      <c r="GI89" s="14"/>
      <c r="GJ89" s="32"/>
      <c r="GK89" s="27"/>
      <c r="GL89" s="27"/>
      <c r="GN89" s="6"/>
      <c r="GO89" s="6"/>
      <c r="GP89" s="6"/>
      <c r="GQ89" s="6"/>
      <c r="GS89" s="14"/>
      <c r="GT89" s="32"/>
      <c r="GU89" s="27"/>
      <c r="GV89" s="27"/>
      <c r="GX89" s="6"/>
      <c r="GY89" s="6"/>
      <c r="GZ89" s="6"/>
      <c r="HA89" s="6"/>
      <c r="HC89" s="14"/>
      <c r="HD89" s="32"/>
      <c r="HE89" s="27"/>
      <c r="HF89" s="27"/>
      <c r="HH89" s="6"/>
      <c r="HI89" s="6"/>
      <c r="HJ89" s="6"/>
      <c r="HK89" s="6"/>
      <c r="HM89" s="14"/>
      <c r="HN89" s="32"/>
      <c r="HO89" s="27"/>
      <c r="HP89" s="27"/>
      <c r="HR89" s="6"/>
      <c r="HS89" s="6"/>
      <c r="HT89" s="6"/>
      <c r="HU89" s="6"/>
      <c r="HW89" s="14"/>
      <c r="HX89" s="32"/>
      <c r="HY89" s="27"/>
      <c r="HZ89" s="27"/>
      <c r="IB89" s="6"/>
      <c r="IC89" s="6"/>
      <c r="ID89" s="6"/>
      <c r="IE89" s="6"/>
      <c r="IG89" s="14"/>
      <c r="IH89" s="32"/>
      <c r="II89" s="27"/>
      <c r="IJ89" s="27"/>
      <c r="IL89" s="6"/>
      <c r="IM89" s="6"/>
      <c r="IN89" s="6"/>
      <c r="IO89" s="6"/>
      <c r="IQ89" s="14"/>
      <c r="IR89" s="32"/>
      <c r="IS89" s="27"/>
      <c r="IT89" s="27"/>
      <c r="IV89" s="6"/>
      <c r="IW89" s="6"/>
      <c r="IX89" s="6"/>
      <c r="IY89" s="6"/>
      <c r="JA89" s="14"/>
      <c r="JB89" s="32"/>
      <c r="JC89" s="27"/>
      <c r="JD89" s="27"/>
      <c r="JF89" s="6"/>
      <c r="JG89" s="6"/>
      <c r="JH89" s="6"/>
      <c r="JI89" s="6"/>
      <c r="JK89" s="14"/>
      <c r="JL89" s="32"/>
      <c r="JM89" s="27"/>
      <c r="JN89" s="27"/>
      <c r="JP89" s="6"/>
      <c r="JQ89" s="6"/>
      <c r="JR89" s="6"/>
      <c r="JS89" s="6"/>
      <c r="JU89" s="14"/>
      <c r="JV89" s="32"/>
      <c r="JW89" s="27"/>
      <c r="JX89" s="27"/>
      <c r="JZ89" s="6"/>
      <c r="KA89" s="6"/>
      <c r="KB89" s="6"/>
      <c r="KC89" s="6"/>
      <c r="KE89" s="14"/>
      <c r="KF89" s="32"/>
      <c r="KG89" s="27"/>
      <c r="KH89" s="27"/>
      <c r="KJ89" s="6"/>
      <c r="KK89" s="6"/>
      <c r="KL89" s="6"/>
      <c r="KM89" s="6"/>
      <c r="KO89" s="14"/>
      <c r="KP89" s="32"/>
      <c r="KQ89" s="27"/>
      <c r="KR89" s="27"/>
      <c r="KT89" s="6"/>
      <c r="KU89" s="6"/>
      <c r="KV89" s="6"/>
      <c r="KW89" s="6"/>
      <c r="KY89" s="14"/>
      <c r="KZ89" s="32"/>
      <c r="LA89" s="27"/>
      <c r="LB89" s="27"/>
      <c r="LD89" s="6"/>
      <c r="LE89" s="6"/>
      <c r="LF89" s="6"/>
      <c r="LG89" s="6"/>
      <c r="LI89" s="14"/>
      <c r="LJ89" s="32"/>
      <c r="LK89" s="27"/>
      <c r="LL89" s="27"/>
      <c r="LN89" s="6"/>
      <c r="LO89" s="6"/>
      <c r="LP89" s="6"/>
      <c r="LQ89" s="6"/>
      <c r="LS89" s="14"/>
      <c r="LT89" s="32"/>
      <c r="LU89" s="27"/>
      <c r="LV89" s="27"/>
      <c r="LX89" s="6"/>
      <c r="LY89" s="6"/>
      <c r="LZ89" s="6"/>
      <c r="MA89" s="6"/>
      <c r="MC89" s="14"/>
      <c r="MD89" s="32"/>
      <c r="ME89" s="27"/>
      <c r="MF89" s="27"/>
      <c r="MH89" s="6"/>
      <c r="MI89" s="6"/>
      <c r="MJ89" s="6"/>
      <c r="MK89" s="6"/>
      <c r="MM89" s="14"/>
      <c r="MN89" s="32"/>
      <c r="MO89" s="27"/>
      <c r="MP89" s="27"/>
      <c r="MR89" s="6"/>
      <c r="MS89" s="6"/>
      <c r="MT89" s="6"/>
      <c r="MU89" s="6"/>
      <c r="MW89" s="14"/>
      <c r="MX89" s="32"/>
      <c r="MY89" s="27"/>
      <c r="MZ89" s="27"/>
      <c r="NB89" s="6"/>
      <c r="NC89" s="6"/>
      <c r="ND89" s="6"/>
      <c r="NE89" s="6"/>
      <c r="NG89" s="14"/>
      <c r="NH89" s="32"/>
      <c r="NI89" s="27"/>
      <c r="NJ89" s="27"/>
      <c r="NL89" s="6"/>
      <c r="NM89" s="6"/>
      <c r="NN89" s="6"/>
      <c r="NO89" s="6"/>
      <c r="NQ89" s="14"/>
      <c r="NR89" s="32"/>
      <c r="NS89" s="27"/>
      <c r="NT89" s="27"/>
      <c r="NV89" s="6"/>
      <c r="NW89" s="6"/>
      <c r="NX89" s="6"/>
      <c r="NY89" s="6"/>
      <c r="OA89" s="14"/>
      <c r="OB89" s="32"/>
      <c r="OC89" s="27"/>
      <c r="OD89" s="27"/>
      <c r="OF89" s="6"/>
      <c r="OG89" s="6"/>
      <c r="OH89" s="6"/>
      <c r="OI89" s="6"/>
      <c r="OK89" s="14"/>
      <c r="OL89" s="32"/>
      <c r="OM89" s="27"/>
      <c r="ON89" s="27"/>
      <c r="OP89" s="6"/>
      <c r="OQ89" s="6"/>
      <c r="OR89" s="6"/>
      <c r="OS89" s="6"/>
      <c r="OT89" s="6"/>
      <c r="PF89" s="14"/>
      <c r="PG89" s="32"/>
      <c r="PH89" s="27"/>
      <c r="PI89" s="27"/>
      <c r="PK89" s="6"/>
      <c r="PL89" s="6"/>
      <c r="PM89" s="6"/>
      <c r="PN89" s="6"/>
      <c r="PO89" s="6"/>
      <c r="PQ89" s="14"/>
      <c r="PR89" s="32"/>
      <c r="PS89" s="27"/>
      <c r="PT89" s="27"/>
      <c r="PV89" s="6"/>
      <c r="PW89" s="6"/>
      <c r="PX89" s="6"/>
      <c r="PY89" s="6"/>
      <c r="PZ89" s="6"/>
      <c r="QB89" s="14"/>
      <c r="QC89" s="32"/>
      <c r="QD89" s="27"/>
      <c r="QE89" s="27"/>
      <c r="QG89" s="6"/>
      <c r="QH89" s="6"/>
      <c r="QI89" s="6"/>
      <c r="QJ89" s="6"/>
      <c r="QK89" s="6"/>
      <c r="QM89" s="14"/>
      <c r="QN89" s="32"/>
      <c r="QO89" s="27"/>
      <c r="QP89" s="27"/>
      <c r="QR89" s="6"/>
      <c r="QS89" s="6"/>
      <c r="QT89" s="6"/>
      <c r="QU89" s="6"/>
      <c r="QV89" s="6"/>
      <c r="QX89" s="14"/>
      <c r="QY89" s="32"/>
      <c r="QZ89" s="27"/>
      <c r="RA89" s="27"/>
      <c r="RC89" s="6"/>
      <c r="RD89" s="6"/>
      <c r="RE89" s="6"/>
      <c r="RF89" s="6"/>
      <c r="RG89" s="6"/>
    </row>
    <row r="90" spans="121:475">
      <c r="DQ90" s="105"/>
      <c r="EA90" s="105"/>
      <c r="EK90" s="14"/>
      <c r="EL90" s="32"/>
      <c r="EM90" s="27"/>
      <c r="EN90" s="27"/>
      <c r="EP90" s="6"/>
      <c r="EQ90" s="6"/>
      <c r="ER90" s="6"/>
      <c r="ES90" s="6"/>
      <c r="EU90" s="14"/>
      <c r="EV90" s="32"/>
      <c r="EW90" s="27"/>
      <c r="EX90" s="27"/>
      <c r="EZ90" s="6"/>
      <c r="FA90" s="6"/>
      <c r="FB90" s="6"/>
      <c r="FC90" s="6"/>
      <c r="FE90" s="14"/>
      <c r="FF90" s="32"/>
      <c r="FG90" s="27"/>
      <c r="FH90" s="27"/>
      <c r="FJ90" s="6"/>
      <c r="FK90" s="6"/>
      <c r="FL90" s="6"/>
      <c r="FM90" s="6"/>
      <c r="FO90" s="14"/>
      <c r="FP90" s="32"/>
      <c r="FQ90" s="27"/>
      <c r="FR90" s="27"/>
      <c r="FT90" s="6"/>
      <c r="FU90" s="6"/>
      <c r="FV90" s="6"/>
      <c r="FW90" s="6"/>
      <c r="FY90" s="14"/>
      <c r="FZ90" s="32"/>
      <c r="GA90" s="27"/>
      <c r="GB90" s="27"/>
      <c r="GD90" s="6"/>
      <c r="GE90" s="6"/>
      <c r="GF90" s="6"/>
      <c r="GG90" s="6"/>
      <c r="GI90" s="14"/>
      <c r="GJ90" s="32"/>
      <c r="GK90" s="27"/>
      <c r="GL90" s="27"/>
      <c r="GN90" s="6"/>
      <c r="GO90" s="6"/>
      <c r="GP90" s="6"/>
      <c r="GQ90" s="6"/>
      <c r="GS90" s="14"/>
      <c r="GT90" s="32"/>
      <c r="GU90" s="27"/>
      <c r="GV90" s="27"/>
      <c r="GX90" s="6"/>
      <c r="GY90" s="6"/>
      <c r="GZ90" s="6"/>
      <c r="HA90" s="6"/>
      <c r="HC90" s="14"/>
      <c r="HD90" s="32"/>
      <c r="HE90" s="27"/>
      <c r="HF90" s="27"/>
      <c r="HH90" s="6"/>
      <c r="HI90" s="6"/>
      <c r="HJ90" s="6"/>
      <c r="HK90" s="6"/>
      <c r="HM90" s="14"/>
      <c r="HN90" s="32"/>
      <c r="HO90" s="27"/>
      <c r="HP90" s="27"/>
      <c r="HR90" s="6"/>
      <c r="HS90" s="6"/>
      <c r="HT90" s="6"/>
      <c r="HU90" s="6"/>
      <c r="HW90" s="14"/>
      <c r="HX90" s="32"/>
      <c r="HY90" s="27"/>
      <c r="HZ90" s="27"/>
      <c r="IB90" s="6"/>
      <c r="IC90" s="6"/>
      <c r="ID90" s="6"/>
      <c r="IE90" s="6"/>
      <c r="IG90" s="14"/>
      <c r="IH90" s="32"/>
      <c r="II90" s="27"/>
      <c r="IJ90" s="27"/>
      <c r="IL90" s="6"/>
      <c r="IM90" s="6"/>
      <c r="IN90" s="6"/>
      <c r="IO90" s="6"/>
      <c r="IQ90" s="14"/>
      <c r="IR90" s="32"/>
      <c r="IS90" s="27"/>
      <c r="IT90" s="27"/>
      <c r="IV90" s="6"/>
      <c r="IW90" s="6"/>
      <c r="IX90" s="6"/>
      <c r="IY90" s="6"/>
      <c r="JA90" s="14"/>
      <c r="JB90" s="32"/>
      <c r="JC90" s="27"/>
      <c r="JD90" s="27"/>
      <c r="JF90" s="6"/>
      <c r="JG90" s="6"/>
      <c r="JH90" s="6"/>
      <c r="JI90" s="6"/>
      <c r="JK90" s="14"/>
      <c r="JL90" s="32"/>
      <c r="JM90" s="27"/>
      <c r="JN90" s="27"/>
      <c r="JP90" s="6"/>
      <c r="JQ90" s="6"/>
      <c r="JR90" s="6"/>
      <c r="JS90" s="6"/>
      <c r="JU90" s="14"/>
      <c r="JV90" s="32"/>
      <c r="JW90" s="27"/>
      <c r="JX90" s="27"/>
      <c r="JZ90" s="6"/>
      <c r="KA90" s="6"/>
      <c r="KB90" s="6"/>
      <c r="KC90" s="6"/>
      <c r="KE90" s="14"/>
      <c r="KF90" s="32"/>
      <c r="KG90" s="27"/>
      <c r="KH90" s="27"/>
      <c r="KJ90" s="6"/>
      <c r="KK90" s="6"/>
      <c r="KL90" s="6"/>
      <c r="KM90" s="6"/>
      <c r="KO90" s="14"/>
      <c r="KP90" s="32"/>
      <c r="KQ90" s="27"/>
      <c r="KR90" s="27"/>
      <c r="KT90" s="6"/>
      <c r="KU90" s="6"/>
      <c r="KV90" s="6"/>
      <c r="KW90" s="6"/>
      <c r="KY90" s="14"/>
      <c r="KZ90" s="32"/>
      <c r="LA90" s="27"/>
      <c r="LB90" s="27"/>
      <c r="LD90" s="6"/>
      <c r="LE90" s="6"/>
      <c r="LF90" s="6"/>
      <c r="LG90" s="6"/>
      <c r="LI90" s="14"/>
      <c r="LJ90" s="32"/>
      <c r="LK90" s="27"/>
      <c r="LL90" s="27"/>
      <c r="LN90" s="6"/>
      <c r="LO90" s="6"/>
      <c r="LP90" s="6"/>
      <c r="LQ90" s="6"/>
      <c r="LS90" s="14"/>
      <c r="LT90" s="32"/>
      <c r="LU90" s="27"/>
      <c r="LV90" s="27"/>
      <c r="LX90" s="6"/>
      <c r="LY90" s="6"/>
      <c r="LZ90" s="6"/>
      <c r="MA90" s="6"/>
      <c r="MC90" s="14"/>
      <c r="MD90" s="32"/>
      <c r="ME90" s="27"/>
      <c r="MF90" s="27"/>
      <c r="MH90" s="6"/>
      <c r="MI90" s="6"/>
      <c r="MJ90" s="6"/>
      <c r="MK90" s="6"/>
      <c r="MM90" s="14"/>
      <c r="MN90" s="32"/>
      <c r="MO90" s="27"/>
      <c r="MP90" s="27"/>
      <c r="MR90" s="6"/>
      <c r="MS90" s="6"/>
      <c r="MT90" s="6"/>
      <c r="MU90" s="6"/>
      <c r="MW90" s="14"/>
      <c r="MX90" s="32"/>
      <c r="MY90" s="27"/>
      <c r="MZ90" s="27"/>
      <c r="NB90" s="6"/>
      <c r="NC90" s="6"/>
      <c r="ND90" s="6"/>
      <c r="NE90" s="6"/>
      <c r="NG90" s="14"/>
      <c r="NH90" s="32"/>
      <c r="NI90" s="27"/>
      <c r="NJ90" s="27"/>
      <c r="NL90" s="6"/>
      <c r="NM90" s="6"/>
      <c r="NN90" s="6"/>
      <c r="NO90" s="6"/>
      <c r="NQ90" s="14"/>
      <c r="NR90" s="32"/>
      <c r="NS90" s="27"/>
      <c r="NT90" s="27"/>
      <c r="NV90" s="6"/>
      <c r="NW90" s="6"/>
      <c r="NX90" s="6"/>
      <c r="NY90" s="6"/>
      <c r="OA90" s="14"/>
      <c r="OB90" s="32"/>
      <c r="OC90" s="27"/>
      <c r="OD90" s="27"/>
      <c r="OF90" s="6"/>
      <c r="OG90" s="6"/>
      <c r="OH90" s="6"/>
      <c r="OI90" s="6"/>
      <c r="OK90" s="14"/>
      <c r="OL90" s="32"/>
      <c r="OM90" s="27"/>
      <c r="ON90" s="27"/>
      <c r="OP90" s="6"/>
      <c r="OQ90" s="6"/>
      <c r="OR90" s="6"/>
      <c r="OS90" s="6"/>
      <c r="OT90" s="6"/>
      <c r="PF90" s="14"/>
      <c r="PG90" s="32"/>
      <c r="PH90" s="27"/>
      <c r="PI90" s="27"/>
      <c r="PK90" s="6"/>
      <c r="PL90" s="6"/>
      <c r="PM90" s="6"/>
      <c r="PN90" s="6"/>
      <c r="PO90" s="6"/>
      <c r="PQ90" s="14"/>
      <c r="PR90" s="32"/>
      <c r="PS90" s="27"/>
      <c r="PT90" s="27"/>
      <c r="PV90" s="6"/>
      <c r="PW90" s="6"/>
      <c r="PX90" s="6"/>
      <c r="PY90" s="6"/>
      <c r="PZ90" s="6"/>
      <c r="QB90" s="14"/>
      <c r="QC90" s="32"/>
      <c r="QD90" s="27"/>
      <c r="QE90" s="27"/>
      <c r="QG90" s="6"/>
      <c r="QH90" s="6"/>
      <c r="QI90" s="6"/>
      <c r="QJ90" s="6"/>
      <c r="QK90" s="6"/>
      <c r="QM90" s="14"/>
      <c r="QN90" s="32"/>
      <c r="QO90" s="27"/>
      <c r="QP90" s="27"/>
      <c r="QR90" s="6"/>
      <c r="QS90" s="6"/>
      <c r="QT90" s="6"/>
      <c r="QU90" s="6"/>
      <c r="QV90" s="6"/>
      <c r="QX90" s="14"/>
      <c r="QY90" s="32"/>
      <c r="QZ90" s="27"/>
      <c r="RA90" s="27"/>
      <c r="RC90" s="6"/>
      <c r="RD90" s="6"/>
      <c r="RE90" s="6"/>
      <c r="RF90" s="6"/>
      <c r="RG90" s="6"/>
    </row>
    <row r="91" spans="121:475">
      <c r="DQ91" s="105"/>
      <c r="EA91" s="105"/>
      <c r="EK91" s="14"/>
      <c r="EL91" s="32"/>
      <c r="EM91" s="27"/>
      <c r="EN91" s="27"/>
      <c r="EP91" s="6"/>
      <c r="EQ91" s="6"/>
      <c r="ER91" s="6"/>
      <c r="ES91" s="6"/>
      <c r="EU91" s="14"/>
      <c r="EV91" s="32"/>
      <c r="EW91" s="27"/>
      <c r="EX91" s="27"/>
      <c r="EZ91" s="6"/>
      <c r="FA91" s="6"/>
      <c r="FB91" s="6"/>
      <c r="FC91" s="6"/>
      <c r="FE91" s="14"/>
      <c r="FF91" s="32"/>
      <c r="FG91" s="27"/>
      <c r="FH91" s="27"/>
      <c r="FJ91" s="6"/>
      <c r="FK91" s="6"/>
      <c r="FL91" s="6"/>
      <c r="FM91" s="6"/>
      <c r="FO91" s="14"/>
      <c r="FP91" s="32"/>
      <c r="FQ91" s="27"/>
      <c r="FR91" s="27"/>
      <c r="FT91" s="6"/>
      <c r="FU91" s="6"/>
      <c r="FV91" s="6"/>
      <c r="FW91" s="6"/>
      <c r="FY91" s="14"/>
      <c r="FZ91" s="32"/>
      <c r="GA91" s="27"/>
      <c r="GB91" s="27"/>
      <c r="GD91" s="6"/>
      <c r="GE91" s="6"/>
      <c r="GF91" s="6"/>
      <c r="GG91" s="6"/>
      <c r="GI91" s="14"/>
      <c r="GJ91" s="32"/>
      <c r="GK91" s="27"/>
      <c r="GL91" s="27"/>
      <c r="GN91" s="6"/>
      <c r="GO91" s="6"/>
      <c r="GP91" s="6"/>
      <c r="GQ91" s="6"/>
      <c r="GS91" s="14"/>
      <c r="GT91" s="32"/>
      <c r="GU91" s="27"/>
      <c r="GV91" s="27"/>
      <c r="GX91" s="6"/>
      <c r="GY91" s="6"/>
      <c r="GZ91" s="6"/>
      <c r="HA91" s="6"/>
      <c r="HC91" s="14"/>
      <c r="HD91" s="32"/>
      <c r="HE91" s="27"/>
      <c r="HF91" s="27"/>
      <c r="HH91" s="6"/>
      <c r="HI91" s="6"/>
      <c r="HJ91" s="6"/>
      <c r="HK91" s="6"/>
      <c r="HM91" s="14"/>
      <c r="HN91" s="32"/>
      <c r="HO91" s="27"/>
      <c r="HP91" s="27"/>
      <c r="HR91" s="6"/>
      <c r="HS91" s="6"/>
      <c r="HT91" s="6"/>
      <c r="HU91" s="6"/>
      <c r="HW91" s="14"/>
      <c r="HX91" s="32"/>
      <c r="HY91" s="27"/>
      <c r="HZ91" s="27"/>
      <c r="IB91" s="6"/>
      <c r="IC91" s="6"/>
      <c r="ID91" s="6"/>
      <c r="IE91" s="6"/>
      <c r="IG91" s="14"/>
      <c r="IH91" s="32"/>
      <c r="II91" s="27"/>
      <c r="IJ91" s="27"/>
      <c r="IL91" s="6"/>
      <c r="IM91" s="6"/>
      <c r="IN91" s="6"/>
      <c r="IO91" s="6"/>
      <c r="IQ91" s="14"/>
      <c r="IR91" s="32"/>
      <c r="IS91" s="27"/>
      <c r="IT91" s="27"/>
      <c r="IV91" s="6"/>
      <c r="IW91" s="6"/>
      <c r="IX91" s="6"/>
      <c r="IY91" s="6"/>
      <c r="JA91" s="14"/>
      <c r="JB91" s="32"/>
      <c r="JC91" s="27"/>
      <c r="JD91" s="27"/>
      <c r="JF91" s="6"/>
      <c r="JG91" s="6"/>
      <c r="JH91" s="6"/>
      <c r="JI91" s="6"/>
      <c r="JK91" s="14"/>
      <c r="JL91" s="32"/>
      <c r="JM91" s="27"/>
      <c r="JN91" s="27"/>
      <c r="JP91" s="6"/>
      <c r="JQ91" s="6"/>
      <c r="JR91" s="6"/>
      <c r="JS91" s="6"/>
      <c r="JU91" s="14"/>
      <c r="JV91" s="32"/>
      <c r="JW91" s="27"/>
      <c r="JX91" s="27"/>
      <c r="JZ91" s="6"/>
      <c r="KA91" s="6"/>
      <c r="KB91" s="6"/>
      <c r="KC91" s="6"/>
      <c r="KE91" s="14"/>
      <c r="KF91" s="32"/>
      <c r="KG91" s="27"/>
      <c r="KH91" s="27"/>
      <c r="KJ91" s="6"/>
      <c r="KK91" s="6"/>
      <c r="KL91" s="6"/>
      <c r="KM91" s="6"/>
      <c r="KO91" s="14"/>
      <c r="KP91" s="32"/>
      <c r="KQ91" s="27"/>
      <c r="KR91" s="27"/>
      <c r="KT91" s="6"/>
      <c r="KU91" s="6"/>
      <c r="KV91" s="6"/>
      <c r="KW91" s="6"/>
      <c r="KY91" s="14"/>
      <c r="KZ91" s="32"/>
      <c r="LA91" s="27"/>
      <c r="LB91" s="27"/>
      <c r="LD91" s="6"/>
      <c r="LE91" s="6"/>
      <c r="LF91" s="6"/>
      <c r="LG91" s="6"/>
      <c r="LI91" s="14"/>
      <c r="LJ91" s="32"/>
      <c r="LK91" s="27"/>
      <c r="LL91" s="27"/>
      <c r="LN91" s="6"/>
      <c r="LO91" s="6"/>
      <c r="LP91" s="6"/>
      <c r="LQ91" s="6"/>
      <c r="LS91" s="14"/>
      <c r="LT91" s="32"/>
      <c r="LU91" s="27"/>
      <c r="LV91" s="27"/>
      <c r="LX91" s="6"/>
      <c r="LY91" s="6"/>
      <c r="LZ91" s="6"/>
      <c r="MA91" s="6"/>
      <c r="MC91" s="14"/>
      <c r="MD91" s="32"/>
      <c r="ME91" s="27"/>
      <c r="MF91" s="27"/>
      <c r="MH91" s="6"/>
      <c r="MI91" s="6"/>
      <c r="MJ91" s="6"/>
      <c r="MK91" s="6"/>
      <c r="MM91" s="14"/>
      <c r="MN91" s="32"/>
      <c r="MO91" s="27"/>
      <c r="MP91" s="27"/>
      <c r="MR91" s="6"/>
      <c r="MS91" s="6"/>
      <c r="MT91" s="6"/>
      <c r="MU91" s="6"/>
      <c r="MW91" s="14"/>
      <c r="MX91" s="32"/>
      <c r="MY91" s="27"/>
      <c r="MZ91" s="27"/>
      <c r="NB91" s="6"/>
      <c r="NC91" s="6"/>
      <c r="ND91" s="6"/>
      <c r="NE91" s="6"/>
      <c r="NG91" s="14"/>
      <c r="NH91" s="32"/>
      <c r="NI91" s="27"/>
      <c r="NJ91" s="27"/>
      <c r="NL91" s="6"/>
      <c r="NM91" s="6"/>
      <c r="NN91" s="6"/>
      <c r="NO91" s="6"/>
      <c r="NQ91" s="14"/>
      <c r="NR91" s="32"/>
      <c r="NS91" s="27"/>
      <c r="NT91" s="27"/>
      <c r="NV91" s="6"/>
      <c r="NW91" s="6"/>
      <c r="NX91" s="6"/>
      <c r="NY91" s="6"/>
      <c r="OA91" s="14"/>
      <c r="OB91" s="32"/>
      <c r="OC91" s="27"/>
      <c r="OD91" s="27"/>
      <c r="OF91" s="6"/>
      <c r="OG91" s="6"/>
      <c r="OH91" s="6"/>
      <c r="OI91" s="6"/>
      <c r="OK91" s="14"/>
      <c r="OL91" s="32"/>
      <c r="OM91" s="27"/>
      <c r="ON91" s="27"/>
      <c r="OP91" s="6"/>
      <c r="OQ91" s="6"/>
      <c r="OR91" s="6"/>
      <c r="OS91" s="6"/>
      <c r="OT91" s="6"/>
      <c r="PF91" s="14"/>
      <c r="PG91" s="32"/>
      <c r="PH91" s="27"/>
      <c r="PI91" s="27"/>
      <c r="PK91" s="6"/>
      <c r="PL91" s="6"/>
      <c r="PM91" s="6"/>
      <c r="PN91" s="6"/>
      <c r="PO91" s="6"/>
      <c r="PQ91" s="14"/>
      <c r="PR91" s="32"/>
      <c r="PS91" s="27"/>
      <c r="PT91" s="27"/>
      <c r="PV91" s="6"/>
      <c r="PW91" s="6"/>
      <c r="PX91" s="6"/>
      <c r="PY91" s="6"/>
      <c r="PZ91" s="6"/>
      <c r="QB91" s="14"/>
      <c r="QC91" s="32"/>
      <c r="QD91" s="27"/>
      <c r="QE91" s="27"/>
      <c r="QG91" s="6"/>
      <c r="QH91" s="6"/>
      <c r="QI91" s="6"/>
      <c r="QJ91" s="6"/>
      <c r="QK91" s="6"/>
      <c r="QM91" s="14"/>
      <c r="QN91" s="32"/>
      <c r="QO91" s="27"/>
      <c r="QP91" s="27"/>
      <c r="QR91" s="6"/>
      <c r="QS91" s="6"/>
      <c r="QT91" s="6"/>
      <c r="QU91" s="6"/>
      <c r="QV91" s="6"/>
      <c r="QX91" s="14"/>
      <c r="QY91" s="32"/>
      <c r="QZ91" s="27"/>
      <c r="RA91" s="27"/>
      <c r="RC91" s="6"/>
      <c r="RD91" s="6"/>
      <c r="RE91" s="6"/>
      <c r="RF91" s="6"/>
      <c r="RG91" s="6"/>
    </row>
    <row r="92" spans="121:475">
      <c r="DQ92" s="105"/>
      <c r="EA92" s="105"/>
      <c r="EK92" s="14"/>
      <c r="EL92" s="32"/>
      <c r="EM92" s="27"/>
      <c r="EN92" s="27"/>
      <c r="EP92" s="6"/>
      <c r="EQ92" s="6"/>
      <c r="ER92" s="6"/>
      <c r="ES92" s="6"/>
      <c r="EU92" s="14"/>
      <c r="EV92" s="32"/>
      <c r="EW92" s="27"/>
      <c r="EX92" s="27"/>
      <c r="EZ92" s="6"/>
      <c r="FA92" s="6"/>
      <c r="FB92" s="6"/>
      <c r="FC92" s="6"/>
      <c r="FE92" s="14"/>
      <c r="FF92" s="32"/>
      <c r="FG92" s="27"/>
      <c r="FH92" s="27"/>
      <c r="FJ92" s="6"/>
      <c r="FK92" s="6"/>
      <c r="FL92" s="6"/>
      <c r="FM92" s="6"/>
      <c r="FO92" s="14"/>
      <c r="FP92" s="32"/>
      <c r="FQ92" s="27"/>
      <c r="FR92" s="27"/>
      <c r="FT92" s="6"/>
      <c r="FU92" s="6"/>
      <c r="FV92" s="6"/>
      <c r="FW92" s="6"/>
      <c r="FY92" s="14"/>
      <c r="FZ92" s="32"/>
      <c r="GA92" s="27"/>
      <c r="GB92" s="27"/>
      <c r="GD92" s="6"/>
      <c r="GE92" s="6"/>
      <c r="GF92" s="6"/>
      <c r="GG92" s="6"/>
      <c r="GI92" s="14"/>
      <c r="GJ92" s="32"/>
      <c r="GK92" s="27"/>
      <c r="GL92" s="27"/>
      <c r="GN92" s="6"/>
      <c r="GO92" s="6"/>
      <c r="GP92" s="6"/>
      <c r="GQ92" s="6"/>
      <c r="GS92" s="14"/>
      <c r="GT92" s="32"/>
      <c r="GU92" s="27"/>
      <c r="GV92" s="27"/>
      <c r="GX92" s="6"/>
      <c r="GY92" s="6"/>
      <c r="GZ92" s="6"/>
      <c r="HA92" s="6"/>
      <c r="HC92" s="14"/>
      <c r="HD92" s="32"/>
      <c r="HE92" s="27"/>
      <c r="HF92" s="27"/>
      <c r="HH92" s="6"/>
      <c r="HI92" s="6"/>
      <c r="HJ92" s="6"/>
      <c r="HK92" s="6"/>
      <c r="HM92" s="14"/>
      <c r="HN92" s="32"/>
      <c r="HO92" s="27"/>
      <c r="HP92" s="27"/>
      <c r="HR92" s="6"/>
      <c r="HS92" s="6"/>
      <c r="HT92" s="6"/>
      <c r="HU92" s="6"/>
      <c r="HW92" s="14"/>
      <c r="HX92" s="32"/>
      <c r="HY92" s="27"/>
      <c r="HZ92" s="27"/>
      <c r="IB92" s="6"/>
      <c r="IC92" s="6"/>
      <c r="ID92" s="6"/>
      <c r="IE92" s="6"/>
      <c r="IG92" s="14"/>
      <c r="IH92" s="32"/>
      <c r="II92" s="27"/>
      <c r="IJ92" s="27"/>
      <c r="IL92" s="6"/>
      <c r="IM92" s="6"/>
      <c r="IN92" s="6"/>
      <c r="IO92" s="6"/>
      <c r="IQ92" s="14"/>
      <c r="IR92" s="32"/>
      <c r="IS92" s="27"/>
      <c r="IT92" s="27"/>
      <c r="IV92" s="6"/>
      <c r="IW92" s="6"/>
      <c r="IX92" s="6"/>
      <c r="IY92" s="6"/>
      <c r="JA92" s="14"/>
      <c r="JB92" s="32"/>
      <c r="JC92" s="27"/>
      <c r="JD92" s="27"/>
      <c r="JF92" s="6"/>
      <c r="JG92" s="6"/>
      <c r="JH92" s="6"/>
      <c r="JI92" s="6"/>
      <c r="JK92" s="14"/>
      <c r="JL92" s="32"/>
      <c r="JM92" s="27"/>
      <c r="JN92" s="27"/>
      <c r="JP92" s="6"/>
      <c r="JQ92" s="6"/>
      <c r="JR92" s="6"/>
      <c r="JS92" s="6"/>
      <c r="JU92" s="14"/>
      <c r="JV92" s="32"/>
      <c r="JW92" s="27"/>
      <c r="JX92" s="27"/>
      <c r="JZ92" s="6"/>
      <c r="KA92" s="6"/>
      <c r="KB92" s="6"/>
      <c r="KC92" s="6"/>
      <c r="KE92" s="14"/>
      <c r="KF92" s="32"/>
      <c r="KG92" s="27"/>
      <c r="KH92" s="27"/>
      <c r="KJ92" s="6"/>
      <c r="KK92" s="6"/>
      <c r="KL92" s="6"/>
      <c r="KM92" s="6"/>
      <c r="KO92" s="14"/>
      <c r="KP92" s="32"/>
      <c r="KQ92" s="27"/>
      <c r="KR92" s="27"/>
      <c r="KT92" s="6"/>
      <c r="KU92" s="6"/>
      <c r="KV92" s="6"/>
      <c r="KW92" s="6"/>
      <c r="KY92" s="14"/>
      <c r="KZ92" s="32"/>
      <c r="LA92" s="27"/>
      <c r="LB92" s="27"/>
      <c r="LD92" s="6"/>
      <c r="LE92" s="6"/>
      <c r="LF92" s="6"/>
      <c r="LG92" s="6"/>
      <c r="LI92" s="14"/>
      <c r="LJ92" s="32"/>
      <c r="LK92" s="27"/>
      <c r="LL92" s="27"/>
      <c r="LN92" s="6"/>
      <c r="LO92" s="6"/>
      <c r="LP92" s="6"/>
      <c r="LQ92" s="6"/>
      <c r="LS92" s="14"/>
      <c r="LT92" s="32"/>
      <c r="LU92" s="27"/>
      <c r="LV92" s="27"/>
      <c r="LX92" s="6"/>
      <c r="LY92" s="6"/>
      <c r="LZ92" s="6"/>
      <c r="MA92" s="6"/>
      <c r="MC92" s="14"/>
      <c r="MD92" s="32"/>
      <c r="ME92" s="27"/>
      <c r="MF92" s="27"/>
      <c r="MH92" s="6"/>
      <c r="MI92" s="6"/>
      <c r="MJ92" s="6"/>
      <c r="MK92" s="6"/>
      <c r="MM92" s="14"/>
      <c r="MN92" s="32"/>
      <c r="MO92" s="27"/>
      <c r="MP92" s="27"/>
      <c r="MR92" s="6"/>
      <c r="MS92" s="6"/>
      <c r="MT92" s="6"/>
      <c r="MU92" s="6"/>
      <c r="MW92" s="14"/>
      <c r="MX92" s="32"/>
      <c r="MY92" s="27"/>
      <c r="MZ92" s="27"/>
      <c r="NB92" s="6"/>
      <c r="NC92" s="6"/>
      <c r="ND92" s="6"/>
      <c r="NE92" s="6"/>
      <c r="NG92" s="14"/>
      <c r="NH92" s="32"/>
      <c r="NI92" s="27"/>
      <c r="NJ92" s="27"/>
      <c r="NL92" s="6"/>
      <c r="NM92" s="6"/>
      <c r="NN92" s="6"/>
      <c r="NO92" s="6"/>
      <c r="NQ92" s="14"/>
      <c r="NR92" s="32"/>
      <c r="NS92" s="27"/>
      <c r="NT92" s="27"/>
      <c r="NV92" s="6"/>
      <c r="NW92" s="6"/>
      <c r="NX92" s="6"/>
      <c r="NY92" s="6"/>
      <c r="OA92" s="14"/>
      <c r="OB92" s="32"/>
      <c r="OC92" s="27"/>
      <c r="OD92" s="27"/>
      <c r="OF92" s="6"/>
      <c r="OG92" s="6"/>
      <c r="OH92" s="6"/>
      <c r="OI92" s="6"/>
      <c r="OK92" s="14"/>
      <c r="OL92" s="32"/>
      <c r="OM92" s="27"/>
      <c r="ON92" s="27"/>
      <c r="OP92" s="6"/>
      <c r="OQ92" s="6"/>
      <c r="OR92" s="6"/>
      <c r="OS92" s="6"/>
      <c r="OT92" s="6"/>
      <c r="PF92" s="14"/>
      <c r="PG92" s="32"/>
      <c r="PH92" s="27"/>
      <c r="PI92" s="27"/>
      <c r="PK92" s="6"/>
      <c r="PL92" s="6"/>
      <c r="PM92" s="6"/>
      <c r="PN92" s="6"/>
      <c r="PO92" s="6"/>
      <c r="PQ92" s="14"/>
      <c r="PR92" s="32"/>
      <c r="PS92" s="27"/>
      <c r="PT92" s="27"/>
      <c r="PV92" s="6"/>
      <c r="PW92" s="6"/>
      <c r="PX92" s="6"/>
      <c r="PY92" s="6"/>
      <c r="PZ92" s="6"/>
      <c r="QB92" s="14"/>
      <c r="QC92" s="32"/>
      <c r="QD92" s="27"/>
      <c r="QE92" s="27"/>
      <c r="QG92" s="6"/>
      <c r="QH92" s="6"/>
      <c r="QI92" s="6"/>
      <c r="QJ92" s="6"/>
      <c r="QK92" s="6"/>
      <c r="QM92" s="14"/>
      <c r="QN92" s="32"/>
      <c r="QO92" s="27"/>
      <c r="QP92" s="27"/>
      <c r="QR92" s="6"/>
      <c r="QS92" s="6"/>
      <c r="QT92" s="6"/>
      <c r="QU92" s="6"/>
      <c r="QV92" s="6"/>
      <c r="QX92" s="14"/>
      <c r="QY92" s="32"/>
      <c r="QZ92" s="27"/>
      <c r="RA92" s="27"/>
      <c r="RC92" s="6"/>
      <c r="RD92" s="6"/>
      <c r="RE92" s="6"/>
      <c r="RF92" s="6"/>
      <c r="RG92" s="6"/>
    </row>
    <row r="93" spans="121:475">
      <c r="DQ93" s="105"/>
      <c r="EA93" s="105"/>
      <c r="EK93" s="14"/>
      <c r="EL93" s="32"/>
      <c r="EM93" s="27"/>
      <c r="EN93" s="27"/>
      <c r="EP93" s="6"/>
      <c r="EQ93" s="6"/>
      <c r="ER93" s="6"/>
      <c r="ES93" s="6"/>
      <c r="EU93" s="14"/>
      <c r="EV93" s="32"/>
      <c r="EW93" s="27"/>
      <c r="EX93" s="27"/>
      <c r="EZ93" s="6"/>
      <c r="FA93" s="6"/>
      <c r="FB93" s="6"/>
      <c r="FC93" s="6"/>
      <c r="FE93" s="14"/>
      <c r="FF93" s="32"/>
      <c r="FG93" s="27"/>
      <c r="FH93" s="27"/>
      <c r="FJ93" s="6"/>
      <c r="FK93" s="6"/>
      <c r="FL93" s="6"/>
      <c r="FM93" s="6"/>
      <c r="FO93" s="14"/>
      <c r="FP93" s="32"/>
      <c r="FQ93" s="27"/>
      <c r="FR93" s="27"/>
      <c r="FT93" s="6"/>
      <c r="FU93" s="6"/>
      <c r="FV93" s="6"/>
      <c r="FW93" s="6"/>
      <c r="FY93" s="14"/>
      <c r="FZ93" s="32"/>
      <c r="GA93" s="27"/>
      <c r="GB93" s="27"/>
      <c r="GD93" s="6"/>
      <c r="GE93" s="6"/>
      <c r="GF93" s="6"/>
      <c r="GG93" s="6"/>
      <c r="GI93" s="14"/>
      <c r="GJ93" s="32"/>
      <c r="GK93" s="27"/>
      <c r="GL93" s="27"/>
      <c r="GN93" s="6"/>
      <c r="GO93" s="6"/>
      <c r="GP93" s="6"/>
      <c r="GQ93" s="6"/>
      <c r="GS93" s="14"/>
      <c r="GT93" s="32"/>
      <c r="GU93" s="27"/>
      <c r="GV93" s="27"/>
      <c r="GX93" s="6"/>
      <c r="GY93" s="6"/>
      <c r="GZ93" s="6"/>
      <c r="HA93" s="6"/>
      <c r="HC93" s="14"/>
      <c r="HD93" s="32"/>
      <c r="HE93" s="27"/>
      <c r="HF93" s="27"/>
      <c r="HH93" s="6"/>
      <c r="HI93" s="6"/>
      <c r="HJ93" s="6"/>
      <c r="HK93" s="6"/>
      <c r="HM93" s="14"/>
      <c r="HN93" s="32"/>
      <c r="HO93" s="27"/>
      <c r="HP93" s="27"/>
      <c r="HR93" s="6"/>
      <c r="HS93" s="6"/>
      <c r="HT93" s="6"/>
      <c r="HU93" s="6"/>
      <c r="HW93" s="14"/>
      <c r="HX93" s="32"/>
      <c r="HY93" s="27"/>
      <c r="HZ93" s="27"/>
      <c r="IB93" s="6"/>
      <c r="IC93" s="6"/>
      <c r="ID93" s="6"/>
      <c r="IE93" s="6"/>
      <c r="IG93" s="14"/>
      <c r="IH93" s="32"/>
      <c r="II93" s="27"/>
      <c r="IJ93" s="27"/>
      <c r="IL93" s="6"/>
      <c r="IM93" s="6"/>
      <c r="IN93" s="6"/>
      <c r="IO93" s="6"/>
      <c r="IQ93" s="14"/>
      <c r="IR93" s="32"/>
      <c r="IS93" s="27"/>
      <c r="IT93" s="27"/>
      <c r="IV93" s="6"/>
      <c r="IW93" s="6"/>
      <c r="IX93" s="6"/>
      <c r="IY93" s="6"/>
      <c r="JA93" s="14"/>
      <c r="JB93" s="32"/>
      <c r="JC93" s="27"/>
      <c r="JD93" s="27"/>
      <c r="JF93" s="6"/>
      <c r="JG93" s="6"/>
      <c r="JH93" s="6"/>
      <c r="JI93" s="6"/>
      <c r="JK93" s="14"/>
      <c r="JL93" s="32"/>
      <c r="JM93" s="27"/>
      <c r="JN93" s="27"/>
      <c r="JP93" s="6"/>
      <c r="JQ93" s="6"/>
      <c r="JR93" s="6"/>
      <c r="JS93" s="6"/>
      <c r="JU93" s="14"/>
      <c r="JV93" s="32"/>
      <c r="JW93" s="27"/>
      <c r="JX93" s="27"/>
      <c r="JZ93" s="6"/>
      <c r="KA93" s="6"/>
      <c r="KB93" s="6"/>
      <c r="KC93" s="6"/>
      <c r="KE93" s="14"/>
      <c r="KF93" s="32"/>
      <c r="KG93" s="27"/>
      <c r="KH93" s="27"/>
      <c r="KJ93" s="6"/>
      <c r="KK93" s="6"/>
      <c r="KL93" s="6"/>
      <c r="KM93" s="6"/>
      <c r="KO93" s="14"/>
      <c r="KP93" s="32"/>
      <c r="KQ93" s="27"/>
      <c r="KR93" s="27"/>
      <c r="KT93" s="6"/>
      <c r="KU93" s="6"/>
      <c r="KV93" s="6"/>
      <c r="KW93" s="6"/>
      <c r="KY93" s="14"/>
      <c r="KZ93" s="32"/>
      <c r="LA93" s="27"/>
      <c r="LB93" s="27"/>
      <c r="LD93" s="6"/>
      <c r="LE93" s="6"/>
      <c r="LF93" s="6"/>
      <c r="LG93" s="6"/>
      <c r="LI93" s="14"/>
      <c r="LJ93" s="32"/>
      <c r="LK93" s="27"/>
      <c r="LL93" s="27"/>
      <c r="LN93" s="6"/>
      <c r="LO93" s="6"/>
      <c r="LP93" s="6"/>
      <c r="LQ93" s="6"/>
      <c r="LS93" s="14"/>
      <c r="LT93" s="32"/>
      <c r="LU93" s="27"/>
      <c r="LV93" s="27"/>
      <c r="LX93" s="6"/>
      <c r="LY93" s="6"/>
      <c r="LZ93" s="6"/>
      <c r="MA93" s="6"/>
      <c r="MC93" s="14"/>
      <c r="MD93" s="32"/>
      <c r="ME93" s="27"/>
      <c r="MF93" s="27"/>
      <c r="MH93" s="6"/>
      <c r="MI93" s="6"/>
      <c r="MJ93" s="6"/>
      <c r="MK93" s="6"/>
      <c r="MM93" s="14"/>
      <c r="MN93" s="32"/>
      <c r="MO93" s="27"/>
      <c r="MP93" s="27"/>
      <c r="MR93" s="6"/>
      <c r="MS93" s="6"/>
      <c r="MT93" s="6"/>
      <c r="MU93" s="6"/>
      <c r="MW93" s="14"/>
      <c r="MX93" s="32"/>
      <c r="MY93" s="27"/>
      <c r="MZ93" s="27"/>
      <c r="NB93" s="6"/>
      <c r="NC93" s="6"/>
      <c r="ND93" s="6"/>
      <c r="NE93" s="6"/>
      <c r="NG93" s="14"/>
      <c r="NH93" s="32"/>
      <c r="NI93" s="27"/>
      <c r="NJ93" s="27"/>
      <c r="NL93" s="6"/>
      <c r="NM93" s="6"/>
      <c r="NN93" s="6"/>
      <c r="NO93" s="6"/>
      <c r="NQ93" s="14"/>
      <c r="NR93" s="32"/>
      <c r="NS93" s="27"/>
      <c r="NT93" s="27"/>
      <c r="NV93" s="6"/>
      <c r="NW93" s="6"/>
      <c r="NX93" s="6"/>
      <c r="NY93" s="6"/>
      <c r="OA93" s="14"/>
      <c r="OB93" s="32"/>
      <c r="OC93" s="27"/>
      <c r="OD93" s="27"/>
      <c r="OF93" s="6"/>
      <c r="OG93" s="6"/>
      <c r="OH93" s="6"/>
      <c r="OI93" s="6"/>
      <c r="OK93" s="14"/>
      <c r="OL93" s="32"/>
      <c r="OM93" s="27"/>
      <c r="ON93" s="27"/>
      <c r="OP93" s="6"/>
      <c r="OQ93" s="6"/>
      <c r="OR93" s="6"/>
      <c r="OS93" s="6"/>
      <c r="OT93" s="6"/>
      <c r="PF93" s="14"/>
      <c r="PG93" s="32"/>
      <c r="PH93" s="27"/>
      <c r="PI93" s="27"/>
      <c r="PK93" s="6"/>
      <c r="PL93" s="6"/>
      <c r="PM93" s="6"/>
      <c r="PN93" s="6"/>
      <c r="PO93" s="6"/>
      <c r="PQ93" s="14"/>
      <c r="PR93" s="32"/>
      <c r="PS93" s="27"/>
      <c r="PT93" s="27"/>
      <c r="PV93" s="6"/>
      <c r="PW93" s="6"/>
      <c r="PX93" s="6"/>
      <c r="PY93" s="6"/>
      <c r="PZ93" s="6"/>
      <c r="QB93" s="14"/>
      <c r="QC93" s="32"/>
      <c r="QD93" s="27"/>
      <c r="QE93" s="27"/>
      <c r="QG93" s="6"/>
      <c r="QH93" s="6"/>
      <c r="QI93" s="6"/>
      <c r="QJ93" s="6"/>
      <c r="QK93" s="6"/>
      <c r="QM93" s="14"/>
      <c r="QN93" s="32"/>
      <c r="QO93" s="27"/>
      <c r="QP93" s="27"/>
      <c r="QR93" s="6"/>
      <c r="QS93" s="6"/>
      <c r="QT93" s="6"/>
      <c r="QU93" s="6"/>
      <c r="QV93" s="6"/>
      <c r="QX93" s="14"/>
      <c r="QY93" s="32"/>
      <c r="QZ93" s="27"/>
      <c r="RA93" s="27"/>
      <c r="RC93" s="6"/>
      <c r="RD93" s="6"/>
      <c r="RE93" s="6"/>
      <c r="RF93" s="6"/>
      <c r="RG93" s="6"/>
    </row>
    <row r="94" spans="121:475">
      <c r="DQ94" s="105"/>
      <c r="EA94" s="105"/>
      <c r="EK94" s="14"/>
      <c r="EL94" s="32"/>
      <c r="EM94" s="27"/>
      <c r="EN94" s="27"/>
      <c r="EP94" s="6"/>
      <c r="EQ94" s="6"/>
      <c r="ER94" s="6"/>
      <c r="ES94" s="6"/>
      <c r="EU94" s="14"/>
      <c r="EV94" s="32"/>
      <c r="EW94" s="27"/>
      <c r="EX94" s="27"/>
      <c r="EZ94" s="6"/>
      <c r="FA94" s="6"/>
      <c r="FB94" s="6"/>
      <c r="FC94" s="6"/>
      <c r="FE94" s="14"/>
      <c r="FF94" s="32"/>
      <c r="FG94" s="27"/>
      <c r="FH94" s="27"/>
      <c r="FJ94" s="6"/>
      <c r="FK94" s="6"/>
      <c r="FL94" s="6"/>
      <c r="FM94" s="6"/>
      <c r="FO94" s="14"/>
      <c r="FP94" s="32"/>
      <c r="FQ94" s="27"/>
      <c r="FR94" s="27"/>
      <c r="FT94" s="6"/>
      <c r="FU94" s="6"/>
      <c r="FV94" s="6"/>
      <c r="FW94" s="6"/>
      <c r="FY94" s="14"/>
      <c r="FZ94" s="32"/>
      <c r="GA94" s="27"/>
      <c r="GB94" s="27"/>
      <c r="GD94" s="6"/>
      <c r="GE94" s="6"/>
      <c r="GF94" s="6"/>
      <c r="GG94" s="6"/>
      <c r="GI94" s="14"/>
      <c r="GJ94" s="32"/>
      <c r="GK94" s="27"/>
      <c r="GL94" s="27"/>
      <c r="GN94" s="6"/>
      <c r="GO94" s="6"/>
      <c r="GP94" s="6"/>
      <c r="GQ94" s="6"/>
      <c r="GS94" s="14"/>
      <c r="GT94" s="32"/>
      <c r="GU94" s="27"/>
      <c r="GV94" s="27"/>
      <c r="GX94" s="6"/>
      <c r="GY94" s="6"/>
      <c r="GZ94" s="6"/>
      <c r="HA94" s="6"/>
      <c r="HC94" s="14"/>
      <c r="HD94" s="32"/>
      <c r="HE94" s="27"/>
      <c r="HF94" s="27"/>
      <c r="HH94" s="6"/>
      <c r="HI94" s="6"/>
      <c r="HJ94" s="6"/>
      <c r="HK94" s="6"/>
      <c r="HM94" s="14"/>
      <c r="HN94" s="32"/>
      <c r="HO94" s="27"/>
      <c r="HP94" s="27"/>
      <c r="HR94" s="6"/>
      <c r="HS94" s="6"/>
      <c r="HT94" s="6"/>
      <c r="HU94" s="6"/>
      <c r="HW94" s="14"/>
      <c r="HX94" s="32"/>
      <c r="HY94" s="27"/>
      <c r="HZ94" s="27"/>
      <c r="IB94" s="6"/>
      <c r="IC94" s="6"/>
      <c r="ID94" s="6"/>
      <c r="IE94" s="6"/>
      <c r="IG94" s="14"/>
      <c r="IH94" s="32"/>
      <c r="II94" s="27"/>
      <c r="IJ94" s="27"/>
      <c r="IL94" s="6"/>
      <c r="IM94" s="6"/>
      <c r="IN94" s="6"/>
      <c r="IO94" s="6"/>
      <c r="IQ94" s="14"/>
      <c r="IR94" s="32"/>
      <c r="IS94" s="27"/>
      <c r="IT94" s="27"/>
      <c r="IV94" s="6"/>
      <c r="IW94" s="6"/>
      <c r="IX94" s="6"/>
      <c r="IY94" s="6"/>
      <c r="JA94" s="14"/>
      <c r="JB94" s="32"/>
      <c r="JC94" s="27"/>
      <c r="JD94" s="27"/>
      <c r="JF94" s="6"/>
      <c r="JG94" s="6"/>
      <c r="JH94" s="6"/>
      <c r="JI94" s="6"/>
      <c r="JK94" s="14"/>
      <c r="JL94" s="32"/>
      <c r="JM94" s="27"/>
      <c r="JN94" s="27"/>
      <c r="JP94" s="6"/>
      <c r="JQ94" s="6"/>
      <c r="JR94" s="6"/>
      <c r="JS94" s="6"/>
      <c r="JU94" s="14"/>
      <c r="JV94" s="32"/>
      <c r="JW94" s="27"/>
      <c r="JX94" s="27"/>
      <c r="JZ94" s="6"/>
      <c r="KA94" s="6"/>
      <c r="KB94" s="6"/>
      <c r="KC94" s="6"/>
      <c r="KE94" s="14"/>
      <c r="KF94" s="32"/>
      <c r="KG94" s="27"/>
      <c r="KH94" s="27"/>
      <c r="KJ94" s="6"/>
      <c r="KK94" s="6"/>
      <c r="KL94" s="6"/>
      <c r="KM94" s="6"/>
      <c r="KO94" s="14"/>
      <c r="KP94" s="32"/>
      <c r="KQ94" s="27"/>
      <c r="KR94" s="27"/>
      <c r="KT94" s="6"/>
      <c r="KU94" s="6"/>
      <c r="KV94" s="6"/>
      <c r="KW94" s="6"/>
      <c r="KY94" s="14"/>
      <c r="KZ94" s="32"/>
      <c r="LA94" s="27"/>
      <c r="LB94" s="27"/>
      <c r="LD94" s="6"/>
      <c r="LE94" s="6"/>
      <c r="LF94" s="6"/>
      <c r="LG94" s="6"/>
      <c r="LI94" s="14"/>
      <c r="LJ94" s="32"/>
      <c r="LK94" s="27"/>
      <c r="LL94" s="27"/>
      <c r="LN94" s="6"/>
      <c r="LO94" s="6"/>
      <c r="LP94" s="6"/>
      <c r="LQ94" s="6"/>
      <c r="LS94" s="14"/>
      <c r="LT94" s="32"/>
      <c r="LU94" s="27"/>
      <c r="LV94" s="27"/>
      <c r="LX94" s="6"/>
      <c r="LY94" s="6"/>
      <c r="LZ94" s="6"/>
      <c r="MA94" s="6"/>
      <c r="MC94" s="14"/>
      <c r="MD94" s="32"/>
      <c r="ME94" s="27"/>
      <c r="MF94" s="27"/>
      <c r="MH94" s="6"/>
      <c r="MI94" s="6"/>
      <c r="MJ94" s="6"/>
      <c r="MK94" s="6"/>
      <c r="MM94" s="14"/>
      <c r="MN94" s="32"/>
      <c r="MO94" s="27"/>
      <c r="MP94" s="27"/>
      <c r="MR94" s="6"/>
      <c r="MS94" s="6"/>
      <c r="MT94" s="6"/>
      <c r="MU94" s="6"/>
      <c r="MW94" s="14"/>
      <c r="MX94" s="32"/>
      <c r="MY94" s="27"/>
      <c r="MZ94" s="27"/>
      <c r="NB94" s="6"/>
      <c r="NC94" s="6"/>
      <c r="ND94" s="6"/>
      <c r="NE94" s="6"/>
      <c r="NG94" s="14"/>
      <c r="NH94" s="32"/>
      <c r="NI94" s="27"/>
      <c r="NJ94" s="27"/>
      <c r="NL94" s="6"/>
      <c r="NM94" s="6"/>
      <c r="NN94" s="6"/>
      <c r="NO94" s="6"/>
      <c r="NQ94" s="14"/>
      <c r="NR94" s="32"/>
      <c r="NS94" s="27"/>
      <c r="NT94" s="27"/>
      <c r="NV94" s="6"/>
      <c r="NW94" s="6"/>
      <c r="NX94" s="6"/>
      <c r="NY94" s="6"/>
      <c r="OA94" s="14"/>
      <c r="OB94" s="32"/>
      <c r="OC94" s="27"/>
      <c r="OD94" s="27"/>
      <c r="OF94" s="6"/>
      <c r="OG94" s="6"/>
      <c r="OH94" s="6"/>
      <c r="OI94" s="6"/>
      <c r="OK94" s="14"/>
      <c r="OL94" s="32"/>
      <c r="OM94" s="27"/>
      <c r="ON94" s="27"/>
      <c r="OP94" s="6"/>
      <c r="OQ94" s="6"/>
      <c r="OR94" s="6"/>
      <c r="OS94" s="6"/>
      <c r="OT94" s="6"/>
      <c r="PF94" s="14"/>
      <c r="PG94" s="32"/>
      <c r="PH94" s="27"/>
      <c r="PI94" s="27"/>
      <c r="PK94" s="6"/>
      <c r="PL94" s="6"/>
      <c r="PM94" s="6"/>
      <c r="PN94" s="6"/>
      <c r="PO94" s="6"/>
      <c r="PQ94" s="14"/>
      <c r="PR94" s="32"/>
      <c r="PS94" s="27"/>
      <c r="PT94" s="27"/>
      <c r="PV94" s="6"/>
      <c r="PW94" s="6"/>
      <c r="PX94" s="6"/>
      <c r="PY94" s="6"/>
      <c r="PZ94" s="6"/>
      <c r="QB94" s="14"/>
      <c r="QC94" s="32"/>
      <c r="QD94" s="27"/>
      <c r="QE94" s="27"/>
      <c r="QG94" s="6"/>
      <c r="QH94" s="6"/>
      <c r="QI94" s="6"/>
      <c r="QJ94" s="6"/>
      <c r="QK94" s="6"/>
      <c r="QM94" s="14"/>
      <c r="QN94" s="32"/>
      <c r="QO94" s="27"/>
      <c r="QP94" s="27"/>
      <c r="QR94" s="6"/>
      <c r="QS94" s="6"/>
      <c r="QT94" s="6"/>
      <c r="QU94" s="6"/>
      <c r="QV94" s="6"/>
      <c r="QX94" s="14"/>
      <c r="QY94" s="32"/>
      <c r="QZ94" s="27"/>
      <c r="RA94" s="27"/>
      <c r="RC94" s="6"/>
      <c r="RD94" s="6"/>
      <c r="RE94" s="6"/>
      <c r="RF94" s="6"/>
      <c r="RG94" s="6"/>
    </row>
    <row r="95" spans="121:475">
      <c r="DQ95" s="105"/>
      <c r="EA95" s="105"/>
      <c r="EK95" s="14"/>
      <c r="EL95" s="32"/>
      <c r="EM95" s="27"/>
      <c r="EN95" s="27"/>
      <c r="EP95" s="6"/>
      <c r="EQ95" s="6"/>
      <c r="ER95" s="6"/>
      <c r="ES95" s="6"/>
      <c r="EU95" s="14"/>
      <c r="EV95" s="32"/>
      <c r="EW95" s="27"/>
      <c r="EX95" s="27"/>
      <c r="EZ95" s="6"/>
      <c r="FA95" s="6"/>
      <c r="FB95" s="6"/>
      <c r="FC95" s="6"/>
      <c r="FE95" s="14"/>
      <c r="FF95" s="32"/>
      <c r="FG95" s="27"/>
      <c r="FH95" s="27"/>
      <c r="FJ95" s="6"/>
      <c r="FK95" s="6"/>
      <c r="FL95" s="6"/>
      <c r="FM95" s="6"/>
      <c r="FO95" s="14"/>
      <c r="FP95" s="32"/>
      <c r="FQ95" s="27"/>
      <c r="FR95" s="27"/>
      <c r="FT95" s="6"/>
      <c r="FU95" s="6"/>
      <c r="FV95" s="6"/>
      <c r="FW95" s="6"/>
      <c r="FY95" s="14"/>
      <c r="FZ95" s="32"/>
      <c r="GA95" s="27"/>
      <c r="GB95" s="27"/>
      <c r="GD95" s="6"/>
      <c r="GE95" s="6"/>
      <c r="GF95" s="6"/>
      <c r="GG95" s="6"/>
      <c r="GI95" s="14"/>
      <c r="GJ95" s="32"/>
      <c r="GK95" s="27"/>
      <c r="GL95" s="27"/>
      <c r="GN95" s="6"/>
      <c r="GO95" s="6"/>
      <c r="GP95" s="6"/>
      <c r="GQ95" s="6"/>
      <c r="GS95" s="14"/>
      <c r="GT95" s="32"/>
      <c r="GU95" s="27"/>
      <c r="GV95" s="27"/>
      <c r="GX95" s="6"/>
      <c r="GY95" s="6"/>
      <c r="GZ95" s="6"/>
      <c r="HA95" s="6"/>
      <c r="HC95" s="14"/>
      <c r="HD95" s="32"/>
      <c r="HE95" s="27"/>
      <c r="HF95" s="27"/>
      <c r="HH95" s="6"/>
      <c r="HI95" s="6"/>
      <c r="HJ95" s="6"/>
      <c r="HK95" s="6"/>
      <c r="HM95" s="14"/>
      <c r="HN95" s="32"/>
      <c r="HO95" s="27"/>
      <c r="HP95" s="27"/>
      <c r="HR95" s="6"/>
      <c r="HS95" s="6"/>
      <c r="HT95" s="6"/>
      <c r="HU95" s="6"/>
      <c r="HW95" s="14"/>
      <c r="HX95" s="32"/>
      <c r="HY95" s="27"/>
      <c r="HZ95" s="27"/>
      <c r="IB95" s="6"/>
      <c r="IC95" s="6"/>
      <c r="ID95" s="6"/>
      <c r="IE95" s="6"/>
      <c r="IG95" s="14"/>
      <c r="IH95" s="32"/>
      <c r="II95" s="27"/>
      <c r="IJ95" s="27"/>
      <c r="IL95" s="6"/>
      <c r="IM95" s="6"/>
      <c r="IN95" s="6"/>
      <c r="IO95" s="6"/>
      <c r="IQ95" s="14"/>
      <c r="IR95" s="32"/>
      <c r="IS95" s="27"/>
      <c r="IT95" s="27"/>
      <c r="IV95" s="6"/>
      <c r="IW95" s="6"/>
      <c r="IX95" s="6"/>
      <c r="IY95" s="6"/>
      <c r="JA95" s="14"/>
      <c r="JB95" s="32"/>
      <c r="JC95" s="27"/>
      <c r="JD95" s="27"/>
      <c r="JF95" s="6"/>
      <c r="JG95" s="6"/>
      <c r="JH95" s="6"/>
      <c r="JI95" s="6"/>
      <c r="JK95" s="14"/>
      <c r="JL95" s="32"/>
      <c r="JM95" s="27"/>
      <c r="JN95" s="27"/>
      <c r="JP95" s="6"/>
      <c r="JQ95" s="6"/>
      <c r="JR95" s="6"/>
      <c r="JS95" s="6"/>
      <c r="JU95" s="14"/>
      <c r="JV95" s="32"/>
      <c r="JW95" s="27"/>
      <c r="JX95" s="27"/>
      <c r="JZ95" s="6"/>
      <c r="KA95" s="6"/>
      <c r="KB95" s="6"/>
      <c r="KC95" s="6"/>
      <c r="KE95" s="14"/>
      <c r="KF95" s="32"/>
      <c r="KG95" s="27"/>
      <c r="KH95" s="27"/>
      <c r="KJ95" s="6"/>
      <c r="KK95" s="6"/>
      <c r="KL95" s="6"/>
      <c r="KM95" s="6"/>
      <c r="KO95" s="14"/>
      <c r="KP95" s="32"/>
      <c r="KQ95" s="27"/>
      <c r="KR95" s="27"/>
      <c r="KT95" s="6"/>
      <c r="KU95" s="6"/>
      <c r="KV95" s="6"/>
      <c r="KW95" s="6"/>
      <c r="KY95" s="14"/>
      <c r="KZ95" s="32"/>
      <c r="LA95" s="27"/>
      <c r="LB95" s="27"/>
      <c r="LD95" s="6"/>
      <c r="LE95" s="6"/>
      <c r="LF95" s="6"/>
      <c r="LG95" s="6"/>
      <c r="LI95" s="14"/>
      <c r="LJ95" s="32"/>
      <c r="LK95" s="27"/>
      <c r="LL95" s="27"/>
      <c r="LN95" s="6"/>
      <c r="LO95" s="6"/>
      <c r="LP95" s="6"/>
      <c r="LQ95" s="6"/>
      <c r="LS95" s="14"/>
      <c r="LT95" s="32"/>
      <c r="LU95" s="27"/>
      <c r="LV95" s="27"/>
      <c r="LX95" s="6"/>
      <c r="LY95" s="6"/>
      <c r="LZ95" s="6"/>
      <c r="MA95" s="6"/>
      <c r="MC95" s="14"/>
      <c r="MD95" s="32"/>
      <c r="ME95" s="27"/>
      <c r="MF95" s="27"/>
      <c r="MH95" s="6"/>
      <c r="MI95" s="6"/>
      <c r="MJ95" s="6"/>
      <c r="MK95" s="6"/>
      <c r="MM95" s="14"/>
      <c r="MN95" s="32"/>
      <c r="MO95" s="27"/>
      <c r="MP95" s="27"/>
      <c r="MR95" s="6"/>
      <c r="MS95" s="6"/>
      <c r="MT95" s="6"/>
      <c r="MU95" s="6"/>
      <c r="MW95" s="14"/>
      <c r="MX95" s="32"/>
      <c r="MY95" s="27"/>
      <c r="MZ95" s="27"/>
      <c r="NB95" s="6"/>
      <c r="NC95" s="6"/>
      <c r="ND95" s="6"/>
      <c r="NE95" s="6"/>
      <c r="NG95" s="14"/>
      <c r="NH95" s="32"/>
      <c r="NI95" s="27"/>
      <c r="NJ95" s="27"/>
      <c r="NL95" s="6"/>
      <c r="NM95" s="6"/>
      <c r="NN95" s="6"/>
      <c r="NO95" s="6"/>
      <c r="NQ95" s="14"/>
      <c r="NR95" s="32"/>
      <c r="NS95" s="27"/>
      <c r="NT95" s="27"/>
      <c r="NV95" s="6"/>
      <c r="NW95" s="6"/>
      <c r="NX95" s="6"/>
      <c r="NY95" s="6"/>
      <c r="OA95" s="14"/>
      <c r="OB95" s="32"/>
      <c r="OC95" s="27"/>
      <c r="OD95" s="27"/>
      <c r="OF95" s="6"/>
      <c r="OG95" s="6"/>
      <c r="OH95" s="6"/>
      <c r="OI95" s="6"/>
      <c r="OK95" s="14"/>
      <c r="OL95" s="32"/>
      <c r="OM95" s="27"/>
      <c r="ON95" s="27"/>
      <c r="OP95" s="6"/>
      <c r="OQ95" s="6"/>
      <c r="OR95" s="6"/>
      <c r="OS95" s="6"/>
      <c r="OT95" s="6"/>
      <c r="PF95" s="14"/>
      <c r="PG95" s="32"/>
      <c r="PH95" s="27"/>
      <c r="PI95" s="27"/>
      <c r="PK95" s="6"/>
      <c r="PL95" s="6"/>
      <c r="PM95" s="6"/>
      <c r="PN95" s="6"/>
      <c r="PO95" s="6"/>
      <c r="PQ95" s="14"/>
      <c r="PR95" s="32"/>
      <c r="PS95" s="27"/>
      <c r="PT95" s="27"/>
      <c r="PV95" s="6"/>
      <c r="PW95" s="6"/>
      <c r="PX95" s="6"/>
      <c r="PY95" s="6"/>
      <c r="PZ95" s="6"/>
      <c r="QB95" s="14"/>
      <c r="QC95" s="32"/>
      <c r="QD95" s="27"/>
      <c r="QE95" s="27"/>
      <c r="QG95" s="6"/>
      <c r="QH95" s="6"/>
      <c r="QI95" s="6"/>
      <c r="QJ95" s="6"/>
      <c r="QK95" s="6"/>
      <c r="QM95" s="14"/>
      <c r="QN95" s="32"/>
      <c r="QO95" s="27"/>
      <c r="QP95" s="27"/>
      <c r="QR95" s="6"/>
      <c r="QS95" s="6"/>
      <c r="QT95" s="6"/>
      <c r="QU95" s="6"/>
      <c r="QV95" s="6"/>
      <c r="QX95" s="14"/>
      <c r="QY95" s="32"/>
      <c r="QZ95" s="27"/>
      <c r="RA95" s="27"/>
      <c r="RC95" s="6"/>
      <c r="RD95" s="6"/>
      <c r="RE95" s="6"/>
      <c r="RF95" s="6"/>
      <c r="RG95" s="6"/>
    </row>
    <row r="96" spans="121:475">
      <c r="DQ96" s="105"/>
      <c r="EA96" s="105"/>
      <c r="EK96" s="14"/>
      <c r="EL96" s="32"/>
      <c r="EM96" s="27"/>
      <c r="EN96" s="27"/>
      <c r="EP96" s="6"/>
      <c r="EQ96" s="6"/>
      <c r="ER96" s="6"/>
      <c r="ES96" s="6"/>
      <c r="EU96" s="14"/>
      <c r="EV96" s="32"/>
      <c r="EW96" s="27"/>
      <c r="EX96" s="27"/>
      <c r="EZ96" s="6"/>
      <c r="FA96" s="6"/>
      <c r="FB96" s="6"/>
      <c r="FC96" s="6"/>
      <c r="FE96" s="14"/>
      <c r="FF96" s="32"/>
      <c r="FG96" s="27"/>
      <c r="FH96" s="27"/>
      <c r="FJ96" s="6"/>
      <c r="FK96" s="6"/>
      <c r="FL96" s="6"/>
      <c r="FM96" s="6"/>
      <c r="FO96" s="14"/>
      <c r="FP96" s="32"/>
      <c r="FQ96" s="27"/>
      <c r="FR96" s="27"/>
      <c r="FT96" s="6"/>
      <c r="FU96" s="6"/>
      <c r="FV96" s="6"/>
      <c r="FW96" s="6"/>
      <c r="FY96" s="14"/>
      <c r="FZ96" s="32"/>
      <c r="GA96" s="27"/>
      <c r="GB96" s="27"/>
      <c r="GD96" s="6"/>
      <c r="GE96" s="6"/>
      <c r="GF96" s="6"/>
      <c r="GG96" s="6"/>
      <c r="GI96" s="14"/>
      <c r="GJ96" s="32"/>
      <c r="GK96" s="27"/>
      <c r="GL96" s="27"/>
      <c r="GN96" s="6"/>
      <c r="GO96" s="6"/>
      <c r="GP96" s="6"/>
      <c r="GQ96" s="6"/>
      <c r="GS96" s="14"/>
      <c r="GT96" s="32"/>
      <c r="GU96" s="27"/>
      <c r="GV96" s="27"/>
      <c r="GX96" s="6"/>
      <c r="GY96" s="6"/>
      <c r="GZ96" s="6"/>
      <c r="HA96" s="6"/>
      <c r="HC96" s="14"/>
      <c r="HD96" s="32"/>
      <c r="HE96" s="27"/>
      <c r="HF96" s="27"/>
      <c r="HH96" s="6"/>
      <c r="HI96" s="6"/>
      <c r="HJ96" s="6"/>
      <c r="HK96" s="6"/>
      <c r="HM96" s="14"/>
      <c r="HN96" s="32"/>
      <c r="HO96" s="27"/>
      <c r="HP96" s="27"/>
      <c r="HR96" s="6"/>
      <c r="HS96" s="6"/>
      <c r="HT96" s="6"/>
      <c r="HU96" s="6"/>
      <c r="HW96" s="14"/>
      <c r="HX96" s="32"/>
      <c r="HY96" s="27"/>
      <c r="HZ96" s="27"/>
      <c r="IB96" s="6"/>
      <c r="IC96" s="6"/>
      <c r="ID96" s="6"/>
      <c r="IE96" s="6"/>
      <c r="IG96" s="14"/>
      <c r="IH96" s="32"/>
      <c r="II96" s="27"/>
      <c r="IJ96" s="27"/>
      <c r="IL96" s="6"/>
      <c r="IM96" s="6"/>
      <c r="IN96" s="6"/>
      <c r="IO96" s="6"/>
      <c r="IQ96" s="14"/>
      <c r="IR96" s="32"/>
      <c r="IS96" s="27"/>
      <c r="IT96" s="27"/>
      <c r="IV96" s="6"/>
      <c r="IW96" s="6"/>
      <c r="IX96" s="6"/>
      <c r="IY96" s="6"/>
      <c r="JA96" s="14"/>
      <c r="JB96" s="32"/>
      <c r="JC96" s="27"/>
      <c r="JD96" s="27"/>
      <c r="JF96" s="6"/>
      <c r="JG96" s="6"/>
      <c r="JH96" s="6"/>
      <c r="JI96" s="6"/>
      <c r="JK96" s="14"/>
      <c r="JL96" s="32"/>
      <c r="JM96" s="27"/>
      <c r="JN96" s="27"/>
      <c r="JP96" s="6"/>
      <c r="JQ96" s="6"/>
      <c r="JR96" s="6"/>
      <c r="JS96" s="6"/>
      <c r="JU96" s="14"/>
      <c r="JV96" s="32"/>
      <c r="JW96" s="27"/>
      <c r="JX96" s="27"/>
      <c r="JZ96" s="6"/>
      <c r="KA96" s="6"/>
      <c r="KB96" s="6"/>
      <c r="KC96" s="6"/>
      <c r="KE96" s="14"/>
      <c r="KF96" s="32"/>
      <c r="KG96" s="27"/>
      <c r="KH96" s="27"/>
      <c r="KJ96" s="6"/>
      <c r="KK96" s="6"/>
      <c r="KL96" s="6"/>
      <c r="KM96" s="6"/>
      <c r="KO96" s="14"/>
      <c r="KP96" s="32"/>
      <c r="KQ96" s="27"/>
      <c r="KR96" s="27"/>
      <c r="KT96" s="6"/>
      <c r="KU96" s="6"/>
      <c r="KV96" s="6"/>
      <c r="KW96" s="6"/>
      <c r="KY96" s="14"/>
      <c r="KZ96" s="32"/>
      <c r="LA96" s="27"/>
      <c r="LB96" s="27"/>
      <c r="LD96" s="6"/>
      <c r="LE96" s="6"/>
      <c r="LF96" s="6"/>
      <c r="LG96" s="6"/>
      <c r="LI96" s="14"/>
      <c r="LJ96" s="32"/>
      <c r="LK96" s="27"/>
      <c r="LL96" s="27"/>
      <c r="LN96" s="6"/>
      <c r="LO96" s="6"/>
      <c r="LP96" s="6"/>
      <c r="LQ96" s="6"/>
      <c r="LS96" s="14"/>
      <c r="LT96" s="32"/>
      <c r="LU96" s="27"/>
      <c r="LV96" s="27"/>
      <c r="LX96" s="6"/>
      <c r="LY96" s="6"/>
      <c r="LZ96" s="6"/>
      <c r="MA96" s="6"/>
      <c r="MC96" s="14"/>
      <c r="MD96" s="32"/>
      <c r="ME96" s="27"/>
      <c r="MF96" s="27"/>
      <c r="MH96" s="6"/>
      <c r="MI96" s="6"/>
      <c r="MJ96" s="6"/>
      <c r="MK96" s="6"/>
      <c r="MM96" s="14"/>
      <c r="MN96" s="32"/>
      <c r="MO96" s="27"/>
      <c r="MP96" s="27"/>
      <c r="MR96" s="6"/>
      <c r="MS96" s="6"/>
      <c r="MT96" s="6"/>
      <c r="MU96" s="6"/>
      <c r="MW96" s="14"/>
      <c r="MX96" s="32"/>
      <c r="MY96" s="27"/>
      <c r="MZ96" s="27"/>
      <c r="NB96" s="6"/>
      <c r="NC96" s="6"/>
      <c r="ND96" s="6"/>
      <c r="NE96" s="6"/>
      <c r="NG96" s="14"/>
      <c r="NH96" s="32"/>
      <c r="NI96" s="27"/>
      <c r="NJ96" s="27"/>
      <c r="NL96" s="6"/>
      <c r="NM96" s="6"/>
      <c r="NN96" s="6"/>
      <c r="NO96" s="6"/>
      <c r="NQ96" s="14"/>
      <c r="NR96" s="32"/>
      <c r="NS96" s="27"/>
      <c r="NT96" s="27"/>
      <c r="NV96" s="6"/>
      <c r="NW96" s="6"/>
      <c r="NX96" s="6"/>
      <c r="NY96" s="6"/>
      <c r="OA96" s="14"/>
      <c r="OB96" s="32"/>
      <c r="OC96" s="27"/>
      <c r="OD96" s="27"/>
      <c r="OF96" s="6"/>
      <c r="OG96" s="6"/>
      <c r="OH96" s="6"/>
      <c r="OI96" s="6"/>
      <c r="OK96" s="14"/>
      <c r="OL96" s="32"/>
      <c r="OM96" s="27"/>
      <c r="ON96" s="27"/>
      <c r="OP96" s="6"/>
      <c r="OQ96" s="6"/>
      <c r="OR96" s="6"/>
      <c r="OS96" s="6"/>
      <c r="OT96" s="6"/>
      <c r="PF96" s="14"/>
      <c r="PG96" s="32"/>
      <c r="PH96" s="27"/>
      <c r="PI96" s="27"/>
      <c r="PK96" s="6"/>
      <c r="PL96" s="6"/>
      <c r="PM96" s="6"/>
      <c r="PN96" s="6"/>
      <c r="PO96" s="6"/>
      <c r="PQ96" s="14"/>
      <c r="PR96" s="32"/>
      <c r="PS96" s="27"/>
      <c r="PT96" s="27"/>
      <c r="PV96" s="6"/>
      <c r="PW96" s="6"/>
      <c r="PX96" s="6"/>
      <c r="PY96" s="6"/>
      <c r="PZ96" s="6"/>
      <c r="QB96" s="14"/>
      <c r="QC96" s="32"/>
      <c r="QD96" s="27"/>
      <c r="QE96" s="27"/>
      <c r="QG96" s="6"/>
      <c r="QH96" s="6"/>
      <c r="QI96" s="6"/>
      <c r="QJ96" s="6"/>
      <c r="QK96" s="6"/>
      <c r="QM96" s="14"/>
      <c r="QN96" s="32"/>
      <c r="QO96" s="27"/>
      <c r="QP96" s="27"/>
      <c r="QR96" s="6"/>
      <c r="QS96" s="6"/>
      <c r="QT96" s="6"/>
      <c r="QU96" s="6"/>
      <c r="QV96" s="6"/>
      <c r="QX96" s="14"/>
      <c r="QY96" s="32"/>
      <c r="QZ96" s="27"/>
      <c r="RA96" s="27"/>
      <c r="RC96" s="6"/>
      <c r="RD96" s="6"/>
      <c r="RE96" s="6"/>
      <c r="RF96" s="6"/>
      <c r="RG96" s="6"/>
    </row>
    <row r="97" spans="121:475">
      <c r="DQ97" s="105"/>
      <c r="EA97" s="105"/>
      <c r="EK97" s="14"/>
      <c r="EL97" s="32"/>
      <c r="EM97" s="27"/>
      <c r="EN97" s="27"/>
      <c r="EP97" s="6"/>
      <c r="EQ97" s="6"/>
      <c r="ER97" s="6"/>
      <c r="ES97" s="6"/>
      <c r="EU97" s="14"/>
      <c r="EV97" s="32"/>
      <c r="EW97" s="27"/>
      <c r="EX97" s="27"/>
      <c r="EZ97" s="6"/>
      <c r="FA97" s="6"/>
      <c r="FB97" s="6"/>
      <c r="FC97" s="6"/>
      <c r="FE97" s="14"/>
      <c r="FF97" s="32"/>
      <c r="FG97" s="27"/>
      <c r="FH97" s="27"/>
      <c r="FJ97" s="6"/>
      <c r="FK97" s="6"/>
      <c r="FL97" s="6"/>
      <c r="FM97" s="6"/>
      <c r="FO97" s="14"/>
      <c r="FP97" s="32"/>
      <c r="FQ97" s="27"/>
      <c r="FR97" s="27"/>
      <c r="FT97" s="6"/>
      <c r="FU97" s="6"/>
      <c r="FV97" s="6"/>
      <c r="FW97" s="6"/>
      <c r="FY97" s="14"/>
      <c r="FZ97" s="32"/>
      <c r="GA97" s="27"/>
      <c r="GB97" s="27"/>
      <c r="GD97" s="6"/>
      <c r="GE97" s="6"/>
      <c r="GF97" s="6"/>
      <c r="GG97" s="6"/>
      <c r="GI97" s="14"/>
      <c r="GJ97" s="32"/>
      <c r="GK97" s="27"/>
      <c r="GL97" s="27"/>
      <c r="GN97" s="6"/>
      <c r="GO97" s="6"/>
      <c r="GP97" s="6"/>
      <c r="GQ97" s="6"/>
      <c r="GS97" s="14"/>
      <c r="GT97" s="32"/>
      <c r="GU97" s="27"/>
      <c r="GV97" s="27"/>
      <c r="GX97" s="6"/>
      <c r="GY97" s="6"/>
      <c r="GZ97" s="6"/>
      <c r="HA97" s="6"/>
      <c r="HC97" s="14"/>
      <c r="HD97" s="32"/>
      <c r="HE97" s="27"/>
      <c r="HF97" s="27"/>
      <c r="HH97" s="6"/>
      <c r="HI97" s="6"/>
      <c r="HJ97" s="6"/>
      <c r="HK97" s="6"/>
      <c r="HM97" s="14"/>
      <c r="HN97" s="32"/>
      <c r="HO97" s="27"/>
      <c r="HP97" s="27"/>
      <c r="HR97" s="6"/>
      <c r="HS97" s="6"/>
      <c r="HT97" s="6"/>
      <c r="HU97" s="6"/>
      <c r="HW97" s="14"/>
      <c r="HX97" s="32"/>
      <c r="HY97" s="27"/>
      <c r="HZ97" s="27"/>
      <c r="IB97" s="6"/>
      <c r="IC97" s="6"/>
      <c r="ID97" s="6"/>
      <c r="IE97" s="6"/>
      <c r="IG97" s="14"/>
      <c r="IH97" s="32"/>
      <c r="II97" s="27"/>
      <c r="IJ97" s="27"/>
      <c r="IL97" s="6"/>
      <c r="IM97" s="6"/>
      <c r="IN97" s="6"/>
      <c r="IO97" s="6"/>
      <c r="IQ97" s="14"/>
      <c r="IR97" s="32"/>
      <c r="IS97" s="27"/>
      <c r="IT97" s="27"/>
      <c r="IV97" s="6"/>
      <c r="IW97" s="6"/>
      <c r="IX97" s="6"/>
      <c r="IY97" s="6"/>
      <c r="JA97" s="14"/>
      <c r="JB97" s="32"/>
      <c r="JC97" s="27"/>
      <c r="JD97" s="27"/>
      <c r="JF97" s="6"/>
      <c r="JG97" s="6"/>
      <c r="JH97" s="6"/>
      <c r="JI97" s="6"/>
      <c r="JK97" s="14"/>
      <c r="JL97" s="32"/>
      <c r="JM97" s="27"/>
      <c r="JN97" s="27"/>
      <c r="JP97" s="6"/>
      <c r="JQ97" s="6"/>
      <c r="JR97" s="6"/>
      <c r="JS97" s="6"/>
      <c r="JU97" s="14"/>
      <c r="JV97" s="32"/>
      <c r="JW97" s="27"/>
      <c r="JX97" s="27"/>
      <c r="JZ97" s="6"/>
      <c r="KA97" s="6"/>
      <c r="KB97" s="6"/>
      <c r="KC97" s="6"/>
      <c r="KE97" s="14"/>
      <c r="KF97" s="32"/>
      <c r="KG97" s="27"/>
      <c r="KH97" s="27"/>
      <c r="KJ97" s="6"/>
      <c r="KK97" s="6"/>
      <c r="KL97" s="6"/>
      <c r="KM97" s="6"/>
      <c r="KO97" s="14"/>
      <c r="KP97" s="32"/>
      <c r="KQ97" s="27"/>
      <c r="KR97" s="27"/>
      <c r="KT97" s="6"/>
      <c r="KU97" s="6"/>
      <c r="KV97" s="6"/>
      <c r="KW97" s="6"/>
      <c r="KY97" s="14"/>
      <c r="KZ97" s="32"/>
      <c r="LA97" s="27"/>
      <c r="LB97" s="27"/>
      <c r="LD97" s="6"/>
      <c r="LE97" s="6"/>
      <c r="LF97" s="6"/>
      <c r="LG97" s="6"/>
      <c r="LI97" s="14"/>
      <c r="LJ97" s="32"/>
      <c r="LK97" s="27"/>
      <c r="LL97" s="27"/>
      <c r="LN97" s="6"/>
      <c r="LO97" s="6"/>
      <c r="LP97" s="6"/>
      <c r="LQ97" s="6"/>
      <c r="LS97" s="14"/>
      <c r="LT97" s="32"/>
      <c r="LU97" s="27"/>
      <c r="LV97" s="27"/>
      <c r="LX97" s="6"/>
      <c r="LY97" s="6"/>
      <c r="LZ97" s="6"/>
      <c r="MA97" s="6"/>
      <c r="MC97" s="14"/>
      <c r="MD97" s="32"/>
      <c r="ME97" s="27"/>
      <c r="MF97" s="27"/>
      <c r="MH97" s="6"/>
      <c r="MI97" s="6"/>
      <c r="MJ97" s="6"/>
      <c r="MK97" s="6"/>
      <c r="MM97" s="14"/>
      <c r="MN97" s="32"/>
      <c r="MO97" s="27"/>
      <c r="MP97" s="27"/>
      <c r="MR97" s="6"/>
      <c r="MS97" s="6"/>
      <c r="MT97" s="6"/>
      <c r="MU97" s="6"/>
      <c r="MW97" s="14"/>
      <c r="MX97" s="32"/>
      <c r="MY97" s="27"/>
      <c r="MZ97" s="27"/>
      <c r="NB97" s="6"/>
      <c r="NC97" s="6"/>
      <c r="ND97" s="6"/>
      <c r="NE97" s="6"/>
      <c r="NG97" s="14"/>
      <c r="NH97" s="32"/>
      <c r="NI97" s="27"/>
      <c r="NJ97" s="27"/>
      <c r="NL97" s="6"/>
      <c r="NM97" s="6"/>
      <c r="NN97" s="6"/>
      <c r="NO97" s="6"/>
      <c r="NQ97" s="14"/>
      <c r="NR97" s="32"/>
      <c r="NS97" s="27"/>
      <c r="NT97" s="27"/>
      <c r="NV97" s="6"/>
      <c r="NW97" s="6"/>
      <c r="NX97" s="6"/>
      <c r="NY97" s="6"/>
      <c r="OA97" s="14"/>
      <c r="OB97" s="32"/>
      <c r="OC97" s="27"/>
      <c r="OD97" s="27"/>
      <c r="OF97" s="6"/>
      <c r="OG97" s="6"/>
      <c r="OH97" s="6"/>
      <c r="OI97" s="6"/>
      <c r="OK97" s="14"/>
      <c r="OL97" s="32"/>
      <c r="OM97" s="27"/>
      <c r="ON97" s="27"/>
      <c r="OP97" s="6"/>
      <c r="OQ97" s="6"/>
      <c r="OR97" s="6"/>
      <c r="OS97" s="6"/>
      <c r="OT97" s="6"/>
      <c r="PF97" s="14"/>
      <c r="PG97" s="32"/>
      <c r="PH97" s="27"/>
      <c r="PI97" s="27"/>
      <c r="PK97" s="6"/>
      <c r="PL97" s="6"/>
      <c r="PM97" s="6"/>
      <c r="PN97" s="6"/>
      <c r="PO97" s="6"/>
      <c r="PQ97" s="14"/>
      <c r="PR97" s="32"/>
      <c r="PS97" s="27"/>
      <c r="PT97" s="27"/>
      <c r="PV97" s="6"/>
      <c r="PW97" s="6"/>
      <c r="PX97" s="6"/>
      <c r="PY97" s="6"/>
      <c r="PZ97" s="6"/>
      <c r="QB97" s="14"/>
      <c r="QC97" s="32"/>
      <c r="QD97" s="27"/>
      <c r="QE97" s="27"/>
      <c r="QG97" s="6"/>
      <c r="QH97" s="6"/>
      <c r="QI97" s="6"/>
      <c r="QJ97" s="6"/>
      <c r="QK97" s="6"/>
      <c r="QM97" s="14"/>
      <c r="QN97" s="32"/>
      <c r="QO97" s="27"/>
      <c r="QP97" s="27"/>
      <c r="QR97" s="6"/>
      <c r="QS97" s="6"/>
      <c r="QT97" s="6"/>
      <c r="QU97" s="6"/>
      <c r="QV97" s="6"/>
      <c r="QX97" s="14"/>
      <c r="QY97" s="32"/>
      <c r="QZ97" s="27"/>
      <c r="RA97" s="27"/>
      <c r="RC97" s="6"/>
      <c r="RD97" s="6"/>
      <c r="RE97" s="6"/>
      <c r="RF97" s="6"/>
      <c r="RG97" s="6"/>
    </row>
    <row r="98" spans="121:475">
      <c r="DQ98" s="105"/>
      <c r="EA98" s="105"/>
      <c r="EK98" s="14"/>
      <c r="EL98" s="32"/>
      <c r="EM98" s="27"/>
      <c r="EN98" s="27"/>
      <c r="EP98" s="6"/>
      <c r="EQ98" s="6"/>
      <c r="ER98" s="6"/>
      <c r="ES98" s="6"/>
      <c r="EU98" s="14"/>
      <c r="EV98" s="32"/>
      <c r="EW98" s="27"/>
      <c r="EX98" s="27"/>
      <c r="EZ98" s="6"/>
      <c r="FA98" s="6"/>
      <c r="FB98" s="6"/>
      <c r="FC98" s="6"/>
      <c r="FE98" s="14"/>
      <c r="FF98" s="32"/>
      <c r="FG98" s="27"/>
      <c r="FH98" s="27"/>
      <c r="FJ98" s="6"/>
      <c r="FK98" s="6"/>
      <c r="FL98" s="6"/>
      <c r="FM98" s="6"/>
      <c r="FO98" s="14"/>
      <c r="FP98" s="32"/>
      <c r="FQ98" s="27"/>
      <c r="FR98" s="27"/>
      <c r="FT98" s="6"/>
      <c r="FU98" s="6"/>
      <c r="FV98" s="6"/>
      <c r="FW98" s="6"/>
      <c r="FY98" s="14"/>
      <c r="FZ98" s="32"/>
      <c r="GA98" s="27"/>
      <c r="GB98" s="27"/>
      <c r="GD98" s="6"/>
      <c r="GE98" s="6"/>
      <c r="GF98" s="6"/>
      <c r="GG98" s="6"/>
      <c r="GI98" s="14"/>
      <c r="GJ98" s="32"/>
      <c r="GK98" s="27"/>
      <c r="GL98" s="27"/>
      <c r="GN98" s="6"/>
      <c r="GO98" s="6"/>
      <c r="GP98" s="6"/>
      <c r="GQ98" s="6"/>
      <c r="GS98" s="14"/>
      <c r="GT98" s="32"/>
      <c r="GU98" s="27"/>
      <c r="GV98" s="27"/>
      <c r="GX98" s="6"/>
      <c r="GY98" s="6"/>
      <c r="GZ98" s="6"/>
      <c r="HA98" s="6"/>
      <c r="HC98" s="14"/>
      <c r="HD98" s="32"/>
      <c r="HE98" s="27"/>
      <c r="HF98" s="27"/>
      <c r="HH98" s="6"/>
      <c r="HI98" s="6"/>
      <c r="HJ98" s="6"/>
      <c r="HK98" s="6"/>
      <c r="HM98" s="14"/>
      <c r="HN98" s="32"/>
      <c r="HO98" s="27"/>
      <c r="HP98" s="27"/>
      <c r="HR98" s="6"/>
      <c r="HS98" s="6"/>
      <c r="HT98" s="6"/>
      <c r="HU98" s="6"/>
      <c r="HW98" s="14"/>
      <c r="HX98" s="32"/>
      <c r="HY98" s="27"/>
      <c r="HZ98" s="27"/>
      <c r="IB98" s="6"/>
      <c r="IC98" s="6"/>
      <c r="ID98" s="6"/>
      <c r="IE98" s="6"/>
      <c r="IG98" s="14"/>
      <c r="IH98" s="32"/>
      <c r="II98" s="27"/>
      <c r="IJ98" s="27"/>
      <c r="IL98" s="6"/>
      <c r="IM98" s="6"/>
      <c r="IN98" s="6"/>
      <c r="IO98" s="6"/>
      <c r="IQ98" s="14"/>
      <c r="IR98" s="32"/>
      <c r="IS98" s="27"/>
      <c r="IT98" s="27"/>
      <c r="IV98" s="6"/>
      <c r="IW98" s="6"/>
      <c r="IX98" s="6"/>
      <c r="IY98" s="6"/>
      <c r="JA98" s="14"/>
      <c r="JB98" s="32"/>
      <c r="JC98" s="27"/>
      <c r="JD98" s="27"/>
      <c r="JF98" s="6"/>
      <c r="JG98" s="6"/>
      <c r="JH98" s="6"/>
      <c r="JI98" s="6"/>
      <c r="JK98" s="14"/>
      <c r="JL98" s="32"/>
      <c r="JM98" s="27"/>
      <c r="JN98" s="27"/>
      <c r="JP98" s="6"/>
      <c r="JQ98" s="6"/>
      <c r="JR98" s="6"/>
      <c r="JS98" s="6"/>
      <c r="JU98" s="14"/>
      <c r="JV98" s="32"/>
      <c r="JW98" s="27"/>
      <c r="JX98" s="27"/>
      <c r="JZ98" s="6"/>
      <c r="KA98" s="6"/>
      <c r="KB98" s="6"/>
      <c r="KC98" s="6"/>
      <c r="KE98" s="14"/>
      <c r="KF98" s="32"/>
      <c r="KG98" s="27"/>
      <c r="KH98" s="27"/>
      <c r="KJ98" s="6"/>
      <c r="KK98" s="6"/>
      <c r="KL98" s="6"/>
      <c r="KM98" s="6"/>
      <c r="KO98" s="14"/>
      <c r="KP98" s="32"/>
      <c r="KQ98" s="27"/>
      <c r="KR98" s="27"/>
      <c r="KT98" s="6"/>
      <c r="KU98" s="6"/>
      <c r="KV98" s="6"/>
      <c r="KW98" s="6"/>
      <c r="KY98" s="14"/>
      <c r="KZ98" s="32"/>
      <c r="LA98" s="27"/>
      <c r="LB98" s="27"/>
      <c r="LD98" s="6"/>
      <c r="LE98" s="6"/>
      <c r="LF98" s="6"/>
      <c r="LG98" s="6"/>
      <c r="LI98" s="14"/>
      <c r="LJ98" s="32"/>
      <c r="LK98" s="27"/>
      <c r="LL98" s="27"/>
      <c r="LN98" s="6"/>
      <c r="LO98" s="6"/>
      <c r="LP98" s="6"/>
      <c r="LQ98" s="6"/>
      <c r="LS98" s="14"/>
      <c r="LT98" s="32"/>
      <c r="LU98" s="27"/>
      <c r="LV98" s="27"/>
      <c r="LX98" s="6"/>
      <c r="LY98" s="6"/>
      <c r="LZ98" s="6"/>
      <c r="MA98" s="6"/>
      <c r="MC98" s="14"/>
      <c r="MD98" s="32"/>
      <c r="ME98" s="27"/>
      <c r="MF98" s="27"/>
      <c r="MH98" s="6"/>
      <c r="MI98" s="6"/>
      <c r="MJ98" s="6"/>
      <c r="MK98" s="6"/>
      <c r="MM98" s="14"/>
      <c r="MN98" s="32"/>
      <c r="MO98" s="27"/>
      <c r="MP98" s="27"/>
      <c r="MR98" s="6"/>
      <c r="MS98" s="6"/>
      <c r="MT98" s="6"/>
      <c r="MU98" s="6"/>
      <c r="MW98" s="14"/>
      <c r="MX98" s="32"/>
      <c r="MY98" s="27"/>
      <c r="MZ98" s="27"/>
      <c r="NB98" s="6"/>
      <c r="NC98" s="6"/>
      <c r="ND98" s="6"/>
      <c r="NE98" s="6"/>
      <c r="NG98" s="14"/>
      <c r="NH98" s="32"/>
      <c r="NI98" s="27"/>
      <c r="NJ98" s="27"/>
      <c r="NL98" s="6"/>
      <c r="NM98" s="6"/>
      <c r="NN98" s="6"/>
      <c r="NO98" s="6"/>
      <c r="NQ98" s="14"/>
      <c r="NR98" s="32"/>
      <c r="NS98" s="27"/>
      <c r="NT98" s="27"/>
      <c r="NV98" s="6"/>
      <c r="NW98" s="6"/>
      <c r="NX98" s="6"/>
      <c r="NY98" s="6"/>
      <c r="OA98" s="14"/>
      <c r="OB98" s="32"/>
      <c r="OC98" s="27"/>
      <c r="OD98" s="27"/>
      <c r="OF98" s="6"/>
      <c r="OG98" s="6"/>
      <c r="OH98" s="6"/>
      <c r="OI98" s="6"/>
      <c r="OK98" s="14"/>
      <c r="OL98" s="32"/>
      <c r="OM98" s="27"/>
      <c r="ON98" s="27"/>
      <c r="OP98" s="6"/>
      <c r="OQ98" s="6"/>
      <c r="OR98" s="6"/>
      <c r="OS98" s="6"/>
      <c r="OT98" s="6"/>
      <c r="PF98" s="14"/>
      <c r="PG98" s="32"/>
      <c r="PH98" s="27"/>
      <c r="PI98" s="27"/>
      <c r="PK98" s="6"/>
      <c r="PL98" s="6"/>
      <c r="PM98" s="6"/>
      <c r="PN98" s="6"/>
      <c r="PO98" s="6"/>
      <c r="PQ98" s="14"/>
      <c r="PR98" s="32"/>
      <c r="PS98" s="27"/>
      <c r="PT98" s="27"/>
      <c r="PV98" s="6"/>
      <c r="PW98" s="6"/>
      <c r="PX98" s="6"/>
      <c r="PY98" s="6"/>
      <c r="PZ98" s="6"/>
      <c r="QB98" s="14"/>
      <c r="QC98" s="32"/>
      <c r="QD98" s="27"/>
      <c r="QE98" s="27"/>
      <c r="QG98" s="6"/>
      <c r="QH98" s="6"/>
      <c r="QI98" s="6"/>
      <c r="QJ98" s="6"/>
      <c r="QK98" s="6"/>
      <c r="QM98" s="14"/>
      <c r="QN98" s="32"/>
      <c r="QO98" s="27"/>
      <c r="QP98" s="27"/>
      <c r="QR98" s="6"/>
      <c r="QS98" s="6"/>
      <c r="QT98" s="6"/>
      <c r="QU98" s="6"/>
      <c r="QV98" s="6"/>
      <c r="QX98" s="14"/>
      <c r="QY98" s="32"/>
      <c r="QZ98" s="27"/>
      <c r="RA98" s="27"/>
      <c r="RC98" s="6"/>
      <c r="RD98" s="6"/>
      <c r="RE98" s="6"/>
      <c r="RF98" s="6"/>
      <c r="RG98" s="6"/>
    </row>
    <row r="99" spans="121:475">
      <c r="DQ99" s="105"/>
      <c r="EA99" s="105"/>
      <c r="EK99" s="14"/>
      <c r="EL99" s="32"/>
      <c r="EM99" s="27"/>
      <c r="EN99" s="27"/>
      <c r="EP99" s="6"/>
      <c r="EQ99" s="6"/>
      <c r="ER99" s="6"/>
      <c r="ES99" s="6"/>
      <c r="EU99" s="14"/>
      <c r="EV99" s="32"/>
      <c r="EW99" s="27"/>
      <c r="EX99" s="27"/>
      <c r="EZ99" s="6"/>
      <c r="FA99" s="6"/>
      <c r="FB99" s="6"/>
      <c r="FC99" s="6"/>
      <c r="FE99" s="14"/>
      <c r="FF99" s="32"/>
      <c r="FG99" s="27"/>
      <c r="FH99" s="27"/>
      <c r="FJ99" s="6"/>
      <c r="FK99" s="6"/>
      <c r="FL99" s="6"/>
      <c r="FM99" s="6"/>
      <c r="FO99" s="14"/>
      <c r="FP99" s="32"/>
      <c r="FQ99" s="27"/>
      <c r="FR99" s="27"/>
      <c r="FT99" s="6"/>
      <c r="FU99" s="6"/>
      <c r="FV99" s="6"/>
      <c r="FW99" s="6"/>
      <c r="FY99" s="14"/>
      <c r="FZ99" s="32"/>
      <c r="GA99" s="27"/>
      <c r="GB99" s="27"/>
      <c r="GD99" s="6"/>
      <c r="GE99" s="6"/>
      <c r="GF99" s="6"/>
      <c r="GG99" s="6"/>
      <c r="GI99" s="14"/>
      <c r="GJ99" s="32"/>
      <c r="GK99" s="27"/>
      <c r="GL99" s="27"/>
      <c r="GN99" s="6"/>
      <c r="GO99" s="6"/>
      <c r="GP99" s="6"/>
      <c r="GQ99" s="6"/>
      <c r="GS99" s="14"/>
      <c r="GT99" s="32"/>
      <c r="GU99" s="27"/>
      <c r="GV99" s="27"/>
      <c r="GX99" s="6"/>
      <c r="GY99" s="6"/>
      <c r="GZ99" s="6"/>
      <c r="HA99" s="6"/>
      <c r="HC99" s="14"/>
      <c r="HD99" s="32"/>
      <c r="HE99" s="27"/>
      <c r="HF99" s="27"/>
      <c r="HH99" s="6"/>
      <c r="HI99" s="6"/>
      <c r="HJ99" s="6"/>
      <c r="HK99" s="6"/>
      <c r="HM99" s="14"/>
      <c r="HN99" s="32"/>
      <c r="HO99" s="27"/>
      <c r="HP99" s="27"/>
      <c r="HR99" s="6"/>
      <c r="HS99" s="6"/>
      <c r="HT99" s="6"/>
      <c r="HU99" s="6"/>
      <c r="HW99" s="14"/>
      <c r="HX99" s="32"/>
      <c r="HY99" s="27"/>
      <c r="HZ99" s="27"/>
      <c r="IB99" s="6"/>
      <c r="IC99" s="6"/>
      <c r="ID99" s="6"/>
      <c r="IE99" s="6"/>
      <c r="IG99" s="14"/>
      <c r="IH99" s="32"/>
      <c r="II99" s="27"/>
      <c r="IJ99" s="27"/>
      <c r="IL99" s="6"/>
      <c r="IM99" s="6"/>
      <c r="IN99" s="6"/>
      <c r="IO99" s="6"/>
      <c r="IQ99" s="14"/>
      <c r="IR99" s="32"/>
      <c r="IS99" s="27"/>
      <c r="IT99" s="27"/>
      <c r="IV99" s="6"/>
      <c r="IW99" s="6"/>
      <c r="IX99" s="6"/>
      <c r="IY99" s="6"/>
      <c r="JA99" s="14"/>
      <c r="JB99" s="32"/>
      <c r="JC99" s="27"/>
      <c r="JD99" s="27"/>
      <c r="JF99" s="6"/>
      <c r="JG99" s="6"/>
      <c r="JH99" s="6"/>
      <c r="JI99" s="6"/>
      <c r="JK99" s="14"/>
      <c r="JL99" s="32"/>
      <c r="JM99" s="27"/>
      <c r="JN99" s="27"/>
      <c r="JP99" s="6"/>
      <c r="JQ99" s="6"/>
      <c r="JR99" s="6"/>
      <c r="JS99" s="6"/>
      <c r="JU99" s="14"/>
      <c r="JV99" s="32"/>
      <c r="JW99" s="27"/>
      <c r="JX99" s="27"/>
      <c r="JZ99" s="6"/>
      <c r="KA99" s="6"/>
      <c r="KB99" s="6"/>
      <c r="KC99" s="6"/>
      <c r="KE99" s="14"/>
      <c r="KF99" s="32"/>
      <c r="KG99" s="27"/>
      <c r="KH99" s="27"/>
      <c r="KJ99" s="6"/>
      <c r="KK99" s="6"/>
      <c r="KL99" s="6"/>
      <c r="KM99" s="6"/>
      <c r="KO99" s="14"/>
      <c r="KP99" s="32"/>
      <c r="KQ99" s="27"/>
      <c r="KR99" s="27"/>
      <c r="KT99" s="6"/>
      <c r="KU99" s="6"/>
      <c r="KV99" s="6"/>
      <c r="KW99" s="6"/>
      <c r="KY99" s="14"/>
      <c r="KZ99" s="32"/>
      <c r="LA99" s="27"/>
      <c r="LB99" s="27"/>
      <c r="LD99" s="6"/>
      <c r="LE99" s="6"/>
      <c r="LF99" s="6"/>
      <c r="LG99" s="6"/>
      <c r="LI99" s="14"/>
      <c r="LJ99" s="32"/>
      <c r="LK99" s="27"/>
      <c r="LL99" s="27"/>
      <c r="LN99" s="6"/>
      <c r="LO99" s="6"/>
      <c r="LP99" s="6"/>
      <c r="LQ99" s="6"/>
      <c r="LS99" s="14"/>
      <c r="LT99" s="32"/>
      <c r="LU99" s="27"/>
      <c r="LV99" s="27"/>
      <c r="LX99" s="6"/>
      <c r="LY99" s="6"/>
      <c r="LZ99" s="6"/>
      <c r="MA99" s="6"/>
      <c r="MC99" s="14"/>
      <c r="MD99" s="32"/>
      <c r="ME99" s="27"/>
      <c r="MF99" s="27"/>
      <c r="MH99" s="6"/>
      <c r="MI99" s="6"/>
      <c r="MJ99" s="6"/>
      <c r="MK99" s="6"/>
      <c r="MM99" s="14"/>
      <c r="MN99" s="32"/>
      <c r="MO99" s="27"/>
      <c r="MP99" s="27"/>
      <c r="MR99" s="6"/>
      <c r="MS99" s="6"/>
      <c r="MT99" s="6"/>
      <c r="MU99" s="6"/>
      <c r="MW99" s="14"/>
      <c r="MX99" s="32"/>
      <c r="MY99" s="27"/>
      <c r="MZ99" s="27"/>
      <c r="NB99" s="6"/>
      <c r="NC99" s="6"/>
      <c r="ND99" s="6"/>
      <c r="NE99" s="6"/>
      <c r="NG99" s="14"/>
      <c r="NH99" s="32"/>
      <c r="NI99" s="27"/>
      <c r="NJ99" s="27"/>
      <c r="NL99" s="6"/>
      <c r="NM99" s="6"/>
      <c r="NN99" s="6"/>
      <c r="NO99" s="6"/>
      <c r="NQ99" s="14"/>
      <c r="NR99" s="32"/>
      <c r="NS99" s="27"/>
      <c r="NT99" s="27"/>
      <c r="NV99" s="6"/>
      <c r="NW99" s="6"/>
      <c r="NX99" s="6"/>
      <c r="NY99" s="6"/>
      <c r="OA99" s="14"/>
      <c r="OB99" s="32"/>
      <c r="OC99" s="27"/>
      <c r="OD99" s="27"/>
      <c r="OF99" s="6"/>
      <c r="OG99" s="6"/>
      <c r="OH99" s="6"/>
      <c r="OI99" s="6"/>
      <c r="OK99" s="14"/>
      <c r="OL99" s="32"/>
      <c r="OM99" s="27"/>
      <c r="ON99" s="27"/>
      <c r="OP99" s="6"/>
      <c r="OQ99" s="6"/>
      <c r="OR99" s="6"/>
      <c r="OS99" s="6"/>
      <c r="OT99" s="6"/>
      <c r="PF99" s="14"/>
      <c r="PG99" s="32"/>
      <c r="PH99" s="27"/>
      <c r="PI99" s="27"/>
      <c r="PK99" s="6"/>
      <c r="PL99" s="6"/>
      <c r="PM99" s="6"/>
      <c r="PN99" s="6"/>
      <c r="PO99" s="6"/>
      <c r="PQ99" s="14"/>
      <c r="PR99" s="32"/>
      <c r="PS99" s="27"/>
      <c r="PT99" s="27"/>
      <c r="PV99" s="6"/>
      <c r="PW99" s="6"/>
      <c r="PX99" s="6"/>
      <c r="PY99" s="6"/>
      <c r="PZ99" s="6"/>
      <c r="QB99" s="14"/>
      <c r="QC99" s="32"/>
      <c r="QD99" s="27"/>
      <c r="QE99" s="27"/>
      <c r="QG99" s="6"/>
      <c r="QH99" s="6"/>
      <c r="QI99" s="6"/>
      <c r="QJ99" s="6"/>
      <c r="QK99" s="6"/>
      <c r="QM99" s="14"/>
      <c r="QN99" s="32"/>
      <c r="QO99" s="27"/>
      <c r="QP99" s="27"/>
      <c r="QR99" s="6"/>
      <c r="QS99" s="6"/>
      <c r="QT99" s="6"/>
      <c r="QU99" s="6"/>
      <c r="QV99" s="6"/>
      <c r="QX99" s="14"/>
      <c r="QY99" s="32"/>
      <c r="QZ99" s="27"/>
      <c r="RA99" s="27"/>
      <c r="RC99" s="6"/>
      <c r="RD99" s="6"/>
      <c r="RE99" s="6"/>
      <c r="RF99" s="6"/>
      <c r="RG99" s="6"/>
    </row>
    <row r="100" spans="121:475">
      <c r="DQ100" s="105"/>
      <c r="EA100" s="105"/>
      <c r="EK100" s="14"/>
      <c r="EL100" s="32"/>
      <c r="EM100" s="27"/>
      <c r="EN100" s="27"/>
      <c r="EP100" s="6"/>
      <c r="EQ100" s="6"/>
      <c r="ER100" s="6"/>
      <c r="ES100" s="6"/>
      <c r="EU100" s="14"/>
      <c r="EV100" s="32"/>
      <c r="EW100" s="27"/>
      <c r="EX100" s="27"/>
      <c r="EZ100" s="6"/>
      <c r="FA100" s="6"/>
      <c r="FB100" s="6"/>
      <c r="FC100" s="6"/>
      <c r="FE100" s="14"/>
      <c r="FF100" s="32"/>
      <c r="FG100" s="27"/>
      <c r="FH100" s="27"/>
      <c r="FJ100" s="6"/>
      <c r="FK100" s="6"/>
      <c r="FL100" s="6"/>
      <c r="FM100" s="6"/>
      <c r="FO100" s="14"/>
      <c r="FP100" s="32"/>
      <c r="FQ100" s="27"/>
      <c r="FR100" s="27"/>
      <c r="FT100" s="6"/>
      <c r="FU100" s="6"/>
      <c r="FV100" s="6"/>
      <c r="FW100" s="6"/>
      <c r="FY100" s="14"/>
      <c r="FZ100" s="32"/>
      <c r="GA100" s="27"/>
      <c r="GB100" s="27"/>
      <c r="GD100" s="6"/>
      <c r="GE100" s="6"/>
      <c r="GF100" s="6"/>
      <c r="GG100" s="6"/>
      <c r="GI100" s="14"/>
      <c r="GJ100" s="32"/>
      <c r="GK100" s="27"/>
      <c r="GL100" s="27"/>
      <c r="GN100" s="6"/>
      <c r="GO100" s="6"/>
      <c r="GP100" s="6"/>
      <c r="GQ100" s="6"/>
      <c r="GS100" s="14"/>
      <c r="GT100" s="32"/>
      <c r="GU100" s="27"/>
      <c r="GV100" s="27"/>
      <c r="GX100" s="6"/>
      <c r="GY100" s="6"/>
      <c r="GZ100" s="6"/>
      <c r="HA100" s="6"/>
      <c r="HC100" s="14"/>
      <c r="HD100" s="32"/>
      <c r="HE100" s="27"/>
      <c r="HF100" s="27"/>
      <c r="HH100" s="6"/>
      <c r="HI100" s="6"/>
      <c r="HJ100" s="6"/>
      <c r="HK100" s="6"/>
      <c r="HM100" s="14"/>
      <c r="HN100" s="32"/>
      <c r="HO100" s="27"/>
      <c r="HP100" s="27"/>
      <c r="HR100" s="6"/>
      <c r="HS100" s="6"/>
      <c r="HT100" s="6"/>
      <c r="HU100" s="6"/>
      <c r="HW100" s="14"/>
      <c r="HX100" s="32"/>
      <c r="HY100" s="27"/>
      <c r="HZ100" s="27"/>
      <c r="IB100" s="6"/>
      <c r="IC100" s="6"/>
      <c r="ID100" s="6"/>
      <c r="IE100" s="6"/>
      <c r="IG100" s="14"/>
      <c r="IH100" s="32"/>
      <c r="II100" s="27"/>
      <c r="IJ100" s="27"/>
      <c r="IL100" s="6"/>
      <c r="IM100" s="6"/>
      <c r="IN100" s="6"/>
      <c r="IO100" s="6"/>
      <c r="IQ100" s="14"/>
      <c r="IR100" s="32"/>
      <c r="IS100" s="27"/>
      <c r="IT100" s="27"/>
      <c r="IV100" s="6"/>
      <c r="IW100" s="6"/>
      <c r="IX100" s="6"/>
      <c r="IY100" s="6"/>
      <c r="JA100" s="14"/>
      <c r="JB100" s="32"/>
      <c r="JC100" s="27"/>
      <c r="JD100" s="27"/>
      <c r="JF100" s="6"/>
      <c r="JG100" s="6"/>
      <c r="JH100" s="6"/>
      <c r="JI100" s="6"/>
      <c r="JK100" s="14"/>
      <c r="JL100" s="32"/>
      <c r="JM100" s="27"/>
      <c r="JN100" s="27"/>
      <c r="JP100" s="6"/>
      <c r="JQ100" s="6"/>
      <c r="JR100" s="6"/>
      <c r="JS100" s="6"/>
      <c r="JU100" s="14"/>
      <c r="JV100" s="32"/>
      <c r="JW100" s="27"/>
      <c r="JX100" s="27"/>
      <c r="JZ100" s="6"/>
      <c r="KA100" s="6"/>
      <c r="KB100" s="6"/>
      <c r="KC100" s="6"/>
      <c r="KE100" s="14"/>
      <c r="KF100" s="32"/>
      <c r="KG100" s="27"/>
      <c r="KH100" s="27"/>
      <c r="KJ100" s="6"/>
      <c r="KK100" s="6"/>
      <c r="KL100" s="6"/>
      <c r="KM100" s="6"/>
      <c r="KO100" s="14"/>
      <c r="KP100" s="32"/>
      <c r="KQ100" s="27"/>
      <c r="KR100" s="27"/>
      <c r="KT100" s="6"/>
      <c r="KU100" s="6"/>
      <c r="KV100" s="6"/>
      <c r="KW100" s="6"/>
      <c r="KY100" s="14"/>
      <c r="KZ100" s="32"/>
      <c r="LA100" s="27"/>
      <c r="LB100" s="27"/>
      <c r="LD100" s="6"/>
      <c r="LE100" s="6"/>
      <c r="LF100" s="6"/>
      <c r="LG100" s="6"/>
      <c r="LI100" s="14"/>
      <c r="LJ100" s="32"/>
      <c r="LK100" s="27"/>
      <c r="LL100" s="27"/>
      <c r="LN100" s="6"/>
      <c r="LO100" s="6"/>
      <c r="LP100" s="6"/>
      <c r="LQ100" s="6"/>
      <c r="LS100" s="14"/>
      <c r="LT100" s="32"/>
      <c r="LU100" s="27"/>
      <c r="LV100" s="27"/>
      <c r="LX100" s="6"/>
      <c r="LY100" s="6"/>
      <c r="LZ100" s="6"/>
      <c r="MA100" s="6"/>
      <c r="MC100" s="14"/>
      <c r="MD100" s="32"/>
      <c r="ME100" s="27"/>
      <c r="MF100" s="27"/>
      <c r="MH100" s="6"/>
      <c r="MI100" s="6"/>
      <c r="MJ100" s="6"/>
      <c r="MK100" s="6"/>
      <c r="MM100" s="14"/>
      <c r="MN100" s="32"/>
      <c r="MO100" s="27"/>
      <c r="MP100" s="27"/>
      <c r="MR100" s="6"/>
      <c r="MS100" s="6"/>
      <c r="MT100" s="6"/>
      <c r="MU100" s="6"/>
      <c r="MW100" s="14"/>
      <c r="MX100" s="32"/>
      <c r="MY100" s="27"/>
      <c r="MZ100" s="27"/>
      <c r="NB100" s="6"/>
      <c r="NC100" s="6"/>
      <c r="ND100" s="6"/>
      <c r="NE100" s="6"/>
      <c r="NG100" s="14"/>
      <c r="NH100" s="32"/>
      <c r="NI100" s="27"/>
      <c r="NJ100" s="27"/>
      <c r="NL100" s="6"/>
      <c r="NM100" s="6"/>
      <c r="NN100" s="6"/>
      <c r="NO100" s="6"/>
      <c r="NQ100" s="14"/>
      <c r="NR100" s="32"/>
      <c r="NS100" s="27"/>
      <c r="NT100" s="27"/>
      <c r="NV100" s="6"/>
      <c r="NW100" s="6"/>
      <c r="NX100" s="6"/>
      <c r="NY100" s="6"/>
      <c r="OA100" s="14"/>
      <c r="OB100" s="32"/>
      <c r="OC100" s="27"/>
      <c r="OD100" s="27"/>
      <c r="OF100" s="6"/>
      <c r="OG100" s="6"/>
      <c r="OH100" s="6"/>
      <c r="OI100" s="6"/>
      <c r="OK100" s="14"/>
      <c r="OL100" s="32"/>
      <c r="OM100" s="27"/>
      <c r="ON100" s="27"/>
      <c r="OP100" s="6"/>
      <c r="OQ100" s="6"/>
      <c r="OR100" s="6"/>
      <c r="OS100" s="6"/>
      <c r="OT100" s="6"/>
      <c r="PF100" s="14"/>
      <c r="PG100" s="32"/>
      <c r="PH100" s="27"/>
      <c r="PI100" s="27"/>
      <c r="PK100" s="6"/>
      <c r="PL100" s="6"/>
      <c r="PM100" s="6"/>
      <c r="PN100" s="6"/>
      <c r="PO100" s="6"/>
      <c r="PQ100" s="14"/>
      <c r="PR100" s="32"/>
      <c r="PS100" s="27"/>
      <c r="PT100" s="27"/>
      <c r="PV100" s="6"/>
      <c r="PW100" s="6"/>
      <c r="PX100" s="6"/>
      <c r="PY100" s="6"/>
      <c r="PZ100" s="6"/>
      <c r="QB100" s="14"/>
      <c r="QC100" s="32"/>
      <c r="QD100" s="27"/>
      <c r="QE100" s="27"/>
      <c r="QG100" s="6"/>
      <c r="QH100" s="6"/>
      <c r="QI100" s="6"/>
      <c r="QJ100" s="6"/>
      <c r="QK100" s="6"/>
      <c r="QM100" s="14"/>
      <c r="QN100" s="32"/>
      <c r="QO100" s="27"/>
      <c r="QP100" s="27"/>
      <c r="QR100" s="6"/>
      <c r="QS100" s="6"/>
      <c r="QT100" s="6"/>
      <c r="QU100" s="6"/>
      <c r="QV100" s="6"/>
      <c r="QX100" s="14"/>
      <c r="QY100" s="32"/>
      <c r="QZ100" s="27"/>
      <c r="RA100" s="27"/>
      <c r="RC100" s="6"/>
      <c r="RD100" s="6"/>
      <c r="RE100" s="6"/>
      <c r="RF100" s="6"/>
      <c r="RG100" s="6"/>
    </row>
    <row r="101" spans="121:475">
      <c r="DQ101" s="105"/>
      <c r="EA101" s="105"/>
      <c r="EK101" s="14"/>
      <c r="EL101" s="32"/>
      <c r="EM101" s="27"/>
      <c r="EN101" s="27"/>
      <c r="EP101" s="6"/>
      <c r="EQ101" s="6"/>
      <c r="ER101" s="6"/>
      <c r="ES101" s="6"/>
      <c r="EU101" s="14"/>
      <c r="EV101" s="32"/>
      <c r="EW101" s="27"/>
      <c r="EX101" s="27"/>
      <c r="EZ101" s="6"/>
      <c r="FA101" s="6"/>
      <c r="FB101" s="6"/>
      <c r="FC101" s="6"/>
      <c r="FE101" s="14"/>
      <c r="FF101" s="32"/>
      <c r="FG101" s="27"/>
      <c r="FH101" s="27"/>
      <c r="FJ101" s="6"/>
      <c r="FK101" s="6"/>
      <c r="FL101" s="6"/>
      <c r="FM101" s="6"/>
      <c r="FO101" s="14"/>
      <c r="FP101" s="32"/>
      <c r="FQ101" s="27"/>
      <c r="FR101" s="27"/>
      <c r="FT101" s="6"/>
      <c r="FU101" s="6"/>
      <c r="FV101" s="6"/>
      <c r="FW101" s="6"/>
      <c r="FY101" s="14"/>
      <c r="FZ101" s="32"/>
      <c r="GA101" s="27"/>
      <c r="GB101" s="27"/>
      <c r="GD101" s="6"/>
      <c r="GE101" s="6"/>
      <c r="GF101" s="6"/>
      <c r="GG101" s="6"/>
      <c r="GI101" s="14"/>
      <c r="GJ101" s="32"/>
      <c r="GK101" s="27"/>
      <c r="GL101" s="27"/>
      <c r="GN101" s="6"/>
      <c r="GO101" s="6"/>
      <c r="GP101" s="6"/>
      <c r="GQ101" s="6"/>
      <c r="GS101" s="14"/>
      <c r="GT101" s="32"/>
      <c r="GU101" s="27"/>
      <c r="GV101" s="27"/>
      <c r="GX101" s="6"/>
      <c r="GY101" s="6"/>
      <c r="GZ101" s="6"/>
      <c r="HA101" s="6"/>
      <c r="HC101" s="14"/>
      <c r="HD101" s="32"/>
      <c r="HE101" s="27"/>
      <c r="HF101" s="27"/>
      <c r="HH101" s="6"/>
      <c r="HI101" s="6"/>
      <c r="HJ101" s="6"/>
      <c r="HK101" s="6"/>
      <c r="HM101" s="14"/>
      <c r="HN101" s="32"/>
      <c r="HO101" s="27"/>
      <c r="HP101" s="27"/>
      <c r="HR101" s="6"/>
      <c r="HS101" s="6"/>
      <c r="HT101" s="6"/>
      <c r="HU101" s="6"/>
      <c r="HW101" s="14"/>
      <c r="HX101" s="32"/>
      <c r="HY101" s="27"/>
      <c r="HZ101" s="27"/>
      <c r="IB101" s="6"/>
      <c r="IC101" s="6"/>
      <c r="ID101" s="6"/>
      <c r="IE101" s="6"/>
      <c r="IG101" s="14"/>
      <c r="IH101" s="32"/>
      <c r="II101" s="27"/>
      <c r="IJ101" s="27"/>
      <c r="IL101" s="6"/>
      <c r="IM101" s="6"/>
      <c r="IN101" s="6"/>
      <c r="IO101" s="6"/>
      <c r="IQ101" s="14"/>
      <c r="IR101" s="32"/>
      <c r="IS101" s="27"/>
      <c r="IT101" s="27"/>
      <c r="IV101" s="6"/>
      <c r="IW101" s="6"/>
      <c r="IX101" s="6"/>
      <c r="IY101" s="6"/>
      <c r="JA101" s="14"/>
      <c r="JB101" s="32"/>
      <c r="JC101" s="27"/>
      <c r="JD101" s="27"/>
      <c r="JF101" s="6"/>
      <c r="JG101" s="6"/>
      <c r="JH101" s="6"/>
      <c r="JI101" s="6"/>
      <c r="JK101" s="14"/>
      <c r="JL101" s="32"/>
      <c r="JM101" s="27"/>
      <c r="JN101" s="27"/>
      <c r="JP101" s="6"/>
      <c r="JQ101" s="6"/>
      <c r="JR101" s="6"/>
      <c r="JS101" s="6"/>
      <c r="JU101" s="14"/>
      <c r="JV101" s="32"/>
      <c r="JW101" s="27"/>
      <c r="JX101" s="27"/>
      <c r="JZ101" s="6"/>
      <c r="KA101" s="6"/>
      <c r="KB101" s="6"/>
      <c r="KC101" s="6"/>
      <c r="KE101" s="14"/>
      <c r="KF101" s="32"/>
      <c r="KG101" s="27"/>
      <c r="KH101" s="27"/>
      <c r="KJ101" s="6"/>
      <c r="KK101" s="6"/>
      <c r="KL101" s="6"/>
      <c r="KM101" s="6"/>
      <c r="KO101" s="14"/>
      <c r="KP101" s="32"/>
      <c r="KQ101" s="27"/>
      <c r="KR101" s="27"/>
      <c r="KT101" s="6"/>
      <c r="KU101" s="6"/>
      <c r="KV101" s="6"/>
      <c r="KW101" s="6"/>
      <c r="KY101" s="14"/>
      <c r="KZ101" s="32"/>
      <c r="LA101" s="27"/>
      <c r="LB101" s="27"/>
      <c r="LD101" s="6"/>
      <c r="LE101" s="6"/>
      <c r="LF101" s="6"/>
      <c r="LG101" s="6"/>
      <c r="LI101" s="14"/>
      <c r="LJ101" s="32"/>
      <c r="LK101" s="27"/>
      <c r="LL101" s="27"/>
      <c r="LN101" s="6"/>
      <c r="LO101" s="6"/>
      <c r="LP101" s="6"/>
      <c r="LQ101" s="6"/>
      <c r="LS101" s="14"/>
      <c r="LT101" s="32"/>
      <c r="LU101" s="27"/>
      <c r="LV101" s="27"/>
      <c r="LX101" s="6"/>
      <c r="LY101" s="6"/>
      <c r="LZ101" s="6"/>
      <c r="MA101" s="6"/>
      <c r="MC101" s="14"/>
      <c r="MD101" s="32"/>
      <c r="ME101" s="27"/>
      <c r="MF101" s="27"/>
      <c r="MH101" s="6"/>
      <c r="MI101" s="6"/>
      <c r="MJ101" s="6"/>
      <c r="MK101" s="6"/>
      <c r="MM101" s="14"/>
      <c r="MN101" s="32"/>
      <c r="MO101" s="27"/>
      <c r="MP101" s="27"/>
      <c r="MR101" s="6"/>
      <c r="MS101" s="6"/>
      <c r="MT101" s="6"/>
      <c r="MU101" s="6"/>
      <c r="MW101" s="14"/>
      <c r="MX101" s="32"/>
      <c r="MY101" s="27"/>
      <c r="MZ101" s="27"/>
      <c r="NB101" s="6"/>
      <c r="NC101" s="6"/>
      <c r="ND101" s="6"/>
      <c r="NE101" s="6"/>
      <c r="NG101" s="14"/>
      <c r="NH101" s="32"/>
      <c r="NI101" s="27"/>
      <c r="NJ101" s="27"/>
      <c r="NL101" s="6"/>
      <c r="NM101" s="6"/>
      <c r="NN101" s="6"/>
      <c r="NO101" s="6"/>
      <c r="NQ101" s="14"/>
      <c r="NR101" s="32"/>
      <c r="NS101" s="27"/>
      <c r="NT101" s="27"/>
      <c r="NV101" s="6"/>
      <c r="NW101" s="6"/>
      <c r="NX101" s="6"/>
      <c r="NY101" s="6"/>
      <c r="OA101" s="14"/>
      <c r="OB101" s="32"/>
      <c r="OC101" s="27"/>
      <c r="OD101" s="27"/>
      <c r="OF101" s="6"/>
      <c r="OG101" s="6"/>
      <c r="OH101" s="6"/>
      <c r="OI101" s="6"/>
      <c r="OK101" s="14"/>
      <c r="OL101" s="32"/>
      <c r="OM101" s="27"/>
      <c r="ON101" s="27"/>
      <c r="OP101" s="6"/>
      <c r="OQ101" s="6"/>
      <c r="OR101" s="6"/>
      <c r="OS101" s="6"/>
      <c r="OT101" s="6"/>
      <c r="PF101" s="14"/>
      <c r="PG101" s="32"/>
      <c r="PH101" s="27"/>
      <c r="PI101" s="27"/>
      <c r="PK101" s="6"/>
      <c r="PL101" s="6"/>
      <c r="PM101" s="6"/>
      <c r="PN101" s="6"/>
      <c r="PO101" s="6"/>
      <c r="PQ101" s="14"/>
      <c r="PR101" s="32"/>
      <c r="PS101" s="27"/>
      <c r="PT101" s="27"/>
      <c r="PV101" s="6"/>
      <c r="PW101" s="6"/>
      <c r="PX101" s="6"/>
      <c r="PY101" s="6"/>
      <c r="PZ101" s="6"/>
      <c r="QB101" s="14"/>
      <c r="QC101" s="32"/>
      <c r="QD101" s="27"/>
      <c r="QE101" s="27"/>
      <c r="QG101" s="6"/>
      <c r="QH101" s="6"/>
      <c r="QI101" s="6"/>
      <c r="QJ101" s="6"/>
      <c r="QK101" s="6"/>
      <c r="QM101" s="14"/>
      <c r="QN101" s="32"/>
      <c r="QO101" s="27"/>
      <c r="QP101" s="27"/>
      <c r="QR101" s="6"/>
      <c r="QS101" s="6"/>
      <c r="QT101" s="6"/>
      <c r="QU101" s="6"/>
      <c r="QV101" s="6"/>
      <c r="QX101" s="14"/>
      <c r="QY101" s="32"/>
      <c r="QZ101" s="27"/>
      <c r="RA101" s="27"/>
      <c r="RC101" s="6"/>
      <c r="RD101" s="6"/>
      <c r="RE101" s="6"/>
      <c r="RF101" s="6"/>
      <c r="RG101" s="6"/>
    </row>
    <row r="102" spans="121:475">
      <c r="DQ102" s="105"/>
      <c r="EA102" s="105"/>
      <c r="EK102" s="14"/>
      <c r="EL102" s="32"/>
      <c r="EM102" s="27"/>
      <c r="EN102" s="27"/>
      <c r="EP102" s="6"/>
      <c r="EQ102" s="6"/>
      <c r="ER102" s="6"/>
      <c r="ES102" s="6"/>
      <c r="EU102" s="14"/>
      <c r="EV102" s="32"/>
      <c r="EW102" s="27"/>
      <c r="EX102" s="27"/>
      <c r="EZ102" s="6"/>
      <c r="FA102" s="6"/>
      <c r="FB102" s="6"/>
      <c r="FC102" s="6"/>
      <c r="FE102" s="14"/>
      <c r="FF102" s="32"/>
      <c r="FG102" s="27"/>
      <c r="FH102" s="27"/>
      <c r="FJ102" s="6"/>
      <c r="FK102" s="6"/>
      <c r="FL102" s="6"/>
      <c r="FM102" s="6"/>
      <c r="FO102" s="14"/>
      <c r="FP102" s="32"/>
      <c r="FQ102" s="27"/>
      <c r="FR102" s="27"/>
      <c r="FT102" s="6"/>
      <c r="FU102" s="6"/>
      <c r="FV102" s="6"/>
      <c r="FW102" s="6"/>
      <c r="FY102" s="14"/>
      <c r="FZ102" s="32"/>
      <c r="GA102" s="27"/>
      <c r="GB102" s="27"/>
      <c r="GD102" s="6"/>
      <c r="GE102" s="6"/>
      <c r="GF102" s="6"/>
      <c r="GG102" s="6"/>
      <c r="GI102" s="14"/>
      <c r="GJ102" s="32"/>
      <c r="GK102" s="27"/>
      <c r="GL102" s="27"/>
      <c r="GN102" s="6"/>
      <c r="GO102" s="6"/>
      <c r="GP102" s="6"/>
      <c r="GQ102" s="6"/>
      <c r="GS102" s="14"/>
      <c r="GT102" s="32"/>
      <c r="GU102" s="27"/>
      <c r="GV102" s="27"/>
      <c r="GX102" s="6"/>
      <c r="GY102" s="6"/>
      <c r="GZ102" s="6"/>
      <c r="HA102" s="6"/>
      <c r="HC102" s="14"/>
      <c r="HD102" s="32"/>
      <c r="HE102" s="27"/>
      <c r="HF102" s="27"/>
      <c r="HH102" s="6"/>
      <c r="HI102" s="6"/>
      <c r="HJ102" s="6"/>
      <c r="HK102" s="6"/>
      <c r="HM102" s="14"/>
      <c r="HN102" s="32"/>
      <c r="HO102" s="27"/>
      <c r="HP102" s="27"/>
      <c r="HR102" s="6"/>
      <c r="HS102" s="6"/>
      <c r="HT102" s="6"/>
      <c r="HU102" s="6"/>
      <c r="HW102" s="14"/>
      <c r="HX102" s="32"/>
      <c r="HY102" s="27"/>
      <c r="HZ102" s="27"/>
      <c r="IB102" s="6"/>
      <c r="IC102" s="6"/>
      <c r="ID102" s="6"/>
      <c r="IE102" s="6"/>
      <c r="IG102" s="14"/>
      <c r="IH102" s="32"/>
      <c r="II102" s="27"/>
      <c r="IJ102" s="27"/>
      <c r="IL102" s="6"/>
      <c r="IM102" s="6"/>
      <c r="IN102" s="6"/>
      <c r="IO102" s="6"/>
      <c r="IQ102" s="14"/>
      <c r="IR102" s="32"/>
      <c r="IS102" s="27"/>
      <c r="IT102" s="27"/>
      <c r="IV102" s="6"/>
      <c r="IW102" s="6"/>
      <c r="IX102" s="6"/>
      <c r="IY102" s="6"/>
      <c r="JA102" s="14"/>
      <c r="JB102" s="32"/>
      <c r="JC102" s="27"/>
      <c r="JD102" s="27"/>
      <c r="JF102" s="6"/>
      <c r="JG102" s="6"/>
      <c r="JH102" s="6"/>
      <c r="JI102" s="6"/>
      <c r="JK102" s="14"/>
      <c r="JL102" s="32"/>
      <c r="JM102" s="27"/>
      <c r="JN102" s="27"/>
      <c r="JP102" s="6"/>
      <c r="JQ102" s="6"/>
      <c r="JR102" s="6"/>
      <c r="JS102" s="6"/>
      <c r="JU102" s="14"/>
      <c r="JV102" s="32"/>
      <c r="JW102" s="27"/>
      <c r="JX102" s="27"/>
      <c r="JZ102" s="6"/>
      <c r="KA102" s="6"/>
      <c r="KB102" s="6"/>
      <c r="KC102" s="6"/>
      <c r="KE102" s="14"/>
      <c r="KF102" s="32"/>
      <c r="KG102" s="27"/>
      <c r="KH102" s="27"/>
      <c r="KJ102" s="6"/>
      <c r="KK102" s="6"/>
      <c r="KL102" s="6"/>
      <c r="KM102" s="6"/>
      <c r="KO102" s="14"/>
      <c r="KP102" s="32"/>
      <c r="KQ102" s="27"/>
      <c r="KR102" s="27"/>
      <c r="KT102" s="6"/>
      <c r="KU102" s="6"/>
      <c r="KV102" s="6"/>
      <c r="KW102" s="6"/>
      <c r="KY102" s="14"/>
      <c r="KZ102" s="32"/>
      <c r="LA102" s="27"/>
      <c r="LB102" s="27"/>
      <c r="LD102" s="6"/>
      <c r="LE102" s="6"/>
      <c r="LF102" s="6"/>
      <c r="LG102" s="6"/>
      <c r="LI102" s="14"/>
      <c r="LJ102" s="32"/>
      <c r="LK102" s="27"/>
      <c r="LL102" s="27"/>
      <c r="LN102" s="6"/>
      <c r="LO102" s="6"/>
      <c r="LP102" s="6"/>
      <c r="LQ102" s="6"/>
      <c r="LS102" s="14"/>
      <c r="LT102" s="32"/>
      <c r="LU102" s="27"/>
      <c r="LV102" s="27"/>
      <c r="LX102" s="6"/>
      <c r="LY102" s="6"/>
      <c r="LZ102" s="6"/>
      <c r="MA102" s="6"/>
      <c r="MC102" s="14"/>
      <c r="MD102" s="32"/>
      <c r="ME102" s="27"/>
      <c r="MF102" s="27"/>
      <c r="MH102" s="6"/>
      <c r="MI102" s="6"/>
      <c r="MJ102" s="6"/>
      <c r="MK102" s="6"/>
      <c r="MM102" s="14"/>
      <c r="MN102" s="32"/>
      <c r="MO102" s="27"/>
      <c r="MP102" s="27"/>
      <c r="MR102" s="6"/>
      <c r="MS102" s="6"/>
      <c r="MT102" s="6"/>
      <c r="MU102" s="6"/>
      <c r="MW102" s="14"/>
      <c r="MX102" s="32"/>
      <c r="MY102" s="27"/>
      <c r="MZ102" s="27"/>
      <c r="NB102" s="6"/>
      <c r="NC102" s="6"/>
      <c r="ND102" s="6"/>
      <c r="NE102" s="6"/>
      <c r="NG102" s="14"/>
      <c r="NH102" s="32"/>
      <c r="NI102" s="27"/>
      <c r="NJ102" s="27"/>
      <c r="NL102" s="6"/>
      <c r="NM102" s="6"/>
      <c r="NN102" s="6"/>
      <c r="NO102" s="6"/>
      <c r="NQ102" s="14"/>
      <c r="NR102" s="32"/>
      <c r="NS102" s="27"/>
      <c r="NT102" s="27"/>
      <c r="NV102" s="6"/>
      <c r="NW102" s="6"/>
      <c r="NX102" s="6"/>
      <c r="NY102" s="6"/>
      <c r="OA102" s="14"/>
      <c r="OB102" s="32"/>
      <c r="OC102" s="27"/>
      <c r="OD102" s="27"/>
      <c r="OF102" s="6"/>
      <c r="OG102" s="6"/>
      <c r="OH102" s="6"/>
      <c r="OI102" s="6"/>
      <c r="OK102" s="14"/>
      <c r="OL102" s="32"/>
      <c r="OM102" s="27"/>
      <c r="ON102" s="27"/>
      <c r="OP102" s="6"/>
      <c r="OQ102" s="6"/>
      <c r="OR102" s="6"/>
      <c r="OS102" s="6"/>
      <c r="OT102" s="6"/>
      <c r="PF102" s="14"/>
      <c r="PG102" s="32"/>
      <c r="PH102" s="27"/>
      <c r="PI102" s="27"/>
      <c r="PK102" s="6"/>
      <c r="PL102" s="6"/>
      <c r="PM102" s="6"/>
      <c r="PN102" s="6"/>
      <c r="PO102" s="6"/>
      <c r="PQ102" s="14"/>
      <c r="PR102" s="32"/>
      <c r="PS102" s="27"/>
      <c r="PT102" s="27"/>
      <c r="PV102" s="6"/>
      <c r="PW102" s="6"/>
      <c r="PX102" s="6"/>
      <c r="PY102" s="6"/>
      <c r="PZ102" s="6"/>
      <c r="QB102" s="14"/>
      <c r="QC102" s="32"/>
      <c r="QD102" s="27"/>
      <c r="QE102" s="27"/>
      <c r="QG102" s="6"/>
      <c r="QH102" s="6"/>
      <c r="QI102" s="6"/>
      <c r="QJ102" s="6"/>
      <c r="QK102" s="6"/>
      <c r="QM102" s="14"/>
      <c r="QN102" s="32"/>
      <c r="QO102" s="27"/>
      <c r="QP102" s="27"/>
      <c r="QR102" s="6"/>
      <c r="QS102" s="6"/>
      <c r="QT102" s="6"/>
      <c r="QU102" s="6"/>
      <c r="QV102" s="6"/>
      <c r="QX102" s="14"/>
      <c r="QY102" s="32"/>
      <c r="QZ102" s="27"/>
      <c r="RA102" s="27"/>
      <c r="RC102" s="6"/>
      <c r="RD102" s="6"/>
      <c r="RE102" s="6"/>
      <c r="RF102" s="6"/>
      <c r="RG102" s="6"/>
    </row>
    <row r="103" spans="121:475">
      <c r="DQ103" s="105"/>
      <c r="EA103" s="105"/>
      <c r="EK103" s="14"/>
      <c r="EL103" s="32"/>
      <c r="EM103" s="27"/>
      <c r="EN103" s="27"/>
      <c r="EP103" s="6"/>
      <c r="EQ103" s="6"/>
      <c r="ER103" s="6"/>
      <c r="ES103" s="6"/>
      <c r="EU103" s="14"/>
      <c r="EV103" s="32"/>
      <c r="EW103" s="27"/>
      <c r="EX103" s="27"/>
      <c r="EZ103" s="6"/>
      <c r="FA103" s="6"/>
      <c r="FB103" s="6"/>
      <c r="FC103" s="6"/>
      <c r="FE103" s="14"/>
      <c r="FF103" s="32"/>
      <c r="FG103" s="27"/>
      <c r="FH103" s="27"/>
      <c r="FJ103" s="6"/>
      <c r="FK103" s="6"/>
      <c r="FL103" s="6"/>
      <c r="FM103" s="6"/>
      <c r="FO103" s="14"/>
      <c r="FP103" s="32"/>
      <c r="FQ103" s="27"/>
      <c r="FR103" s="27"/>
      <c r="FT103" s="6"/>
      <c r="FU103" s="6"/>
      <c r="FV103" s="6"/>
      <c r="FW103" s="6"/>
      <c r="FY103" s="14"/>
      <c r="FZ103" s="32"/>
      <c r="GA103" s="27"/>
      <c r="GB103" s="27"/>
      <c r="GD103" s="6"/>
      <c r="GE103" s="6"/>
      <c r="GF103" s="6"/>
      <c r="GG103" s="6"/>
      <c r="GI103" s="14"/>
      <c r="GJ103" s="32"/>
      <c r="GK103" s="27"/>
      <c r="GL103" s="27"/>
      <c r="GN103" s="6"/>
      <c r="GO103" s="6"/>
      <c r="GP103" s="6"/>
      <c r="GQ103" s="6"/>
      <c r="GS103" s="14"/>
      <c r="GT103" s="32"/>
      <c r="GU103" s="27"/>
      <c r="GV103" s="27"/>
      <c r="GX103" s="6"/>
      <c r="GY103" s="6"/>
      <c r="GZ103" s="6"/>
      <c r="HA103" s="6"/>
      <c r="HC103" s="14"/>
      <c r="HD103" s="32"/>
      <c r="HE103" s="27"/>
      <c r="HF103" s="27"/>
      <c r="HH103" s="6"/>
      <c r="HI103" s="6"/>
      <c r="HJ103" s="6"/>
      <c r="HK103" s="6"/>
      <c r="HM103" s="14"/>
      <c r="HN103" s="32"/>
      <c r="HO103" s="27"/>
      <c r="HP103" s="27"/>
      <c r="HR103" s="6"/>
      <c r="HS103" s="6"/>
      <c r="HT103" s="6"/>
      <c r="HU103" s="6"/>
      <c r="HW103" s="14"/>
      <c r="HX103" s="32"/>
      <c r="HY103" s="27"/>
      <c r="HZ103" s="27"/>
      <c r="IB103" s="6"/>
      <c r="IC103" s="6"/>
      <c r="ID103" s="6"/>
      <c r="IE103" s="6"/>
      <c r="IG103" s="14"/>
      <c r="IH103" s="32"/>
      <c r="II103" s="27"/>
      <c r="IJ103" s="27"/>
      <c r="IL103" s="6"/>
      <c r="IM103" s="6"/>
      <c r="IN103" s="6"/>
      <c r="IO103" s="6"/>
      <c r="IQ103" s="14"/>
      <c r="IR103" s="32"/>
      <c r="IS103" s="27"/>
      <c r="IT103" s="27"/>
      <c r="IV103" s="6"/>
      <c r="IW103" s="6"/>
      <c r="IX103" s="6"/>
      <c r="IY103" s="6"/>
      <c r="JA103" s="14"/>
      <c r="JB103" s="32"/>
      <c r="JC103" s="27"/>
      <c r="JD103" s="27"/>
      <c r="JF103" s="6"/>
      <c r="JG103" s="6"/>
      <c r="JH103" s="6"/>
      <c r="JI103" s="6"/>
      <c r="JK103" s="14"/>
      <c r="JL103" s="32"/>
      <c r="JM103" s="27"/>
      <c r="JN103" s="27"/>
      <c r="JP103" s="6"/>
      <c r="JQ103" s="6"/>
      <c r="JR103" s="6"/>
      <c r="JS103" s="6"/>
      <c r="JU103" s="14"/>
      <c r="JV103" s="32"/>
      <c r="JW103" s="27"/>
      <c r="JX103" s="27"/>
      <c r="JZ103" s="6"/>
      <c r="KA103" s="6"/>
      <c r="KB103" s="6"/>
      <c r="KC103" s="6"/>
      <c r="KE103" s="14"/>
      <c r="KF103" s="32"/>
      <c r="KG103" s="27"/>
      <c r="KH103" s="27"/>
      <c r="KJ103" s="6"/>
      <c r="KK103" s="6"/>
      <c r="KL103" s="6"/>
      <c r="KM103" s="6"/>
      <c r="KO103" s="14"/>
      <c r="KP103" s="32"/>
      <c r="KQ103" s="27"/>
      <c r="KR103" s="27"/>
      <c r="KT103" s="6"/>
      <c r="KU103" s="6"/>
      <c r="KV103" s="6"/>
      <c r="KW103" s="6"/>
      <c r="KY103" s="14"/>
      <c r="KZ103" s="32"/>
      <c r="LA103" s="27"/>
      <c r="LB103" s="27"/>
      <c r="LD103" s="6"/>
      <c r="LE103" s="6"/>
      <c r="LF103" s="6"/>
      <c r="LG103" s="6"/>
      <c r="LI103" s="14"/>
      <c r="LJ103" s="32"/>
      <c r="LK103" s="27"/>
      <c r="LL103" s="27"/>
      <c r="LN103" s="6"/>
      <c r="LO103" s="6"/>
      <c r="LP103" s="6"/>
      <c r="LQ103" s="6"/>
      <c r="LS103" s="14"/>
      <c r="LT103" s="32"/>
      <c r="LU103" s="27"/>
      <c r="LV103" s="27"/>
      <c r="LX103" s="6"/>
      <c r="LY103" s="6"/>
      <c r="LZ103" s="6"/>
      <c r="MA103" s="6"/>
      <c r="MC103" s="14"/>
      <c r="MD103" s="32"/>
      <c r="ME103" s="27"/>
      <c r="MF103" s="27"/>
      <c r="MH103" s="6"/>
      <c r="MI103" s="6"/>
      <c r="MJ103" s="6"/>
      <c r="MK103" s="6"/>
      <c r="MM103" s="14"/>
      <c r="MN103" s="32"/>
      <c r="MO103" s="27"/>
      <c r="MP103" s="27"/>
      <c r="MR103" s="6"/>
      <c r="MS103" s="6"/>
      <c r="MT103" s="6"/>
      <c r="MU103" s="6"/>
      <c r="MW103" s="14"/>
      <c r="MX103" s="32"/>
      <c r="MY103" s="27"/>
      <c r="MZ103" s="27"/>
      <c r="NB103" s="6"/>
      <c r="NC103" s="6"/>
      <c r="ND103" s="6"/>
      <c r="NE103" s="6"/>
      <c r="NG103" s="14"/>
      <c r="NH103" s="32"/>
      <c r="NI103" s="27"/>
      <c r="NJ103" s="27"/>
      <c r="NL103" s="6"/>
      <c r="NM103" s="6"/>
      <c r="NN103" s="6"/>
      <c r="NO103" s="6"/>
      <c r="NQ103" s="14"/>
      <c r="NR103" s="32"/>
      <c r="NS103" s="27"/>
      <c r="NT103" s="27"/>
      <c r="NV103" s="6"/>
      <c r="NW103" s="6"/>
      <c r="NX103" s="6"/>
      <c r="NY103" s="6"/>
      <c r="OA103" s="14"/>
      <c r="OB103" s="32"/>
      <c r="OC103" s="27"/>
      <c r="OD103" s="27"/>
      <c r="OF103" s="6"/>
      <c r="OG103" s="6"/>
      <c r="OH103" s="6"/>
      <c r="OI103" s="6"/>
      <c r="OK103" s="14"/>
      <c r="OL103" s="32"/>
      <c r="OM103" s="27"/>
      <c r="ON103" s="27"/>
      <c r="OP103" s="6"/>
      <c r="OQ103" s="6"/>
      <c r="OR103" s="6"/>
      <c r="OS103" s="6"/>
      <c r="OT103" s="6"/>
      <c r="PF103" s="14"/>
      <c r="PG103" s="32"/>
      <c r="PH103" s="27"/>
      <c r="PI103" s="27"/>
      <c r="PK103" s="6"/>
      <c r="PL103" s="6"/>
      <c r="PM103" s="6"/>
      <c r="PN103" s="6"/>
      <c r="PO103" s="6"/>
      <c r="PQ103" s="14"/>
      <c r="PR103" s="32"/>
      <c r="PS103" s="27"/>
      <c r="PT103" s="27"/>
      <c r="PV103" s="6"/>
      <c r="PW103" s="6"/>
      <c r="PX103" s="6"/>
      <c r="PY103" s="6"/>
      <c r="PZ103" s="6"/>
      <c r="QB103" s="14"/>
      <c r="QC103" s="32"/>
      <c r="QD103" s="27"/>
      <c r="QE103" s="27"/>
      <c r="QG103" s="6"/>
      <c r="QH103" s="6"/>
      <c r="QI103" s="6"/>
      <c r="QJ103" s="6"/>
      <c r="QK103" s="6"/>
      <c r="QM103" s="14"/>
      <c r="QN103" s="32"/>
      <c r="QO103" s="27"/>
      <c r="QP103" s="27"/>
      <c r="QR103" s="6"/>
      <c r="QS103" s="6"/>
      <c r="QT103" s="6"/>
      <c r="QU103" s="6"/>
      <c r="QV103" s="6"/>
      <c r="QX103" s="14"/>
      <c r="QY103" s="32"/>
      <c r="QZ103" s="27"/>
      <c r="RA103" s="27"/>
      <c r="RC103" s="6"/>
      <c r="RD103" s="6"/>
      <c r="RE103" s="6"/>
      <c r="RF103" s="6"/>
      <c r="RG103" s="6"/>
    </row>
    <row r="104" spans="121:475">
      <c r="DQ104" s="105"/>
      <c r="EA104" s="105"/>
      <c r="EK104" s="14"/>
      <c r="EL104" s="32"/>
      <c r="EM104" s="27"/>
      <c r="EN104" s="27"/>
      <c r="EP104" s="6"/>
      <c r="EQ104" s="6"/>
      <c r="ER104" s="6"/>
      <c r="ES104" s="6"/>
      <c r="EU104" s="14"/>
      <c r="EV104" s="32"/>
      <c r="EW104" s="27"/>
      <c r="EX104" s="27"/>
      <c r="EZ104" s="6"/>
      <c r="FA104" s="6"/>
      <c r="FB104" s="6"/>
      <c r="FC104" s="6"/>
      <c r="FE104" s="14"/>
      <c r="FF104" s="32"/>
      <c r="FG104" s="27"/>
      <c r="FH104" s="27"/>
      <c r="FJ104" s="6"/>
      <c r="FK104" s="6"/>
      <c r="FL104" s="6"/>
      <c r="FM104" s="6"/>
      <c r="FO104" s="14"/>
      <c r="FP104" s="32"/>
      <c r="FQ104" s="27"/>
      <c r="FR104" s="27"/>
      <c r="FT104" s="6"/>
      <c r="FU104" s="6"/>
      <c r="FV104" s="6"/>
      <c r="FW104" s="6"/>
      <c r="FY104" s="14"/>
      <c r="FZ104" s="32"/>
      <c r="GA104" s="27"/>
      <c r="GB104" s="27"/>
      <c r="GD104" s="6"/>
      <c r="GE104" s="6"/>
      <c r="GF104" s="6"/>
      <c r="GG104" s="6"/>
      <c r="GI104" s="14"/>
      <c r="GJ104" s="32"/>
      <c r="GK104" s="27"/>
      <c r="GL104" s="27"/>
      <c r="GN104" s="6"/>
      <c r="GO104" s="6"/>
      <c r="GP104" s="6"/>
      <c r="GQ104" s="6"/>
      <c r="GS104" s="14"/>
      <c r="GT104" s="32"/>
      <c r="GU104" s="27"/>
      <c r="GV104" s="27"/>
      <c r="GX104" s="6"/>
      <c r="GY104" s="6"/>
      <c r="GZ104" s="6"/>
      <c r="HA104" s="6"/>
      <c r="HC104" s="14"/>
      <c r="HD104" s="32"/>
      <c r="HE104" s="27"/>
      <c r="HF104" s="27"/>
      <c r="HH104" s="6"/>
      <c r="HI104" s="6"/>
      <c r="HJ104" s="6"/>
      <c r="HK104" s="6"/>
      <c r="HM104" s="14"/>
      <c r="HN104" s="32"/>
      <c r="HO104" s="27"/>
      <c r="HP104" s="27"/>
      <c r="HR104" s="6"/>
      <c r="HS104" s="6"/>
      <c r="HT104" s="6"/>
      <c r="HU104" s="6"/>
      <c r="HW104" s="14"/>
      <c r="HX104" s="32"/>
      <c r="HY104" s="27"/>
      <c r="HZ104" s="27"/>
      <c r="IB104" s="6"/>
      <c r="IC104" s="6"/>
      <c r="ID104" s="6"/>
      <c r="IE104" s="6"/>
      <c r="IG104" s="14"/>
      <c r="IH104" s="32"/>
      <c r="II104" s="27"/>
      <c r="IJ104" s="27"/>
      <c r="IL104" s="6"/>
      <c r="IM104" s="6"/>
      <c r="IN104" s="6"/>
      <c r="IO104" s="6"/>
      <c r="IQ104" s="14"/>
      <c r="IR104" s="32"/>
      <c r="IS104" s="27"/>
      <c r="IT104" s="27"/>
      <c r="IV104" s="6"/>
      <c r="IW104" s="6"/>
      <c r="IX104" s="6"/>
      <c r="IY104" s="6"/>
      <c r="JA104" s="14"/>
      <c r="JB104" s="32"/>
      <c r="JC104" s="27"/>
      <c r="JD104" s="27"/>
      <c r="JF104" s="6"/>
      <c r="JG104" s="6"/>
      <c r="JH104" s="6"/>
      <c r="JI104" s="6"/>
      <c r="JK104" s="14"/>
      <c r="JL104" s="32"/>
      <c r="JM104" s="27"/>
      <c r="JN104" s="27"/>
      <c r="JP104" s="6"/>
      <c r="JQ104" s="6"/>
      <c r="JR104" s="6"/>
      <c r="JS104" s="6"/>
      <c r="JU104" s="14"/>
      <c r="JV104" s="32"/>
      <c r="JW104" s="27"/>
      <c r="JX104" s="27"/>
      <c r="JZ104" s="6"/>
      <c r="KA104" s="6"/>
      <c r="KB104" s="6"/>
      <c r="KC104" s="6"/>
      <c r="KE104" s="14"/>
      <c r="KF104" s="32"/>
      <c r="KG104" s="27"/>
      <c r="KH104" s="27"/>
      <c r="KJ104" s="6"/>
      <c r="KK104" s="6"/>
      <c r="KL104" s="6"/>
      <c r="KM104" s="6"/>
      <c r="KO104" s="14"/>
      <c r="KP104" s="32"/>
      <c r="KQ104" s="27"/>
      <c r="KR104" s="27"/>
      <c r="KT104" s="6"/>
      <c r="KU104" s="6"/>
      <c r="KV104" s="6"/>
      <c r="KW104" s="6"/>
      <c r="KY104" s="14"/>
      <c r="KZ104" s="32"/>
      <c r="LA104" s="27"/>
      <c r="LB104" s="27"/>
      <c r="LD104" s="6"/>
      <c r="LE104" s="6"/>
      <c r="LF104" s="6"/>
      <c r="LG104" s="6"/>
      <c r="LI104" s="14"/>
      <c r="LJ104" s="32"/>
      <c r="LK104" s="27"/>
      <c r="LL104" s="27"/>
      <c r="LN104" s="6"/>
      <c r="LO104" s="6"/>
      <c r="LP104" s="6"/>
      <c r="LQ104" s="6"/>
      <c r="LS104" s="14"/>
      <c r="LT104" s="32"/>
      <c r="LU104" s="27"/>
      <c r="LV104" s="27"/>
      <c r="LX104" s="6"/>
      <c r="LY104" s="6"/>
      <c r="LZ104" s="6"/>
      <c r="MA104" s="6"/>
      <c r="MC104" s="14"/>
      <c r="MD104" s="32"/>
      <c r="ME104" s="27"/>
      <c r="MF104" s="27"/>
      <c r="MH104" s="6"/>
      <c r="MI104" s="6"/>
      <c r="MJ104" s="6"/>
      <c r="MK104" s="6"/>
      <c r="MM104" s="14"/>
      <c r="MN104" s="32"/>
      <c r="MO104" s="27"/>
      <c r="MP104" s="27"/>
      <c r="MR104" s="6"/>
      <c r="MS104" s="6"/>
      <c r="MT104" s="6"/>
      <c r="MU104" s="6"/>
      <c r="MW104" s="14"/>
      <c r="MX104" s="32"/>
      <c r="MY104" s="27"/>
      <c r="MZ104" s="27"/>
      <c r="NB104" s="6"/>
      <c r="NC104" s="6"/>
      <c r="ND104" s="6"/>
      <c r="NE104" s="6"/>
      <c r="NG104" s="14"/>
      <c r="NH104" s="32"/>
      <c r="NI104" s="27"/>
      <c r="NJ104" s="27"/>
      <c r="NL104" s="6"/>
      <c r="NM104" s="6"/>
      <c r="NN104" s="6"/>
      <c r="NO104" s="6"/>
      <c r="NQ104" s="14"/>
      <c r="NR104" s="32"/>
      <c r="NS104" s="27"/>
      <c r="NT104" s="27"/>
      <c r="NV104" s="6"/>
      <c r="NW104" s="6"/>
      <c r="NX104" s="6"/>
      <c r="NY104" s="6"/>
      <c r="OA104" s="14"/>
      <c r="OB104" s="32"/>
      <c r="OC104" s="27"/>
      <c r="OD104" s="27"/>
      <c r="OF104" s="6"/>
      <c r="OG104" s="6"/>
      <c r="OH104" s="6"/>
      <c r="OI104" s="6"/>
      <c r="OK104" s="14"/>
      <c r="OL104" s="32"/>
      <c r="OM104" s="27"/>
      <c r="ON104" s="27"/>
      <c r="OP104" s="6"/>
      <c r="OQ104" s="6"/>
      <c r="OR104" s="6"/>
      <c r="OS104" s="6"/>
      <c r="OT104" s="6"/>
      <c r="PF104" s="14"/>
      <c r="PG104" s="32"/>
      <c r="PH104" s="27"/>
      <c r="PI104" s="27"/>
      <c r="PK104" s="6"/>
      <c r="PL104" s="6"/>
      <c r="PM104" s="6"/>
      <c r="PN104" s="6"/>
      <c r="PO104" s="6"/>
      <c r="PQ104" s="14"/>
      <c r="PR104" s="32"/>
      <c r="PS104" s="27"/>
      <c r="PT104" s="27"/>
      <c r="PV104" s="6"/>
      <c r="PW104" s="6"/>
      <c r="PX104" s="6"/>
      <c r="PY104" s="6"/>
      <c r="PZ104" s="6"/>
      <c r="QB104" s="14"/>
      <c r="QC104" s="32"/>
      <c r="QD104" s="27"/>
      <c r="QE104" s="27"/>
      <c r="QG104" s="6"/>
      <c r="QH104" s="6"/>
      <c r="QI104" s="6"/>
      <c r="QJ104" s="6"/>
      <c r="QK104" s="6"/>
      <c r="QM104" s="14"/>
      <c r="QN104" s="32"/>
      <c r="QO104" s="27"/>
      <c r="QP104" s="27"/>
      <c r="QR104" s="6"/>
      <c r="QS104" s="6"/>
      <c r="QT104" s="6"/>
      <c r="QU104" s="6"/>
      <c r="QV104" s="6"/>
      <c r="QX104" s="14"/>
      <c r="QY104" s="32"/>
      <c r="QZ104" s="27"/>
      <c r="RA104" s="27"/>
      <c r="RC104" s="6"/>
      <c r="RD104" s="6"/>
      <c r="RE104" s="6"/>
      <c r="RF104" s="6"/>
      <c r="RG104" s="6"/>
    </row>
    <row r="105" spans="121:475">
      <c r="DQ105" s="105"/>
      <c r="EA105" s="105"/>
      <c r="EK105" s="14"/>
      <c r="EL105" s="32"/>
      <c r="EM105" s="27"/>
      <c r="EN105" s="27"/>
      <c r="EP105" s="6"/>
      <c r="EQ105" s="6"/>
      <c r="ER105" s="6"/>
      <c r="ES105" s="6"/>
      <c r="EU105" s="14"/>
      <c r="EV105" s="32"/>
      <c r="EW105" s="27"/>
      <c r="EX105" s="27"/>
      <c r="EZ105" s="6"/>
      <c r="FA105" s="6"/>
      <c r="FB105" s="6"/>
      <c r="FC105" s="6"/>
      <c r="FE105" s="14"/>
      <c r="FF105" s="32"/>
      <c r="FG105" s="27"/>
      <c r="FH105" s="27"/>
      <c r="FJ105" s="6"/>
      <c r="FK105" s="6"/>
      <c r="FL105" s="6"/>
      <c r="FM105" s="6"/>
      <c r="FO105" s="14"/>
      <c r="FP105" s="32"/>
      <c r="FQ105" s="27"/>
      <c r="FR105" s="27"/>
      <c r="FT105" s="6"/>
      <c r="FU105" s="6"/>
      <c r="FV105" s="6"/>
      <c r="FW105" s="6"/>
      <c r="FY105" s="14"/>
      <c r="FZ105" s="32"/>
      <c r="GA105" s="27"/>
      <c r="GB105" s="27"/>
      <c r="GD105" s="6"/>
      <c r="GE105" s="6"/>
      <c r="GF105" s="6"/>
      <c r="GG105" s="6"/>
      <c r="GI105" s="14"/>
      <c r="GJ105" s="32"/>
      <c r="GK105" s="27"/>
      <c r="GL105" s="27"/>
      <c r="GN105" s="6"/>
      <c r="GO105" s="6"/>
      <c r="GP105" s="6"/>
      <c r="GQ105" s="6"/>
      <c r="GS105" s="14"/>
      <c r="GT105" s="32"/>
      <c r="GU105" s="27"/>
      <c r="GV105" s="27"/>
      <c r="GX105" s="6"/>
      <c r="GY105" s="6"/>
      <c r="GZ105" s="6"/>
      <c r="HA105" s="6"/>
      <c r="HC105" s="14"/>
      <c r="HD105" s="32"/>
      <c r="HE105" s="27"/>
      <c r="HF105" s="27"/>
      <c r="HH105" s="6"/>
      <c r="HI105" s="6"/>
      <c r="HJ105" s="6"/>
      <c r="HK105" s="6"/>
      <c r="HM105" s="14"/>
      <c r="HN105" s="32"/>
      <c r="HO105" s="27"/>
      <c r="HP105" s="27"/>
      <c r="HR105" s="6"/>
      <c r="HS105" s="6"/>
      <c r="HT105" s="6"/>
      <c r="HU105" s="6"/>
      <c r="HW105" s="14"/>
      <c r="HX105" s="32"/>
      <c r="HY105" s="27"/>
      <c r="HZ105" s="27"/>
      <c r="IB105" s="6"/>
      <c r="IC105" s="6"/>
      <c r="ID105" s="6"/>
      <c r="IE105" s="6"/>
      <c r="IG105" s="14"/>
      <c r="IH105" s="32"/>
      <c r="II105" s="27"/>
      <c r="IJ105" s="27"/>
      <c r="IL105" s="6"/>
      <c r="IM105" s="6"/>
      <c r="IN105" s="6"/>
      <c r="IO105" s="6"/>
      <c r="IQ105" s="14"/>
      <c r="IR105" s="32"/>
      <c r="IS105" s="27"/>
      <c r="IT105" s="27"/>
      <c r="IV105" s="6"/>
      <c r="IW105" s="6"/>
      <c r="IX105" s="6"/>
      <c r="IY105" s="6"/>
      <c r="JA105" s="14"/>
      <c r="JB105" s="32"/>
      <c r="JC105" s="27"/>
      <c r="JD105" s="27"/>
      <c r="JF105" s="6"/>
      <c r="JG105" s="6"/>
      <c r="JH105" s="6"/>
      <c r="JI105" s="6"/>
      <c r="JK105" s="14"/>
      <c r="JL105" s="32"/>
      <c r="JM105" s="27"/>
      <c r="JN105" s="27"/>
      <c r="JP105" s="6"/>
      <c r="JQ105" s="6"/>
      <c r="JR105" s="6"/>
      <c r="JS105" s="6"/>
      <c r="JU105" s="14"/>
      <c r="JV105" s="32"/>
      <c r="JW105" s="27"/>
      <c r="JX105" s="27"/>
      <c r="JZ105" s="6"/>
      <c r="KA105" s="6"/>
      <c r="KB105" s="6"/>
      <c r="KC105" s="6"/>
      <c r="KE105" s="14"/>
      <c r="KF105" s="32"/>
      <c r="KG105" s="27"/>
      <c r="KH105" s="27"/>
      <c r="KJ105" s="6"/>
      <c r="KK105" s="6"/>
      <c r="KL105" s="6"/>
      <c r="KM105" s="6"/>
      <c r="KO105" s="14"/>
      <c r="KP105" s="32"/>
      <c r="KQ105" s="27"/>
      <c r="KR105" s="27"/>
      <c r="KT105" s="6"/>
      <c r="KU105" s="6"/>
      <c r="KV105" s="6"/>
      <c r="KW105" s="6"/>
      <c r="KY105" s="14"/>
      <c r="KZ105" s="32"/>
      <c r="LA105" s="27"/>
      <c r="LB105" s="27"/>
      <c r="LD105" s="6"/>
      <c r="LE105" s="6"/>
      <c r="LF105" s="6"/>
      <c r="LG105" s="6"/>
      <c r="LI105" s="14"/>
      <c r="LJ105" s="32"/>
      <c r="LK105" s="27"/>
      <c r="LL105" s="27"/>
      <c r="LN105" s="6"/>
      <c r="LO105" s="6"/>
      <c r="LP105" s="6"/>
      <c r="LQ105" s="6"/>
      <c r="LS105" s="14"/>
      <c r="LT105" s="32"/>
      <c r="LU105" s="27"/>
      <c r="LV105" s="27"/>
      <c r="LX105" s="6"/>
      <c r="LY105" s="6"/>
      <c r="LZ105" s="6"/>
      <c r="MA105" s="6"/>
      <c r="MC105" s="14"/>
      <c r="MD105" s="32"/>
      <c r="ME105" s="27"/>
      <c r="MF105" s="27"/>
      <c r="MH105" s="6"/>
      <c r="MI105" s="6"/>
      <c r="MJ105" s="6"/>
      <c r="MK105" s="6"/>
      <c r="MM105" s="14"/>
      <c r="MN105" s="32"/>
      <c r="MO105" s="27"/>
      <c r="MP105" s="27"/>
      <c r="MR105" s="6"/>
      <c r="MS105" s="6"/>
      <c r="MT105" s="6"/>
      <c r="MU105" s="6"/>
      <c r="MW105" s="14"/>
      <c r="MX105" s="32"/>
      <c r="MY105" s="27"/>
      <c r="MZ105" s="27"/>
      <c r="NB105" s="6"/>
      <c r="NC105" s="6"/>
      <c r="ND105" s="6"/>
      <c r="NE105" s="6"/>
      <c r="NG105" s="14"/>
      <c r="NH105" s="32"/>
      <c r="NI105" s="27"/>
      <c r="NJ105" s="27"/>
      <c r="NL105" s="6"/>
      <c r="NM105" s="6"/>
      <c r="NN105" s="6"/>
      <c r="NO105" s="6"/>
      <c r="NQ105" s="14"/>
      <c r="NR105" s="32"/>
      <c r="NS105" s="27"/>
      <c r="NT105" s="27"/>
      <c r="NV105" s="6"/>
      <c r="NW105" s="6"/>
      <c r="NX105" s="6"/>
      <c r="NY105" s="6"/>
      <c r="OA105" s="14"/>
      <c r="OB105" s="32"/>
      <c r="OC105" s="27"/>
      <c r="OD105" s="27"/>
      <c r="OF105" s="6"/>
      <c r="OG105" s="6"/>
      <c r="OH105" s="6"/>
      <c r="OI105" s="6"/>
      <c r="OK105" s="14"/>
      <c r="OL105" s="32"/>
      <c r="OM105" s="27"/>
      <c r="ON105" s="27"/>
      <c r="OP105" s="6"/>
      <c r="OQ105" s="6"/>
      <c r="OR105" s="6"/>
      <c r="OS105" s="6"/>
      <c r="OT105" s="6"/>
      <c r="PF105" s="14"/>
      <c r="PG105" s="32"/>
      <c r="PH105" s="27"/>
      <c r="PI105" s="27"/>
      <c r="PK105" s="6"/>
      <c r="PL105" s="6"/>
      <c r="PM105" s="6"/>
      <c r="PN105" s="6"/>
      <c r="PO105" s="6"/>
      <c r="PQ105" s="14"/>
      <c r="PR105" s="32"/>
      <c r="PS105" s="27"/>
      <c r="PT105" s="27"/>
      <c r="PV105" s="6"/>
      <c r="PW105" s="6"/>
      <c r="PX105" s="6"/>
      <c r="PY105" s="6"/>
      <c r="PZ105" s="6"/>
      <c r="QB105" s="14"/>
      <c r="QC105" s="32"/>
      <c r="QD105" s="27"/>
      <c r="QE105" s="27"/>
      <c r="QG105" s="6"/>
      <c r="QH105" s="6"/>
      <c r="QI105" s="6"/>
      <c r="QJ105" s="6"/>
      <c r="QK105" s="6"/>
      <c r="QM105" s="14"/>
      <c r="QN105" s="32"/>
      <c r="QO105" s="27"/>
      <c r="QP105" s="27"/>
      <c r="QR105" s="6"/>
      <c r="QS105" s="6"/>
      <c r="QT105" s="6"/>
      <c r="QU105" s="6"/>
      <c r="QV105" s="6"/>
      <c r="QX105" s="14"/>
      <c r="QY105" s="32"/>
      <c r="QZ105" s="27"/>
      <c r="RA105" s="27"/>
      <c r="RC105" s="6"/>
      <c r="RD105" s="6"/>
      <c r="RE105" s="6"/>
      <c r="RF105" s="6"/>
      <c r="RG105" s="6"/>
    </row>
    <row r="106" spans="121:475">
      <c r="DQ106" s="105"/>
      <c r="EA106" s="105"/>
      <c r="EK106" s="14"/>
      <c r="EL106" s="32"/>
      <c r="EM106" s="27"/>
      <c r="EN106" s="27"/>
      <c r="EP106" s="6"/>
      <c r="EQ106" s="6"/>
      <c r="ER106" s="6"/>
      <c r="ES106" s="6"/>
      <c r="EU106" s="14"/>
      <c r="EV106" s="32"/>
      <c r="EW106" s="27"/>
      <c r="EX106" s="27"/>
      <c r="EZ106" s="6"/>
      <c r="FA106" s="6"/>
      <c r="FB106" s="6"/>
      <c r="FC106" s="6"/>
      <c r="FE106" s="14"/>
      <c r="FF106" s="32"/>
      <c r="FG106" s="27"/>
      <c r="FH106" s="27"/>
      <c r="FJ106" s="6"/>
      <c r="FK106" s="6"/>
      <c r="FL106" s="6"/>
      <c r="FM106" s="6"/>
      <c r="FO106" s="14"/>
      <c r="FP106" s="32"/>
      <c r="FQ106" s="27"/>
      <c r="FR106" s="27"/>
      <c r="FT106" s="6"/>
      <c r="FU106" s="6"/>
      <c r="FV106" s="6"/>
      <c r="FW106" s="6"/>
      <c r="FY106" s="14"/>
      <c r="FZ106" s="32"/>
      <c r="GA106" s="27"/>
      <c r="GB106" s="27"/>
      <c r="GD106" s="6"/>
      <c r="GE106" s="6"/>
      <c r="GF106" s="6"/>
      <c r="GG106" s="6"/>
      <c r="GI106" s="14"/>
      <c r="GJ106" s="32"/>
      <c r="GK106" s="27"/>
      <c r="GL106" s="27"/>
      <c r="GN106" s="6"/>
      <c r="GO106" s="6"/>
      <c r="GP106" s="6"/>
      <c r="GQ106" s="6"/>
      <c r="GS106" s="14"/>
      <c r="GT106" s="32"/>
      <c r="GU106" s="27"/>
      <c r="GV106" s="27"/>
      <c r="GX106" s="6"/>
      <c r="GY106" s="6"/>
      <c r="GZ106" s="6"/>
      <c r="HA106" s="6"/>
      <c r="HC106" s="14"/>
      <c r="HD106" s="32"/>
      <c r="HE106" s="27"/>
      <c r="HF106" s="27"/>
      <c r="HH106" s="6"/>
      <c r="HI106" s="6"/>
      <c r="HJ106" s="6"/>
      <c r="HK106" s="6"/>
      <c r="HM106" s="14"/>
      <c r="HN106" s="32"/>
      <c r="HO106" s="27"/>
      <c r="HP106" s="27"/>
      <c r="HR106" s="6"/>
      <c r="HS106" s="6"/>
      <c r="HT106" s="6"/>
      <c r="HU106" s="6"/>
      <c r="HW106" s="14"/>
      <c r="HX106" s="32"/>
      <c r="HY106" s="27"/>
      <c r="HZ106" s="27"/>
      <c r="IB106" s="6"/>
      <c r="IC106" s="6"/>
      <c r="ID106" s="6"/>
      <c r="IE106" s="6"/>
      <c r="IG106" s="14"/>
      <c r="IH106" s="32"/>
      <c r="II106" s="27"/>
      <c r="IJ106" s="27"/>
      <c r="IL106" s="6"/>
      <c r="IM106" s="6"/>
      <c r="IN106" s="6"/>
      <c r="IO106" s="6"/>
      <c r="IQ106" s="14"/>
      <c r="IR106" s="32"/>
      <c r="IS106" s="27"/>
      <c r="IT106" s="27"/>
      <c r="IV106" s="6"/>
      <c r="IW106" s="6"/>
      <c r="IX106" s="6"/>
      <c r="IY106" s="6"/>
      <c r="JA106" s="14"/>
      <c r="JB106" s="32"/>
      <c r="JC106" s="27"/>
      <c r="JD106" s="27"/>
      <c r="JF106" s="6"/>
      <c r="JG106" s="6"/>
      <c r="JH106" s="6"/>
      <c r="JI106" s="6"/>
      <c r="JK106" s="14"/>
      <c r="JL106" s="32"/>
      <c r="JM106" s="27"/>
      <c r="JN106" s="27"/>
      <c r="JP106" s="6"/>
      <c r="JQ106" s="6"/>
      <c r="JR106" s="6"/>
      <c r="JS106" s="6"/>
      <c r="JU106" s="14"/>
      <c r="JV106" s="32"/>
      <c r="JW106" s="27"/>
      <c r="JX106" s="27"/>
      <c r="JZ106" s="6"/>
      <c r="KA106" s="6"/>
      <c r="KB106" s="6"/>
      <c r="KC106" s="6"/>
      <c r="KE106" s="14"/>
      <c r="KF106" s="32"/>
      <c r="KG106" s="27"/>
      <c r="KH106" s="27"/>
      <c r="KJ106" s="6"/>
      <c r="KK106" s="6"/>
      <c r="KL106" s="6"/>
      <c r="KM106" s="6"/>
      <c r="KO106" s="14"/>
      <c r="KP106" s="32"/>
      <c r="KQ106" s="27"/>
      <c r="KR106" s="27"/>
      <c r="KT106" s="6"/>
      <c r="KU106" s="6"/>
      <c r="KV106" s="6"/>
      <c r="KW106" s="6"/>
      <c r="KY106" s="14"/>
      <c r="KZ106" s="32"/>
      <c r="LA106" s="27"/>
      <c r="LB106" s="27"/>
      <c r="LD106" s="6"/>
      <c r="LE106" s="6"/>
      <c r="LF106" s="6"/>
      <c r="LG106" s="6"/>
      <c r="LI106" s="14"/>
      <c r="LJ106" s="32"/>
      <c r="LK106" s="27"/>
      <c r="LL106" s="27"/>
      <c r="LN106" s="6"/>
      <c r="LO106" s="6"/>
      <c r="LP106" s="6"/>
      <c r="LQ106" s="6"/>
      <c r="LS106" s="14"/>
      <c r="LT106" s="32"/>
      <c r="LU106" s="27"/>
      <c r="LV106" s="27"/>
      <c r="LX106" s="6"/>
      <c r="LY106" s="6"/>
      <c r="LZ106" s="6"/>
      <c r="MA106" s="6"/>
      <c r="MC106" s="14"/>
      <c r="MD106" s="32"/>
      <c r="ME106" s="27"/>
      <c r="MF106" s="27"/>
      <c r="MH106" s="6"/>
      <c r="MI106" s="6"/>
      <c r="MJ106" s="6"/>
      <c r="MK106" s="6"/>
      <c r="MM106" s="14"/>
      <c r="MN106" s="32"/>
      <c r="MO106" s="27"/>
      <c r="MP106" s="27"/>
      <c r="MR106" s="6"/>
      <c r="MS106" s="6"/>
      <c r="MT106" s="6"/>
      <c r="MU106" s="6"/>
      <c r="MW106" s="14"/>
      <c r="MX106" s="32"/>
      <c r="MY106" s="27"/>
      <c r="MZ106" s="27"/>
      <c r="NB106" s="6"/>
      <c r="NC106" s="6"/>
      <c r="ND106" s="6"/>
      <c r="NE106" s="6"/>
      <c r="NG106" s="14"/>
      <c r="NH106" s="32"/>
      <c r="NI106" s="27"/>
      <c r="NJ106" s="27"/>
      <c r="NL106" s="6"/>
      <c r="NM106" s="6"/>
      <c r="NN106" s="6"/>
      <c r="NO106" s="6"/>
      <c r="NQ106" s="14"/>
      <c r="NR106" s="32"/>
      <c r="NS106" s="27"/>
      <c r="NT106" s="27"/>
      <c r="NV106" s="6"/>
      <c r="NW106" s="6"/>
      <c r="NX106" s="6"/>
      <c r="NY106" s="6"/>
      <c r="OA106" s="14"/>
      <c r="OB106" s="32"/>
      <c r="OC106" s="27"/>
      <c r="OD106" s="27"/>
      <c r="OF106" s="6"/>
      <c r="OG106" s="6"/>
      <c r="OH106" s="6"/>
      <c r="OI106" s="6"/>
      <c r="OK106" s="14"/>
      <c r="OL106" s="32"/>
      <c r="OM106" s="27"/>
      <c r="ON106" s="27"/>
      <c r="OP106" s="6"/>
      <c r="OQ106" s="6"/>
      <c r="OR106" s="6"/>
      <c r="OS106" s="6"/>
      <c r="OT106" s="6"/>
      <c r="PF106" s="14"/>
      <c r="PG106" s="32"/>
      <c r="PH106" s="27"/>
      <c r="PI106" s="27"/>
      <c r="PK106" s="6"/>
      <c r="PL106" s="6"/>
      <c r="PM106" s="6"/>
      <c r="PN106" s="6"/>
      <c r="PO106" s="6"/>
      <c r="PQ106" s="14"/>
      <c r="PR106" s="32"/>
      <c r="PS106" s="27"/>
      <c r="PT106" s="27"/>
      <c r="PV106" s="6"/>
      <c r="PW106" s="6"/>
      <c r="PX106" s="6"/>
      <c r="PY106" s="6"/>
      <c r="PZ106" s="6"/>
      <c r="QB106" s="14"/>
      <c r="QC106" s="32"/>
      <c r="QD106" s="27"/>
      <c r="QE106" s="27"/>
      <c r="QG106" s="6"/>
      <c r="QH106" s="6"/>
      <c r="QI106" s="6"/>
      <c r="QJ106" s="6"/>
      <c r="QK106" s="6"/>
      <c r="QM106" s="14"/>
      <c r="QN106" s="32"/>
      <c r="QO106" s="27"/>
      <c r="QP106" s="27"/>
      <c r="QR106" s="6"/>
      <c r="QS106" s="6"/>
      <c r="QT106" s="6"/>
      <c r="QU106" s="6"/>
      <c r="QV106" s="6"/>
      <c r="QX106" s="14"/>
      <c r="QY106" s="32"/>
      <c r="QZ106" s="27"/>
      <c r="RA106" s="27"/>
      <c r="RC106" s="6"/>
      <c r="RD106" s="6"/>
      <c r="RE106" s="6"/>
      <c r="RF106" s="6"/>
      <c r="RG106" s="6"/>
    </row>
    <row r="107" spans="121:475">
      <c r="DQ107" s="105"/>
      <c r="EA107" s="105"/>
      <c r="EK107" s="14"/>
      <c r="EL107" s="32"/>
      <c r="EM107" s="27"/>
      <c r="EN107" s="27"/>
      <c r="EP107" s="6"/>
      <c r="EQ107" s="6"/>
      <c r="ER107" s="6"/>
      <c r="ES107" s="6"/>
      <c r="EU107" s="14"/>
      <c r="EV107" s="32"/>
      <c r="EW107" s="27"/>
      <c r="EX107" s="27"/>
      <c r="EZ107" s="6"/>
      <c r="FA107" s="6"/>
      <c r="FB107" s="6"/>
      <c r="FC107" s="6"/>
      <c r="FE107" s="14"/>
      <c r="FF107" s="32"/>
      <c r="FG107" s="27"/>
      <c r="FH107" s="27"/>
      <c r="FJ107" s="6"/>
      <c r="FK107" s="6"/>
      <c r="FL107" s="6"/>
      <c r="FM107" s="6"/>
      <c r="FO107" s="14"/>
      <c r="FP107" s="32"/>
      <c r="FQ107" s="27"/>
      <c r="FR107" s="27"/>
      <c r="FT107" s="6"/>
      <c r="FU107" s="6"/>
      <c r="FV107" s="6"/>
      <c r="FW107" s="6"/>
      <c r="FY107" s="14"/>
      <c r="FZ107" s="32"/>
      <c r="GA107" s="27"/>
      <c r="GB107" s="27"/>
      <c r="GD107" s="6"/>
      <c r="GE107" s="6"/>
      <c r="GF107" s="6"/>
      <c r="GG107" s="6"/>
      <c r="GI107" s="14"/>
      <c r="GJ107" s="32"/>
      <c r="GK107" s="27"/>
      <c r="GL107" s="27"/>
      <c r="GN107" s="6"/>
      <c r="GO107" s="6"/>
      <c r="GP107" s="6"/>
      <c r="GQ107" s="6"/>
      <c r="GS107" s="14"/>
      <c r="GT107" s="32"/>
      <c r="GU107" s="27"/>
      <c r="GV107" s="27"/>
      <c r="GX107" s="6"/>
      <c r="GY107" s="6"/>
      <c r="GZ107" s="6"/>
      <c r="HA107" s="6"/>
      <c r="HC107" s="14"/>
      <c r="HD107" s="32"/>
      <c r="HE107" s="27"/>
      <c r="HF107" s="27"/>
      <c r="HH107" s="6"/>
      <c r="HI107" s="6"/>
      <c r="HJ107" s="6"/>
      <c r="HK107" s="6"/>
      <c r="HM107" s="14"/>
      <c r="HN107" s="32"/>
      <c r="HO107" s="27"/>
      <c r="HP107" s="27"/>
      <c r="HR107" s="6"/>
      <c r="HS107" s="6"/>
      <c r="HT107" s="6"/>
      <c r="HU107" s="6"/>
      <c r="HW107" s="14"/>
      <c r="HX107" s="32"/>
      <c r="HY107" s="27"/>
      <c r="HZ107" s="27"/>
      <c r="IB107" s="6"/>
      <c r="IC107" s="6"/>
      <c r="ID107" s="6"/>
      <c r="IE107" s="6"/>
      <c r="IG107" s="14"/>
      <c r="IH107" s="32"/>
      <c r="II107" s="27"/>
      <c r="IJ107" s="27"/>
      <c r="IL107" s="6"/>
      <c r="IM107" s="6"/>
      <c r="IN107" s="6"/>
      <c r="IO107" s="6"/>
      <c r="IQ107" s="14"/>
      <c r="IR107" s="32"/>
      <c r="IS107" s="27"/>
      <c r="IT107" s="27"/>
      <c r="IV107" s="6"/>
      <c r="IW107" s="6"/>
      <c r="IX107" s="6"/>
      <c r="IY107" s="6"/>
      <c r="JA107" s="14"/>
      <c r="JB107" s="32"/>
      <c r="JC107" s="27"/>
      <c r="JD107" s="27"/>
      <c r="JF107" s="6"/>
      <c r="JG107" s="6"/>
      <c r="JH107" s="6"/>
      <c r="JI107" s="6"/>
      <c r="JK107" s="14"/>
      <c r="JL107" s="32"/>
      <c r="JM107" s="27"/>
      <c r="JN107" s="27"/>
      <c r="JP107" s="6"/>
      <c r="JQ107" s="6"/>
      <c r="JR107" s="6"/>
      <c r="JS107" s="6"/>
      <c r="JU107" s="14"/>
      <c r="JV107" s="32"/>
      <c r="JW107" s="27"/>
      <c r="JX107" s="27"/>
      <c r="JZ107" s="6"/>
      <c r="KA107" s="6"/>
      <c r="KB107" s="6"/>
      <c r="KC107" s="6"/>
      <c r="KE107" s="14"/>
      <c r="KF107" s="32"/>
      <c r="KG107" s="27"/>
      <c r="KH107" s="27"/>
      <c r="KJ107" s="6"/>
      <c r="KK107" s="6"/>
      <c r="KL107" s="6"/>
      <c r="KM107" s="6"/>
      <c r="KO107" s="14"/>
      <c r="KP107" s="32"/>
      <c r="KQ107" s="27"/>
      <c r="KR107" s="27"/>
      <c r="KT107" s="6"/>
      <c r="KU107" s="6"/>
      <c r="KV107" s="6"/>
      <c r="KW107" s="6"/>
      <c r="KY107" s="14"/>
      <c r="KZ107" s="32"/>
      <c r="LA107" s="27"/>
      <c r="LB107" s="27"/>
      <c r="LD107" s="6"/>
      <c r="LE107" s="6"/>
      <c r="LF107" s="6"/>
      <c r="LG107" s="6"/>
      <c r="LI107" s="14"/>
      <c r="LJ107" s="32"/>
      <c r="LK107" s="27"/>
      <c r="LL107" s="27"/>
      <c r="LN107" s="6"/>
      <c r="LO107" s="6"/>
      <c r="LP107" s="6"/>
      <c r="LQ107" s="6"/>
      <c r="LS107" s="14"/>
      <c r="LT107" s="32"/>
      <c r="LU107" s="27"/>
      <c r="LV107" s="27"/>
      <c r="LX107" s="6"/>
      <c r="LY107" s="6"/>
      <c r="LZ107" s="6"/>
      <c r="MA107" s="6"/>
      <c r="MC107" s="14"/>
      <c r="MD107" s="32"/>
      <c r="ME107" s="27"/>
      <c r="MF107" s="27"/>
      <c r="MH107" s="6"/>
      <c r="MI107" s="6"/>
      <c r="MJ107" s="6"/>
      <c r="MK107" s="6"/>
      <c r="MM107" s="14"/>
      <c r="MN107" s="32"/>
      <c r="MO107" s="27"/>
      <c r="MP107" s="27"/>
      <c r="MR107" s="6"/>
      <c r="MS107" s="6"/>
      <c r="MT107" s="6"/>
      <c r="MU107" s="6"/>
      <c r="MW107" s="14"/>
      <c r="MX107" s="32"/>
      <c r="MY107" s="27"/>
      <c r="MZ107" s="27"/>
      <c r="NB107" s="6"/>
      <c r="NC107" s="6"/>
      <c r="ND107" s="6"/>
      <c r="NE107" s="6"/>
      <c r="NG107" s="14"/>
      <c r="NH107" s="32"/>
      <c r="NI107" s="27"/>
      <c r="NJ107" s="27"/>
      <c r="NL107" s="6"/>
      <c r="NM107" s="6"/>
      <c r="NN107" s="6"/>
      <c r="NO107" s="6"/>
      <c r="NQ107" s="14"/>
      <c r="NR107" s="32"/>
      <c r="NS107" s="27"/>
      <c r="NT107" s="27"/>
      <c r="NV107" s="6"/>
      <c r="NW107" s="6"/>
      <c r="NX107" s="6"/>
      <c r="NY107" s="6"/>
      <c r="OA107" s="14"/>
      <c r="OB107" s="32"/>
      <c r="OC107" s="27"/>
      <c r="OD107" s="27"/>
      <c r="OF107" s="6"/>
      <c r="OG107" s="6"/>
      <c r="OH107" s="6"/>
      <c r="OI107" s="6"/>
      <c r="OK107" s="14"/>
      <c r="OL107" s="32"/>
      <c r="OM107" s="27"/>
      <c r="ON107" s="27"/>
      <c r="OP107" s="6"/>
      <c r="OQ107" s="6"/>
      <c r="OR107" s="6"/>
      <c r="OS107" s="6"/>
      <c r="OT107" s="6"/>
      <c r="PF107" s="14"/>
      <c r="PG107" s="32"/>
      <c r="PH107" s="27"/>
      <c r="PI107" s="27"/>
      <c r="PK107" s="6"/>
      <c r="PL107" s="6"/>
      <c r="PM107" s="6"/>
      <c r="PN107" s="6"/>
      <c r="PO107" s="6"/>
      <c r="PQ107" s="14"/>
      <c r="PR107" s="32"/>
      <c r="PS107" s="27"/>
      <c r="PT107" s="27"/>
      <c r="PV107" s="6"/>
      <c r="PW107" s="6"/>
      <c r="PX107" s="6"/>
      <c r="PY107" s="6"/>
      <c r="PZ107" s="6"/>
      <c r="QB107" s="14"/>
      <c r="QC107" s="32"/>
      <c r="QD107" s="27"/>
      <c r="QE107" s="27"/>
      <c r="QG107" s="6"/>
      <c r="QH107" s="6"/>
      <c r="QI107" s="6"/>
      <c r="QJ107" s="6"/>
      <c r="QK107" s="6"/>
      <c r="QM107" s="14"/>
      <c r="QN107" s="32"/>
      <c r="QO107" s="27"/>
      <c r="QP107" s="27"/>
      <c r="QR107" s="6"/>
      <c r="QS107" s="6"/>
      <c r="QT107" s="6"/>
      <c r="QU107" s="6"/>
      <c r="QV107" s="6"/>
      <c r="QX107" s="14"/>
      <c r="QY107" s="32"/>
      <c r="QZ107" s="27"/>
      <c r="RA107" s="27"/>
      <c r="RC107" s="6"/>
      <c r="RD107" s="6"/>
      <c r="RE107" s="6"/>
      <c r="RF107" s="6"/>
      <c r="RG107" s="6"/>
    </row>
    <row r="108" spans="121:475">
      <c r="DQ108" s="105"/>
      <c r="EA108" s="105"/>
      <c r="EK108" s="14"/>
      <c r="EL108" s="32"/>
      <c r="EM108" s="27"/>
      <c r="EN108" s="27"/>
      <c r="EP108" s="6"/>
      <c r="EQ108" s="6"/>
      <c r="ER108" s="6"/>
      <c r="ES108" s="6"/>
      <c r="EU108" s="14"/>
      <c r="EV108" s="32"/>
      <c r="EW108" s="27"/>
      <c r="EX108" s="27"/>
      <c r="EZ108" s="6"/>
      <c r="FA108" s="6"/>
      <c r="FB108" s="6"/>
      <c r="FC108" s="6"/>
      <c r="FE108" s="14"/>
      <c r="FF108" s="32"/>
      <c r="FG108" s="27"/>
      <c r="FH108" s="27"/>
      <c r="FJ108" s="6"/>
      <c r="FK108" s="6"/>
      <c r="FL108" s="6"/>
      <c r="FM108" s="6"/>
      <c r="FO108" s="14"/>
      <c r="FP108" s="32"/>
      <c r="FQ108" s="27"/>
      <c r="FR108" s="27"/>
      <c r="FT108" s="6"/>
      <c r="FU108" s="6"/>
      <c r="FV108" s="6"/>
      <c r="FW108" s="6"/>
      <c r="FY108" s="14"/>
      <c r="FZ108" s="32"/>
      <c r="GA108" s="27"/>
      <c r="GB108" s="27"/>
      <c r="GD108" s="6"/>
      <c r="GE108" s="6"/>
      <c r="GF108" s="6"/>
      <c r="GG108" s="6"/>
      <c r="GI108" s="14"/>
      <c r="GJ108" s="32"/>
      <c r="GK108" s="27"/>
      <c r="GL108" s="27"/>
      <c r="GN108" s="6"/>
      <c r="GO108" s="6"/>
      <c r="GP108" s="6"/>
      <c r="GQ108" s="6"/>
      <c r="GS108" s="14"/>
      <c r="GT108" s="32"/>
      <c r="GU108" s="27"/>
      <c r="GV108" s="27"/>
      <c r="GX108" s="6"/>
      <c r="GY108" s="6"/>
      <c r="GZ108" s="6"/>
      <c r="HA108" s="6"/>
      <c r="HC108" s="14"/>
      <c r="HD108" s="32"/>
      <c r="HE108" s="27"/>
      <c r="HF108" s="27"/>
      <c r="HH108" s="6"/>
      <c r="HI108" s="6"/>
      <c r="HJ108" s="6"/>
      <c r="HK108" s="6"/>
      <c r="HM108" s="14"/>
      <c r="HN108" s="32"/>
      <c r="HO108" s="27"/>
      <c r="HP108" s="27"/>
      <c r="HR108" s="6"/>
      <c r="HS108" s="6"/>
      <c r="HT108" s="6"/>
      <c r="HU108" s="6"/>
      <c r="HW108" s="14"/>
      <c r="HX108" s="32"/>
      <c r="HY108" s="27"/>
      <c r="HZ108" s="27"/>
      <c r="IB108" s="6"/>
      <c r="IC108" s="6"/>
      <c r="ID108" s="6"/>
      <c r="IE108" s="6"/>
      <c r="IG108" s="14"/>
      <c r="IH108" s="32"/>
      <c r="II108" s="27"/>
      <c r="IJ108" s="27"/>
      <c r="IL108" s="6"/>
      <c r="IM108" s="6"/>
      <c r="IN108" s="6"/>
      <c r="IO108" s="6"/>
      <c r="IQ108" s="14"/>
      <c r="IR108" s="32"/>
      <c r="IS108" s="27"/>
      <c r="IT108" s="27"/>
      <c r="IV108" s="6"/>
      <c r="IW108" s="6"/>
      <c r="IX108" s="6"/>
      <c r="IY108" s="6"/>
      <c r="JA108" s="14"/>
      <c r="JB108" s="32"/>
      <c r="JC108" s="27"/>
      <c r="JD108" s="27"/>
      <c r="JF108" s="6"/>
      <c r="JG108" s="6"/>
      <c r="JH108" s="6"/>
      <c r="JI108" s="6"/>
      <c r="JK108" s="14"/>
      <c r="JL108" s="32"/>
      <c r="JM108" s="27"/>
      <c r="JN108" s="27"/>
      <c r="JP108" s="6"/>
      <c r="JQ108" s="6"/>
      <c r="JR108" s="6"/>
      <c r="JS108" s="6"/>
      <c r="JU108" s="14"/>
      <c r="JV108" s="32"/>
      <c r="JW108" s="27"/>
      <c r="JX108" s="27"/>
      <c r="JZ108" s="6"/>
      <c r="KA108" s="6"/>
      <c r="KB108" s="6"/>
      <c r="KC108" s="6"/>
      <c r="KE108" s="14"/>
      <c r="KF108" s="32"/>
      <c r="KG108" s="27"/>
      <c r="KH108" s="27"/>
      <c r="KJ108" s="6"/>
      <c r="KK108" s="6"/>
      <c r="KL108" s="6"/>
      <c r="KM108" s="6"/>
      <c r="KO108" s="14"/>
      <c r="KP108" s="32"/>
      <c r="KQ108" s="27"/>
      <c r="KR108" s="27"/>
      <c r="KT108" s="6"/>
      <c r="KU108" s="6"/>
      <c r="KV108" s="6"/>
      <c r="KW108" s="6"/>
      <c r="KY108" s="14"/>
      <c r="KZ108" s="32"/>
      <c r="LA108" s="27"/>
      <c r="LB108" s="27"/>
      <c r="LD108" s="6"/>
      <c r="LE108" s="6"/>
      <c r="LF108" s="6"/>
      <c r="LG108" s="6"/>
      <c r="LI108" s="14"/>
      <c r="LJ108" s="32"/>
      <c r="LK108" s="27"/>
      <c r="LL108" s="27"/>
      <c r="LN108" s="6"/>
      <c r="LO108" s="6"/>
      <c r="LP108" s="6"/>
      <c r="LQ108" s="6"/>
      <c r="LS108" s="14"/>
      <c r="LT108" s="32"/>
      <c r="LU108" s="27"/>
      <c r="LV108" s="27"/>
      <c r="LX108" s="6"/>
      <c r="LY108" s="6"/>
      <c r="LZ108" s="6"/>
      <c r="MA108" s="6"/>
      <c r="MC108" s="14"/>
      <c r="MD108" s="32"/>
      <c r="ME108" s="27"/>
      <c r="MF108" s="27"/>
      <c r="MH108" s="6"/>
      <c r="MI108" s="6"/>
      <c r="MJ108" s="6"/>
      <c r="MK108" s="6"/>
      <c r="MM108" s="14"/>
      <c r="MN108" s="32"/>
      <c r="MO108" s="27"/>
      <c r="MP108" s="27"/>
      <c r="MR108" s="6"/>
      <c r="MS108" s="6"/>
      <c r="MT108" s="6"/>
      <c r="MU108" s="6"/>
      <c r="MW108" s="14"/>
      <c r="MX108" s="32"/>
      <c r="MY108" s="27"/>
      <c r="MZ108" s="27"/>
      <c r="NB108" s="6"/>
      <c r="NC108" s="6"/>
      <c r="ND108" s="6"/>
      <c r="NE108" s="6"/>
      <c r="NG108" s="14"/>
      <c r="NH108" s="32"/>
      <c r="NI108" s="27"/>
      <c r="NJ108" s="27"/>
      <c r="NL108" s="6"/>
      <c r="NM108" s="6"/>
      <c r="NN108" s="6"/>
      <c r="NO108" s="6"/>
      <c r="NQ108" s="14"/>
      <c r="NR108" s="32"/>
      <c r="NS108" s="27"/>
      <c r="NT108" s="27"/>
      <c r="NV108" s="6"/>
      <c r="NW108" s="6"/>
      <c r="NX108" s="6"/>
      <c r="NY108" s="6"/>
      <c r="OA108" s="14"/>
      <c r="OB108" s="32"/>
      <c r="OC108" s="27"/>
      <c r="OD108" s="27"/>
      <c r="OF108" s="6"/>
      <c r="OG108" s="6"/>
      <c r="OH108" s="6"/>
      <c r="OI108" s="6"/>
      <c r="OK108" s="14"/>
      <c r="OL108" s="32"/>
      <c r="OM108" s="27"/>
      <c r="ON108" s="27"/>
      <c r="OP108" s="6"/>
      <c r="OQ108" s="6"/>
      <c r="OR108" s="6"/>
      <c r="OS108" s="6"/>
      <c r="OT108" s="6"/>
      <c r="PF108" s="14"/>
      <c r="PG108" s="32"/>
      <c r="PH108" s="27"/>
      <c r="PI108" s="27"/>
      <c r="PK108" s="6"/>
      <c r="PL108" s="6"/>
      <c r="PM108" s="6"/>
      <c r="PN108" s="6"/>
      <c r="PO108" s="6"/>
      <c r="PQ108" s="14"/>
      <c r="PR108" s="32"/>
      <c r="PS108" s="27"/>
      <c r="PT108" s="27"/>
      <c r="PV108" s="6"/>
      <c r="PW108" s="6"/>
      <c r="PX108" s="6"/>
      <c r="PY108" s="6"/>
      <c r="PZ108" s="6"/>
      <c r="QB108" s="14"/>
      <c r="QC108" s="32"/>
      <c r="QD108" s="27"/>
      <c r="QE108" s="27"/>
      <c r="QG108" s="6"/>
      <c r="QH108" s="6"/>
      <c r="QI108" s="6"/>
      <c r="QJ108" s="6"/>
      <c r="QK108" s="6"/>
      <c r="QM108" s="14"/>
      <c r="QN108" s="32"/>
      <c r="QO108" s="27"/>
      <c r="QP108" s="27"/>
      <c r="QR108" s="6"/>
      <c r="QS108" s="6"/>
      <c r="QT108" s="6"/>
      <c r="QU108" s="6"/>
      <c r="QV108" s="6"/>
      <c r="QX108" s="14"/>
      <c r="QY108" s="32"/>
      <c r="QZ108" s="27"/>
      <c r="RA108" s="27"/>
      <c r="RC108" s="6"/>
      <c r="RD108" s="6"/>
      <c r="RE108" s="6"/>
      <c r="RF108" s="6"/>
      <c r="RG108" s="6"/>
    </row>
    <row r="109" spans="121:475">
      <c r="DQ109" s="105"/>
      <c r="EA109" s="105"/>
      <c r="EK109" s="14"/>
      <c r="EL109" s="32"/>
      <c r="EM109" s="27"/>
      <c r="EN109" s="27"/>
      <c r="EP109" s="6"/>
      <c r="EQ109" s="6"/>
      <c r="ER109" s="6"/>
      <c r="ES109" s="6"/>
      <c r="EU109" s="14"/>
      <c r="EV109" s="32"/>
      <c r="EW109" s="27"/>
      <c r="EX109" s="27"/>
      <c r="EZ109" s="6"/>
      <c r="FA109" s="6"/>
      <c r="FB109" s="6"/>
      <c r="FC109" s="6"/>
      <c r="FE109" s="14"/>
      <c r="FF109" s="32"/>
      <c r="FG109" s="27"/>
      <c r="FH109" s="27"/>
      <c r="FJ109" s="6"/>
      <c r="FK109" s="6"/>
      <c r="FL109" s="6"/>
      <c r="FM109" s="6"/>
      <c r="FO109" s="14"/>
      <c r="FP109" s="32"/>
      <c r="FQ109" s="27"/>
      <c r="FR109" s="27"/>
      <c r="FT109" s="6"/>
      <c r="FU109" s="6"/>
      <c r="FV109" s="6"/>
      <c r="FW109" s="6"/>
      <c r="FY109" s="14"/>
      <c r="FZ109" s="32"/>
      <c r="GA109" s="27"/>
      <c r="GB109" s="27"/>
      <c r="GD109" s="6"/>
      <c r="GE109" s="6"/>
      <c r="GF109" s="6"/>
      <c r="GG109" s="6"/>
      <c r="GI109" s="14"/>
      <c r="GJ109" s="32"/>
      <c r="GK109" s="27"/>
      <c r="GL109" s="27"/>
      <c r="GN109" s="6"/>
      <c r="GO109" s="6"/>
      <c r="GP109" s="6"/>
      <c r="GQ109" s="6"/>
      <c r="GS109" s="14"/>
      <c r="GT109" s="32"/>
      <c r="GU109" s="27"/>
      <c r="GV109" s="27"/>
      <c r="GX109" s="6"/>
      <c r="GY109" s="6"/>
      <c r="GZ109" s="6"/>
      <c r="HA109" s="6"/>
      <c r="HC109" s="14"/>
      <c r="HD109" s="32"/>
      <c r="HE109" s="27"/>
      <c r="HF109" s="27"/>
      <c r="HH109" s="6"/>
      <c r="HI109" s="6"/>
      <c r="HJ109" s="6"/>
      <c r="HK109" s="6"/>
      <c r="HM109" s="14"/>
      <c r="HN109" s="32"/>
      <c r="HO109" s="27"/>
      <c r="HP109" s="27"/>
      <c r="HR109" s="6"/>
      <c r="HS109" s="6"/>
      <c r="HT109" s="6"/>
      <c r="HU109" s="6"/>
      <c r="HW109" s="14"/>
      <c r="HX109" s="32"/>
      <c r="HY109" s="27"/>
      <c r="HZ109" s="27"/>
      <c r="IB109" s="6"/>
      <c r="IC109" s="6"/>
      <c r="ID109" s="6"/>
      <c r="IE109" s="6"/>
      <c r="IG109" s="14"/>
      <c r="IH109" s="32"/>
      <c r="II109" s="27"/>
      <c r="IJ109" s="27"/>
      <c r="IL109" s="6"/>
      <c r="IM109" s="6"/>
      <c r="IN109" s="6"/>
      <c r="IO109" s="6"/>
      <c r="IQ109" s="14"/>
      <c r="IR109" s="32"/>
      <c r="IS109" s="27"/>
      <c r="IT109" s="27"/>
      <c r="IV109" s="6"/>
      <c r="IW109" s="6"/>
      <c r="IX109" s="6"/>
      <c r="IY109" s="6"/>
      <c r="JA109" s="14"/>
      <c r="JB109" s="32"/>
      <c r="JC109" s="27"/>
      <c r="JD109" s="27"/>
      <c r="JF109" s="6"/>
      <c r="JG109" s="6"/>
      <c r="JH109" s="6"/>
      <c r="JI109" s="6"/>
      <c r="JK109" s="14"/>
      <c r="JL109" s="32"/>
      <c r="JM109" s="27"/>
      <c r="JN109" s="27"/>
      <c r="JP109" s="6"/>
      <c r="JQ109" s="6"/>
      <c r="JR109" s="6"/>
      <c r="JS109" s="6"/>
      <c r="JU109" s="14"/>
      <c r="JV109" s="32"/>
      <c r="JW109" s="27"/>
      <c r="JX109" s="27"/>
      <c r="JZ109" s="6"/>
      <c r="KA109" s="6"/>
      <c r="KB109" s="6"/>
      <c r="KC109" s="6"/>
      <c r="KE109" s="14"/>
      <c r="KF109" s="32"/>
      <c r="KG109" s="27"/>
      <c r="KH109" s="27"/>
      <c r="KJ109" s="6"/>
      <c r="KK109" s="6"/>
      <c r="KL109" s="6"/>
      <c r="KM109" s="6"/>
      <c r="KO109" s="14"/>
      <c r="KP109" s="32"/>
      <c r="KQ109" s="27"/>
      <c r="KR109" s="27"/>
      <c r="KT109" s="6"/>
      <c r="KU109" s="6"/>
      <c r="KV109" s="6"/>
      <c r="KW109" s="6"/>
      <c r="KY109" s="14"/>
      <c r="KZ109" s="32"/>
      <c r="LA109" s="27"/>
      <c r="LB109" s="27"/>
      <c r="LD109" s="6"/>
      <c r="LE109" s="6"/>
      <c r="LF109" s="6"/>
      <c r="LG109" s="6"/>
      <c r="LI109" s="14"/>
      <c r="LJ109" s="32"/>
      <c r="LK109" s="27"/>
      <c r="LL109" s="27"/>
      <c r="LN109" s="6"/>
      <c r="LO109" s="6"/>
      <c r="LP109" s="6"/>
      <c r="LQ109" s="6"/>
      <c r="LS109" s="14"/>
      <c r="LT109" s="32"/>
      <c r="LU109" s="27"/>
      <c r="LV109" s="27"/>
      <c r="LX109" s="6"/>
      <c r="LY109" s="6"/>
      <c r="LZ109" s="6"/>
      <c r="MA109" s="6"/>
      <c r="MC109" s="14"/>
      <c r="MD109" s="32"/>
      <c r="ME109" s="27"/>
      <c r="MF109" s="27"/>
      <c r="MH109" s="6"/>
      <c r="MI109" s="6"/>
      <c r="MJ109" s="6"/>
      <c r="MK109" s="6"/>
      <c r="MM109" s="14"/>
      <c r="MN109" s="32"/>
      <c r="MO109" s="27"/>
      <c r="MP109" s="27"/>
      <c r="MR109" s="6"/>
      <c r="MS109" s="6"/>
      <c r="MT109" s="6"/>
      <c r="MU109" s="6"/>
      <c r="MW109" s="14"/>
      <c r="MX109" s="32"/>
      <c r="MY109" s="27"/>
      <c r="MZ109" s="27"/>
      <c r="NB109" s="6"/>
      <c r="NC109" s="6"/>
      <c r="ND109" s="6"/>
      <c r="NE109" s="6"/>
      <c r="NG109" s="14"/>
      <c r="NH109" s="32"/>
      <c r="NI109" s="27"/>
      <c r="NJ109" s="27"/>
      <c r="NL109" s="6"/>
      <c r="NM109" s="6"/>
      <c r="NN109" s="6"/>
      <c r="NO109" s="6"/>
      <c r="NQ109" s="14"/>
      <c r="NR109" s="32"/>
      <c r="NS109" s="27"/>
      <c r="NT109" s="27"/>
      <c r="NV109" s="6"/>
      <c r="NW109" s="6"/>
      <c r="NX109" s="6"/>
      <c r="NY109" s="6"/>
      <c r="OA109" s="14"/>
      <c r="OB109" s="32"/>
      <c r="OC109" s="27"/>
      <c r="OD109" s="27"/>
      <c r="OF109" s="6"/>
      <c r="OG109" s="6"/>
      <c r="OH109" s="6"/>
      <c r="OI109" s="6"/>
      <c r="OK109" s="14"/>
      <c r="OL109" s="32"/>
      <c r="OM109" s="27"/>
      <c r="ON109" s="27"/>
      <c r="OP109" s="6"/>
      <c r="OQ109" s="6"/>
      <c r="OR109" s="6"/>
      <c r="OS109" s="6"/>
      <c r="OT109" s="6"/>
      <c r="PF109" s="14"/>
      <c r="PG109" s="32"/>
      <c r="PH109" s="27"/>
      <c r="PI109" s="27"/>
      <c r="PK109" s="6"/>
      <c r="PL109" s="6"/>
      <c r="PM109" s="6"/>
      <c r="PN109" s="6"/>
      <c r="PO109" s="6"/>
      <c r="PQ109" s="14"/>
      <c r="PR109" s="32"/>
      <c r="PS109" s="27"/>
      <c r="PT109" s="27"/>
      <c r="PV109" s="6"/>
      <c r="PW109" s="6"/>
      <c r="PX109" s="6"/>
      <c r="PY109" s="6"/>
      <c r="PZ109" s="6"/>
      <c r="QB109" s="14"/>
      <c r="QC109" s="32"/>
      <c r="QD109" s="27"/>
      <c r="QE109" s="27"/>
      <c r="QG109" s="6"/>
      <c r="QH109" s="6"/>
      <c r="QI109" s="6"/>
      <c r="QJ109" s="6"/>
      <c r="QK109" s="6"/>
      <c r="QM109" s="14"/>
      <c r="QN109" s="32"/>
      <c r="QO109" s="27"/>
      <c r="QP109" s="27"/>
      <c r="QR109" s="6"/>
      <c r="QS109" s="6"/>
      <c r="QT109" s="6"/>
      <c r="QU109" s="6"/>
      <c r="QV109" s="6"/>
      <c r="QX109" s="14"/>
      <c r="QY109" s="32"/>
      <c r="QZ109" s="27"/>
      <c r="RA109" s="27"/>
      <c r="RC109" s="6"/>
      <c r="RD109" s="6"/>
      <c r="RE109" s="6"/>
      <c r="RF109" s="6"/>
      <c r="RG109" s="6"/>
    </row>
    <row r="110" spans="121:475">
      <c r="DQ110" s="105"/>
      <c r="EA110" s="105"/>
      <c r="EK110" s="14"/>
      <c r="EL110" s="32"/>
      <c r="EM110" s="27"/>
      <c r="EN110" s="27"/>
      <c r="EP110" s="6"/>
      <c r="EQ110" s="6"/>
      <c r="ER110" s="6"/>
      <c r="ES110" s="6"/>
      <c r="EU110" s="14"/>
      <c r="EV110" s="32"/>
      <c r="EW110" s="27"/>
      <c r="EX110" s="27"/>
      <c r="EZ110" s="6"/>
      <c r="FA110" s="6"/>
      <c r="FB110" s="6"/>
      <c r="FC110" s="6"/>
      <c r="FE110" s="14"/>
      <c r="FF110" s="32"/>
      <c r="FG110" s="27"/>
      <c r="FH110" s="27"/>
      <c r="FJ110" s="6"/>
      <c r="FK110" s="6"/>
      <c r="FL110" s="6"/>
      <c r="FM110" s="6"/>
      <c r="FO110" s="14"/>
      <c r="FP110" s="32"/>
      <c r="FQ110" s="27"/>
      <c r="FR110" s="27"/>
      <c r="FT110" s="6"/>
      <c r="FU110" s="6"/>
      <c r="FV110" s="6"/>
      <c r="FW110" s="6"/>
      <c r="FY110" s="14"/>
      <c r="FZ110" s="32"/>
      <c r="GA110" s="27"/>
      <c r="GB110" s="27"/>
      <c r="GD110" s="6"/>
      <c r="GE110" s="6"/>
      <c r="GF110" s="6"/>
      <c r="GG110" s="6"/>
      <c r="GI110" s="14"/>
      <c r="GJ110" s="32"/>
      <c r="GK110" s="27"/>
      <c r="GL110" s="27"/>
      <c r="GN110" s="6"/>
      <c r="GO110" s="6"/>
      <c r="GP110" s="6"/>
      <c r="GQ110" s="6"/>
      <c r="GS110" s="14"/>
      <c r="GT110" s="32"/>
      <c r="GU110" s="27"/>
      <c r="GV110" s="27"/>
      <c r="GX110" s="6"/>
      <c r="GY110" s="6"/>
      <c r="GZ110" s="6"/>
      <c r="HA110" s="6"/>
      <c r="HC110" s="14"/>
      <c r="HD110" s="32"/>
      <c r="HE110" s="27"/>
      <c r="HF110" s="27"/>
      <c r="HH110" s="6"/>
      <c r="HI110" s="6"/>
      <c r="HJ110" s="6"/>
      <c r="HK110" s="6"/>
      <c r="HM110" s="14"/>
      <c r="HN110" s="32"/>
      <c r="HO110" s="27"/>
      <c r="HP110" s="27"/>
      <c r="HR110" s="6"/>
      <c r="HS110" s="6"/>
      <c r="HT110" s="6"/>
      <c r="HU110" s="6"/>
      <c r="HW110" s="14"/>
      <c r="HX110" s="32"/>
      <c r="HY110" s="27"/>
      <c r="HZ110" s="27"/>
      <c r="IB110" s="6"/>
      <c r="IC110" s="6"/>
      <c r="ID110" s="6"/>
      <c r="IE110" s="6"/>
      <c r="IG110" s="14"/>
      <c r="IH110" s="32"/>
      <c r="II110" s="27"/>
      <c r="IJ110" s="27"/>
      <c r="IL110" s="6"/>
      <c r="IM110" s="6"/>
      <c r="IN110" s="6"/>
      <c r="IO110" s="6"/>
      <c r="IQ110" s="14"/>
      <c r="IR110" s="32"/>
      <c r="IS110" s="27"/>
      <c r="IT110" s="27"/>
      <c r="IV110" s="6"/>
      <c r="IW110" s="6"/>
      <c r="IX110" s="6"/>
      <c r="IY110" s="6"/>
      <c r="JA110" s="14"/>
      <c r="JB110" s="32"/>
      <c r="JC110" s="27"/>
      <c r="JD110" s="27"/>
      <c r="JF110" s="6"/>
      <c r="JG110" s="6"/>
      <c r="JH110" s="6"/>
      <c r="JI110" s="6"/>
      <c r="JK110" s="14"/>
      <c r="JL110" s="32"/>
      <c r="JM110" s="27"/>
      <c r="JN110" s="27"/>
      <c r="JP110" s="6"/>
      <c r="JQ110" s="6"/>
      <c r="JR110" s="6"/>
      <c r="JS110" s="6"/>
      <c r="JU110" s="14"/>
      <c r="JV110" s="32"/>
      <c r="JW110" s="27"/>
      <c r="JX110" s="27"/>
      <c r="JZ110" s="6"/>
      <c r="KA110" s="6"/>
      <c r="KB110" s="6"/>
      <c r="KC110" s="6"/>
      <c r="KE110" s="14"/>
      <c r="KF110" s="32"/>
      <c r="KG110" s="27"/>
      <c r="KH110" s="27"/>
      <c r="KJ110" s="6"/>
      <c r="KK110" s="6"/>
      <c r="KL110" s="6"/>
      <c r="KM110" s="6"/>
      <c r="KO110" s="14"/>
      <c r="KP110" s="32"/>
      <c r="KQ110" s="27"/>
      <c r="KR110" s="27"/>
      <c r="KT110" s="6"/>
      <c r="KU110" s="6"/>
      <c r="KV110" s="6"/>
      <c r="KW110" s="6"/>
      <c r="KY110" s="14"/>
      <c r="KZ110" s="32"/>
      <c r="LA110" s="27"/>
      <c r="LB110" s="27"/>
      <c r="LD110" s="6"/>
      <c r="LE110" s="6"/>
      <c r="LF110" s="6"/>
      <c r="LG110" s="6"/>
      <c r="LI110" s="14"/>
      <c r="LJ110" s="32"/>
      <c r="LK110" s="27"/>
      <c r="LL110" s="27"/>
      <c r="LN110" s="6"/>
      <c r="LO110" s="6"/>
      <c r="LP110" s="6"/>
      <c r="LQ110" s="6"/>
      <c r="LS110" s="14"/>
      <c r="LT110" s="32"/>
      <c r="LU110" s="27"/>
      <c r="LV110" s="27"/>
      <c r="LX110" s="6"/>
      <c r="LY110" s="6"/>
      <c r="LZ110" s="6"/>
      <c r="MA110" s="6"/>
      <c r="MC110" s="14"/>
      <c r="MD110" s="32"/>
      <c r="ME110" s="27"/>
      <c r="MF110" s="27"/>
      <c r="MH110" s="6"/>
      <c r="MI110" s="6"/>
      <c r="MJ110" s="6"/>
      <c r="MK110" s="6"/>
      <c r="MM110" s="14"/>
      <c r="MN110" s="32"/>
      <c r="MO110" s="27"/>
      <c r="MP110" s="27"/>
      <c r="MR110" s="6"/>
      <c r="MS110" s="6"/>
      <c r="MT110" s="6"/>
      <c r="MU110" s="6"/>
      <c r="MW110" s="14"/>
      <c r="MX110" s="32"/>
      <c r="MY110" s="27"/>
      <c r="MZ110" s="27"/>
      <c r="NB110" s="6"/>
      <c r="NC110" s="6"/>
      <c r="ND110" s="6"/>
      <c r="NE110" s="6"/>
      <c r="NG110" s="14"/>
      <c r="NH110" s="32"/>
      <c r="NI110" s="27"/>
      <c r="NJ110" s="27"/>
      <c r="NL110" s="6"/>
      <c r="NM110" s="6"/>
      <c r="NN110" s="6"/>
      <c r="NO110" s="6"/>
      <c r="NQ110" s="14"/>
      <c r="NR110" s="32"/>
      <c r="NS110" s="27"/>
      <c r="NT110" s="27"/>
      <c r="NV110" s="6"/>
      <c r="NW110" s="6"/>
      <c r="NX110" s="6"/>
      <c r="NY110" s="6"/>
      <c r="OA110" s="14"/>
      <c r="OB110" s="32"/>
      <c r="OC110" s="27"/>
      <c r="OD110" s="27"/>
      <c r="OF110" s="6"/>
      <c r="OG110" s="6"/>
      <c r="OH110" s="6"/>
      <c r="OI110" s="6"/>
      <c r="OK110" s="14"/>
      <c r="OL110" s="32"/>
      <c r="OM110" s="27"/>
      <c r="ON110" s="27"/>
      <c r="OP110" s="6"/>
      <c r="OQ110" s="6"/>
      <c r="OR110" s="6"/>
      <c r="OS110" s="6"/>
      <c r="OT110" s="6"/>
      <c r="PF110" s="14"/>
      <c r="PG110" s="32"/>
      <c r="PH110" s="27"/>
      <c r="PI110" s="27"/>
      <c r="PK110" s="6"/>
      <c r="PL110" s="6"/>
      <c r="PM110" s="6"/>
      <c r="PN110" s="6"/>
      <c r="PO110" s="6"/>
      <c r="PQ110" s="14"/>
      <c r="PR110" s="32"/>
      <c r="PS110" s="27"/>
      <c r="PT110" s="27"/>
      <c r="PV110" s="6"/>
      <c r="PW110" s="6"/>
      <c r="PX110" s="6"/>
      <c r="PY110" s="6"/>
      <c r="PZ110" s="6"/>
      <c r="QB110" s="14"/>
      <c r="QC110" s="32"/>
      <c r="QD110" s="27"/>
      <c r="QE110" s="27"/>
      <c r="QG110" s="6"/>
      <c r="QH110" s="6"/>
      <c r="QI110" s="6"/>
      <c r="QJ110" s="6"/>
      <c r="QK110" s="6"/>
      <c r="QM110" s="14"/>
      <c r="QN110" s="32"/>
      <c r="QO110" s="27"/>
      <c r="QP110" s="27"/>
      <c r="QR110" s="6"/>
      <c r="QS110" s="6"/>
      <c r="QT110" s="6"/>
      <c r="QU110" s="6"/>
      <c r="QV110" s="6"/>
      <c r="QX110" s="14"/>
      <c r="QY110" s="32"/>
      <c r="QZ110" s="27"/>
      <c r="RA110" s="27"/>
      <c r="RC110" s="6"/>
      <c r="RD110" s="6"/>
      <c r="RE110" s="6"/>
      <c r="RF110" s="6"/>
      <c r="RG110" s="6"/>
    </row>
    <row r="111" spans="121:475">
      <c r="DQ111" s="105"/>
      <c r="EA111" s="105"/>
      <c r="EK111" s="14"/>
      <c r="EL111" s="32"/>
      <c r="EM111" s="27"/>
      <c r="EN111" s="27"/>
      <c r="EP111" s="6"/>
      <c r="EQ111" s="6"/>
      <c r="ER111" s="6"/>
      <c r="ES111" s="6"/>
      <c r="EU111" s="14"/>
      <c r="EV111" s="32"/>
      <c r="EW111" s="27"/>
      <c r="EX111" s="27"/>
      <c r="EZ111" s="6"/>
      <c r="FA111" s="6"/>
      <c r="FB111" s="6"/>
      <c r="FC111" s="6"/>
      <c r="FE111" s="14"/>
      <c r="FF111" s="32"/>
      <c r="FG111" s="27"/>
      <c r="FH111" s="27"/>
      <c r="FJ111" s="6"/>
      <c r="FK111" s="6"/>
      <c r="FL111" s="6"/>
      <c r="FM111" s="6"/>
      <c r="FO111" s="14"/>
      <c r="FP111" s="32"/>
      <c r="FQ111" s="27"/>
      <c r="FR111" s="27"/>
      <c r="FT111" s="6"/>
      <c r="FU111" s="6"/>
      <c r="FV111" s="6"/>
      <c r="FW111" s="6"/>
      <c r="FY111" s="14"/>
      <c r="FZ111" s="32"/>
      <c r="GA111" s="27"/>
      <c r="GB111" s="27"/>
      <c r="GD111" s="6"/>
      <c r="GE111" s="6"/>
      <c r="GF111" s="6"/>
      <c r="GG111" s="6"/>
      <c r="GI111" s="14"/>
      <c r="GJ111" s="32"/>
      <c r="GK111" s="27"/>
      <c r="GL111" s="27"/>
      <c r="GN111" s="6"/>
      <c r="GO111" s="6"/>
      <c r="GP111" s="6"/>
      <c r="GQ111" s="6"/>
      <c r="GS111" s="14"/>
      <c r="GT111" s="32"/>
      <c r="GU111" s="27"/>
      <c r="GV111" s="27"/>
      <c r="GX111" s="6"/>
      <c r="GY111" s="6"/>
      <c r="GZ111" s="6"/>
      <c r="HA111" s="6"/>
      <c r="HC111" s="14"/>
      <c r="HD111" s="32"/>
      <c r="HE111" s="27"/>
      <c r="HF111" s="27"/>
      <c r="HH111" s="6"/>
      <c r="HI111" s="6"/>
      <c r="HJ111" s="6"/>
      <c r="HK111" s="6"/>
      <c r="HM111" s="14"/>
      <c r="HN111" s="32"/>
      <c r="HO111" s="27"/>
      <c r="HP111" s="27"/>
      <c r="HR111" s="6"/>
      <c r="HS111" s="6"/>
      <c r="HT111" s="6"/>
      <c r="HU111" s="6"/>
      <c r="HW111" s="14"/>
      <c r="HX111" s="32"/>
      <c r="HY111" s="27"/>
      <c r="HZ111" s="27"/>
      <c r="IB111" s="6"/>
      <c r="IC111" s="6"/>
      <c r="ID111" s="6"/>
      <c r="IE111" s="6"/>
      <c r="IG111" s="14"/>
      <c r="IH111" s="32"/>
      <c r="II111" s="27"/>
      <c r="IJ111" s="27"/>
      <c r="IL111" s="6"/>
      <c r="IM111" s="6"/>
      <c r="IN111" s="6"/>
      <c r="IO111" s="6"/>
      <c r="IQ111" s="14"/>
      <c r="IR111" s="32"/>
      <c r="IS111" s="27"/>
      <c r="IT111" s="27"/>
      <c r="IV111" s="6"/>
      <c r="IW111" s="6"/>
      <c r="IX111" s="6"/>
      <c r="IY111" s="6"/>
      <c r="JA111" s="14"/>
      <c r="JB111" s="32"/>
      <c r="JC111" s="27"/>
      <c r="JD111" s="27"/>
      <c r="JF111" s="6"/>
      <c r="JG111" s="6"/>
      <c r="JH111" s="6"/>
      <c r="JI111" s="6"/>
      <c r="JK111" s="14"/>
      <c r="JL111" s="32"/>
      <c r="JM111" s="27"/>
      <c r="JN111" s="27"/>
      <c r="JP111" s="6"/>
      <c r="JQ111" s="6"/>
      <c r="JR111" s="6"/>
      <c r="JS111" s="6"/>
      <c r="JU111" s="14"/>
      <c r="JV111" s="32"/>
      <c r="JW111" s="27"/>
      <c r="JX111" s="27"/>
      <c r="JZ111" s="6"/>
      <c r="KA111" s="6"/>
      <c r="KB111" s="6"/>
      <c r="KC111" s="6"/>
      <c r="KE111" s="14"/>
      <c r="KF111" s="32"/>
      <c r="KG111" s="27"/>
      <c r="KH111" s="27"/>
      <c r="KJ111" s="6"/>
      <c r="KK111" s="6"/>
      <c r="KL111" s="6"/>
      <c r="KM111" s="6"/>
      <c r="KO111" s="14"/>
      <c r="KP111" s="32"/>
      <c r="KQ111" s="27"/>
      <c r="KR111" s="27"/>
      <c r="KT111" s="6"/>
      <c r="KU111" s="6"/>
      <c r="KV111" s="6"/>
      <c r="KW111" s="6"/>
      <c r="KY111" s="14"/>
      <c r="KZ111" s="32"/>
      <c r="LA111" s="27"/>
      <c r="LB111" s="27"/>
      <c r="LD111" s="6"/>
      <c r="LE111" s="6"/>
      <c r="LF111" s="6"/>
      <c r="LG111" s="6"/>
      <c r="LI111" s="14"/>
      <c r="LJ111" s="32"/>
      <c r="LK111" s="27"/>
      <c r="LL111" s="27"/>
      <c r="LN111" s="6"/>
      <c r="LO111" s="6"/>
      <c r="LP111" s="6"/>
      <c r="LQ111" s="6"/>
      <c r="LS111" s="14"/>
      <c r="LT111" s="32"/>
      <c r="LU111" s="27"/>
      <c r="LV111" s="27"/>
      <c r="LX111" s="6"/>
      <c r="LY111" s="6"/>
      <c r="LZ111" s="6"/>
      <c r="MA111" s="6"/>
      <c r="MC111" s="14"/>
      <c r="MD111" s="32"/>
      <c r="ME111" s="27"/>
      <c r="MF111" s="27"/>
      <c r="MH111" s="6"/>
      <c r="MI111" s="6"/>
      <c r="MJ111" s="6"/>
      <c r="MK111" s="6"/>
      <c r="MM111" s="14"/>
      <c r="MN111" s="32"/>
      <c r="MO111" s="27"/>
      <c r="MP111" s="27"/>
      <c r="MR111" s="6"/>
      <c r="MS111" s="6"/>
      <c r="MT111" s="6"/>
      <c r="MU111" s="6"/>
      <c r="MW111" s="14"/>
      <c r="MX111" s="32"/>
      <c r="MY111" s="27"/>
      <c r="MZ111" s="27"/>
      <c r="NB111" s="6"/>
      <c r="NC111" s="6"/>
      <c r="ND111" s="6"/>
      <c r="NE111" s="6"/>
      <c r="NG111" s="14"/>
      <c r="NH111" s="32"/>
      <c r="NI111" s="27"/>
      <c r="NJ111" s="27"/>
      <c r="NL111" s="6"/>
      <c r="NM111" s="6"/>
      <c r="NN111" s="6"/>
      <c r="NO111" s="6"/>
      <c r="NQ111" s="14"/>
      <c r="NR111" s="32"/>
      <c r="NS111" s="27"/>
      <c r="NT111" s="27"/>
      <c r="NV111" s="6"/>
      <c r="NW111" s="6"/>
      <c r="NX111" s="6"/>
      <c r="NY111" s="6"/>
      <c r="OA111" s="14"/>
      <c r="OB111" s="32"/>
      <c r="OC111" s="27"/>
      <c r="OD111" s="27"/>
      <c r="OF111" s="6"/>
      <c r="OG111" s="6"/>
      <c r="OH111" s="6"/>
      <c r="OI111" s="6"/>
      <c r="OK111" s="14"/>
      <c r="OL111" s="32"/>
      <c r="OM111" s="27"/>
      <c r="ON111" s="27"/>
      <c r="OP111" s="6"/>
      <c r="OQ111" s="6"/>
      <c r="OR111" s="6"/>
      <c r="OS111" s="6"/>
      <c r="OT111" s="6"/>
      <c r="PF111" s="14"/>
      <c r="PG111" s="32"/>
      <c r="PH111" s="27"/>
      <c r="PI111" s="27"/>
      <c r="PK111" s="6"/>
      <c r="PL111" s="6"/>
      <c r="PM111" s="6"/>
      <c r="PN111" s="6"/>
      <c r="PO111" s="6"/>
      <c r="PQ111" s="14"/>
      <c r="PR111" s="32"/>
      <c r="PS111" s="27"/>
      <c r="PT111" s="27"/>
      <c r="PV111" s="6"/>
      <c r="PW111" s="6"/>
      <c r="PX111" s="6"/>
      <c r="PY111" s="6"/>
      <c r="PZ111" s="6"/>
      <c r="QB111" s="14"/>
      <c r="QC111" s="32"/>
      <c r="QD111" s="27"/>
      <c r="QE111" s="27"/>
      <c r="QG111" s="6"/>
      <c r="QH111" s="6"/>
      <c r="QI111" s="6"/>
      <c r="QJ111" s="6"/>
      <c r="QK111" s="6"/>
      <c r="QM111" s="14"/>
      <c r="QN111" s="32"/>
      <c r="QO111" s="27"/>
      <c r="QP111" s="27"/>
      <c r="QR111" s="6"/>
      <c r="QS111" s="6"/>
      <c r="QT111" s="6"/>
      <c r="QU111" s="6"/>
      <c r="QV111" s="6"/>
      <c r="QX111" s="14"/>
      <c r="QY111" s="32"/>
      <c r="QZ111" s="27"/>
      <c r="RA111" s="27"/>
      <c r="RC111" s="6"/>
      <c r="RD111" s="6"/>
      <c r="RE111" s="6"/>
      <c r="RF111" s="6"/>
      <c r="RG111" s="6"/>
    </row>
    <row r="112" spans="121:475">
      <c r="DQ112" s="105"/>
      <c r="EA112" s="105"/>
      <c r="EK112" s="14"/>
      <c r="EL112" s="32"/>
      <c r="EM112" s="27"/>
      <c r="EN112" s="27"/>
      <c r="EP112" s="6"/>
      <c r="EQ112" s="6"/>
      <c r="ER112" s="6"/>
      <c r="ES112" s="6"/>
      <c r="EU112" s="14"/>
      <c r="EV112" s="32"/>
      <c r="EW112" s="27"/>
      <c r="EX112" s="27"/>
      <c r="EZ112" s="6"/>
      <c r="FA112" s="6"/>
      <c r="FB112" s="6"/>
      <c r="FC112" s="6"/>
      <c r="FE112" s="14"/>
      <c r="FF112" s="32"/>
      <c r="FG112" s="27"/>
      <c r="FH112" s="27"/>
      <c r="FJ112" s="6"/>
      <c r="FK112" s="6"/>
      <c r="FL112" s="6"/>
      <c r="FM112" s="6"/>
      <c r="FO112" s="14"/>
      <c r="FP112" s="32"/>
      <c r="FQ112" s="27"/>
      <c r="FR112" s="27"/>
      <c r="FT112" s="6"/>
      <c r="FU112" s="6"/>
      <c r="FV112" s="6"/>
      <c r="FW112" s="6"/>
      <c r="FY112" s="14"/>
      <c r="FZ112" s="32"/>
      <c r="GA112" s="27"/>
      <c r="GB112" s="27"/>
      <c r="GD112" s="6"/>
      <c r="GE112" s="6"/>
      <c r="GF112" s="6"/>
      <c r="GG112" s="6"/>
      <c r="GI112" s="14"/>
      <c r="GJ112" s="32"/>
      <c r="GK112" s="27"/>
      <c r="GL112" s="27"/>
      <c r="GN112" s="6"/>
      <c r="GO112" s="6"/>
      <c r="GP112" s="6"/>
      <c r="GQ112" s="6"/>
      <c r="GS112" s="14"/>
      <c r="GT112" s="32"/>
      <c r="GU112" s="27"/>
      <c r="GV112" s="27"/>
      <c r="GX112" s="6"/>
      <c r="GY112" s="6"/>
      <c r="GZ112" s="6"/>
      <c r="HA112" s="6"/>
      <c r="HC112" s="14"/>
      <c r="HD112" s="32"/>
      <c r="HE112" s="27"/>
      <c r="HF112" s="27"/>
      <c r="HH112" s="6"/>
      <c r="HI112" s="6"/>
      <c r="HJ112" s="6"/>
      <c r="HK112" s="6"/>
      <c r="HM112" s="14"/>
      <c r="HN112" s="32"/>
      <c r="HO112" s="27"/>
      <c r="HP112" s="27"/>
      <c r="HR112" s="6"/>
      <c r="HS112" s="6"/>
      <c r="HT112" s="6"/>
      <c r="HU112" s="6"/>
      <c r="HW112" s="14"/>
      <c r="HX112" s="32"/>
      <c r="HY112" s="27"/>
      <c r="HZ112" s="27"/>
      <c r="IB112" s="6"/>
      <c r="IC112" s="6"/>
      <c r="ID112" s="6"/>
      <c r="IE112" s="6"/>
      <c r="IG112" s="14"/>
      <c r="IH112" s="32"/>
      <c r="II112" s="27"/>
      <c r="IJ112" s="27"/>
      <c r="IL112" s="6"/>
      <c r="IM112" s="6"/>
      <c r="IN112" s="6"/>
      <c r="IO112" s="6"/>
      <c r="IQ112" s="14"/>
      <c r="IR112" s="32"/>
      <c r="IS112" s="27"/>
      <c r="IT112" s="27"/>
      <c r="IV112" s="6"/>
      <c r="IW112" s="6"/>
      <c r="IX112" s="6"/>
      <c r="IY112" s="6"/>
      <c r="JA112" s="14"/>
      <c r="JB112" s="32"/>
      <c r="JC112" s="27"/>
      <c r="JD112" s="27"/>
      <c r="JF112" s="6"/>
      <c r="JG112" s="6"/>
      <c r="JH112" s="6"/>
      <c r="JI112" s="6"/>
      <c r="JK112" s="14"/>
      <c r="JL112" s="32"/>
      <c r="JM112" s="27"/>
      <c r="JN112" s="27"/>
      <c r="JP112" s="6"/>
      <c r="JQ112" s="6"/>
      <c r="JR112" s="6"/>
      <c r="JS112" s="6"/>
      <c r="JU112" s="14"/>
      <c r="JV112" s="32"/>
      <c r="JW112" s="27"/>
      <c r="JX112" s="27"/>
      <c r="JZ112" s="6"/>
      <c r="KA112" s="6"/>
      <c r="KB112" s="6"/>
      <c r="KC112" s="6"/>
      <c r="KE112" s="14"/>
      <c r="KF112" s="32"/>
      <c r="KG112" s="27"/>
      <c r="KH112" s="27"/>
      <c r="KJ112" s="6"/>
      <c r="KK112" s="6"/>
      <c r="KL112" s="6"/>
      <c r="KM112" s="6"/>
      <c r="KO112" s="14"/>
      <c r="KP112" s="32"/>
      <c r="KQ112" s="27"/>
      <c r="KR112" s="27"/>
      <c r="KT112" s="6"/>
      <c r="KU112" s="6"/>
      <c r="KV112" s="6"/>
      <c r="KW112" s="6"/>
      <c r="KY112" s="14"/>
      <c r="KZ112" s="32"/>
      <c r="LA112" s="27"/>
      <c r="LB112" s="27"/>
      <c r="LD112" s="6"/>
      <c r="LE112" s="6"/>
      <c r="LF112" s="6"/>
      <c r="LG112" s="6"/>
      <c r="LI112" s="14"/>
      <c r="LJ112" s="32"/>
      <c r="LK112" s="27"/>
      <c r="LL112" s="27"/>
      <c r="LN112" s="6"/>
      <c r="LO112" s="6"/>
      <c r="LP112" s="6"/>
      <c r="LQ112" s="6"/>
      <c r="LS112" s="14"/>
      <c r="LT112" s="32"/>
      <c r="LU112" s="27"/>
      <c r="LV112" s="27"/>
      <c r="LX112" s="6"/>
      <c r="LY112" s="6"/>
      <c r="LZ112" s="6"/>
      <c r="MA112" s="6"/>
      <c r="MC112" s="14"/>
      <c r="MD112" s="32"/>
      <c r="ME112" s="27"/>
      <c r="MF112" s="27"/>
      <c r="MH112" s="6"/>
      <c r="MI112" s="6"/>
      <c r="MJ112" s="6"/>
      <c r="MK112" s="6"/>
      <c r="MM112" s="14"/>
      <c r="MN112" s="32"/>
      <c r="MO112" s="27"/>
      <c r="MP112" s="27"/>
      <c r="MR112" s="6"/>
      <c r="MS112" s="6"/>
      <c r="MT112" s="6"/>
      <c r="MU112" s="6"/>
      <c r="MW112" s="14"/>
      <c r="MX112" s="32"/>
      <c r="MY112" s="27"/>
      <c r="MZ112" s="27"/>
      <c r="NB112" s="6"/>
      <c r="NC112" s="6"/>
      <c r="ND112" s="6"/>
      <c r="NE112" s="6"/>
      <c r="NG112" s="14"/>
      <c r="NH112" s="32"/>
      <c r="NI112" s="27"/>
      <c r="NJ112" s="27"/>
      <c r="NL112" s="6"/>
      <c r="NM112" s="6"/>
      <c r="NN112" s="6"/>
      <c r="NO112" s="6"/>
      <c r="NQ112" s="14"/>
      <c r="NR112" s="32"/>
      <c r="NS112" s="27"/>
      <c r="NT112" s="27"/>
      <c r="NV112" s="6"/>
      <c r="NW112" s="6"/>
      <c r="NX112" s="6"/>
      <c r="NY112" s="6"/>
      <c r="OA112" s="14"/>
      <c r="OB112" s="32"/>
      <c r="OC112" s="27"/>
      <c r="OD112" s="27"/>
      <c r="OF112" s="6"/>
      <c r="OG112" s="6"/>
      <c r="OH112" s="6"/>
      <c r="OI112" s="6"/>
      <c r="OK112" s="14"/>
      <c r="OL112" s="32"/>
      <c r="OM112" s="27"/>
      <c r="ON112" s="27"/>
      <c r="OP112" s="6"/>
      <c r="OQ112" s="6"/>
      <c r="OR112" s="6"/>
      <c r="OS112" s="6"/>
      <c r="OT112" s="6"/>
      <c r="PF112" s="14"/>
      <c r="PG112" s="32"/>
      <c r="PH112" s="27"/>
      <c r="PI112" s="27"/>
      <c r="PK112" s="6"/>
      <c r="PL112" s="6"/>
      <c r="PM112" s="6"/>
      <c r="PN112" s="6"/>
      <c r="PO112" s="6"/>
      <c r="PQ112" s="14"/>
      <c r="PR112" s="32"/>
      <c r="PS112" s="27"/>
      <c r="PT112" s="27"/>
      <c r="PV112" s="6"/>
      <c r="PW112" s="6"/>
      <c r="PX112" s="6"/>
      <c r="PY112" s="6"/>
      <c r="PZ112" s="6"/>
      <c r="QB112" s="14"/>
      <c r="QC112" s="32"/>
      <c r="QD112" s="27"/>
      <c r="QE112" s="27"/>
      <c r="QG112" s="6"/>
      <c r="QH112" s="6"/>
      <c r="QI112" s="6"/>
      <c r="QJ112" s="6"/>
      <c r="QK112" s="6"/>
      <c r="QM112" s="14"/>
      <c r="QN112" s="32"/>
      <c r="QO112" s="27"/>
      <c r="QP112" s="27"/>
      <c r="QR112" s="6"/>
      <c r="QS112" s="6"/>
      <c r="QT112" s="6"/>
      <c r="QU112" s="6"/>
      <c r="QV112" s="6"/>
      <c r="QX112" s="14"/>
      <c r="QY112" s="32"/>
      <c r="QZ112" s="27"/>
      <c r="RA112" s="27"/>
      <c r="RC112" s="6"/>
      <c r="RD112" s="6"/>
      <c r="RE112" s="6"/>
      <c r="RF112" s="6"/>
      <c r="RG112" s="6"/>
    </row>
    <row r="113" spans="121:475">
      <c r="DQ113" s="105"/>
      <c r="EA113" s="105"/>
      <c r="EK113" s="14"/>
      <c r="EL113" s="32"/>
      <c r="EM113" s="27"/>
      <c r="EN113" s="27"/>
      <c r="EP113" s="6"/>
      <c r="EQ113" s="6"/>
      <c r="ER113" s="6"/>
      <c r="ES113" s="6"/>
      <c r="EU113" s="14"/>
      <c r="EV113" s="32"/>
      <c r="EW113" s="27"/>
      <c r="EX113" s="27"/>
      <c r="EZ113" s="6"/>
      <c r="FA113" s="6"/>
      <c r="FB113" s="6"/>
      <c r="FC113" s="6"/>
      <c r="FE113" s="14"/>
      <c r="FF113" s="32"/>
      <c r="FG113" s="27"/>
      <c r="FH113" s="27"/>
      <c r="FJ113" s="6"/>
      <c r="FK113" s="6"/>
      <c r="FL113" s="6"/>
      <c r="FM113" s="6"/>
      <c r="FO113" s="14"/>
      <c r="FP113" s="32"/>
      <c r="FQ113" s="27"/>
      <c r="FR113" s="27"/>
      <c r="FT113" s="6"/>
      <c r="FU113" s="6"/>
      <c r="FV113" s="6"/>
      <c r="FW113" s="6"/>
      <c r="FY113" s="14"/>
      <c r="FZ113" s="32"/>
      <c r="GA113" s="27"/>
      <c r="GB113" s="27"/>
      <c r="GD113" s="6"/>
      <c r="GE113" s="6"/>
      <c r="GF113" s="6"/>
      <c r="GG113" s="6"/>
      <c r="GI113" s="14"/>
      <c r="GJ113" s="32"/>
      <c r="GK113" s="27"/>
      <c r="GL113" s="27"/>
      <c r="GN113" s="6"/>
      <c r="GO113" s="6"/>
      <c r="GP113" s="6"/>
      <c r="GQ113" s="6"/>
      <c r="GS113" s="14"/>
      <c r="GT113" s="32"/>
      <c r="GU113" s="27"/>
      <c r="GV113" s="27"/>
      <c r="GX113" s="6"/>
      <c r="GY113" s="6"/>
      <c r="GZ113" s="6"/>
      <c r="HA113" s="6"/>
      <c r="HC113" s="14"/>
      <c r="HD113" s="32"/>
      <c r="HE113" s="27"/>
      <c r="HF113" s="27"/>
      <c r="HH113" s="6"/>
      <c r="HI113" s="6"/>
      <c r="HJ113" s="6"/>
      <c r="HK113" s="6"/>
      <c r="HM113" s="14"/>
      <c r="HN113" s="32"/>
      <c r="HO113" s="27"/>
      <c r="HP113" s="27"/>
      <c r="HR113" s="6"/>
      <c r="HS113" s="6"/>
      <c r="HT113" s="6"/>
      <c r="HU113" s="6"/>
      <c r="HW113" s="14"/>
      <c r="HX113" s="32"/>
      <c r="HY113" s="27"/>
      <c r="HZ113" s="27"/>
      <c r="IB113" s="6"/>
      <c r="IC113" s="6"/>
      <c r="ID113" s="6"/>
      <c r="IE113" s="6"/>
      <c r="IG113" s="14"/>
      <c r="IH113" s="32"/>
      <c r="II113" s="27"/>
      <c r="IJ113" s="27"/>
      <c r="IL113" s="6"/>
      <c r="IM113" s="6"/>
      <c r="IN113" s="6"/>
      <c r="IO113" s="6"/>
      <c r="IQ113" s="14"/>
      <c r="IR113" s="32"/>
      <c r="IS113" s="27"/>
      <c r="IT113" s="27"/>
      <c r="IV113" s="6"/>
      <c r="IW113" s="6"/>
      <c r="IX113" s="6"/>
      <c r="IY113" s="6"/>
      <c r="JA113" s="14"/>
      <c r="JB113" s="32"/>
      <c r="JC113" s="27"/>
      <c r="JD113" s="27"/>
      <c r="JF113" s="6"/>
      <c r="JG113" s="6"/>
      <c r="JH113" s="6"/>
      <c r="JI113" s="6"/>
      <c r="JK113" s="14"/>
      <c r="JL113" s="32"/>
      <c r="JM113" s="27"/>
      <c r="JN113" s="27"/>
      <c r="JP113" s="6"/>
      <c r="JQ113" s="6"/>
      <c r="JR113" s="6"/>
      <c r="JS113" s="6"/>
      <c r="JU113" s="14"/>
      <c r="JV113" s="32"/>
      <c r="JW113" s="27"/>
      <c r="JX113" s="27"/>
      <c r="JZ113" s="6"/>
      <c r="KA113" s="6"/>
      <c r="KB113" s="6"/>
      <c r="KC113" s="6"/>
      <c r="KE113" s="14"/>
      <c r="KF113" s="32"/>
      <c r="KG113" s="27"/>
      <c r="KH113" s="27"/>
      <c r="KJ113" s="6"/>
      <c r="KK113" s="6"/>
      <c r="KL113" s="6"/>
      <c r="KM113" s="6"/>
      <c r="KO113" s="14"/>
      <c r="KP113" s="32"/>
      <c r="KQ113" s="27"/>
      <c r="KR113" s="27"/>
      <c r="KT113" s="6"/>
      <c r="KU113" s="6"/>
      <c r="KV113" s="6"/>
      <c r="KW113" s="6"/>
      <c r="KY113" s="14"/>
      <c r="KZ113" s="32"/>
      <c r="LA113" s="27"/>
      <c r="LB113" s="27"/>
      <c r="LD113" s="6"/>
      <c r="LE113" s="6"/>
      <c r="LF113" s="6"/>
      <c r="LG113" s="6"/>
      <c r="LI113" s="14"/>
      <c r="LJ113" s="32"/>
      <c r="LK113" s="27"/>
      <c r="LL113" s="27"/>
      <c r="LN113" s="6"/>
      <c r="LO113" s="6"/>
      <c r="LP113" s="6"/>
      <c r="LQ113" s="6"/>
      <c r="LS113" s="14"/>
      <c r="LT113" s="32"/>
      <c r="LU113" s="27"/>
      <c r="LV113" s="27"/>
      <c r="LX113" s="6"/>
      <c r="LY113" s="6"/>
      <c r="LZ113" s="6"/>
      <c r="MA113" s="6"/>
      <c r="MC113" s="14"/>
      <c r="MD113" s="32"/>
      <c r="ME113" s="27"/>
      <c r="MF113" s="27"/>
      <c r="MH113" s="6"/>
      <c r="MI113" s="6"/>
      <c r="MJ113" s="6"/>
      <c r="MK113" s="6"/>
      <c r="MM113" s="14"/>
      <c r="MN113" s="32"/>
      <c r="MO113" s="27"/>
      <c r="MP113" s="27"/>
      <c r="MR113" s="6"/>
      <c r="MS113" s="6"/>
      <c r="MT113" s="6"/>
      <c r="MU113" s="6"/>
      <c r="MW113" s="14"/>
      <c r="MX113" s="32"/>
      <c r="MY113" s="27"/>
      <c r="MZ113" s="27"/>
      <c r="NB113" s="6"/>
      <c r="NC113" s="6"/>
      <c r="ND113" s="6"/>
      <c r="NE113" s="6"/>
      <c r="NG113" s="14"/>
      <c r="NH113" s="32"/>
      <c r="NI113" s="27"/>
      <c r="NJ113" s="27"/>
      <c r="NL113" s="6"/>
      <c r="NM113" s="6"/>
      <c r="NN113" s="6"/>
      <c r="NO113" s="6"/>
      <c r="NQ113" s="14"/>
      <c r="NR113" s="32"/>
      <c r="NS113" s="27"/>
      <c r="NT113" s="27"/>
      <c r="NV113" s="6"/>
      <c r="NW113" s="6"/>
      <c r="NX113" s="6"/>
      <c r="NY113" s="6"/>
      <c r="OA113" s="14"/>
      <c r="OB113" s="32"/>
      <c r="OC113" s="27"/>
      <c r="OD113" s="27"/>
      <c r="OF113" s="6"/>
      <c r="OG113" s="6"/>
      <c r="OH113" s="6"/>
      <c r="OI113" s="6"/>
      <c r="OK113" s="14"/>
      <c r="OL113" s="32"/>
      <c r="OM113" s="27"/>
      <c r="ON113" s="27"/>
      <c r="OP113" s="6"/>
      <c r="OQ113" s="6"/>
      <c r="OR113" s="6"/>
      <c r="OS113" s="6"/>
      <c r="OT113" s="6"/>
      <c r="PF113" s="14"/>
      <c r="PG113" s="32"/>
      <c r="PH113" s="27"/>
      <c r="PI113" s="27"/>
      <c r="PK113" s="6"/>
      <c r="PL113" s="6"/>
      <c r="PM113" s="6"/>
      <c r="PN113" s="6"/>
      <c r="PO113" s="6"/>
      <c r="PQ113" s="14"/>
      <c r="PR113" s="32"/>
      <c r="PS113" s="27"/>
      <c r="PT113" s="27"/>
      <c r="PV113" s="6"/>
      <c r="PW113" s="6"/>
      <c r="PX113" s="6"/>
      <c r="PY113" s="6"/>
      <c r="PZ113" s="6"/>
      <c r="QB113" s="14"/>
      <c r="QC113" s="32"/>
      <c r="QD113" s="27"/>
      <c r="QE113" s="27"/>
      <c r="QG113" s="6"/>
      <c r="QH113" s="6"/>
      <c r="QI113" s="6"/>
      <c r="QJ113" s="6"/>
      <c r="QK113" s="6"/>
      <c r="QM113" s="14"/>
      <c r="QN113" s="32"/>
      <c r="QO113" s="27"/>
      <c r="QP113" s="27"/>
      <c r="QR113" s="6"/>
      <c r="QS113" s="6"/>
      <c r="QT113" s="6"/>
      <c r="QU113" s="6"/>
      <c r="QV113" s="6"/>
      <c r="QX113" s="14"/>
      <c r="QY113" s="32"/>
      <c r="QZ113" s="27"/>
      <c r="RA113" s="27"/>
      <c r="RC113" s="6"/>
      <c r="RD113" s="6"/>
      <c r="RE113" s="6"/>
      <c r="RF113" s="6"/>
      <c r="RG113" s="6"/>
    </row>
    <row r="114" spans="121:475">
      <c r="DQ114" s="105"/>
      <c r="EA114" s="105"/>
      <c r="EK114" s="14"/>
      <c r="EL114" s="32"/>
      <c r="EM114" s="27"/>
      <c r="EN114" s="27"/>
      <c r="EP114" s="6"/>
      <c r="EQ114" s="6"/>
      <c r="ER114" s="6"/>
      <c r="ES114" s="6"/>
      <c r="EU114" s="14"/>
      <c r="EV114" s="32"/>
      <c r="EW114" s="27"/>
      <c r="EX114" s="27"/>
      <c r="EZ114" s="6"/>
      <c r="FA114" s="6"/>
      <c r="FB114" s="6"/>
      <c r="FC114" s="6"/>
      <c r="FE114" s="14"/>
      <c r="FF114" s="32"/>
      <c r="FG114" s="27"/>
      <c r="FH114" s="27"/>
      <c r="FJ114" s="6"/>
      <c r="FK114" s="6"/>
      <c r="FL114" s="6"/>
      <c r="FM114" s="6"/>
      <c r="FO114" s="14"/>
      <c r="FP114" s="32"/>
      <c r="FQ114" s="27"/>
      <c r="FR114" s="27"/>
      <c r="FT114" s="6"/>
      <c r="FU114" s="6"/>
      <c r="FV114" s="6"/>
      <c r="FW114" s="6"/>
      <c r="FY114" s="14"/>
      <c r="FZ114" s="32"/>
      <c r="GA114" s="27"/>
      <c r="GB114" s="27"/>
      <c r="GD114" s="6"/>
      <c r="GE114" s="6"/>
      <c r="GF114" s="6"/>
      <c r="GG114" s="6"/>
      <c r="GI114" s="14"/>
      <c r="GJ114" s="32"/>
      <c r="GK114" s="27"/>
      <c r="GL114" s="27"/>
      <c r="GN114" s="6"/>
      <c r="GO114" s="6"/>
      <c r="GP114" s="6"/>
      <c r="GQ114" s="6"/>
      <c r="GS114" s="14"/>
      <c r="GT114" s="32"/>
      <c r="GU114" s="27"/>
      <c r="GV114" s="27"/>
      <c r="GX114" s="6"/>
      <c r="GY114" s="6"/>
      <c r="GZ114" s="6"/>
      <c r="HA114" s="6"/>
      <c r="HC114" s="14"/>
      <c r="HD114" s="32"/>
      <c r="HE114" s="27"/>
      <c r="HF114" s="27"/>
      <c r="HH114" s="6"/>
      <c r="HI114" s="6"/>
      <c r="HJ114" s="6"/>
      <c r="HK114" s="6"/>
      <c r="HM114" s="14"/>
      <c r="HN114" s="32"/>
      <c r="HO114" s="27"/>
      <c r="HP114" s="27"/>
      <c r="HR114" s="6"/>
      <c r="HS114" s="6"/>
      <c r="HT114" s="6"/>
      <c r="HU114" s="6"/>
      <c r="HW114" s="14"/>
      <c r="HX114" s="32"/>
      <c r="HY114" s="27"/>
      <c r="HZ114" s="27"/>
      <c r="IB114" s="6"/>
      <c r="IC114" s="6"/>
      <c r="ID114" s="6"/>
      <c r="IE114" s="6"/>
      <c r="IG114" s="14"/>
      <c r="IH114" s="32"/>
      <c r="II114" s="27"/>
      <c r="IJ114" s="27"/>
      <c r="IL114" s="6"/>
      <c r="IM114" s="6"/>
      <c r="IN114" s="6"/>
      <c r="IO114" s="6"/>
      <c r="IQ114" s="14"/>
      <c r="IR114" s="32"/>
      <c r="IS114" s="27"/>
      <c r="IT114" s="27"/>
      <c r="IV114" s="6"/>
      <c r="IW114" s="6"/>
      <c r="IX114" s="6"/>
      <c r="IY114" s="6"/>
      <c r="JA114" s="14"/>
      <c r="JB114" s="32"/>
      <c r="JC114" s="27"/>
      <c r="JD114" s="27"/>
      <c r="JF114" s="6"/>
      <c r="JG114" s="6"/>
      <c r="JH114" s="6"/>
      <c r="JI114" s="6"/>
      <c r="JK114" s="14"/>
      <c r="JL114" s="32"/>
      <c r="JM114" s="27"/>
      <c r="JN114" s="27"/>
      <c r="JP114" s="6"/>
      <c r="JQ114" s="6"/>
      <c r="JR114" s="6"/>
      <c r="JS114" s="6"/>
      <c r="JU114" s="14"/>
      <c r="JV114" s="32"/>
      <c r="JW114" s="27"/>
      <c r="JX114" s="27"/>
      <c r="JZ114" s="6"/>
      <c r="KA114" s="6"/>
      <c r="KB114" s="6"/>
      <c r="KC114" s="6"/>
      <c r="KE114" s="14"/>
      <c r="KF114" s="32"/>
      <c r="KG114" s="27"/>
      <c r="KH114" s="27"/>
      <c r="KJ114" s="6"/>
      <c r="KK114" s="6"/>
      <c r="KL114" s="6"/>
      <c r="KM114" s="6"/>
      <c r="KO114" s="14"/>
      <c r="KP114" s="32"/>
      <c r="KQ114" s="27"/>
      <c r="KR114" s="27"/>
      <c r="KT114" s="6"/>
      <c r="KU114" s="6"/>
      <c r="KV114" s="6"/>
      <c r="KW114" s="6"/>
      <c r="KY114" s="14"/>
      <c r="KZ114" s="32"/>
      <c r="LA114" s="27"/>
      <c r="LB114" s="27"/>
      <c r="LD114" s="6"/>
      <c r="LE114" s="6"/>
      <c r="LF114" s="6"/>
      <c r="LG114" s="6"/>
      <c r="LI114" s="14"/>
      <c r="LJ114" s="32"/>
      <c r="LK114" s="27"/>
      <c r="LL114" s="27"/>
      <c r="LN114" s="6"/>
      <c r="LO114" s="6"/>
      <c r="LP114" s="6"/>
      <c r="LQ114" s="6"/>
      <c r="LS114" s="14"/>
      <c r="LT114" s="32"/>
      <c r="LU114" s="27"/>
      <c r="LV114" s="27"/>
      <c r="LX114" s="6"/>
      <c r="LY114" s="6"/>
      <c r="LZ114" s="6"/>
      <c r="MA114" s="6"/>
      <c r="MC114" s="14"/>
      <c r="MD114" s="32"/>
      <c r="ME114" s="27"/>
      <c r="MF114" s="27"/>
      <c r="MH114" s="6"/>
      <c r="MI114" s="6"/>
      <c r="MJ114" s="6"/>
      <c r="MK114" s="6"/>
      <c r="MM114" s="14"/>
      <c r="MN114" s="32"/>
      <c r="MO114" s="27"/>
      <c r="MP114" s="27"/>
      <c r="MR114" s="6"/>
      <c r="MS114" s="6"/>
      <c r="MT114" s="6"/>
      <c r="MU114" s="6"/>
      <c r="MW114" s="14"/>
      <c r="MX114" s="32"/>
      <c r="MY114" s="27"/>
      <c r="MZ114" s="27"/>
      <c r="NB114" s="6"/>
      <c r="NC114" s="6"/>
      <c r="ND114" s="6"/>
      <c r="NE114" s="6"/>
      <c r="NG114" s="14"/>
      <c r="NH114" s="32"/>
      <c r="NI114" s="27"/>
      <c r="NJ114" s="27"/>
      <c r="NL114" s="6"/>
      <c r="NM114" s="6"/>
      <c r="NN114" s="6"/>
      <c r="NO114" s="6"/>
      <c r="NQ114" s="14"/>
      <c r="NR114" s="32"/>
      <c r="NS114" s="27"/>
      <c r="NT114" s="27"/>
      <c r="NV114" s="6"/>
      <c r="NW114" s="6"/>
      <c r="NX114" s="6"/>
      <c r="NY114" s="6"/>
      <c r="OA114" s="14"/>
      <c r="OB114" s="32"/>
      <c r="OC114" s="27"/>
      <c r="OD114" s="27"/>
      <c r="OF114" s="6"/>
      <c r="OG114" s="6"/>
      <c r="OH114" s="6"/>
      <c r="OI114" s="6"/>
      <c r="OK114" s="14"/>
      <c r="OL114" s="32"/>
      <c r="OM114" s="27"/>
      <c r="ON114" s="27"/>
      <c r="OP114" s="6"/>
      <c r="OQ114" s="6"/>
      <c r="OR114" s="6"/>
      <c r="OS114" s="6"/>
      <c r="OT114" s="6"/>
      <c r="PF114" s="14"/>
      <c r="PG114" s="32"/>
      <c r="PH114" s="27"/>
      <c r="PI114" s="27"/>
      <c r="PK114" s="6"/>
      <c r="PL114" s="6"/>
      <c r="PM114" s="6"/>
      <c r="PN114" s="6"/>
      <c r="PO114" s="6"/>
      <c r="PQ114" s="14"/>
      <c r="PR114" s="32"/>
      <c r="PS114" s="27"/>
      <c r="PT114" s="27"/>
      <c r="PV114" s="6"/>
      <c r="PW114" s="6"/>
      <c r="PX114" s="6"/>
      <c r="PY114" s="6"/>
      <c r="PZ114" s="6"/>
      <c r="QB114" s="14"/>
      <c r="QC114" s="32"/>
      <c r="QD114" s="27"/>
      <c r="QE114" s="27"/>
      <c r="QG114" s="6"/>
      <c r="QH114" s="6"/>
      <c r="QI114" s="6"/>
      <c r="QJ114" s="6"/>
      <c r="QK114" s="6"/>
      <c r="QM114" s="14"/>
      <c r="QN114" s="32"/>
      <c r="QO114" s="27"/>
      <c r="QP114" s="27"/>
      <c r="QR114" s="6"/>
      <c r="QS114" s="6"/>
      <c r="QT114" s="6"/>
      <c r="QU114" s="6"/>
      <c r="QV114" s="6"/>
      <c r="QX114" s="14"/>
      <c r="QY114" s="32"/>
      <c r="QZ114" s="27"/>
      <c r="RA114" s="27"/>
      <c r="RC114" s="6"/>
      <c r="RD114" s="6"/>
      <c r="RE114" s="6"/>
      <c r="RF114" s="6"/>
      <c r="RG114" s="6"/>
    </row>
    <row r="115" spans="121:475">
      <c r="DQ115" s="105"/>
      <c r="EA115" s="105"/>
      <c r="EK115" s="14"/>
      <c r="EL115" s="32"/>
      <c r="EM115" s="27"/>
      <c r="EN115" s="27"/>
      <c r="EP115" s="6"/>
      <c r="EQ115" s="6"/>
      <c r="ER115" s="6"/>
      <c r="ES115" s="6"/>
      <c r="EU115" s="14"/>
      <c r="EV115" s="32"/>
      <c r="EW115" s="27"/>
      <c r="EX115" s="27"/>
      <c r="EZ115" s="6"/>
      <c r="FA115" s="6"/>
      <c r="FB115" s="6"/>
      <c r="FC115" s="6"/>
      <c r="FE115" s="14"/>
      <c r="FF115" s="32"/>
      <c r="FG115" s="27"/>
      <c r="FH115" s="27"/>
      <c r="FJ115" s="6"/>
      <c r="FK115" s="6"/>
      <c r="FL115" s="6"/>
      <c r="FM115" s="6"/>
      <c r="FO115" s="14"/>
      <c r="FP115" s="32"/>
      <c r="FQ115" s="27"/>
      <c r="FR115" s="27"/>
      <c r="FT115" s="6"/>
      <c r="FU115" s="6"/>
      <c r="FV115" s="6"/>
      <c r="FW115" s="6"/>
      <c r="FY115" s="14"/>
      <c r="FZ115" s="32"/>
      <c r="GA115" s="27"/>
      <c r="GB115" s="27"/>
      <c r="GD115" s="6"/>
      <c r="GE115" s="6"/>
      <c r="GF115" s="6"/>
      <c r="GG115" s="6"/>
      <c r="GI115" s="14"/>
      <c r="GJ115" s="32"/>
      <c r="GK115" s="27"/>
      <c r="GL115" s="27"/>
      <c r="GN115" s="6"/>
      <c r="GO115" s="6"/>
      <c r="GP115" s="6"/>
      <c r="GQ115" s="6"/>
      <c r="GS115" s="14"/>
      <c r="GT115" s="32"/>
      <c r="GU115" s="27"/>
      <c r="GV115" s="27"/>
      <c r="GX115" s="6"/>
      <c r="GY115" s="6"/>
      <c r="GZ115" s="6"/>
      <c r="HA115" s="6"/>
      <c r="HC115" s="14"/>
      <c r="HD115" s="32"/>
      <c r="HE115" s="27"/>
      <c r="HF115" s="27"/>
      <c r="HH115" s="6"/>
      <c r="HI115" s="6"/>
      <c r="HJ115" s="6"/>
      <c r="HK115" s="6"/>
      <c r="HM115" s="14"/>
      <c r="HN115" s="32"/>
      <c r="HO115" s="27"/>
      <c r="HP115" s="27"/>
      <c r="HR115" s="6"/>
      <c r="HS115" s="6"/>
      <c r="HT115" s="6"/>
      <c r="HU115" s="6"/>
      <c r="HW115" s="14"/>
      <c r="HX115" s="32"/>
      <c r="HY115" s="27"/>
      <c r="HZ115" s="27"/>
      <c r="IB115" s="6"/>
      <c r="IC115" s="6"/>
      <c r="ID115" s="6"/>
      <c r="IE115" s="6"/>
      <c r="IG115" s="14"/>
      <c r="IH115" s="32"/>
      <c r="II115" s="27"/>
      <c r="IJ115" s="27"/>
      <c r="IL115" s="6"/>
      <c r="IM115" s="6"/>
      <c r="IN115" s="6"/>
      <c r="IO115" s="6"/>
      <c r="IQ115" s="14"/>
      <c r="IR115" s="32"/>
      <c r="IS115" s="27"/>
      <c r="IT115" s="27"/>
      <c r="IV115" s="6"/>
      <c r="IW115" s="6"/>
      <c r="IX115" s="6"/>
      <c r="IY115" s="6"/>
      <c r="JA115" s="14"/>
      <c r="JB115" s="32"/>
      <c r="JC115" s="27"/>
      <c r="JD115" s="27"/>
      <c r="JF115" s="6"/>
      <c r="JG115" s="6"/>
      <c r="JH115" s="6"/>
      <c r="JI115" s="6"/>
      <c r="JK115" s="14"/>
      <c r="JL115" s="32"/>
      <c r="JM115" s="27"/>
      <c r="JN115" s="27"/>
      <c r="JP115" s="6"/>
      <c r="JQ115" s="6"/>
      <c r="JR115" s="6"/>
      <c r="JS115" s="6"/>
      <c r="JU115" s="14"/>
      <c r="JV115" s="32"/>
      <c r="JW115" s="27"/>
      <c r="JX115" s="27"/>
      <c r="JZ115" s="6"/>
      <c r="KA115" s="6"/>
      <c r="KB115" s="6"/>
      <c r="KC115" s="6"/>
      <c r="KE115" s="14"/>
      <c r="KF115" s="32"/>
      <c r="KG115" s="27"/>
      <c r="KH115" s="27"/>
      <c r="KJ115" s="6"/>
      <c r="KK115" s="6"/>
      <c r="KL115" s="6"/>
      <c r="KM115" s="6"/>
      <c r="KO115" s="14"/>
      <c r="KP115" s="32"/>
      <c r="KQ115" s="27"/>
      <c r="KR115" s="27"/>
      <c r="KT115" s="6"/>
      <c r="KU115" s="6"/>
      <c r="KV115" s="6"/>
      <c r="KW115" s="6"/>
      <c r="KY115" s="14"/>
      <c r="KZ115" s="32"/>
      <c r="LA115" s="27"/>
      <c r="LB115" s="27"/>
      <c r="LD115" s="6"/>
      <c r="LE115" s="6"/>
      <c r="LF115" s="6"/>
      <c r="LG115" s="6"/>
      <c r="LI115" s="14"/>
      <c r="LJ115" s="32"/>
      <c r="LK115" s="27"/>
      <c r="LL115" s="27"/>
      <c r="LN115" s="6"/>
      <c r="LO115" s="6"/>
      <c r="LP115" s="6"/>
      <c r="LQ115" s="6"/>
      <c r="LS115" s="14"/>
      <c r="LT115" s="32"/>
      <c r="LU115" s="27"/>
      <c r="LV115" s="27"/>
      <c r="LX115" s="6"/>
      <c r="LY115" s="6"/>
      <c r="LZ115" s="6"/>
      <c r="MA115" s="6"/>
      <c r="MC115" s="14"/>
      <c r="MD115" s="32"/>
      <c r="ME115" s="27"/>
      <c r="MF115" s="27"/>
      <c r="MH115" s="6"/>
      <c r="MI115" s="6"/>
      <c r="MJ115" s="6"/>
      <c r="MK115" s="6"/>
      <c r="MM115" s="14"/>
      <c r="MN115" s="32"/>
      <c r="MO115" s="27"/>
      <c r="MP115" s="27"/>
      <c r="MR115" s="6"/>
      <c r="MS115" s="6"/>
      <c r="MT115" s="6"/>
      <c r="MU115" s="6"/>
      <c r="MW115" s="14"/>
      <c r="MX115" s="32"/>
      <c r="MY115" s="27"/>
      <c r="MZ115" s="27"/>
      <c r="NB115" s="6"/>
      <c r="NC115" s="6"/>
      <c r="ND115" s="6"/>
      <c r="NE115" s="6"/>
      <c r="NG115" s="14"/>
      <c r="NH115" s="32"/>
      <c r="NI115" s="27"/>
      <c r="NJ115" s="27"/>
      <c r="NL115" s="6"/>
      <c r="NM115" s="6"/>
      <c r="NN115" s="6"/>
      <c r="NO115" s="6"/>
      <c r="NQ115" s="14"/>
      <c r="NR115" s="32"/>
      <c r="NS115" s="27"/>
      <c r="NT115" s="27"/>
      <c r="NV115" s="6"/>
      <c r="NW115" s="6"/>
      <c r="NX115" s="6"/>
      <c r="NY115" s="6"/>
      <c r="OA115" s="14"/>
      <c r="OB115" s="32"/>
      <c r="OC115" s="27"/>
      <c r="OD115" s="27"/>
      <c r="OF115" s="6"/>
      <c r="OG115" s="6"/>
      <c r="OH115" s="6"/>
      <c r="OI115" s="6"/>
      <c r="OK115" s="14"/>
      <c r="OL115" s="32"/>
      <c r="OM115" s="27"/>
      <c r="ON115" s="27"/>
      <c r="OP115" s="6"/>
      <c r="OQ115" s="6"/>
      <c r="OR115" s="6"/>
      <c r="OS115" s="6"/>
      <c r="OT115" s="6"/>
      <c r="PF115" s="14"/>
      <c r="PG115" s="32"/>
      <c r="PH115" s="27"/>
      <c r="PI115" s="27"/>
      <c r="PK115" s="6"/>
      <c r="PL115" s="6"/>
      <c r="PM115" s="6"/>
      <c r="PN115" s="6"/>
      <c r="PO115" s="6"/>
      <c r="PQ115" s="14"/>
      <c r="PR115" s="32"/>
      <c r="PS115" s="27"/>
      <c r="PT115" s="27"/>
      <c r="PV115" s="6"/>
      <c r="PW115" s="6"/>
      <c r="PX115" s="6"/>
      <c r="PY115" s="6"/>
      <c r="PZ115" s="6"/>
      <c r="QB115" s="14"/>
      <c r="QC115" s="32"/>
      <c r="QD115" s="27"/>
      <c r="QE115" s="27"/>
      <c r="QG115" s="6"/>
      <c r="QH115" s="6"/>
      <c r="QI115" s="6"/>
      <c r="QJ115" s="6"/>
      <c r="QK115" s="6"/>
      <c r="QM115" s="14"/>
      <c r="QN115" s="32"/>
      <c r="QO115" s="27"/>
      <c r="QP115" s="27"/>
      <c r="QR115" s="6"/>
      <c r="QS115" s="6"/>
      <c r="QT115" s="6"/>
      <c r="QU115" s="6"/>
      <c r="QV115" s="6"/>
      <c r="QX115" s="14"/>
      <c r="QY115" s="32"/>
      <c r="QZ115" s="27"/>
      <c r="RA115" s="27"/>
      <c r="RC115" s="6"/>
      <c r="RD115" s="6"/>
      <c r="RE115" s="6"/>
      <c r="RF115" s="6"/>
      <c r="RG115" s="6"/>
    </row>
    <row r="116" spans="121:475">
      <c r="DQ116" s="105"/>
      <c r="EA116" s="105"/>
      <c r="EK116" s="14"/>
      <c r="EL116" s="32"/>
      <c r="EM116" s="27"/>
      <c r="EN116" s="27"/>
      <c r="EP116" s="6"/>
      <c r="EQ116" s="6"/>
      <c r="ER116" s="6"/>
      <c r="ES116" s="6"/>
      <c r="EU116" s="14"/>
      <c r="EV116" s="32"/>
      <c r="EW116" s="27"/>
      <c r="EX116" s="27"/>
      <c r="EZ116" s="6"/>
      <c r="FA116" s="6"/>
      <c r="FB116" s="6"/>
      <c r="FC116" s="6"/>
      <c r="FE116" s="14"/>
      <c r="FF116" s="32"/>
      <c r="FG116" s="27"/>
      <c r="FH116" s="27"/>
      <c r="FJ116" s="6"/>
      <c r="FK116" s="6"/>
      <c r="FL116" s="6"/>
      <c r="FM116" s="6"/>
      <c r="FO116" s="14"/>
      <c r="FP116" s="32"/>
      <c r="FQ116" s="27"/>
      <c r="FR116" s="27"/>
      <c r="FT116" s="6"/>
      <c r="FU116" s="6"/>
      <c r="FV116" s="6"/>
      <c r="FW116" s="6"/>
      <c r="FY116" s="14"/>
      <c r="FZ116" s="32"/>
      <c r="GA116" s="27"/>
      <c r="GB116" s="27"/>
      <c r="GD116" s="6"/>
      <c r="GE116" s="6"/>
      <c r="GF116" s="6"/>
      <c r="GG116" s="6"/>
      <c r="GI116" s="14"/>
      <c r="GJ116" s="32"/>
      <c r="GK116" s="27"/>
      <c r="GL116" s="27"/>
      <c r="GN116" s="6"/>
      <c r="GO116" s="6"/>
      <c r="GP116" s="6"/>
      <c r="GQ116" s="6"/>
      <c r="GS116" s="14"/>
      <c r="GT116" s="32"/>
      <c r="GU116" s="27"/>
      <c r="GV116" s="27"/>
      <c r="GX116" s="6"/>
      <c r="GY116" s="6"/>
      <c r="GZ116" s="6"/>
      <c r="HA116" s="6"/>
      <c r="HC116" s="14"/>
      <c r="HD116" s="32"/>
      <c r="HE116" s="27"/>
      <c r="HF116" s="27"/>
      <c r="HH116" s="6"/>
      <c r="HI116" s="6"/>
      <c r="HJ116" s="6"/>
      <c r="HK116" s="6"/>
      <c r="HM116" s="14"/>
      <c r="HN116" s="32"/>
      <c r="HO116" s="27"/>
      <c r="HP116" s="27"/>
      <c r="HR116" s="6"/>
      <c r="HS116" s="6"/>
      <c r="HT116" s="6"/>
      <c r="HU116" s="6"/>
      <c r="HW116" s="14"/>
      <c r="HX116" s="32"/>
      <c r="HY116" s="27"/>
      <c r="HZ116" s="27"/>
      <c r="IB116" s="6"/>
      <c r="IC116" s="6"/>
      <c r="ID116" s="6"/>
      <c r="IE116" s="6"/>
      <c r="IG116" s="14"/>
      <c r="IH116" s="32"/>
      <c r="II116" s="27"/>
      <c r="IJ116" s="27"/>
      <c r="IL116" s="6"/>
      <c r="IM116" s="6"/>
      <c r="IN116" s="6"/>
      <c r="IO116" s="6"/>
      <c r="IQ116" s="14"/>
      <c r="IR116" s="32"/>
      <c r="IS116" s="27"/>
      <c r="IT116" s="27"/>
      <c r="IV116" s="6"/>
      <c r="IW116" s="6"/>
      <c r="IX116" s="6"/>
      <c r="IY116" s="6"/>
      <c r="JA116" s="14"/>
      <c r="JB116" s="32"/>
      <c r="JC116" s="27"/>
      <c r="JD116" s="27"/>
      <c r="JF116" s="6"/>
      <c r="JG116" s="6"/>
      <c r="JH116" s="6"/>
      <c r="JI116" s="6"/>
      <c r="JK116" s="14"/>
      <c r="JL116" s="32"/>
      <c r="JM116" s="27"/>
      <c r="JN116" s="27"/>
      <c r="JP116" s="6"/>
      <c r="JQ116" s="6"/>
      <c r="JR116" s="6"/>
      <c r="JS116" s="6"/>
      <c r="JU116" s="14"/>
      <c r="JV116" s="32"/>
      <c r="JW116" s="27"/>
      <c r="JX116" s="27"/>
      <c r="JZ116" s="6"/>
      <c r="KA116" s="6"/>
      <c r="KB116" s="6"/>
      <c r="KC116" s="6"/>
      <c r="KE116" s="14"/>
      <c r="KF116" s="32"/>
      <c r="KG116" s="27"/>
      <c r="KH116" s="27"/>
      <c r="KJ116" s="6"/>
      <c r="KK116" s="6"/>
      <c r="KL116" s="6"/>
      <c r="KM116" s="6"/>
      <c r="KO116" s="14"/>
      <c r="KP116" s="32"/>
      <c r="KQ116" s="27"/>
      <c r="KR116" s="27"/>
      <c r="KT116" s="6"/>
      <c r="KU116" s="6"/>
      <c r="KV116" s="6"/>
      <c r="KW116" s="6"/>
      <c r="KY116" s="14"/>
      <c r="KZ116" s="32"/>
      <c r="LA116" s="27"/>
      <c r="LB116" s="27"/>
      <c r="LD116" s="6"/>
      <c r="LE116" s="6"/>
      <c r="LF116" s="6"/>
      <c r="LG116" s="6"/>
      <c r="LI116" s="14"/>
      <c r="LJ116" s="32"/>
      <c r="LK116" s="27"/>
      <c r="LL116" s="27"/>
      <c r="LN116" s="6"/>
      <c r="LO116" s="6"/>
      <c r="LP116" s="6"/>
      <c r="LQ116" s="6"/>
      <c r="LS116" s="14"/>
      <c r="LT116" s="32"/>
      <c r="LU116" s="27"/>
      <c r="LV116" s="27"/>
      <c r="LX116" s="6"/>
      <c r="LY116" s="6"/>
      <c r="LZ116" s="6"/>
      <c r="MA116" s="6"/>
      <c r="MC116" s="14"/>
      <c r="MD116" s="32"/>
      <c r="ME116" s="27"/>
      <c r="MF116" s="27"/>
      <c r="MH116" s="6"/>
      <c r="MI116" s="6"/>
      <c r="MJ116" s="6"/>
      <c r="MK116" s="6"/>
      <c r="MM116" s="14"/>
      <c r="MN116" s="32"/>
      <c r="MO116" s="27"/>
      <c r="MP116" s="27"/>
      <c r="MR116" s="6"/>
      <c r="MS116" s="6"/>
      <c r="MT116" s="6"/>
      <c r="MU116" s="6"/>
      <c r="MW116" s="14"/>
      <c r="MX116" s="32"/>
      <c r="MY116" s="27"/>
      <c r="MZ116" s="27"/>
      <c r="NB116" s="6"/>
      <c r="NC116" s="6"/>
      <c r="ND116" s="6"/>
      <c r="NE116" s="6"/>
      <c r="NG116" s="14"/>
      <c r="NH116" s="32"/>
      <c r="NI116" s="27"/>
      <c r="NJ116" s="27"/>
      <c r="NL116" s="6"/>
      <c r="NM116" s="6"/>
      <c r="NN116" s="6"/>
      <c r="NO116" s="6"/>
      <c r="NQ116" s="14"/>
      <c r="NR116" s="32"/>
      <c r="NS116" s="27"/>
      <c r="NT116" s="27"/>
      <c r="NV116" s="6"/>
      <c r="NW116" s="6"/>
      <c r="NX116" s="6"/>
      <c r="NY116" s="6"/>
      <c r="OA116" s="14"/>
      <c r="OB116" s="32"/>
      <c r="OC116" s="27"/>
      <c r="OD116" s="27"/>
      <c r="OF116" s="6"/>
      <c r="OG116" s="6"/>
      <c r="OH116" s="6"/>
      <c r="OI116" s="6"/>
      <c r="OK116" s="14"/>
      <c r="OL116" s="32"/>
      <c r="OM116" s="27"/>
      <c r="ON116" s="27"/>
      <c r="OP116" s="6"/>
      <c r="OQ116" s="6"/>
      <c r="OR116" s="6"/>
      <c r="OS116" s="6"/>
      <c r="OT116" s="6"/>
      <c r="PF116" s="14"/>
      <c r="PG116" s="32"/>
      <c r="PH116" s="27"/>
      <c r="PI116" s="27"/>
      <c r="PK116" s="6"/>
      <c r="PL116" s="6"/>
      <c r="PM116" s="6"/>
      <c r="PN116" s="6"/>
      <c r="PO116" s="6"/>
      <c r="PQ116" s="14"/>
      <c r="PR116" s="32"/>
      <c r="PS116" s="27"/>
      <c r="PT116" s="27"/>
      <c r="PV116" s="6"/>
      <c r="PW116" s="6"/>
      <c r="PX116" s="6"/>
      <c r="PY116" s="6"/>
      <c r="PZ116" s="6"/>
      <c r="QB116" s="14"/>
      <c r="QC116" s="32"/>
      <c r="QD116" s="27"/>
      <c r="QE116" s="27"/>
      <c r="QG116" s="6"/>
      <c r="QH116" s="6"/>
      <c r="QI116" s="6"/>
      <c r="QJ116" s="6"/>
      <c r="QK116" s="6"/>
      <c r="QM116" s="14"/>
      <c r="QN116" s="32"/>
      <c r="QO116" s="27"/>
      <c r="QP116" s="27"/>
      <c r="QR116" s="6"/>
      <c r="QS116" s="6"/>
      <c r="QT116" s="6"/>
      <c r="QU116" s="6"/>
      <c r="QV116" s="6"/>
      <c r="QX116" s="14"/>
      <c r="QY116" s="32"/>
      <c r="QZ116" s="27"/>
      <c r="RA116" s="27"/>
      <c r="RC116" s="6"/>
      <c r="RD116" s="6"/>
      <c r="RE116" s="6"/>
      <c r="RF116" s="6"/>
      <c r="RG116" s="6"/>
    </row>
    <row r="117" spans="121:475">
      <c r="DQ117" s="105"/>
      <c r="EA117" s="105"/>
      <c r="EK117" s="14"/>
      <c r="EL117" s="32"/>
      <c r="EM117" s="27"/>
      <c r="EN117" s="27"/>
      <c r="EP117" s="6"/>
      <c r="EQ117" s="6"/>
      <c r="ER117" s="6"/>
      <c r="ES117" s="6"/>
      <c r="EU117" s="14"/>
      <c r="EV117" s="32"/>
      <c r="EW117" s="27"/>
      <c r="EX117" s="27"/>
      <c r="EZ117" s="6"/>
      <c r="FA117" s="6"/>
      <c r="FB117" s="6"/>
      <c r="FC117" s="6"/>
      <c r="FE117" s="14"/>
      <c r="FF117" s="32"/>
      <c r="FG117" s="27"/>
      <c r="FH117" s="27"/>
      <c r="FJ117" s="6"/>
      <c r="FK117" s="6"/>
      <c r="FL117" s="6"/>
      <c r="FM117" s="6"/>
      <c r="FO117" s="14"/>
      <c r="FP117" s="32"/>
      <c r="FQ117" s="27"/>
      <c r="FR117" s="27"/>
      <c r="FT117" s="6"/>
      <c r="FU117" s="6"/>
      <c r="FV117" s="6"/>
      <c r="FW117" s="6"/>
      <c r="FY117" s="14"/>
      <c r="FZ117" s="32"/>
      <c r="GA117" s="27"/>
      <c r="GB117" s="27"/>
      <c r="GD117" s="6"/>
      <c r="GE117" s="6"/>
      <c r="GF117" s="6"/>
      <c r="GG117" s="6"/>
      <c r="GI117" s="14"/>
      <c r="GJ117" s="32"/>
      <c r="GK117" s="27"/>
      <c r="GL117" s="27"/>
      <c r="GN117" s="6"/>
      <c r="GO117" s="6"/>
      <c r="GP117" s="6"/>
      <c r="GQ117" s="6"/>
      <c r="GS117" s="14"/>
      <c r="GT117" s="32"/>
      <c r="GU117" s="27"/>
      <c r="GV117" s="27"/>
      <c r="GX117" s="6"/>
      <c r="GY117" s="6"/>
      <c r="GZ117" s="6"/>
      <c r="HA117" s="6"/>
      <c r="HC117" s="14"/>
      <c r="HD117" s="32"/>
      <c r="HE117" s="27"/>
      <c r="HF117" s="27"/>
      <c r="HH117" s="6"/>
      <c r="HI117" s="6"/>
      <c r="HJ117" s="6"/>
      <c r="HK117" s="6"/>
      <c r="HM117" s="14"/>
      <c r="HN117" s="32"/>
      <c r="HO117" s="27"/>
      <c r="HP117" s="27"/>
      <c r="HR117" s="6"/>
      <c r="HS117" s="6"/>
      <c r="HT117" s="6"/>
      <c r="HU117" s="6"/>
      <c r="HW117" s="14"/>
      <c r="HX117" s="32"/>
      <c r="HY117" s="27"/>
      <c r="HZ117" s="27"/>
      <c r="IB117" s="6"/>
      <c r="IC117" s="6"/>
      <c r="ID117" s="6"/>
      <c r="IE117" s="6"/>
      <c r="IG117" s="14"/>
      <c r="IH117" s="32"/>
      <c r="II117" s="27"/>
      <c r="IJ117" s="27"/>
      <c r="IL117" s="6"/>
      <c r="IM117" s="6"/>
      <c r="IN117" s="6"/>
      <c r="IO117" s="6"/>
      <c r="IQ117" s="14"/>
      <c r="IR117" s="32"/>
      <c r="IS117" s="27"/>
      <c r="IT117" s="27"/>
      <c r="IV117" s="6"/>
      <c r="IW117" s="6"/>
      <c r="IX117" s="6"/>
      <c r="IY117" s="6"/>
      <c r="JA117" s="14"/>
      <c r="JB117" s="32"/>
      <c r="JC117" s="27"/>
      <c r="JD117" s="27"/>
      <c r="JF117" s="6"/>
      <c r="JG117" s="6"/>
      <c r="JH117" s="6"/>
      <c r="JI117" s="6"/>
      <c r="JK117" s="14"/>
      <c r="JL117" s="32"/>
      <c r="JM117" s="27"/>
      <c r="JN117" s="27"/>
      <c r="JP117" s="6"/>
      <c r="JQ117" s="6"/>
      <c r="JR117" s="6"/>
      <c r="JS117" s="6"/>
      <c r="JU117" s="14"/>
      <c r="JV117" s="32"/>
      <c r="JW117" s="27"/>
      <c r="JX117" s="27"/>
      <c r="JZ117" s="6"/>
      <c r="KA117" s="6"/>
      <c r="KB117" s="6"/>
      <c r="KC117" s="6"/>
      <c r="KE117" s="14"/>
      <c r="KF117" s="32"/>
      <c r="KG117" s="27"/>
      <c r="KH117" s="27"/>
      <c r="KJ117" s="6"/>
      <c r="KK117" s="6"/>
      <c r="KL117" s="6"/>
      <c r="KM117" s="6"/>
      <c r="KO117" s="14"/>
      <c r="KP117" s="32"/>
      <c r="KQ117" s="27"/>
      <c r="KR117" s="27"/>
      <c r="KT117" s="6"/>
      <c r="KU117" s="6"/>
      <c r="KV117" s="6"/>
      <c r="KW117" s="6"/>
      <c r="KY117" s="14"/>
      <c r="KZ117" s="32"/>
      <c r="LA117" s="27"/>
      <c r="LB117" s="27"/>
      <c r="LD117" s="6"/>
      <c r="LE117" s="6"/>
      <c r="LF117" s="6"/>
      <c r="LG117" s="6"/>
      <c r="LI117" s="14"/>
      <c r="LJ117" s="32"/>
      <c r="LK117" s="27"/>
      <c r="LL117" s="27"/>
      <c r="LN117" s="6"/>
      <c r="LO117" s="6"/>
      <c r="LP117" s="6"/>
      <c r="LQ117" s="6"/>
      <c r="LS117" s="14"/>
      <c r="LT117" s="32"/>
      <c r="LU117" s="27"/>
      <c r="LV117" s="27"/>
      <c r="LX117" s="6"/>
      <c r="LY117" s="6"/>
      <c r="LZ117" s="6"/>
      <c r="MA117" s="6"/>
      <c r="MC117" s="14"/>
      <c r="MD117" s="32"/>
      <c r="ME117" s="27"/>
      <c r="MF117" s="27"/>
      <c r="MH117" s="6"/>
      <c r="MI117" s="6"/>
      <c r="MJ117" s="6"/>
      <c r="MK117" s="6"/>
      <c r="MM117" s="14"/>
      <c r="MN117" s="32"/>
      <c r="MO117" s="27"/>
      <c r="MP117" s="27"/>
      <c r="MR117" s="6"/>
      <c r="MS117" s="6"/>
      <c r="MT117" s="6"/>
      <c r="MU117" s="6"/>
      <c r="MW117" s="14"/>
      <c r="MX117" s="32"/>
      <c r="MY117" s="27"/>
      <c r="MZ117" s="27"/>
      <c r="NB117" s="6"/>
      <c r="NC117" s="6"/>
      <c r="ND117" s="6"/>
      <c r="NE117" s="6"/>
      <c r="NG117" s="14"/>
      <c r="NH117" s="32"/>
      <c r="NI117" s="27"/>
      <c r="NJ117" s="27"/>
      <c r="NL117" s="6"/>
      <c r="NM117" s="6"/>
      <c r="NN117" s="6"/>
      <c r="NO117" s="6"/>
      <c r="NQ117" s="14"/>
      <c r="NR117" s="32"/>
      <c r="NS117" s="27"/>
      <c r="NT117" s="27"/>
      <c r="NV117" s="6"/>
      <c r="NW117" s="6"/>
      <c r="NX117" s="6"/>
      <c r="NY117" s="6"/>
      <c r="OA117" s="14"/>
      <c r="OB117" s="32"/>
      <c r="OC117" s="27"/>
      <c r="OD117" s="27"/>
      <c r="OF117" s="6"/>
      <c r="OG117" s="6"/>
      <c r="OH117" s="6"/>
      <c r="OI117" s="6"/>
      <c r="OK117" s="8"/>
      <c r="OL117" s="32"/>
      <c r="OM117" s="27"/>
      <c r="ON117" s="27"/>
      <c r="OP117" s="6"/>
      <c r="OQ117" s="6"/>
      <c r="OR117" s="6"/>
      <c r="OS117" s="6"/>
      <c r="OT117" s="6"/>
      <c r="PF117" s="8"/>
      <c r="PG117" s="32"/>
      <c r="PH117" s="27"/>
      <c r="PI117" s="27"/>
      <c r="PK117" s="6"/>
      <c r="PL117" s="6"/>
      <c r="PM117" s="6"/>
      <c r="PN117" s="6"/>
      <c r="PO117" s="6"/>
      <c r="PQ117" s="8"/>
      <c r="PR117" s="32"/>
      <c r="PS117" s="27"/>
      <c r="PT117" s="27"/>
      <c r="PV117" s="6"/>
      <c r="PW117" s="6"/>
      <c r="PX117" s="6"/>
      <c r="PY117" s="6"/>
      <c r="PZ117" s="6"/>
      <c r="QB117" s="8"/>
      <c r="QC117" s="32"/>
      <c r="QD117" s="27"/>
      <c r="QE117" s="27"/>
      <c r="QG117" s="6"/>
      <c r="QH117" s="6"/>
      <c r="QI117" s="6"/>
      <c r="QJ117" s="6"/>
      <c r="QK117" s="6"/>
      <c r="QM117" s="8"/>
      <c r="QN117" s="32"/>
      <c r="QO117" s="27"/>
      <c r="QP117" s="27"/>
      <c r="QR117" s="6"/>
      <c r="QS117" s="6"/>
      <c r="QT117" s="6"/>
      <c r="QU117" s="6"/>
      <c r="QV117" s="6"/>
      <c r="QX117" s="8"/>
      <c r="QY117" s="32"/>
      <c r="QZ117" s="27"/>
      <c r="RA117" s="27"/>
      <c r="RC117" s="6"/>
      <c r="RD117" s="6"/>
      <c r="RE117" s="6"/>
      <c r="RF117" s="6"/>
      <c r="RG117" s="6"/>
    </row>
    <row r="118" spans="121:475">
      <c r="DQ118" s="105"/>
      <c r="EA118" s="105"/>
      <c r="EK118" s="14"/>
      <c r="EL118" s="32"/>
      <c r="EM118" s="27"/>
      <c r="EN118" s="27"/>
      <c r="EP118" s="6"/>
      <c r="EQ118" s="6"/>
      <c r="ER118" s="6"/>
      <c r="ES118" s="6"/>
      <c r="EU118" s="14"/>
      <c r="EV118" s="32"/>
      <c r="EW118" s="27"/>
      <c r="EX118" s="27"/>
      <c r="EZ118" s="6"/>
      <c r="FA118" s="6"/>
      <c r="FB118" s="6"/>
      <c r="FC118" s="6"/>
      <c r="FE118" s="14"/>
      <c r="FF118" s="32"/>
      <c r="FG118" s="27"/>
      <c r="FH118" s="27"/>
      <c r="FJ118" s="6"/>
      <c r="FK118" s="6"/>
      <c r="FL118" s="6"/>
      <c r="FM118" s="6"/>
      <c r="FO118" s="14"/>
      <c r="FP118" s="32"/>
      <c r="FQ118" s="27"/>
      <c r="FR118" s="27"/>
      <c r="FT118" s="6"/>
      <c r="FU118" s="6"/>
      <c r="FV118" s="6"/>
      <c r="FW118" s="6"/>
      <c r="FY118" s="14"/>
      <c r="FZ118" s="32"/>
      <c r="GA118" s="27"/>
      <c r="GB118" s="27"/>
      <c r="GD118" s="6"/>
      <c r="GE118" s="6"/>
      <c r="GF118" s="6"/>
      <c r="GG118" s="6"/>
      <c r="GI118" s="14"/>
      <c r="GJ118" s="32"/>
      <c r="GK118" s="27"/>
      <c r="GL118" s="27"/>
      <c r="GN118" s="6"/>
      <c r="GO118" s="6"/>
      <c r="GP118" s="6"/>
      <c r="GQ118" s="6"/>
      <c r="GS118" s="14"/>
      <c r="GT118" s="32"/>
      <c r="GU118" s="27"/>
      <c r="GV118" s="27"/>
      <c r="GX118" s="6"/>
      <c r="GY118" s="6"/>
      <c r="GZ118" s="6"/>
      <c r="HA118" s="6"/>
      <c r="HC118" s="14"/>
      <c r="HD118" s="32"/>
      <c r="HE118" s="27"/>
      <c r="HF118" s="27"/>
      <c r="HH118" s="6"/>
      <c r="HI118" s="6"/>
      <c r="HJ118" s="6"/>
      <c r="HK118" s="6"/>
      <c r="HM118" s="14"/>
      <c r="HN118" s="32"/>
      <c r="HO118" s="27"/>
      <c r="HP118" s="27"/>
      <c r="HR118" s="6"/>
      <c r="HS118" s="6"/>
      <c r="HT118" s="6"/>
      <c r="HU118" s="6"/>
      <c r="HW118" s="14"/>
      <c r="HX118" s="32"/>
      <c r="HY118" s="27"/>
      <c r="HZ118" s="27"/>
      <c r="IB118" s="6"/>
      <c r="IC118" s="6"/>
      <c r="ID118" s="6"/>
      <c r="IE118" s="6"/>
      <c r="IG118" s="14"/>
      <c r="IH118" s="32"/>
      <c r="II118" s="27"/>
      <c r="IJ118" s="27"/>
      <c r="IL118" s="6"/>
      <c r="IM118" s="6"/>
      <c r="IN118" s="6"/>
      <c r="IO118" s="6"/>
      <c r="IQ118" s="14"/>
      <c r="IR118" s="32"/>
      <c r="IS118" s="27"/>
      <c r="IT118" s="27"/>
      <c r="IV118" s="6"/>
      <c r="IW118" s="6"/>
      <c r="IX118" s="6"/>
      <c r="IY118" s="6"/>
      <c r="JA118" s="14"/>
      <c r="JB118" s="32"/>
      <c r="JC118" s="27"/>
      <c r="JD118" s="27"/>
      <c r="JF118" s="6"/>
      <c r="JG118" s="6"/>
      <c r="JH118" s="6"/>
      <c r="JI118" s="6"/>
      <c r="JK118" s="14"/>
      <c r="JL118" s="32"/>
      <c r="JM118" s="27"/>
      <c r="JN118" s="27"/>
      <c r="JP118" s="6"/>
      <c r="JQ118" s="6"/>
      <c r="JR118" s="6"/>
      <c r="JS118" s="6"/>
      <c r="JU118" s="14"/>
      <c r="JV118" s="32"/>
      <c r="JW118" s="27"/>
      <c r="JX118" s="27"/>
      <c r="JZ118" s="6"/>
      <c r="KA118" s="6"/>
      <c r="KB118" s="6"/>
      <c r="KC118" s="6"/>
      <c r="KE118" s="14"/>
      <c r="KF118" s="32"/>
      <c r="KG118" s="27"/>
      <c r="KH118" s="27"/>
      <c r="KJ118" s="6"/>
      <c r="KK118" s="6"/>
      <c r="KL118" s="6"/>
      <c r="KM118" s="6"/>
      <c r="KO118" s="14"/>
      <c r="KP118" s="32"/>
      <c r="KQ118" s="27"/>
      <c r="KR118" s="27"/>
      <c r="KT118" s="6"/>
      <c r="KU118" s="6"/>
      <c r="KV118" s="6"/>
      <c r="KW118" s="6"/>
      <c r="KY118" s="14"/>
      <c r="KZ118" s="32"/>
      <c r="LA118" s="27"/>
      <c r="LB118" s="27"/>
      <c r="LD118" s="6"/>
      <c r="LE118" s="6"/>
      <c r="LF118" s="6"/>
      <c r="LG118" s="6"/>
      <c r="LI118" s="14"/>
      <c r="LJ118" s="32"/>
      <c r="LK118" s="27"/>
      <c r="LL118" s="27"/>
      <c r="LN118" s="6"/>
      <c r="LO118" s="6"/>
      <c r="LP118" s="6"/>
      <c r="LQ118" s="6"/>
      <c r="LS118" s="14"/>
      <c r="LT118" s="32"/>
      <c r="LU118" s="27"/>
      <c r="LV118" s="27"/>
      <c r="LX118" s="6"/>
      <c r="LY118" s="6"/>
      <c r="LZ118" s="6"/>
      <c r="MA118" s="6"/>
      <c r="MC118" s="14"/>
      <c r="MD118" s="32"/>
      <c r="ME118" s="27"/>
      <c r="MF118" s="27"/>
      <c r="MH118" s="6"/>
      <c r="MI118" s="6"/>
      <c r="MJ118" s="6"/>
      <c r="MK118" s="6"/>
      <c r="MM118" s="14"/>
      <c r="MN118" s="32"/>
      <c r="MO118" s="27"/>
      <c r="MP118" s="27"/>
      <c r="MR118" s="6"/>
      <c r="MS118" s="6"/>
      <c r="MT118" s="6"/>
      <c r="MU118" s="6"/>
      <c r="MW118" s="14"/>
      <c r="MX118" s="32"/>
      <c r="MY118" s="27"/>
      <c r="MZ118" s="27"/>
      <c r="NB118" s="6"/>
      <c r="NC118" s="6"/>
      <c r="ND118" s="6"/>
      <c r="NE118" s="6"/>
      <c r="NG118" s="14"/>
      <c r="NH118" s="32"/>
      <c r="NI118" s="27"/>
      <c r="NJ118" s="27"/>
      <c r="NL118" s="6"/>
      <c r="NM118" s="6"/>
      <c r="NN118" s="6"/>
      <c r="NO118" s="6"/>
      <c r="NQ118" s="14"/>
      <c r="NR118" s="32"/>
      <c r="NS118" s="27"/>
      <c r="NT118" s="27"/>
      <c r="NV118" s="6"/>
      <c r="NW118" s="6"/>
      <c r="NX118" s="6"/>
      <c r="NY118" s="6"/>
      <c r="OA118" s="14"/>
      <c r="OB118" s="32"/>
      <c r="OC118" s="27"/>
      <c r="OD118" s="27"/>
      <c r="OF118" s="6"/>
      <c r="OG118" s="6"/>
      <c r="OH118" s="6"/>
      <c r="OI118" s="6"/>
      <c r="OK118" s="8"/>
      <c r="OL118" s="32"/>
      <c r="OM118" s="27"/>
      <c r="ON118" s="27"/>
      <c r="OP118" s="6"/>
      <c r="OQ118" s="6"/>
      <c r="OR118" s="6"/>
      <c r="OS118" s="6"/>
      <c r="OT118" s="6"/>
      <c r="PF118" s="8"/>
      <c r="PG118" s="32"/>
      <c r="PH118" s="27"/>
      <c r="PI118" s="27"/>
      <c r="PK118" s="6"/>
      <c r="PL118" s="6"/>
      <c r="PM118" s="6"/>
      <c r="PN118" s="6"/>
      <c r="PO118" s="6"/>
      <c r="PQ118" s="8"/>
      <c r="PR118" s="32"/>
      <c r="PS118" s="27"/>
      <c r="PT118" s="27"/>
      <c r="PV118" s="6"/>
      <c r="PW118" s="6"/>
      <c r="PX118" s="6"/>
      <c r="PY118" s="6"/>
      <c r="PZ118" s="6"/>
      <c r="QB118" s="8"/>
      <c r="QC118" s="32"/>
      <c r="QD118" s="27"/>
      <c r="QE118" s="27"/>
      <c r="QG118" s="6"/>
      <c r="QH118" s="6"/>
      <c r="QI118" s="6"/>
      <c r="QJ118" s="6"/>
      <c r="QK118" s="6"/>
      <c r="QM118" s="8"/>
      <c r="QN118" s="32"/>
      <c r="QO118" s="27"/>
      <c r="QP118" s="27"/>
      <c r="QR118" s="6"/>
      <c r="QS118" s="6"/>
      <c r="QT118" s="6"/>
      <c r="QU118" s="6"/>
      <c r="QV118" s="6"/>
      <c r="QX118" s="8"/>
      <c r="QY118" s="32"/>
      <c r="QZ118" s="27"/>
      <c r="RA118" s="27"/>
      <c r="RC118" s="6"/>
      <c r="RD118" s="6"/>
      <c r="RE118" s="6"/>
      <c r="RF118" s="6"/>
      <c r="RG118" s="6"/>
    </row>
    <row r="119" spans="121:475">
      <c r="DQ119" s="105"/>
      <c r="EA119" s="105"/>
      <c r="EK119" s="14"/>
      <c r="EL119" s="32"/>
      <c r="EM119" s="27"/>
      <c r="EN119" s="27"/>
      <c r="EP119" s="6"/>
      <c r="EQ119" s="6"/>
      <c r="ER119" s="6"/>
      <c r="ES119" s="6"/>
      <c r="EU119" s="14"/>
      <c r="EV119" s="32"/>
      <c r="EW119" s="27"/>
      <c r="EX119" s="27"/>
      <c r="EZ119" s="6"/>
      <c r="FA119" s="6"/>
      <c r="FB119" s="6"/>
      <c r="FC119" s="6"/>
      <c r="FE119" s="14"/>
      <c r="FF119" s="32"/>
      <c r="FG119" s="27"/>
      <c r="FH119" s="27"/>
      <c r="FJ119" s="6"/>
      <c r="FK119" s="6"/>
      <c r="FL119" s="6"/>
      <c r="FM119" s="6"/>
      <c r="FO119" s="14"/>
      <c r="FP119" s="32"/>
      <c r="FQ119" s="27"/>
      <c r="FR119" s="27"/>
      <c r="FT119" s="6"/>
      <c r="FU119" s="6"/>
      <c r="FV119" s="6"/>
      <c r="FW119" s="6"/>
      <c r="FY119" s="14"/>
      <c r="FZ119" s="32"/>
      <c r="GA119" s="27"/>
      <c r="GB119" s="27"/>
      <c r="GD119" s="6"/>
      <c r="GE119" s="6"/>
      <c r="GF119" s="6"/>
      <c r="GG119" s="6"/>
      <c r="GI119" s="14"/>
      <c r="GJ119" s="32"/>
      <c r="GK119" s="27"/>
      <c r="GL119" s="27"/>
      <c r="GN119" s="6"/>
      <c r="GO119" s="6"/>
      <c r="GP119" s="6"/>
      <c r="GQ119" s="6"/>
      <c r="GS119" s="14"/>
      <c r="GT119" s="32"/>
      <c r="GU119" s="27"/>
      <c r="GV119" s="27"/>
      <c r="GX119" s="6"/>
      <c r="GY119" s="6"/>
      <c r="GZ119" s="6"/>
      <c r="HA119" s="6"/>
      <c r="HC119" s="14"/>
      <c r="HD119" s="32"/>
      <c r="HE119" s="27"/>
      <c r="HF119" s="27"/>
      <c r="HH119" s="6"/>
      <c r="HI119" s="6"/>
      <c r="HJ119" s="6"/>
      <c r="HK119" s="6"/>
      <c r="HM119" s="14"/>
      <c r="HN119" s="32"/>
      <c r="HO119" s="27"/>
      <c r="HP119" s="27"/>
      <c r="HR119" s="6"/>
      <c r="HS119" s="6"/>
      <c r="HT119" s="6"/>
      <c r="HU119" s="6"/>
      <c r="HW119" s="14"/>
      <c r="HX119" s="32"/>
      <c r="HY119" s="27"/>
      <c r="HZ119" s="27"/>
      <c r="IB119" s="6"/>
      <c r="IC119" s="6"/>
      <c r="ID119" s="6"/>
      <c r="IE119" s="6"/>
      <c r="IG119" s="14"/>
      <c r="IH119" s="32"/>
      <c r="II119" s="27"/>
      <c r="IJ119" s="27"/>
      <c r="IL119" s="6"/>
      <c r="IM119" s="6"/>
      <c r="IN119" s="6"/>
      <c r="IO119" s="6"/>
      <c r="IQ119" s="14"/>
      <c r="IR119" s="32"/>
      <c r="IS119" s="27"/>
      <c r="IT119" s="27"/>
      <c r="IV119" s="6"/>
      <c r="IW119" s="6"/>
      <c r="IX119" s="6"/>
      <c r="IY119" s="6"/>
      <c r="JA119" s="14"/>
      <c r="JB119" s="32"/>
      <c r="JC119" s="27"/>
      <c r="JD119" s="27"/>
      <c r="JF119" s="6"/>
      <c r="JG119" s="6"/>
      <c r="JH119" s="6"/>
      <c r="JI119" s="6"/>
      <c r="JK119" s="14"/>
      <c r="JL119" s="32"/>
      <c r="JM119" s="27"/>
      <c r="JN119" s="27"/>
      <c r="JP119" s="6"/>
      <c r="JQ119" s="6"/>
      <c r="JR119" s="6"/>
      <c r="JS119" s="6"/>
      <c r="JU119" s="14"/>
      <c r="JV119" s="32"/>
      <c r="JW119" s="27"/>
      <c r="JX119" s="27"/>
      <c r="JZ119" s="6"/>
      <c r="KA119" s="6"/>
      <c r="KB119" s="6"/>
      <c r="KC119" s="6"/>
      <c r="KE119" s="14"/>
      <c r="KF119" s="32"/>
      <c r="KG119" s="27"/>
      <c r="KH119" s="27"/>
      <c r="KJ119" s="6"/>
      <c r="KK119" s="6"/>
      <c r="KL119" s="6"/>
      <c r="KM119" s="6"/>
      <c r="KO119" s="14"/>
      <c r="KP119" s="32"/>
      <c r="KQ119" s="27"/>
      <c r="KR119" s="27"/>
      <c r="KT119" s="6"/>
      <c r="KU119" s="6"/>
      <c r="KV119" s="6"/>
      <c r="KW119" s="6"/>
      <c r="KY119" s="14"/>
      <c r="KZ119" s="32"/>
      <c r="LA119" s="27"/>
      <c r="LB119" s="27"/>
      <c r="LD119" s="6"/>
      <c r="LE119" s="6"/>
      <c r="LF119" s="6"/>
      <c r="LG119" s="6"/>
      <c r="LI119" s="14"/>
      <c r="LJ119" s="32"/>
      <c r="LK119" s="27"/>
      <c r="LL119" s="27"/>
      <c r="LN119" s="6"/>
      <c r="LO119" s="6"/>
      <c r="LP119" s="6"/>
      <c r="LQ119" s="6"/>
      <c r="LS119" s="14"/>
      <c r="LT119" s="32"/>
      <c r="LU119" s="27"/>
      <c r="LV119" s="27"/>
      <c r="LX119" s="6"/>
      <c r="LY119" s="6"/>
      <c r="LZ119" s="6"/>
      <c r="MA119" s="6"/>
      <c r="MC119" s="14"/>
      <c r="MD119" s="32"/>
      <c r="ME119" s="27"/>
      <c r="MF119" s="27"/>
      <c r="MH119" s="6"/>
      <c r="MI119" s="6"/>
      <c r="MJ119" s="6"/>
      <c r="MK119" s="6"/>
      <c r="MM119" s="14"/>
      <c r="MN119" s="32"/>
      <c r="MO119" s="27"/>
      <c r="MP119" s="27"/>
      <c r="MR119" s="6"/>
      <c r="MS119" s="6"/>
      <c r="MT119" s="6"/>
      <c r="MU119" s="6"/>
      <c r="MW119" s="14"/>
      <c r="MX119" s="32"/>
      <c r="MY119" s="27"/>
      <c r="MZ119" s="27"/>
      <c r="NB119" s="6"/>
      <c r="NC119" s="6"/>
      <c r="ND119" s="6"/>
      <c r="NE119" s="6"/>
      <c r="NG119" s="14"/>
      <c r="NH119" s="32"/>
      <c r="NI119" s="27"/>
      <c r="NJ119" s="27"/>
      <c r="NL119" s="6"/>
      <c r="NM119" s="6"/>
      <c r="NN119" s="6"/>
      <c r="NO119" s="6"/>
      <c r="NQ119" s="14"/>
      <c r="NR119" s="32"/>
      <c r="NS119" s="27"/>
      <c r="NT119" s="27"/>
      <c r="NV119" s="6"/>
      <c r="NW119" s="6"/>
      <c r="NX119" s="6"/>
      <c r="NY119" s="6"/>
      <c r="OA119" s="14"/>
      <c r="OB119" s="32"/>
      <c r="OC119" s="27"/>
      <c r="OD119" s="27"/>
      <c r="OF119" s="6"/>
      <c r="OG119" s="6"/>
      <c r="OH119" s="6"/>
      <c r="OI119" s="6"/>
      <c r="OK119" s="8"/>
      <c r="OL119" s="32"/>
      <c r="OM119" s="27"/>
      <c r="ON119" s="27"/>
      <c r="OP119" s="6"/>
      <c r="OQ119" s="6"/>
      <c r="OR119" s="6"/>
      <c r="OS119" s="6"/>
      <c r="OT119" s="6"/>
      <c r="PF119" s="8"/>
      <c r="PG119" s="32"/>
      <c r="PH119" s="27"/>
      <c r="PI119" s="27"/>
      <c r="PK119" s="6"/>
      <c r="PL119" s="6"/>
      <c r="PM119" s="6"/>
      <c r="PN119" s="6"/>
      <c r="PO119" s="6"/>
      <c r="PQ119" s="8"/>
      <c r="PR119" s="32"/>
      <c r="PS119" s="27"/>
      <c r="PT119" s="27"/>
      <c r="PV119" s="6"/>
      <c r="PW119" s="6"/>
      <c r="PX119" s="6"/>
      <c r="PY119" s="6"/>
      <c r="PZ119" s="6"/>
      <c r="QB119" s="8"/>
      <c r="QC119" s="32"/>
      <c r="QD119" s="27"/>
      <c r="QE119" s="27"/>
      <c r="QG119" s="6"/>
      <c r="QH119" s="6"/>
      <c r="QI119" s="6"/>
      <c r="QJ119" s="6"/>
      <c r="QK119" s="6"/>
      <c r="QM119" s="8"/>
      <c r="QN119" s="32"/>
      <c r="QO119" s="27"/>
      <c r="QP119" s="27"/>
      <c r="QR119" s="6"/>
      <c r="QS119" s="6"/>
      <c r="QT119" s="6"/>
      <c r="QU119" s="6"/>
      <c r="QV119" s="6"/>
      <c r="QX119" s="8"/>
      <c r="QY119" s="32"/>
      <c r="QZ119" s="27"/>
      <c r="RA119" s="27"/>
      <c r="RC119" s="6"/>
      <c r="RD119" s="6"/>
      <c r="RE119" s="6"/>
      <c r="RF119" s="6"/>
      <c r="RG119" s="6"/>
    </row>
    <row r="120" spans="121:475">
      <c r="DQ120" s="105"/>
      <c r="EA120" s="105"/>
      <c r="EK120" s="14"/>
      <c r="EL120" s="32"/>
      <c r="EM120" s="27"/>
      <c r="EN120" s="27"/>
      <c r="EP120" s="6"/>
      <c r="EQ120" s="6"/>
      <c r="ER120" s="6"/>
      <c r="ES120" s="6"/>
      <c r="EU120" s="14"/>
      <c r="EV120" s="32"/>
      <c r="EW120" s="27"/>
      <c r="EX120" s="27"/>
      <c r="EZ120" s="6"/>
      <c r="FA120" s="6"/>
      <c r="FB120" s="6"/>
      <c r="FC120" s="6"/>
      <c r="FE120" s="14"/>
      <c r="FF120" s="32"/>
      <c r="FG120" s="27"/>
      <c r="FH120" s="27"/>
      <c r="FJ120" s="6"/>
      <c r="FK120" s="6"/>
      <c r="FL120" s="6"/>
      <c r="FM120" s="6"/>
      <c r="FO120" s="14"/>
      <c r="FP120" s="32"/>
      <c r="FQ120" s="27"/>
      <c r="FR120" s="27"/>
      <c r="FT120" s="6"/>
      <c r="FU120" s="6"/>
      <c r="FV120" s="6"/>
      <c r="FW120" s="6"/>
      <c r="FY120" s="14"/>
      <c r="FZ120" s="32"/>
      <c r="GA120" s="27"/>
      <c r="GB120" s="27"/>
      <c r="GD120" s="6"/>
      <c r="GE120" s="6"/>
      <c r="GF120" s="6"/>
      <c r="GG120" s="6"/>
      <c r="GI120" s="14"/>
      <c r="GJ120" s="32"/>
      <c r="GK120" s="27"/>
      <c r="GL120" s="27"/>
      <c r="GN120" s="6"/>
      <c r="GO120" s="6"/>
      <c r="GP120" s="6"/>
      <c r="GQ120" s="6"/>
      <c r="GS120" s="14"/>
      <c r="GT120" s="32"/>
      <c r="GU120" s="27"/>
      <c r="GV120" s="27"/>
      <c r="GX120" s="6"/>
      <c r="GY120" s="6"/>
      <c r="GZ120" s="6"/>
      <c r="HA120" s="6"/>
      <c r="HC120" s="14"/>
      <c r="HD120" s="32"/>
      <c r="HE120" s="27"/>
      <c r="HF120" s="27"/>
      <c r="HH120" s="6"/>
      <c r="HI120" s="6"/>
      <c r="HJ120" s="6"/>
      <c r="HK120" s="6"/>
      <c r="HM120" s="14"/>
      <c r="HN120" s="32"/>
      <c r="HO120" s="27"/>
      <c r="HP120" s="27"/>
      <c r="HR120" s="6"/>
      <c r="HS120" s="6"/>
      <c r="HT120" s="6"/>
      <c r="HU120" s="6"/>
      <c r="HW120" s="14"/>
      <c r="HX120" s="32"/>
      <c r="HY120" s="27"/>
      <c r="HZ120" s="27"/>
      <c r="IB120" s="6"/>
      <c r="IC120" s="6"/>
      <c r="ID120" s="6"/>
      <c r="IE120" s="6"/>
      <c r="IG120" s="14"/>
      <c r="IH120" s="32"/>
      <c r="II120" s="27"/>
      <c r="IJ120" s="27"/>
      <c r="IL120" s="6"/>
      <c r="IM120" s="6"/>
      <c r="IN120" s="6"/>
      <c r="IO120" s="6"/>
      <c r="IQ120" s="14"/>
      <c r="IR120" s="32"/>
      <c r="IS120" s="27"/>
      <c r="IT120" s="27"/>
      <c r="IV120" s="6"/>
      <c r="IW120" s="6"/>
      <c r="IX120" s="6"/>
      <c r="IY120" s="6"/>
      <c r="JA120" s="14"/>
      <c r="JB120" s="32"/>
      <c r="JC120" s="27"/>
      <c r="JD120" s="27"/>
      <c r="JF120" s="6"/>
      <c r="JG120" s="6"/>
      <c r="JH120" s="6"/>
      <c r="JI120" s="6"/>
      <c r="JK120" s="14"/>
      <c r="JL120" s="32"/>
      <c r="JM120" s="27"/>
      <c r="JN120" s="27"/>
      <c r="JP120" s="6"/>
      <c r="JQ120" s="6"/>
      <c r="JR120" s="6"/>
      <c r="JS120" s="6"/>
      <c r="JU120" s="14"/>
      <c r="JV120" s="32"/>
      <c r="JW120" s="27"/>
      <c r="JX120" s="27"/>
      <c r="JZ120" s="6"/>
      <c r="KA120" s="6"/>
      <c r="KB120" s="6"/>
      <c r="KC120" s="6"/>
      <c r="KE120" s="14"/>
      <c r="KF120" s="32"/>
      <c r="KG120" s="27"/>
      <c r="KH120" s="27"/>
      <c r="KJ120" s="6"/>
      <c r="KK120" s="6"/>
      <c r="KL120" s="6"/>
      <c r="KM120" s="6"/>
      <c r="KO120" s="14"/>
      <c r="KP120" s="32"/>
      <c r="KQ120" s="27"/>
      <c r="KR120" s="27"/>
      <c r="KT120" s="6"/>
      <c r="KU120" s="6"/>
      <c r="KV120" s="6"/>
      <c r="KW120" s="6"/>
      <c r="KY120" s="14"/>
      <c r="KZ120" s="32"/>
      <c r="LA120" s="27"/>
      <c r="LB120" s="27"/>
      <c r="LD120" s="6"/>
      <c r="LE120" s="6"/>
      <c r="LF120" s="6"/>
      <c r="LG120" s="6"/>
      <c r="LI120" s="14"/>
      <c r="LJ120" s="32"/>
      <c r="LK120" s="27"/>
      <c r="LL120" s="27"/>
      <c r="LN120" s="6"/>
      <c r="LO120" s="6"/>
      <c r="LP120" s="6"/>
      <c r="LQ120" s="6"/>
      <c r="LS120" s="14"/>
      <c r="LT120" s="32"/>
      <c r="LU120" s="27"/>
      <c r="LV120" s="27"/>
      <c r="LX120" s="6"/>
      <c r="LY120" s="6"/>
      <c r="LZ120" s="6"/>
      <c r="MA120" s="6"/>
      <c r="MC120" s="14"/>
      <c r="MD120" s="32"/>
      <c r="ME120" s="27"/>
      <c r="MF120" s="27"/>
      <c r="MH120" s="6"/>
      <c r="MI120" s="6"/>
      <c r="MJ120" s="6"/>
      <c r="MK120" s="6"/>
      <c r="MM120" s="14"/>
      <c r="MN120" s="32"/>
      <c r="MO120" s="27"/>
      <c r="MP120" s="27"/>
      <c r="MR120" s="6"/>
      <c r="MS120" s="6"/>
      <c r="MT120" s="6"/>
      <c r="MU120" s="6"/>
      <c r="MW120" s="14"/>
      <c r="MX120" s="32"/>
      <c r="MY120" s="27"/>
      <c r="MZ120" s="27"/>
      <c r="NB120" s="6"/>
      <c r="NC120" s="6"/>
      <c r="ND120" s="6"/>
      <c r="NE120" s="6"/>
      <c r="NG120" s="14"/>
      <c r="NH120" s="32"/>
      <c r="NI120" s="27"/>
      <c r="NJ120" s="27"/>
      <c r="NL120" s="6"/>
      <c r="NM120" s="6"/>
      <c r="NN120" s="6"/>
      <c r="NO120" s="6"/>
      <c r="NQ120" s="14"/>
      <c r="NR120" s="32"/>
      <c r="NS120" s="27"/>
      <c r="NT120" s="27"/>
      <c r="NV120" s="6"/>
      <c r="NW120" s="6"/>
      <c r="NX120" s="6"/>
      <c r="NY120" s="6"/>
      <c r="OA120" s="14"/>
      <c r="OB120" s="32"/>
      <c r="OC120" s="27"/>
      <c r="OD120" s="27"/>
      <c r="OF120" s="6"/>
      <c r="OG120" s="6"/>
      <c r="OH120" s="6"/>
      <c r="OI120" s="6"/>
      <c r="OK120" s="8"/>
      <c r="OL120" s="32"/>
      <c r="OM120" s="27"/>
      <c r="ON120" s="27"/>
      <c r="OP120" s="6"/>
      <c r="OQ120" s="6"/>
      <c r="OR120" s="6"/>
      <c r="OS120" s="6"/>
      <c r="OT120" s="6"/>
      <c r="PF120" s="8"/>
      <c r="PG120" s="32"/>
      <c r="PH120" s="27"/>
      <c r="PI120" s="27"/>
      <c r="PK120" s="6"/>
      <c r="PL120" s="6"/>
      <c r="PM120" s="6"/>
      <c r="PN120" s="6"/>
      <c r="PO120" s="6"/>
      <c r="PQ120" s="8"/>
      <c r="PR120" s="32"/>
      <c r="PS120" s="27"/>
      <c r="PT120" s="27"/>
      <c r="PV120" s="6"/>
      <c r="PW120" s="6"/>
      <c r="PX120" s="6"/>
      <c r="PY120" s="6"/>
      <c r="PZ120" s="6"/>
      <c r="QB120" s="8"/>
      <c r="QC120" s="32"/>
      <c r="QD120" s="27"/>
      <c r="QE120" s="27"/>
      <c r="QG120" s="6"/>
      <c r="QH120" s="6"/>
      <c r="QI120" s="6"/>
      <c r="QJ120" s="6"/>
      <c r="QK120" s="6"/>
      <c r="QM120" s="8"/>
      <c r="QN120" s="32"/>
      <c r="QO120" s="27"/>
      <c r="QP120" s="27"/>
      <c r="QR120" s="6"/>
      <c r="QS120" s="6"/>
      <c r="QT120" s="6"/>
      <c r="QU120" s="6"/>
      <c r="QV120" s="6"/>
      <c r="QX120" s="8"/>
      <c r="QY120" s="32"/>
      <c r="QZ120" s="27"/>
      <c r="RA120" s="27"/>
      <c r="RC120" s="6"/>
      <c r="RD120" s="6"/>
      <c r="RE120" s="6"/>
      <c r="RF120" s="6"/>
      <c r="RG120" s="6"/>
    </row>
    <row r="121" spans="121:475">
      <c r="EK121" s="8"/>
      <c r="EL121" s="32"/>
      <c r="EM121" s="27"/>
      <c r="EN121" s="27"/>
      <c r="EP121" s="6"/>
      <c r="EQ121" s="6"/>
      <c r="ER121" s="6"/>
      <c r="ES121" s="6"/>
      <c r="EU121" s="8"/>
      <c r="EV121" s="32"/>
      <c r="EW121" s="27"/>
      <c r="EX121" s="27"/>
      <c r="EZ121" s="6"/>
      <c r="FA121" s="6"/>
      <c r="FB121" s="6"/>
      <c r="FC121" s="6"/>
      <c r="FE121" s="8"/>
      <c r="FF121" s="32"/>
      <c r="FG121" s="27"/>
      <c r="FH121" s="27"/>
      <c r="FJ121" s="6"/>
      <c r="FK121" s="6"/>
      <c r="FL121" s="6"/>
      <c r="FM121" s="6"/>
      <c r="FO121" s="8"/>
      <c r="FP121" s="32"/>
      <c r="FQ121" s="27"/>
      <c r="FR121" s="27"/>
      <c r="FT121" s="6"/>
      <c r="FU121" s="6"/>
      <c r="FV121" s="6"/>
      <c r="FW121" s="6"/>
      <c r="FY121" s="8"/>
      <c r="FZ121" s="32"/>
      <c r="GA121" s="27"/>
      <c r="GB121" s="27"/>
      <c r="GD121" s="6"/>
      <c r="GE121" s="6"/>
      <c r="GF121" s="6"/>
      <c r="GG121" s="6"/>
      <c r="GI121" s="8"/>
      <c r="GJ121" s="32"/>
      <c r="GK121" s="27"/>
      <c r="GL121" s="27"/>
      <c r="GN121" s="6"/>
      <c r="GO121" s="6"/>
      <c r="GP121" s="6"/>
      <c r="GQ121" s="6"/>
      <c r="GS121" s="8"/>
      <c r="GT121" s="32"/>
      <c r="GU121" s="27"/>
      <c r="GV121" s="27"/>
      <c r="GX121" s="6"/>
      <c r="GY121" s="6"/>
      <c r="GZ121" s="6"/>
      <c r="HA121" s="6"/>
      <c r="HC121" s="8"/>
      <c r="HD121" s="32"/>
      <c r="HE121" s="27"/>
      <c r="HF121" s="27"/>
      <c r="HH121" s="6"/>
      <c r="HI121" s="6"/>
      <c r="HJ121" s="6"/>
      <c r="HK121" s="6"/>
      <c r="HM121" s="8"/>
      <c r="HN121" s="32"/>
      <c r="HO121" s="27"/>
      <c r="HP121" s="27"/>
      <c r="HR121" s="6"/>
      <c r="HS121" s="6"/>
      <c r="HT121" s="6"/>
      <c r="HU121" s="6"/>
      <c r="HW121" s="8"/>
      <c r="HX121" s="32"/>
      <c r="HY121" s="27"/>
      <c r="HZ121" s="27"/>
      <c r="IB121" s="6"/>
      <c r="IC121" s="6"/>
      <c r="ID121" s="6"/>
      <c r="IE121" s="6"/>
      <c r="IG121" s="8"/>
      <c r="IH121" s="32"/>
      <c r="II121" s="27"/>
      <c r="IJ121" s="27"/>
      <c r="IL121" s="6"/>
      <c r="IM121" s="6"/>
      <c r="IN121" s="6"/>
      <c r="IO121" s="6"/>
      <c r="IQ121" s="8"/>
      <c r="IR121" s="32"/>
      <c r="IS121" s="27"/>
      <c r="IT121" s="27"/>
      <c r="IV121" s="6"/>
      <c r="IW121" s="6"/>
      <c r="IX121" s="6"/>
      <c r="IY121" s="6"/>
      <c r="JA121" s="8"/>
      <c r="JB121" s="32"/>
      <c r="JC121" s="27"/>
      <c r="JD121" s="27"/>
      <c r="JF121" s="6"/>
      <c r="JG121" s="6"/>
      <c r="JH121" s="6"/>
      <c r="JI121" s="6"/>
      <c r="JK121" s="8"/>
      <c r="JL121" s="32"/>
      <c r="JM121" s="27"/>
      <c r="JN121" s="27"/>
      <c r="JP121" s="6"/>
      <c r="JQ121" s="6"/>
      <c r="JR121" s="6"/>
      <c r="JS121" s="6"/>
      <c r="JU121" s="8"/>
      <c r="JV121" s="32"/>
      <c r="JW121" s="27"/>
      <c r="JX121" s="27"/>
      <c r="JZ121" s="6"/>
      <c r="KA121" s="6"/>
      <c r="KB121" s="6"/>
      <c r="KC121" s="6"/>
      <c r="KE121" s="8"/>
      <c r="KF121" s="32"/>
      <c r="KG121" s="27"/>
      <c r="KH121" s="27"/>
      <c r="KJ121" s="6"/>
      <c r="KK121" s="6"/>
      <c r="KL121" s="6"/>
      <c r="KM121" s="6"/>
      <c r="KO121" s="8"/>
      <c r="KP121" s="32"/>
      <c r="KQ121" s="27"/>
      <c r="KR121" s="27"/>
      <c r="KT121" s="6"/>
      <c r="KU121" s="6"/>
      <c r="KV121" s="6"/>
      <c r="KW121" s="6"/>
      <c r="KY121" s="8"/>
      <c r="KZ121" s="32"/>
      <c r="LA121" s="27"/>
      <c r="LB121" s="27"/>
      <c r="LD121" s="6"/>
      <c r="LE121" s="6"/>
      <c r="LF121" s="6"/>
      <c r="LG121" s="6"/>
      <c r="LI121" s="8"/>
      <c r="LJ121" s="32"/>
      <c r="LK121" s="27"/>
      <c r="LL121" s="27"/>
      <c r="LN121" s="6"/>
      <c r="LO121" s="6"/>
      <c r="LP121" s="6"/>
      <c r="LQ121" s="6"/>
      <c r="LS121" s="8"/>
      <c r="LT121" s="32"/>
      <c r="LU121" s="27"/>
      <c r="LV121" s="27"/>
      <c r="LX121" s="6"/>
      <c r="LY121" s="6"/>
      <c r="LZ121" s="6"/>
      <c r="MA121" s="6"/>
      <c r="MC121" s="8"/>
      <c r="MD121" s="32"/>
      <c r="ME121" s="27"/>
      <c r="MF121" s="27"/>
      <c r="MH121" s="6"/>
      <c r="MI121" s="6"/>
      <c r="MJ121" s="6"/>
      <c r="MK121" s="6"/>
      <c r="MM121" s="8"/>
      <c r="MN121" s="32"/>
      <c r="MO121" s="27"/>
      <c r="MP121" s="27"/>
      <c r="MR121" s="6"/>
      <c r="MS121" s="6"/>
      <c r="MT121" s="6"/>
      <c r="MU121" s="6"/>
      <c r="MW121" s="8"/>
      <c r="MX121" s="32"/>
      <c r="MY121" s="27"/>
      <c r="MZ121" s="27"/>
      <c r="NB121" s="6"/>
      <c r="NC121" s="6"/>
      <c r="ND121" s="6"/>
      <c r="NE121" s="6"/>
      <c r="NG121" s="8"/>
      <c r="NH121" s="32"/>
      <c r="NI121" s="27"/>
      <c r="NJ121" s="27"/>
      <c r="NL121" s="6"/>
      <c r="NM121" s="6"/>
      <c r="NN121" s="6"/>
      <c r="NO121" s="6"/>
      <c r="NQ121" s="8"/>
      <c r="NR121" s="32"/>
      <c r="NS121" s="27"/>
      <c r="NT121" s="27"/>
      <c r="NV121" s="6"/>
      <c r="NW121" s="6"/>
      <c r="NX121" s="6"/>
      <c r="NY121" s="6"/>
      <c r="OA121" s="8"/>
      <c r="OB121" s="32"/>
      <c r="OC121" s="27"/>
      <c r="OD121" s="27"/>
      <c r="OF121" s="6"/>
      <c r="OG121" s="6"/>
      <c r="OH121" s="6"/>
      <c r="OI121" s="6"/>
      <c r="OK121" s="8"/>
      <c r="OL121" s="32"/>
      <c r="OM121" s="27"/>
      <c r="ON121" s="27"/>
      <c r="OP121" s="6"/>
      <c r="OQ121" s="6"/>
      <c r="OR121" s="6"/>
      <c r="OS121" s="6"/>
      <c r="OT121" s="6"/>
      <c r="PF121" s="8"/>
      <c r="PG121" s="32"/>
      <c r="PH121" s="27"/>
      <c r="PI121" s="27"/>
      <c r="PK121" s="6"/>
      <c r="PL121" s="6"/>
      <c r="PM121" s="6"/>
      <c r="PN121" s="6"/>
      <c r="PO121" s="6"/>
      <c r="PQ121" s="8"/>
      <c r="PR121" s="32"/>
      <c r="PS121" s="27"/>
      <c r="PT121" s="27"/>
      <c r="PV121" s="6"/>
      <c r="PW121" s="6"/>
      <c r="PX121" s="6"/>
      <c r="PY121" s="6"/>
      <c r="PZ121" s="6"/>
      <c r="QB121" s="8"/>
      <c r="QC121" s="32"/>
      <c r="QD121" s="27"/>
      <c r="QE121" s="27"/>
      <c r="QG121" s="6"/>
      <c r="QH121" s="6"/>
      <c r="QI121" s="6"/>
      <c r="QJ121" s="6"/>
      <c r="QK121" s="6"/>
      <c r="QM121" s="8"/>
      <c r="QN121" s="32"/>
      <c r="QO121" s="27"/>
      <c r="QP121" s="27"/>
      <c r="QR121" s="6"/>
      <c r="QS121" s="6"/>
      <c r="QT121" s="6"/>
      <c r="QU121" s="6"/>
      <c r="QV121" s="6"/>
      <c r="QX121" s="8"/>
      <c r="QY121" s="32"/>
      <c r="QZ121" s="27"/>
      <c r="RA121" s="27"/>
      <c r="RC121" s="6"/>
      <c r="RD121" s="6"/>
      <c r="RE121" s="6"/>
      <c r="RF121" s="6"/>
      <c r="RG121" s="6"/>
    </row>
    <row r="122" spans="121:475">
      <c r="EK122" s="8"/>
      <c r="EL122" s="32"/>
      <c r="EM122" s="27"/>
      <c r="EN122" s="27"/>
      <c r="EP122" s="6"/>
      <c r="EQ122" s="6"/>
      <c r="ER122" s="6"/>
      <c r="ES122" s="6"/>
      <c r="EU122" s="8"/>
      <c r="EV122" s="32"/>
      <c r="EW122" s="27"/>
      <c r="EX122" s="27"/>
      <c r="EZ122" s="6"/>
      <c r="FA122" s="6"/>
      <c r="FB122" s="6"/>
      <c r="FC122" s="6"/>
      <c r="FE122" s="8"/>
      <c r="FF122" s="32"/>
      <c r="FG122" s="27"/>
      <c r="FH122" s="27"/>
      <c r="FJ122" s="6"/>
      <c r="FK122" s="6"/>
      <c r="FL122" s="6"/>
      <c r="FM122" s="6"/>
      <c r="FO122" s="8"/>
      <c r="FP122" s="32"/>
      <c r="FQ122" s="27"/>
      <c r="FR122" s="27"/>
      <c r="FT122" s="6"/>
      <c r="FU122" s="6"/>
      <c r="FV122" s="6"/>
      <c r="FW122" s="6"/>
      <c r="FY122" s="8"/>
      <c r="FZ122" s="32"/>
      <c r="GA122" s="27"/>
      <c r="GB122" s="27"/>
      <c r="GD122" s="6"/>
      <c r="GE122" s="6"/>
      <c r="GF122" s="6"/>
      <c r="GG122" s="6"/>
      <c r="GI122" s="8"/>
      <c r="GJ122" s="32"/>
      <c r="GK122" s="27"/>
      <c r="GL122" s="27"/>
      <c r="GN122" s="6"/>
      <c r="GO122" s="6"/>
      <c r="GP122" s="6"/>
      <c r="GQ122" s="6"/>
      <c r="GS122" s="8"/>
      <c r="GT122" s="32"/>
      <c r="GU122" s="27"/>
      <c r="GV122" s="27"/>
      <c r="GX122" s="6"/>
      <c r="GY122" s="6"/>
      <c r="GZ122" s="6"/>
      <c r="HA122" s="6"/>
      <c r="HC122" s="8"/>
      <c r="HD122" s="32"/>
      <c r="HE122" s="27"/>
      <c r="HF122" s="27"/>
      <c r="HH122" s="6"/>
      <c r="HI122" s="6"/>
      <c r="HJ122" s="6"/>
      <c r="HK122" s="6"/>
      <c r="HM122" s="8"/>
      <c r="HN122" s="32"/>
      <c r="HO122" s="27"/>
      <c r="HP122" s="27"/>
      <c r="HR122" s="6"/>
      <c r="HS122" s="6"/>
      <c r="HT122" s="6"/>
      <c r="HU122" s="6"/>
      <c r="HW122" s="8"/>
      <c r="HX122" s="32"/>
      <c r="HY122" s="27"/>
      <c r="HZ122" s="27"/>
      <c r="IB122" s="6"/>
      <c r="IC122" s="6"/>
      <c r="ID122" s="6"/>
      <c r="IE122" s="6"/>
      <c r="IG122" s="8"/>
      <c r="IH122" s="32"/>
      <c r="II122" s="27"/>
      <c r="IJ122" s="27"/>
      <c r="IL122" s="6"/>
      <c r="IM122" s="6"/>
      <c r="IN122" s="6"/>
      <c r="IO122" s="6"/>
      <c r="IQ122" s="8"/>
      <c r="IR122" s="32"/>
      <c r="IS122" s="27"/>
      <c r="IT122" s="27"/>
      <c r="IV122" s="6"/>
      <c r="IW122" s="6"/>
      <c r="IX122" s="6"/>
      <c r="IY122" s="6"/>
      <c r="JA122" s="8"/>
      <c r="JB122" s="32"/>
      <c r="JC122" s="27"/>
      <c r="JD122" s="27"/>
      <c r="JF122" s="6"/>
      <c r="JG122" s="6"/>
      <c r="JH122" s="6"/>
      <c r="JI122" s="6"/>
      <c r="JK122" s="8"/>
      <c r="JL122" s="32"/>
      <c r="JM122" s="27"/>
      <c r="JN122" s="27"/>
      <c r="JP122" s="6"/>
      <c r="JQ122" s="6"/>
      <c r="JR122" s="6"/>
      <c r="JS122" s="6"/>
      <c r="JU122" s="8"/>
      <c r="JV122" s="32"/>
      <c r="JW122" s="27"/>
      <c r="JX122" s="27"/>
      <c r="JZ122" s="6"/>
      <c r="KA122" s="6"/>
      <c r="KB122" s="6"/>
      <c r="KC122" s="6"/>
      <c r="KE122" s="8"/>
      <c r="KF122" s="32"/>
      <c r="KG122" s="27"/>
      <c r="KH122" s="27"/>
      <c r="KJ122" s="6"/>
      <c r="KK122" s="6"/>
      <c r="KL122" s="6"/>
      <c r="KM122" s="6"/>
      <c r="KO122" s="8"/>
      <c r="KP122" s="32"/>
      <c r="KQ122" s="27"/>
      <c r="KR122" s="27"/>
      <c r="KT122" s="6"/>
      <c r="KU122" s="6"/>
      <c r="KV122" s="6"/>
      <c r="KW122" s="6"/>
      <c r="KY122" s="8"/>
      <c r="KZ122" s="32"/>
      <c r="LA122" s="27"/>
      <c r="LB122" s="27"/>
      <c r="LD122" s="6"/>
      <c r="LE122" s="6"/>
      <c r="LF122" s="6"/>
      <c r="LG122" s="6"/>
      <c r="LI122" s="8"/>
      <c r="LJ122" s="32"/>
      <c r="LK122" s="27"/>
      <c r="LL122" s="27"/>
      <c r="LN122" s="6"/>
      <c r="LO122" s="6"/>
      <c r="LP122" s="6"/>
      <c r="LQ122" s="6"/>
      <c r="LS122" s="8"/>
      <c r="LT122" s="32"/>
      <c r="LU122" s="27"/>
      <c r="LV122" s="27"/>
      <c r="LX122" s="6"/>
      <c r="LY122" s="6"/>
      <c r="LZ122" s="6"/>
      <c r="MA122" s="6"/>
      <c r="MC122" s="8"/>
      <c r="MD122" s="32"/>
      <c r="ME122" s="27"/>
      <c r="MF122" s="27"/>
      <c r="MH122" s="6"/>
      <c r="MI122" s="6"/>
      <c r="MJ122" s="6"/>
      <c r="MK122" s="6"/>
      <c r="MM122" s="8"/>
      <c r="MN122" s="32"/>
      <c r="MO122" s="27"/>
      <c r="MP122" s="27"/>
      <c r="MR122" s="6"/>
      <c r="MS122" s="6"/>
      <c r="MT122" s="6"/>
      <c r="MU122" s="6"/>
      <c r="MW122" s="8"/>
      <c r="MX122" s="32"/>
      <c r="MY122" s="27"/>
      <c r="MZ122" s="27"/>
      <c r="NB122" s="6"/>
      <c r="NC122" s="6"/>
      <c r="ND122" s="6"/>
      <c r="NE122" s="6"/>
      <c r="NG122" s="8"/>
      <c r="NH122" s="32"/>
      <c r="NI122" s="27"/>
      <c r="NJ122" s="27"/>
      <c r="NL122" s="6"/>
      <c r="NM122" s="6"/>
      <c r="NN122" s="6"/>
      <c r="NO122" s="6"/>
      <c r="NQ122" s="8"/>
      <c r="NR122" s="32"/>
      <c r="NS122" s="27"/>
      <c r="NT122" s="27"/>
      <c r="NV122" s="6"/>
      <c r="NW122" s="6"/>
      <c r="NX122" s="6"/>
      <c r="NY122" s="6"/>
      <c r="OA122" s="8"/>
      <c r="OB122" s="32"/>
      <c r="OC122" s="27"/>
      <c r="OD122" s="27"/>
      <c r="OF122" s="6"/>
      <c r="OG122" s="6"/>
      <c r="OH122" s="6"/>
      <c r="OI122" s="6"/>
      <c r="OK122" s="8"/>
      <c r="OL122" s="32"/>
      <c r="OM122" s="27"/>
      <c r="ON122" s="27"/>
      <c r="OP122" s="6"/>
      <c r="OQ122" s="6"/>
      <c r="OR122" s="6"/>
      <c r="OS122" s="6"/>
      <c r="OT122" s="6"/>
      <c r="PF122" s="8"/>
      <c r="PG122" s="32"/>
      <c r="PH122" s="27"/>
      <c r="PI122" s="27"/>
      <c r="PK122" s="6"/>
      <c r="PL122" s="6"/>
      <c r="PM122" s="6"/>
      <c r="PN122" s="6"/>
      <c r="PO122" s="6"/>
      <c r="PQ122" s="8"/>
      <c r="PR122" s="32"/>
      <c r="PS122" s="27"/>
      <c r="PT122" s="27"/>
      <c r="PV122" s="6"/>
      <c r="PW122" s="6"/>
      <c r="PX122" s="6"/>
      <c r="PY122" s="6"/>
      <c r="PZ122" s="6"/>
      <c r="QB122" s="8"/>
      <c r="QC122" s="32"/>
      <c r="QD122" s="27"/>
      <c r="QE122" s="27"/>
      <c r="QG122" s="6"/>
      <c r="QH122" s="6"/>
      <c r="QI122" s="6"/>
      <c r="QJ122" s="6"/>
      <c r="QK122" s="6"/>
      <c r="QM122" s="8"/>
      <c r="QN122" s="32"/>
      <c r="QO122" s="27"/>
      <c r="QP122" s="27"/>
      <c r="QR122" s="6"/>
      <c r="QS122" s="6"/>
      <c r="QT122" s="6"/>
      <c r="QU122" s="6"/>
      <c r="QV122" s="6"/>
      <c r="QX122" s="8"/>
      <c r="QY122" s="32"/>
      <c r="QZ122" s="27"/>
      <c r="RA122" s="27"/>
      <c r="RC122" s="6"/>
      <c r="RD122" s="6"/>
      <c r="RE122" s="6"/>
      <c r="RF122" s="6"/>
      <c r="RG122" s="6"/>
    </row>
    <row r="123" spans="121:475">
      <c r="EK123" s="8"/>
      <c r="EL123" s="32"/>
      <c r="EM123" s="27"/>
      <c r="EN123" s="27"/>
      <c r="EP123" s="6"/>
      <c r="EQ123" s="6"/>
      <c r="ER123" s="6"/>
      <c r="ES123" s="6"/>
      <c r="EU123" s="8"/>
      <c r="EV123" s="32"/>
      <c r="EW123" s="27"/>
      <c r="EX123" s="27"/>
      <c r="EZ123" s="6"/>
      <c r="FA123" s="6"/>
      <c r="FB123" s="6"/>
      <c r="FC123" s="6"/>
      <c r="FE123" s="8"/>
      <c r="FF123" s="32"/>
      <c r="FG123" s="27"/>
      <c r="FH123" s="27"/>
      <c r="FJ123" s="6"/>
      <c r="FK123" s="6"/>
      <c r="FL123" s="6"/>
      <c r="FM123" s="6"/>
      <c r="FO123" s="8"/>
      <c r="FP123" s="32"/>
      <c r="FQ123" s="27"/>
      <c r="FR123" s="27"/>
      <c r="FT123" s="6"/>
      <c r="FU123" s="6"/>
      <c r="FV123" s="6"/>
      <c r="FW123" s="6"/>
      <c r="FY123" s="8"/>
      <c r="FZ123" s="32"/>
      <c r="GA123" s="27"/>
      <c r="GB123" s="27"/>
      <c r="GD123" s="6"/>
      <c r="GE123" s="6"/>
      <c r="GF123" s="6"/>
      <c r="GG123" s="6"/>
      <c r="GI123" s="8"/>
      <c r="GJ123" s="32"/>
      <c r="GK123" s="27"/>
      <c r="GL123" s="27"/>
      <c r="GN123" s="6"/>
      <c r="GO123" s="6"/>
      <c r="GP123" s="6"/>
      <c r="GQ123" s="6"/>
      <c r="GS123" s="8"/>
      <c r="GT123" s="32"/>
      <c r="GU123" s="27"/>
      <c r="GV123" s="27"/>
      <c r="GX123" s="6"/>
      <c r="GY123" s="6"/>
      <c r="GZ123" s="6"/>
      <c r="HA123" s="6"/>
      <c r="HC123" s="8"/>
      <c r="HD123" s="32"/>
      <c r="HE123" s="27"/>
      <c r="HF123" s="27"/>
      <c r="HH123" s="6"/>
      <c r="HI123" s="6"/>
      <c r="HJ123" s="6"/>
      <c r="HK123" s="6"/>
      <c r="HM123" s="8"/>
      <c r="HN123" s="32"/>
      <c r="HO123" s="27"/>
      <c r="HP123" s="27"/>
      <c r="HR123" s="6"/>
      <c r="HS123" s="6"/>
      <c r="HT123" s="6"/>
      <c r="HU123" s="6"/>
      <c r="HW123" s="8"/>
      <c r="HX123" s="32"/>
      <c r="HY123" s="27"/>
      <c r="HZ123" s="27"/>
      <c r="IB123" s="6"/>
      <c r="IC123" s="6"/>
      <c r="ID123" s="6"/>
      <c r="IE123" s="6"/>
      <c r="IG123" s="8"/>
      <c r="IH123" s="32"/>
      <c r="II123" s="27"/>
      <c r="IJ123" s="27"/>
      <c r="IL123" s="6"/>
      <c r="IM123" s="6"/>
      <c r="IN123" s="6"/>
      <c r="IO123" s="6"/>
      <c r="IQ123" s="8"/>
      <c r="IR123" s="32"/>
      <c r="IS123" s="27"/>
      <c r="IT123" s="27"/>
      <c r="IV123" s="6"/>
      <c r="IW123" s="6"/>
      <c r="IX123" s="6"/>
      <c r="IY123" s="6"/>
      <c r="JA123" s="8"/>
      <c r="JB123" s="32"/>
      <c r="JC123" s="27"/>
      <c r="JD123" s="27"/>
      <c r="JF123" s="6"/>
      <c r="JG123" s="6"/>
      <c r="JH123" s="6"/>
      <c r="JI123" s="6"/>
      <c r="JK123" s="8"/>
      <c r="JL123" s="32"/>
      <c r="JM123" s="27"/>
      <c r="JN123" s="27"/>
      <c r="JP123" s="6"/>
      <c r="JQ123" s="6"/>
      <c r="JR123" s="6"/>
      <c r="JS123" s="6"/>
      <c r="JU123" s="8"/>
      <c r="JV123" s="32"/>
      <c r="JW123" s="27"/>
      <c r="JX123" s="27"/>
      <c r="JZ123" s="6"/>
      <c r="KA123" s="6"/>
      <c r="KB123" s="6"/>
      <c r="KC123" s="6"/>
      <c r="KE123" s="8"/>
      <c r="KF123" s="32"/>
      <c r="KG123" s="27"/>
      <c r="KH123" s="27"/>
      <c r="KJ123" s="6"/>
      <c r="KK123" s="6"/>
      <c r="KL123" s="6"/>
      <c r="KM123" s="6"/>
      <c r="KO123" s="8"/>
      <c r="KP123" s="32"/>
      <c r="KQ123" s="27"/>
      <c r="KR123" s="27"/>
      <c r="KT123" s="6"/>
      <c r="KU123" s="6"/>
      <c r="KV123" s="6"/>
      <c r="KW123" s="6"/>
      <c r="KY123" s="8"/>
      <c r="KZ123" s="32"/>
      <c r="LA123" s="27"/>
      <c r="LB123" s="27"/>
      <c r="LD123" s="6"/>
      <c r="LE123" s="6"/>
      <c r="LF123" s="6"/>
      <c r="LG123" s="6"/>
      <c r="LI123" s="8"/>
      <c r="LJ123" s="32"/>
      <c r="LK123" s="27"/>
      <c r="LL123" s="27"/>
      <c r="LN123" s="6"/>
      <c r="LO123" s="6"/>
      <c r="LP123" s="6"/>
      <c r="LQ123" s="6"/>
      <c r="LS123" s="8"/>
      <c r="LT123" s="32"/>
      <c r="LU123" s="27"/>
      <c r="LV123" s="27"/>
      <c r="LX123" s="6"/>
      <c r="LY123" s="6"/>
      <c r="LZ123" s="6"/>
      <c r="MA123" s="6"/>
      <c r="MC123" s="8"/>
      <c r="MD123" s="32"/>
      <c r="ME123" s="27"/>
      <c r="MF123" s="27"/>
      <c r="MH123" s="6"/>
      <c r="MI123" s="6"/>
      <c r="MJ123" s="6"/>
      <c r="MK123" s="6"/>
      <c r="MM123" s="8"/>
      <c r="MN123" s="32"/>
      <c r="MO123" s="27"/>
      <c r="MP123" s="27"/>
      <c r="MR123" s="6"/>
      <c r="MS123" s="6"/>
      <c r="MT123" s="6"/>
      <c r="MU123" s="6"/>
      <c r="MW123" s="8"/>
      <c r="MX123" s="32"/>
      <c r="MY123" s="27"/>
      <c r="MZ123" s="27"/>
      <c r="NB123" s="6"/>
      <c r="NC123" s="6"/>
      <c r="ND123" s="6"/>
      <c r="NE123" s="6"/>
      <c r="NG123" s="8"/>
      <c r="NH123" s="32"/>
      <c r="NI123" s="27"/>
      <c r="NJ123" s="27"/>
      <c r="NL123" s="6"/>
      <c r="NM123" s="6"/>
      <c r="NN123" s="6"/>
      <c r="NO123" s="6"/>
      <c r="NQ123" s="8"/>
      <c r="NR123" s="32"/>
      <c r="NS123" s="27"/>
      <c r="NT123" s="27"/>
      <c r="NV123" s="6"/>
      <c r="NW123" s="6"/>
      <c r="NX123" s="6"/>
      <c r="NY123" s="6"/>
      <c r="OA123" s="8"/>
      <c r="OB123" s="32"/>
      <c r="OC123" s="27"/>
      <c r="OD123" s="27"/>
      <c r="OF123" s="6"/>
      <c r="OG123" s="6"/>
      <c r="OH123" s="6"/>
      <c r="OI123" s="6"/>
      <c r="OK123" s="8"/>
      <c r="OL123" s="32"/>
      <c r="OM123" s="27"/>
      <c r="ON123" s="27"/>
      <c r="OP123" s="6"/>
      <c r="OQ123" s="6"/>
      <c r="OR123" s="6"/>
      <c r="OS123" s="6"/>
      <c r="OT123" s="6"/>
      <c r="PF123" s="8"/>
      <c r="PG123" s="32"/>
      <c r="PH123" s="27"/>
      <c r="PI123" s="27"/>
      <c r="PK123" s="6"/>
      <c r="PL123" s="6"/>
      <c r="PM123" s="6"/>
      <c r="PN123" s="6"/>
      <c r="PO123" s="6"/>
      <c r="PQ123" s="8"/>
      <c r="PR123" s="32"/>
      <c r="PS123" s="27"/>
      <c r="PT123" s="27"/>
      <c r="PV123" s="6"/>
      <c r="PW123" s="6"/>
      <c r="PX123" s="6"/>
      <c r="PY123" s="6"/>
      <c r="PZ123" s="6"/>
      <c r="QB123" s="8"/>
      <c r="QC123" s="32"/>
      <c r="QD123" s="27"/>
      <c r="QE123" s="27"/>
      <c r="QG123" s="6"/>
      <c r="QH123" s="6"/>
      <c r="QI123" s="6"/>
      <c r="QJ123" s="6"/>
      <c r="QK123" s="6"/>
      <c r="QM123" s="8"/>
      <c r="QN123" s="32"/>
      <c r="QO123" s="27"/>
      <c r="QP123" s="27"/>
      <c r="QR123" s="6"/>
      <c r="QS123" s="6"/>
      <c r="QT123" s="6"/>
      <c r="QU123" s="6"/>
      <c r="QV123" s="6"/>
      <c r="QX123" s="8"/>
      <c r="QY123" s="32"/>
      <c r="QZ123" s="27"/>
      <c r="RA123" s="27"/>
      <c r="RC123" s="6"/>
      <c r="RD123" s="6"/>
      <c r="RE123" s="6"/>
      <c r="RF123" s="6"/>
      <c r="RG123" s="6"/>
    </row>
    <row r="124" spans="121:475">
      <c r="EK124" s="8"/>
      <c r="EL124" s="32"/>
      <c r="EM124" s="27"/>
      <c r="EN124" s="27"/>
      <c r="EP124" s="6"/>
      <c r="EQ124" s="6"/>
      <c r="ER124" s="6"/>
      <c r="ES124" s="6"/>
      <c r="EU124" s="8"/>
      <c r="EV124" s="32"/>
      <c r="EW124" s="27"/>
      <c r="EX124" s="27"/>
      <c r="EZ124" s="6"/>
      <c r="FA124" s="6"/>
      <c r="FB124" s="6"/>
      <c r="FC124" s="6"/>
      <c r="FE124" s="8"/>
      <c r="FF124" s="32"/>
      <c r="FG124" s="27"/>
      <c r="FH124" s="27"/>
      <c r="FJ124" s="6"/>
      <c r="FK124" s="6"/>
      <c r="FL124" s="6"/>
      <c r="FM124" s="6"/>
      <c r="FO124" s="8"/>
      <c r="FP124" s="32"/>
      <c r="FQ124" s="27"/>
      <c r="FR124" s="27"/>
      <c r="FT124" s="6"/>
      <c r="FU124" s="6"/>
      <c r="FV124" s="6"/>
      <c r="FW124" s="6"/>
      <c r="FY124" s="8"/>
      <c r="FZ124" s="32"/>
      <c r="GA124" s="27"/>
      <c r="GB124" s="27"/>
      <c r="GD124" s="6"/>
      <c r="GE124" s="6"/>
      <c r="GF124" s="6"/>
      <c r="GG124" s="6"/>
      <c r="GI124" s="8"/>
      <c r="GJ124" s="32"/>
      <c r="GK124" s="27"/>
      <c r="GL124" s="27"/>
      <c r="GN124" s="6"/>
      <c r="GO124" s="6"/>
      <c r="GP124" s="6"/>
      <c r="GQ124" s="6"/>
      <c r="GS124" s="8"/>
      <c r="GT124" s="32"/>
      <c r="GU124" s="27"/>
      <c r="GV124" s="27"/>
      <c r="GX124" s="6"/>
      <c r="GY124" s="6"/>
      <c r="GZ124" s="6"/>
      <c r="HA124" s="6"/>
      <c r="HC124" s="8"/>
      <c r="HD124" s="32"/>
      <c r="HE124" s="27"/>
      <c r="HF124" s="27"/>
      <c r="HH124" s="6"/>
      <c r="HI124" s="6"/>
      <c r="HJ124" s="6"/>
      <c r="HK124" s="6"/>
      <c r="HM124" s="8"/>
      <c r="HN124" s="32"/>
      <c r="HO124" s="27"/>
      <c r="HP124" s="27"/>
      <c r="HR124" s="6"/>
      <c r="HS124" s="6"/>
      <c r="HT124" s="6"/>
      <c r="HU124" s="6"/>
      <c r="HW124" s="8"/>
      <c r="HX124" s="32"/>
      <c r="HY124" s="27"/>
      <c r="HZ124" s="27"/>
      <c r="IB124" s="6"/>
      <c r="IC124" s="6"/>
      <c r="ID124" s="6"/>
      <c r="IE124" s="6"/>
      <c r="IG124" s="8"/>
      <c r="IH124" s="32"/>
      <c r="II124" s="27"/>
      <c r="IJ124" s="27"/>
      <c r="IL124" s="6"/>
      <c r="IM124" s="6"/>
      <c r="IN124" s="6"/>
      <c r="IO124" s="6"/>
      <c r="IQ124" s="8"/>
      <c r="IR124" s="32"/>
      <c r="IS124" s="27"/>
      <c r="IT124" s="27"/>
      <c r="IV124" s="6"/>
      <c r="IW124" s="6"/>
      <c r="IX124" s="6"/>
      <c r="IY124" s="6"/>
      <c r="JA124" s="8"/>
      <c r="JB124" s="32"/>
      <c r="JC124" s="27"/>
      <c r="JD124" s="27"/>
      <c r="JF124" s="6"/>
      <c r="JG124" s="6"/>
      <c r="JH124" s="6"/>
      <c r="JI124" s="6"/>
      <c r="JK124" s="8"/>
      <c r="JL124" s="32"/>
      <c r="JM124" s="27"/>
      <c r="JN124" s="27"/>
      <c r="JP124" s="6"/>
      <c r="JQ124" s="6"/>
      <c r="JR124" s="6"/>
      <c r="JS124" s="6"/>
      <c r="JU124" s="8"/>
      <c r="JV124" s="32"/>
      <c r="JW124" s="27"/>
      <c r="JX124" s="27"/>
      <c r="JZ124" s="6"/>
      <c r="KA124" s="6"/>
      <c r="KB124" s="6"/>
      <c r="KC124" s="6"/>
      <c r="KE124" s="8"/>
      <c r="KF124" s="32"/>
      <c r="KG124" s="27"/>
      <c r="KH124" s="27"/>
      <c r="KJ124" s="6"/>
      <c r="KK124" s="6"/>
      <c r="KL124" s="6"/>
      <c r="KM124" s="6"/>
      <c r="KO124" s="8"/>
      <c r="KP124" s="32"/>
      <c r="KQ124" s="27"/>
      <c r="KR124" s="27"/>
      <c r="KT124" s="6"/>
      <c r="KU124" s="6"/>
      <c r="KV124" s="6"/>
      <c r="KW124" s="6"/>
      <c r="KY124" s="8"/>
      <c r="KZ124" s="32"/>
      <c r="LA124" s="27"/>
      <c r="LB124" s="27"/>
      <c r="LD124" s="6"/>
      <c r="LE124" s="6"/>
      <c r="LF124" s="6"/>
      <c r="LG124" s="6"/>
      <c r="LI124" s="8"/>
      <c r="LJ124" s="32"/>
      <c r="LK124" s="27"/>
      <c r="LL124" s="27"/>
      <c r="LN124" s="6"/>
      <c r="LO124" s="6"/>
      <c r="LP124" s="6"/>
      <c r="LQ124" s="6"/>
      <c r="LS124" s="8"/>
      <c r="LT124" s="32"/>
      <c r="LU124" s="27"/>
      <c r="LV124" s="27"/>
      <c r="LX124" s="6"/>
      <c r="LY124" s="6"/>
      <c r="LZ124" s="6"/>
      <c r="MA124" s="6"/>
      <c r="MC124" s="8"/>
      <c r="MD124" s="32"/>
      <c r="ME124" s="27"/>
      <c r="MF124" s="27"/>
      <c r="MH124" s="6"/>
      <c r="MI124" s="6"/>
      <c r="MJ124" s="6"/>
      <c r="MK124" s="6"/>
      <c r="MM124" s="8"/>
      <c r="MN124" s="32"/>
      <c r="MO124" s="27"/>
      <c r="MP124" s="27"/>
      <c r="MR124" s="6"/>
      <c r="MS124" s="6"/>
      <c r="MT124" s="6"/>
      <c r="MU124" s="6"/>
      <c r="MW124" s="8"/>
      <c r="MX124" s="32"/>
      <c r="MY124" s="27"/>
      <c r="MZ124" s="27"/>
      <c r="NB124" s="6"/>
      <c r="NC124" s="6"/>
      <c r="ND124" s="6"/>
      <c r="NE124" s="6"/>
      <c r="NG124" s="8"/>
      <c r="NH124" s="32"/>
      <c r="NI124" s="27"/>
      <c r="NJ124" s="27"/>
      <c r="NL124" s="6"/>
      <c r="NM124" s="6"/>
      <c r="NN124" s="6"/>
      <c r="NO124" s="6"/>
      <c r="NQ124" s="8"/>
      <c r="NR124" s="32"/>
      <c r="NS124" s="27"/>
      <c r="NT124" s="27"/>
      <c r="NV124" s="6"/>
      <c r="NW124" s="6"/>
      <c r="NX124" s="6"/>
      <c r="NY124" s="6"/>
      <c r="OA124" s="8"/>
      <c r="OB124" s="32"/>
      <c r="OC124" s="27"/>
      <c r="OD124" s="27"/>
      <c r="OF124" s="6"/>
      <c r="OG124" s="6"/>
      <c r="OH124" s="6"/>
      <c r="OI124" s="6"/>
      <c r="OK124" s="8"/>
      <c r="OL124" s="32"/>
      <c r="OM124" s="27"/>
      <c r="ON124" s="27"/>
      <c r="OP124" s="6"/>
      <c r="OQ124" s="6"/>
      <c r="OR124" s="6"/>
      <c r="OS124" s="6"/>
      <c r="OT124" s="6"/>
      <c r="PF124" s="8"/>
      <c r="PG124" s="32"/>
      <c r="PH124" s="27"/>
      <c r="PI124" s="27"/>
      <c r="PK124" s="6"/>
      <c r="PL124" s="6"/>
      <c r="PM124" s="6"/>
      <c r="PN124" s="6"/>
      <c r="PO124" s="6"/>
      <c r="PQ124" s="8"/>
      <c r="PR124" s="32"/>
      <c r="PS124" s="27"/>
      <c r="PT124" s="27"/>
      <c r="PV124" s="6"/>
      <c r="PW124" s="6"/>
      <c r="PX124" s="6"/>
      <c r="PY124" s="6"/>
      <c r="PZ124" s="6"/>
      <c r="QB124" s="8"/>
      <c r="QC124" s="32"/>
      <c r="QD124" s="27"/>
      <c r="QE124" s="27"/>
      <c r="QG124" s="6"/>
      <c r="QH124" s="6"/>
      <c r="QI124" s="6"/>
      <c r="QJ124" s="6"/>
      <c r="QK124" s="6"/>
      <c r="QM124" s="8"/>
      <c r="QN124" s="32"/>
      <c r="QO124" s="27"/>
      <c r="QP124" s="27"/>
      <c r="QR124" s="6"/>
      <c r="QS124" s="6"/>
      <c r="QT124" s="6"/>
      <c r="QU124" s="6"/>
      <c r="QV124" s="6"/>
      <c r="QX124" s="8"/>
      <c r="QY124" s="32"/>
      <c r="QZ124" s="27"/>
      <c r="RA124" s="27"/>
      <c r="RC124" s="6"/>
      <c r="RD124" s="6"/>
      <c r="RE124" s="6"/>
      <c r="RF124" s="6"/>
      <c r="RG124" s="6"/>
    </row>
    <row r="125" spans="121:475">
      <c r="EK125" s="8"/>
      <c r="EL125" s="32"/>
      <c r="EM125" s="27"/>
      <c r="EN125" s="27"/>
      <c r="EP125" s="6"/>
      <c r="EQ125" s="6"/>
      <c r="ER125" s="6"/>
      <c r="ES125" s="6"/>
      <c r="EU125" s="8"/>
      <c r="EV125" s="32"/>
      <c r="EW125" s="27"/>
      <c r="EX125" s="27"/>
      <c r="EZ125" s="6"/>
      <c r="FA125" s="6"/>
      <c r="FB125" s="6"/>
      <c r="FC125" s="6"/>
      <c r="FE125" s="8"/>
      <c r="FF125" s="32"/>
      <c r="FG125" s="27"/>
      <c r="FH125" s="27"/>
      <c r="FJ125" s="6"/>
      <c r="FK125" s="6"/>
      <c r="FL125" s="6"/>
      <c r="FM125" s="6"/>
      <c r="FO125" s="8"/>
      <c r="FP125" s="32"/>
      <c r="FQ125" s="27"/>
      <c r="FR125" s="27"/>
      <c r="FT125" s="6"/>
      <c r="FU125" s="6"/>
      <c r="FV125" s="6"/>
      <c r="FW125" s="6"/>
      <c r="FY125" s="8"/>
      <c r="FZ125" s="32"/>
      <c r="GA125" s="27"/>
      <c r="GB125" s="27"/>
      <c r="GD125" s="6"/>
      <c r="GE125" s="6"/>
      <c r="GF125" s="6"/>
      <c r="GG125" s="6"/>
      <c r="GI125" s="8"/>
      <c r="GJ125" s="32"/>
      <c r="GK125" s="27"/>
      <c r="GL125" s="27"/>
      <c r="GN125" s="6"/>
      <c r="GO125" s="6"/>
      <c r="GP125" s="6"/>
      <c r="GQ125" s="6"/>
      <c r="GS125" s="8"/>
      <c r="GT125" s="32"/>
      <c r="GU125" s="27"/>
      <c r="GV125" s="27"/>
      <c r="GX125" s="6"/>
      <c r="GY125" s="6"/>
      <c r="GZ125" s="6"/>
      <c r="HA125" s="6"/>
      <c r="HC125" s="8"/>
      <c r="HD125" s="32"/>
      <c r="HE125" s="27"/>
      <c r="HF125" s="27"/>
      <c r="HH125" s="6"/>
      <c r="HI125" s="6"/>
      <c r="HJ125" s="6"/>
      <c r="HK125" s="6"/>
      <c r="HM125" s="8"/>
      <c r="HN125" s="32"/>
      <c r="HO125" s="27"/>
      <c r="HP125" s="27"/>
      <c r="HR125" s="6"/>
      <c r="HS125" s="6"/>
      <c r="HT125" s="6"/>
      <c r="HU125" s="6"/>
      <c r="HW125" s="8"/>
      <c r="HX125" s="32"/>
      <c r="HY125" s="27"/>
      <c r="HZ125" s="27"/>
      <c r="IB125" s="6"/>
      <c r="IC125" s="6"/>
      <c r="ID125" s="6"/>
      <c r="IE125" s="6"/>
      <c r="IG125" s="8"/>
      <c r="IH125" s="32"/>
      <c r="II125" s="27"/>
      <c r="IJ125" s="27"/>
      <c r="IL125" s="6"/>
      <c r="IM125" s="6"/>
      <c r="IN125" s="6"/>
      <c r="IO125" s="6"/>
      <c r="IQ125" s="8"/>
      <c r="IR125" s="32"/>
      <c r="IS125" s="27"/>
      <c r="IT125" s="27"/>
      <c r="IV125" s="6"/>
      <c r="IW125" s="6"/>
      <c r="IX125" s="6"/>
      <c r="IY125" s="6"/>
      <c r="JA125" s="8"/>
      <c r="JB125" s="32"/>
      <c r="JC125" s="27"/>
      <c r="JD125" s="27"/>
      <c r="JF125" s="6"/>
      <c r="JG125" s="6"/>
      <c r="JH125" s="6"/>
      <c r="JI125" s="6"/>
      <c r="JK125" s="8"/>
      <c r="JL125" s="32"/>
      <c r="JM125" s="27"/>
      <c r="JN125" s="27"/>
      <c r="JP125" s="6"/>
      <c r="JQ125" s="6"/>
      <c r="JR125" s="6"/>
      <c r="JS125" s="6"/>
      <c r="JU125" s="8"/>
      <c r="JV125" s="32"/>
      <c r="JW125" s="27"/>
      <c r="JX125" s="27"/>
      <c r="JZ125" s="6"/>
      <c r="KA125" s="6"/>
      <c r="KB125" s="6"/>
      <c r="KC125" s="6"/>
      <c r="KE125" s="8"/>
      <c r="KF125" s="32"/>
      <c r="KG125" s="27"/>
      <c r="KH125" s="27"/>
      <c r="KJ125" s="6"/>
      <c r="KK125" s="6"/>
      <c r="KL125" s="6"/>
      <c r="KM125" s="6"/>
      <c r="KO125" s="8"/>
      <c r="KP125" s="32"/>
      <c r="KQ125" s="27"/>
      <c r="KR125" s="27"/>
      <c r="KT125" s="6"/>
      <c r="KU125" s="6"/>
      <c r="KV125" s="6"/>
      <c r="KW125" s="6"/>
      <c r="KY125" s="8"/>
      <c r="KZ125" s="32"/>
      <c r="LA125" s="27"/>
      <c r="LB125" s="27"/>
      <c r="LD125" s="6"/>
      <c r="LE125" s="6"/>
      <c r="LF125" s="6"/>
      <c r="LG125" s="6"/>
      <c r="LI125" s="8"/>
      <c r="LJ125" s="32"/>
      <c r="LK125" s="27"/>
      <c r="LL125" s="27"/>
      <c r="LN125" s="6"/>
      <c r="LO125" s="6"/>
      <c r="LP125" s="6"/>
      <c r="LQ125" s="6"/>
      <c r="LS125" s="8"/>
      <c r="LT125" s="32"/>
      <c r="LU125" s="27"/>
      <c r="LV125" s="27"/>
      <c r="LX125" s="6"/>
      <c r="LY125" s="6"/>
      <c r="LZ125" s="6"/>
      <c r="MA125" s="6"/>
      <c r="MC125" s="8"/>
      <c r="MD125" s="32"/>
      <c r="ME125" s="27"/>
      <c r="MF125" s="27"/>
      <c r="MH125" s="6"/>
      <c r="MI125" s="6"/>
      <c r="MJ125" s="6"/>
      <c r="MK125" s="6"/>
      <c r="MM125" s="8"/>
      <c r="MN125" s="32"/>
      <c r="MO125" s="27"/>
      <c r="MP125" s="27"/>
      <c r="MR125" s="6"/>
      <c r="MS125" s="6"/>
      <c r="MT125" s="6"/>
      <c r="MU125" s="6"/>
      <c r="MW125" s="8"/>
      <c r="MX125" s="32"/>
      <c r="MY125" s="27"/>
      <c r="MZ125" s="27"/>
      <c r="NB125" s="6"/>
      <c r="NC125" s="6"/>
      <c r="ND125" s="6"/>
      <c r="NE125" s="6"/>
      <c r="NG125" s="8"/>
      <c r="NH125" s="32"/>
      <c r="NI125" s="27"/>
      <c r="NJ125" s="27"/>
      <c r="NL125" s="6"/>
      <c r="NM125" s="6"/>
      <c r="NN125" s="6"/>
      <c r="NO125" s="6"/>
      <c r="NQ125" s="8"/>
      <c r="NR125" s="32"/>
      <c r="NS125" s="27"/>
      <c r="NT125" s="27"/>
      <c r="NV125" s="6"/>
      <c r="NW125" s="6"/>
      <c r="NX125" s="6"/>
      <c r="NY125" s="6"/>
      <c r="OA125" s="8"/>
      <c r="OB125" s="32"/>
      <c r="OC125" s="27"/>
      <c r="OD125" s="27"/>
      <c r="OF125" s="6"/>
      <c r="OG125" s="6"/>
      <c r="OH125" s="6"/>
      <c r="OI125" s="6"/>
      <c r="OK125" s="8"/>
      <c r="OL125" s="32"/>
      <c r="OM125" s="27"/>
      <c r="ON125" s="27"/>
      <c r="OP125" s="6"/>
      <c r="OQ125" s="6"/>
      <c r="OR125" s="6"/>
      <c r="OS125" s="6"/>
      <c r="OT125" s="6"/>
      <c r="PF125" s="8"/>
      <c r="PG125" s="32"/>
      <c r="PH125" s="27"/>
      <c r="PI125" s="27"/>
      <c r="PK125" s="6"/>
      <c r="PL125" s="6"/>
      <c r="PM125" s="6"/>
      <c r="PN125" s="6"/>
      <c r="PO125" s="6"/>
      <c r="PQ125" s="8"/>
      <c r="PR125" s="32"/>
      <c r="PS125" s="27"/>
      <c r="PT125" s="27"/>
      <c r="PV125" s="6"/>
      <c r="PW125" s="6"/>
      <c r="PX125" s="6"/>
      <c r="PY125" s="6"/>
      <c r="PZ125" s="6"/>
      <c r="QB125" s="8"/>
      <c r="QC125" s="32"/>
      <c r="QD125" s="27"/>
      <c r="QE125" s="27"/>
      <c r="QG125" s="6"/>
      <c r="QH125" s="6"/>
      <c r="QI125" s="6"/>
      <c r="QJ125" s="6"/>
      <c r="QK125" s="6"/>
      <c r="QM125" s="8"/>
      <c r="QN125" s="32"/>
      <c r="QO125" s="27"/>
      <c r="QP125" s="27"/>
      <c r="QR125" s="6"/>
      <c r="QS125" s="6"/>
      <c r="QT125" s="6"/>
      <c r="QU125" s="6"/>
      <c r="QV125" s="6"/>
      <c r="QX125" s="8"/>
      <c r="QY125" s="32"/>
      <c r="QZ125" s="27"/>
      <c r="RA125" s="27"/>
      <c r="RC125" s="6"/>
      <c r="RD125" s="6"/>
      <c r="RE125" s="6"/>
      <c r="RF125" s="6"/>
      <c r="RG125" s="6"/>
    </row>
    <row r="126" spans="121:475">
      <c r="EK126" s="8"/>
      <c r="EL126" s="32"/>
      <c r="EM126" s="27"/>
      <c r="EN126" s="27"/>
      <c r="EP126" s="6"/>
      <c r="EQ126" s="6"/>
      <c r="ER126" s="6"/>
      <c r="ES126" s="6"/>
      <c r="EU126" s="8"/>
      <c r="EV126" s="32"/>
      <c r="EW126" s="27"/>
      <c r="EX126" s="27"/>
      <c r="EZ126" s="6"/>
      <c r="FA126" s="6"/>
      <c r="FB126" s="6"/>
      <c r="FC126" s="6"/>
      <c r="FE126" s="8"/>
      <c r="FF126" s="32"/>
      <c r="FG126" s="27"/>
      <c r="FH126" s="27"/>
      <c r="FJ126" s="6"/>
      <c r="FK126" s="6"/>
      <c r="FL126" s="6"/>
      <c r="FM126" s="6"/>
      <c r="FO126" s="8"/>
      <c r="FP126" s="32"/>
      <c r="FQ126" s="27"/>
      <c r="FR126" s="27"/>
      <c r="FT126" s="6"/>
      <c r="FU126" s="6"/>
      <c r="FV126" s="6"/>
      <c r="FW126" s="6"/>
      <c r="FY126" s="8"/>
      <c r="FZ126" s="32"/>
      <c r="GA126" s="27"/>
      <c r="GB126" s="27"/>
      <c r="GD126" s="6"/>
      <c r="GE126" s="6"/>
      <c r="GF126" s="6"/>
      <c r="GG126" s="6"/>
      <c r="GI126" s="8"/>
      <c r="GJ126" s="32"/>
      <c r="GK126" s="27"/>
      <c r="GL126" s="27"/>
      <c r="GN126" s="6"/>
      <c r="GO126" s="6"/>
      <c r="GP126" s="6"/>
      <c r="GQ126" s="6"/>
      <c r="GS126" s="8"/>
      <c r="GT126" s="32"/>
      <c r="GU126" s="27"/>
      <c r="GV126" s="27"/>
      <c r="GX126" s="6"/>
      <c r="GY126" s="6"/>
      <c r="GZ126" s="6"/>
      <c r="HA126" s="6"/>
      <c r="HC126" s="8"/>
      <c r="HD126" s="32"/>
      <c r="HE126" s="27"/>
      <c r="HF126" s="27"/>
      <c r="HH126" s="6"/>
      <c r="HI126" s="6"/>
      <c r="HJ126" s="6"/>
      <c r="HK126" s="6"/>
      <c r="HM126" s="8"/>
      <c r="HN126" s="32"/>
      <c r="HO126" s="27"/>
      <c r="HP126" s="27"/>
      <c r="HR126" s="6"/>
      <c r="HS126" s="6"/>
      <c r="HT126" s="6"/>
      <c r="HU126" s="6"/>
      <c r="HW126" s="8"/>
      <c r="HX126" s="32"/>
      <c r="HY126" s="27"/>
      <c r="HZ126" s="27"/>
      <c r="IB126" s="6"/>
      <c r="IC126" s="6"/>
      <c r="ID126" s="6"/>
      <c r="IE126" s="6"/>
      <c r="IG126" s="8"/>
      <c r="IH126" s="32"/>
      <c r="II126" s="27"/>
      <c r="IJ126" s="27"/>
      <c r="IL126" s="6"/>
      <c r="IM126" s="6"/>
      <c r="IN126" s="6"/>
      <c r="IO126" s="6"/>
      <c r="IQ126" s="8"/>
      <c r="IR126" s="32"/>
      <c r="IS126" s="27"/>
      <c r="IT126" s="27"/>
      <c r="IV126" s="6"/>
      <c r="IW126" s="6"/>
      <c r="IX126" s="6"/>
      <c r="IY126" s="6"/>
      <c r="JA126" s="8"/>
      <c r="JB126" s="32"/>
      <c r="JC126" s="27"/>
      <c r="JD126" s="27"/>
      <c r="JF126" s="6"/>
      <c r="JG126" s="6"/>
      <c r="JH126" s="6"/>
      <c r="JI126" s="6"/>
      <c r="JK126" s="8"/>
      <c r="JL126" s="32"/>
      <c r="JM126" s="27"/>
      <c r="JN126" s="27"/>
      <c r="JP126" s="6"/>
      <c r="JQ126" s="6"/>
      <c r="JR126" s="6"/>
      <c r="JS126" s="6"/>
      <c r="JU126" s="8"/>
      <c r="JV126" s="32"/>
      <c r="JW126" s="27"/>
      <c r="JX126" s="27"/>
      <c r="JZ126" s="6"/>
      <c r="KA126" s="6"/>
      <c r="KB126" s="6"/>
      <c r="KC126" s="6"/>
      <c r="KE126" s="8"/>
      <c r="KF126" s="32"/>
      <c r="KG126" s="27"/>
      <c r="KH126" s="27"/>
      <c r="KJ126" s="6"/>
      <c r="KK126" s="6"/>
      <c r="KL126" s="6"/>
      <c r="KM126" s="6"/>
      <c r="KO126" s="8"/>
      <c r="KP126" s="32"/>
      <c r="KQ126" s="27"/>
      <c r="KR126" s="27"/>
      <c r="KT126" s="6"/>
      <c r="KU126" s="6"/>
      <c r="KV126" s="6"/>
      <c r="KW126" s="6"/>
      <c r="KY126" s="8"/>
      <c r="KZ126" s="32"/>
      <c r="LA126" s="27"/>
      <c r="LB126" s="27"/>
      <c r="LD126" s="6"/>
      <c r="LE126" s="6"/>
      <c r="LF126" s="6"/>
      <c r="LG126" s="6"/>
      <c r="LI126" s="8"/>
      <c r="LJ126" s="32"/>
      <c r="LK126" s="27"/>
      <c r="LL126" s="27"/>
      <c r="LN126" s="6"/>
      <c r="LO126" s="6"/>
      <c r="LP126" s="6"/>
      <c r="LQ126" s="6"/>
      <c r="LS126" s="8"/>
      <c r="LT126" s="32"/>
      <c r="LU126" s="27"/>
      <c r="LV126" s="27"/>
      <c r="LX126" s="6"/>
      <c r="LY126" s="6"/>
      <c r="LZ126" s="6"/>
      <c r="MA126" s="6"/>
      <c r="MC126" s="8"/>
      <c r="MD126" s="32"/>
      <c r="ME126" s="27"/>
      <c r="MF126" s="27"/>
      <c r="MH126" s="6"/>
      <c r="MI126" s="6"/>
      <c r="MJ126" s="6"/>
      <c r="MK126" s="6"/>
      <c r="MM126" s="8"/>
      <c r="MN126" s="32"/>
      <c r="MO126" s="27"/>
      <c r="MP126" s="27"/>
      <c r="MR126" s="6"/>
      <c r="MS126" s="6"/>
      <c r="MT126" s="6"/>
      <c r="MU126" s="6"/>
      <c r="MW126" s="8"/>
      <c r="MX126" s="32"/>
      <c r="MY126" s="27"/>
      <c r="MZ126" s="27"/>
      <c r="NB126" s="6"/>
      <c r="NC126" s="6"/>
      <c r="ND126" s="6"/>
      <c r="NE126" s="6"/>
      <c r="NG126" s="8"/>
      <c r="NH126" s="32"/>
      <c r="NI126" s="27"/>
      <c r="NJ126" s="27"/>
      <c r="NL126" s="6"/>
      <c r="NM126" s="6"/>
      <c r="NN126" s="6"/>
      <c r="NO126" s="6"/>
      <c r="NQ126" s="8"/>
      <c r="NR126" s="32"/>
      <c r="NS126" s="27"/>
      <c r="NT126" s="27"/>
      <c r="NV126" s="6"/>
      <c r="NW126" s="6"/>
      <c r="NX126" s="6"/>
      <c r="NY126" s="6"/>
      <c r="OA126" s="8"/>
      <c r="OB126" s="32"/>
      <c r="OC126" s="27"/>
      <c r="OD126" s="27"/>
      <c r="OF126" s="6"/>
      <c r="OG126" s="6"/>
      <c r="OH126" s="6"/>
      <c r="OI126" s="6"/>
      <c r="OK126" s="8"/>
      <c r="OL126" s="32"/>
      <c r="OM126" s="27"/>
      <c r="ON126" s="27"/>
      <c r="OP126" s="6"/>
      <c r="OQ126" s="6"/>
      <c r="OR126" s="6"/>
      <c r="OS126" s="6"/>
      <c r="OT126" s="6"/>
      <c r="PF126" s="8"/>
      <c r="PG126" s="32"/>
      <c r="PH126" s="27"/>
      <c r="PI126" s="27"/>
      <c r="PK126" s="6"/>
      <c r="PL126" s="6"/>
      <c r="PM126" s="6"/>
      <c r="PN126" s="6"/>
      <c r="PO126" s="6"/>
      <c r="PQ126" s="8"/>
      <c r="PR126" s="32"/>
      <c r="PS126" s="27"/>
      <c r="PT126" s="27"/>
      <c r="PV126" s="6"/>
      <c r="PW126" s="6"/>
      <c r="PX126" s="6"/>
      <c r="PY126" s="6"/>
      <c r="PZ126" s="6"/>
      <c r="QB126" s="8"/>
      <c r="QC126" s="32"/>
      <c r="QD126" s="27"/>
      <c r="QE126" s="27"/>
      <c r="QG126" s="6"/>
      <c r="QH126" s="6"/>
      <c r="QI126" s="6"/>
      <c r="QJ126" s="6"/>
      <c r="QK126" s="6"/>
      <c r="QM126" s="8"/>
      <c r="QN126" s="32"/>
      <c r="QO126" s="27"/>
      <c r="QP126" s="27"/>
      <c r="QR126" s="6"/>
      <c r="QS126" s="6"/>
      <c r="QT126" s="6"/>
      <c r="QU126" s="6"/>
      <c r="QV126" s="6"/>
      <c r="QX126" s="8"/>
      <c r="QY126" s="32"/>
      <c r="QZ126" s="27"/>
      <c r="RA126" s="27"/>
      <c r="RC126" s="6"/>
      <c r="RD126" s="6"/>
      <c r="RE126" s="6"/>
      <c r="RF126" s="6"/>
      <c r="RG126" s="6"/>
    </row>
    <row r="127" spans="121:475">
      <c r="EK127" s="8"/>
      <c r="EL127" s="32"/>
      <c r="EM127" s="27"/>
      <c r="EN127" s="27"/>
      <c r="EP127" s="6"/>
      <c r="EQ127" s="6"/>
      <c r="ER127" s="6"/>
      <c r="ES127" s="6"/>
      <c r="EU127" s="8"/>
      <c r="EV127" s="32"/>
      <c r="EW127" s="27"/>
      <c r="EX127" s="27"/>
      <c r="EZ127" s="6"/>
      <c r="FA127" s="6"/>
      <c r="FB127" s="6"/>
      <c r="FC127" s="6"/>
      <c r="FE127" s="8"/>
      <c r="FF127" s="32"/>
      <c r="FG127" s="27"/>
      <c r="FH127" s="27"/>
      <c r="FJ127" s="6"/>
      <c r="FK127" s="6"/>
      <c r="FL127" s="6"/>
      <c r="FM127" s="6"/>
      <c r="FO127" s="8"/>
      <c r="FP127" s="32"/>
      <c r="FQ127" s="27"/>
      <c r="FR127" s="27"/>
      <c r="FT127" s="6"/>
      <c r="FU127" s="6"/>
      <c r="FV127" s="6"/>
      <c r="FW127" s="6"/>
      <c r="FY127" s="8"/>
      <c r="FZ127" s="32"/>
      <c r="GA127" s="27"/>
      <c r="GB127" s="27"/>
      <c r="GD127" s="6"/>
      <c r="GE127" s="6"/>
      <c r="GF127" s="6"/>
      <c r="GG127" s="6"/>
      <c r="GI127" s="8"/>
      <c r="GJ127" s="32"/>
      <c r="GK127" s="27"/>
      <c r="GL127" s="27"/>
      <c r="GN127" s="6"/>
      <c r="GO127" s="6"/>
      <c r="GP127" s="6"/>
      <c r="GQ127" s="6"/>
      <c r="GS127" s="8"/>
      <c r="GT127" s="32"/>
      <c r="GU127" s="27"/>
      <c r="GV127" s="27"/>
      <c r="GX127" s="6"/>
      <c r="GY127" s="6"/>
      <c r="GZ127" s="6"/>
      <c r="HA127" s="6"/>
      <c r="HC127" s="8"/>
      <c r="HD127" s="32"/>
      <c r="HE127" s="27"/>
      <c r="HF127" s="27"/>
      <c r="HH127" s="6"/>
      <c r="HI127" s="6"/>
      <c r="HJ127" s="6"/>
      <c r="HK127" s="6"/>
      <c r="HM127" s="8"/>
      <c r="HN127" s="32"/>
      <c r="HO127" s="27"/>
      <c r="HP127" s="27"/>
      <c r="HR127" s="6"/>
      <c r="HS127" s="6"/>
      <c r="HT127" s="6"/>
      <c r="HU127" s="6"/>
      <c r="HW127" s="8"/>
      <c r="HX127" s="32"/>
      <c r="HY127" s="27"/>
      <c r="HZ127" s="27"/>
      <c r="IB127" s="6"/>
      <c r="IC127" s="6"/>
      <c r="ID127" s="6"/>
      <c r="IE127" s="6"/>
      <c r="IG127" s="8"/>
      <c r="IH127" s="32"/>
      <c r="II127" s="27"/>
      <c r="IJ127" s="27"/>
      <c r="IL127" s="6"/>
      <c r="IM127" s="6"/>
      <c r="IN127" s="6"/>
      <c r="IO127" s="6"/>
      <c r="IQ127" s="8"/>
      <c r="IR127" s="32"/>
      <c r="IS127" s="27"/>
      <c r="IT127" s="27"/>
      <c r="IV127" s="6"/>
      <c r="IW127" s="6"/>
      <c r="IX127" s="6"/>
      <c r="IY127" s="6"/>
      <c r="JA127" s="8"/>
      <c r="JB127" s="32"/>
      <c r="JC127" s="27"/>
      <c r="JD127" s="27"/>
      <c r="JF127" s="6"/>
      <c r="JG127" s="6"/>
      <c r="JH127" s="6"/>
      <c r="JI127" s="6"/>
      <c r="JK127" s="8"/>
      <c r="JL127" s="32"/>
      <c r="JM127" s="27"/>
      <c r="JN127" s="27"/>
      <c r="JP127" s="6"/>
      <c r="JQ127" s="6"/>
      <c r="JR127" s="6"/>
      <c r="JS127" s="6"/>
      <c r="JU127" s="8"/>
      <c r="JV127" s="32"/>
      <c r="JW127" s="27"/>
      <c r="JX127" s="27"/>
      <c r="JZ127" s="6"/>
      <c r="KA127" s="6"/>
      <c r="KB127" s="6"/>
      <c r="KC127" s="6"/>
      <c r="KE127" s="8"/>
      <c r="KF127" s="32"/>
      <c r="KG127" s="27"/>
      <c r="KH127" s="27"/>
      <c r="KJ127" s="6"/>
      <c r="KK127" s="6"/>
      <c r="KL127" s="6"/>
      <c r="KM127" s="6"/>
      <c r="KO127" s="8"/>
      <c r="KP127" s="32"/>
      <c r="KQ127" s="27"/>
      <c r="KR127" s="27"/>
      <c r="KT127" s="6"/>
      <c r="KU127" s="6"/>
      <c r="KV127" s="6"/>
      <c r="KW127" s="6"/>
      <c r="KY127" s="8"/>
      <c r="KZ127" s="32"/>
      <c r="LA127" s="27"/>
      <c r="LB127" s="27"/>
      <c r="LD127" s="6"/>
      <c r="LE127" s="6"/>
      <c r="LF127" s="6"/>
      <c r="LG127" s="6"/>
      <c r="LI127" s="8"/>
      <c r="LJ127" s="32"/>
      <c r="LK127" s="27"/>
      <c r="LL127" s="27"/>
      <c r="LN127" s="6"/>
      <c r="LO127" s="6"/>
      <c r="LP127" s="6"/>
      <c r="LQ127" s="6"/>
      <c r="LS127" s="8"/>
      <c r="LT127" s="32"/>
      <c r="LU127" s="27"/>
      <c r="LV127" s="27"/>
      <c r="LX127" s="6"/>
      <c r="LY127" s="6"/>
      <c r="LZ127" s="6"/>
      <c r="MA127" s="6"/>
      <c r="MC127" s="8"/>
      <c r="MD127" s="32"/>
      <c r="ME127" s="27"/>
      <c r="MF127" s="27"/>
      <c r="MH127" s="6"/>
      <c r="MI127" s="6"/>
      <c r="MJ127" s="6"/>
      <c r="MK127" s="6"/>
      <c r="MM127" s="8"/>
      <c r="MN127" s="32"/>
      <c r="MO127" s="27"/>
      <c r="MP127" s="27"/>
      <c r="MR127" s="6"/>
      <c r="MS127" s="6"/>
      <c r="MT127" s="6"/>
      <c r="MU127" s="6"/>
      <c r="MW127" s="8"/>
      <c r="MX127" s="32"/>
      <c r="MY127" s="27"/>
      <c r="MZ127" s="27"/>
      <c r="NB127" s="6"/>
      <c r="NC127" s="6"/>
      <c r="ND127" s="6"/>
      <c r="NE127" s="6"/>
      <c r="NG127" s="8"/>
      <c r="NH127" s="32"/>
      <c r="NI127" s="27"/>
      <c r="NJ127" s="27"/>
      <c r="NL127" s="6"/>
      <c r="NM127" s="6"/>
      <c r="NN127" s="6"/>
      <c r="NO127" s="6"/>
      <c r="NQ127" s="8"/>
      <c r="NR127" s="32"/>
      <c r="NS127" s="27"/>
      <c r="NT127" s="27"/>
      <c r="NV127" s="6"/>
      <c r="NW127" s="6"/>
      <c r="NX127" s="6"/>
      <c r="NY127" s="6"/>
      <c r="OA127" s="8"/>
      <c r="OB127" s="32"/>
      <c r="OC127" s="27"/>
      <c r="OD127" s="27"/>
      <c r="OF127" s="6"/>
      <c r="OG127" s="6"/>
      <c r="OH127" s="6"/>
      <c r="OI127" s="6"/>
      <c r="OK127" s="8"/>
      <c r="OL127" s="32"/>
      <c r="OM127" s="27"/>
      <c r="ON127" s="27"/>
      <c r="OP127" s="6"/>
      <c r="OQ127" s="6"/>
      <c r="OR127" s="6"/>
      <c r="OS127" s="6"/>
      <c r="OT127" s="6"/>
      <c r="PF127" s="8"/>
      <c r="PG127" s="32"/>
      <c r="PH127" s="27"/>
      <c r="PI127" s="27"/>
      <c r="PK127" s="6"/>
      <c r="PL127" s="6"/>
      <c r="PM127" s="6"/>
      <c r="PN127" s="6"/>
      <c r="PO127" s="6"/>
      <c r="PQ127" s="8"/>
      <c r="PR127" s="32"/>
      <c r="PS127" s="27"/>
      <c r="PT127" s="27"/>
      <c r="PV127" s="6"/>
      <c r="PW127" s="6"/>
      <c r="PX127" s="6"/>
      <c r="PY127" s="6"/>
      <c r="PZ127" s="6"/>
      <c r="QB127" s="8"/>
      <c r="QC127" s="32"/>
      <c r="QD127" s="27"/>
      <c r="QE127" s="27"/>
      <c r="QG127" s="6"/>
      <c r="QH127" s="6"/>
      <c r="QI127" s="6"/>
      <c r="QJ127" s="6"/>
      <c r="QK127" s="6"/>
      <c r="QM127" s="8"/>
      <c r="QN127" s="32"/>
      <c r="QO127" s="27"/>
      <c r="QP127" s="27"/>
      <c r="QR127" s="6"/>
      <c r="QS127" s="6"/>
      <c r="QT127" s="6"/>
      <c r="QU127" s="6"/>
      <c r="QV127" s="6"/>
      <c r="QX127" s="8"/>
      <c r="QY127" s="32"/>
      <c r="QZ127" s="27"/>
      <c r="RA127" s="27"/>
      <c r="RC127" s="6"/>
      <c r="RD127" s="6"/>
      <c r="RE127" s="6"/>
      <c r="RF127" s="6"/>
      <c r="RG127" s="6"/>
    </row>
    <row r="128" spans="121:475">
      <c r="EK128" s="8"/>
      <c r="EL128" s="32"/>
      <c r="EM128" s="27"/>
      <c r="EN128" s="27"/>
      <c r="EP128" s="6"/>
      <c r="EQ128" s="6"/>
      <c r="ER128" s="6"/>
      <c r="ES128" s="6"/>
      <c r="EU128" s="8"/>
      <c r="EV128" s="32"/>
      <c r="EW128" s="27"/>
      <c r="EX128" s="27"/>
      <c r="EZ128" s="6"/>
      <c r="FA128" s="6"/>
      <c r="FB128" s="6"/>
      <c r="FC128" s="6"/>
      <c r="FE128" s="8"/>
      <c r="FF128" s="32"/>
      <c r="FG128" s="27"/>
      <c r="FH128" s="27"/>
      <c r="FJ128" s="6"/>
      <c r="FK128" s="6"/>
      <c r="FL128" s="6"/>
      <c r="FM128" s="6"/>
      <c r="FO128" s="8"/>
      <c r="FP128" s="32"/>
      <c r="FQ128" s="27"/>
      <c r="FR128" s="27"/>
      <c r="FT128" s="6"/>
      <c r="FU128" s="6"/>
      <c r="FV128" s="6"/>
      <c r="FW128" s="6"/>
      <c r="FY128" s="8"/>
      <c r="FZ128" s="32"/>
      <c r="GA128" s="27"/>
      <c r="GB128" s="27"/>
      <c r="GD128" s="6"/>
      <c r="GE128" s="6"/>
      <c r="GF128" s="6"/>
      <c r="GG128" s="6"/>
      <c r="GI128" s="8"/>
      <c r="GJ128" s="32"/>
      <c r="GK128" s="27"/>
      <c r="GL128" s="27"/>
      <c r="GN128" s="6"/>
      <c r="GO128" s="6"/>
      <c r="GP128" s="6"/>
      <c r="GQ128" s="6"/>
      <c r="GS128" s="8"/>
      <c r="GT128" s="32"/>
      <c r="GU128" s="27"/>
      <c r="GV128" s="27"/>
      <c r="GX128" s="6"/>
      <c r="GY128" s="6"/>
      <c r="GZ128" s="6"/>
      <c r="HA128" s="6"/>
      <c r="HC128" s="8"/>
      <c r="HD128" s="32"/>
      <c r="HE128" s="27"/>
      <c r="HF128" s="27"/>
      <c r="HH128" s="6"/>
      <c r="HI128" s="6"/>
      <c r="HJ128" s="6"/>
      <c r="HK128" s="6"/>
      <c r="HM128" s="8"/>
      <c r="HN128" s="32"/>
      <c r="HO128" s="27"/>
      <c r="HP128" s="27"/>
      <c r="HR128" s="6"/>
      <c r="HS128" s="6"/>
      <c r="HT128" s="6"/>
      <c r="HU128" s="6"/>
      <c r="HW128" s="8"/>
      <c r="HX128" s="32"/>
      <c r="HY128" s="27"/>
      <c r="HZ128" s="27"/>
      <c r="IB128" s="6"/>
      <c r="IC128" s="6"/>
      <c r="ID128" s="6"/>
      <c r="IE128" s="6"/>
      <c r="IG128" s="8"/>
      <c r="IH128" s="32"/>
      <c r="II128" s="27"/>
      <c r="IJ128" s="27"/>
      <c r="IL128" s="6"/>
      <c r="IM128" s="6"/>
      <c r="IN128" s="6"/>
      <c r="IO128" s="6"/>
      <c r="IQ128" s="8"/>
      <c r="IR128" s="32"/>
      <c r="IS128" s="27"/>
      <c r="IT128" s="27"/>
      <c r="IV128" s="6"/>
      <c r="IW128" s="6"/>
      <c r="IX128" s="6"/>
      <c r="IY128" s="6"/>
      <c r="JA128" s="8"/>
      <c r="JB128" s="32"/>
      <c r="JC128" s="27"/>
      <c r="JD128" s="27"/>
      <c r="JF128" s="6"/>
      <c r="JG128" s="6"/>
      <c r="JH128" s="6"/>
      <c r="JI128" s="6"/>
      <c r="JK128" s="8"/>
      <c r="JL128" s="32"/>
      <c r="JM128" s="27"/>
      <c r="JN128" s="27"/>
      <c r="JP128" s="6"/>
      <c r="JQ128" s="6"/>
      <c r="JR128" s="6"/>
      <c r="JS128" s="6"/>
      <c r="JU128" s="8"/>
      <c r="JV128" s="32"/>
      <c r="JW128" s="27"/>
      <c r="JX128" s="27"/>
      <c r="JZ128" s="6"/>
      <c r="KA128" s="6"/>
      <c r="KB128" s="6"/>
      <c r="KC128" s="6"/>
      <c r="KE128" s="8"/>
      <c r="KF128" s="32"/>
      <c r="KG128" s="27"/>
      <c r="KH128" s="27"/>
      <c r="KJ128" s="6"/>
      <c r="KK128" s="6"/>
      <c r="KL128" s="6"/>
      <c r="KM128" s="6"/>
      <c r="KO128" s="8"/>
      <c r="KP128" s="32"/>
      <c r="KQ128" s="27"/>
      <c r="KR128" s="27"/>
      <c r="KT128" s="6"/>
      <c r="KU128" s="6"/>
      <c r="KV128" s="6"/>
      <c r="KW128" s="6"/>
      <c r="KY128" s="8"/>
      <c r="KZ128" s="32"/>
      <c r="LA128" s="27"/>
      <c r="LB128" s="27"/>
      <c r="LD128" s="6"/>
      <c r="LE128" s="6"/>
      <c r="LF128" s="6"/>
      <c r="LG128" s="6"/>
      <c r="LI128" s="8"/>
      <c r="LJ128" s="32"/>
      <c r="LK128" s="27"/>
      <c r="LL128" s="27"/>
      <c r="LN128" s="6"/>
      <c r="LO128" s="6"/>
      <c r="LP128" s="6"/>
      <c r="LQ128" s="6"/>
      <c r="LS128" s="8"/>
      <c r="LT128" s="32"/>
      <c r="LU128" s="27"/>
      <c r="LV128" s="27"/>
      <c r="LX128" s="6"/>
      <c r="LY128" s="6"/>
      <c r="LZ128" s="6"/>
      <c r="MA128" s="6"/>
      <c r="MC128" s="8"/>
      <c r="MD128" s="32"/>
      <c r="ME128" s="27"/>
      <c r="MF128" s="27"/>
      <c r="MH128" s="6"/>
      <c r="MI128" s="6"/>
      <c r="MJ128" s="6"/>
      <c r="MK128" s="6"/>
      <c r="MM128" s="8"/>
      <c r="MN128" s="32"/>
      <c r="MO128" s="27"/>
      <c r="MP128" s="27"/>
      <c r="MR128" s="6"/>
      <c r="MS128" s="6"/>
      <c r="MT128" s="6"/>
      <c r="MU128" s="6"/>
      <c r="MW128" s="8"/>
      <c r="MX128" s="32"/>
      <c r="MY128" s="27"/>
      <c r="MZ128" s="27"/>
      <c r="NB128" s="6"/>
      <c r="NC128" s="6"/>
      <c r="ND128" s="6"/>
      <c r="NE128" s="6"/>
      <c r="NG128" s="8"/>
      <c r="NH128" s="32"/>
      <c r="NI128" s="27"/>
      <c r="NJ128" s="27"/>
      <c r="NL128" s="6"/>
      <c r="NM128" s="6"/>
      <c r="NN128" s="6"/>
      <c r="NO128" s="6"/>
      <c r="NQ128" s="8"/>
      <c r="NR128" s="32"/>
      <c r="NS128" s="27"/>
      <c r="NT128" s="27"/>
      <c r="NV128" s="6"/>
      <c r="NW128" s="6"/>
      <c r="NX128" s="6"/>
      <c r="NY128" s="6"/>
      <c r="OA128" s="8"/>
      <c r="OB128" s="32"/>
      <c r="OC128" s="27"/>
      <c r="OD128" s="27"/>
      <c r="OF128" s="6"/>
      <c r="OG128" s="6"/>
      <c r="OH128" s="6"/>
      <c r="OI128" s="6"/>
      <c r="OK128" s="8"/>
      <c r="OL128" s="32"/>
      <c r="OM128" s="27"/>
      <c r="ON128" s="27"/>
      <c r="OP128" s="6"/>
      <c r="OQ128" s="6"/>
      <c r="OR128" s="6"/>
      <c r="OS128" s="6"/>
      <c r="OT128" s="6"/>
      <c r="PF128" s="8"/>
      <c r="PG128" s="32"/>
      <c r="PH128" s="27"/>
      <c r="PI128" s="27"/>
      <c r="PK128" s="6"/>
      <c r="PL128" s="6"/>
      <c r="PM128" s="6"/>
      <c r="PN128" s="6"/>
      <c r="PO128" s="6"/>
      <c r="PQ128" s="8"/>
      <c r="PR128" s="32"/>
      <c r="PS128" s="27"/>
      <c r="PT128" s="27"/>
      <c r="PV128" s="6"/>
      <c r="PW128" s="6"/>
      <c r="PX128" s="6"/>
      <c r="PY128" s="6"/>
      <c r="PZ128" s="6"/>
      <c r="QB128" s="8"/>
      <c r="QC128" s="32"/>
      <c r="QD128" s="27"/>
      <c r="QE128" s="27"/>
      <c r="QG128" s="6"/>
      <c r="QH128" s="6"/>
      <c r="QI128" s="6"/>
      <c r="QJ128" s="6"/>
      <c r="QK128" s="6"/>
      <c r="QM128" s="8"/>
      <c r="QN128" s="32"/>
      <c r="QO128" s="27"/>
      <c r="QP128" s="27"/>
      <c r="QR128" s="6"/>
      <c r="QS128" s="6"/>
      <c r="QT128" s="6"/>
      <c r="QU128" s="6"/>
      <c r="QV128" s="6"/>
      <c r="QX128" s="8"/>
      <c r="QY128" s="32"/>
      <c r="QZ128" s="27"/>
      <c r="RA128" s="27"/>
      <c r="RC128" s="6"/>
      <c r="RD128" s="6"/>
      <c r="RE128" s="6"/>
      <c r="RF128" s="6"/>
      <c r="RG128" s="6"/>
    </row>
    <row r="129" spans="141:475">
      <c r="EK129" s="8"/>
      <c r="EL129" s="32"/>
      <c r="EM129" s="27"/>
      <c r="EN129" s="27"/>
      <c r="EP129" s="6"/>
      <c r="EQ129" s="6"/>
      <c r="ER129" s="6"/>
      <c r="ES129" s="6"/>
      <c r="EU129" s="8"/>
      <c r="EV129" s="32"/>
      <c r="EW129" s="27"/>
      <c r="EX129" s="27"/>
      <c r="EZ129" s="6"/>
      <c r="FA129" s="6"/>
      <c r="FB129" s="6"/>
      <c r="FC129" s="6"/>
      <c r="FE129" s="8"/>
      <c r="FF129" s="32"/>
      <c r="FG129" s="27"/>
      <c r="FH129" s="27"/>
      <c r="FJ129" s="6"/>
      <c r="FK129" s="6"/>
      <c r="FL129" s="6"/>
      <c r="FM129" s="6"/>
      <c r="FO129" s="8"/>
      <c r="FP129" s="32"/>
      <c r="FQ129" s="27"/>
      <c r="FR129" s="27"/>
      <c r="FT129" s="6"/>
      <c r="FU129" s="6"/>
      <c r="FV129" s="6"/>
      <c r="FW129" s="6"/>
      <c r="FY129" s="8"/>
      <c r="FZ129" s="32"/>
      <c r="GA129" s="27"/>
      <c r="GB129" s="27"/>
      <c r="GD129" s="6"/>
      <c r="GE129" s="6"/>
      <c r="GF129" s="6"/>
      <c r="GG129" s="6"/>
      <c r="GI129" s="8"/>
      <c r="GJ129" s="32"/>
      <c r="GK129" s="27"/>
      <c r="GL129" s="27"/>
      <c r="GN129" s="6"/>
      <c r="GO129" s="6"/>
      <c r="GP129" s="6"/>
      <c r="GQ129" s="6"/>
      <c r="GS129" s="8"/>
      <c r="GT129" s="32"/>
      <c r="GU129" s="27"/>
      <c r="GV129" s="27"/>
      <c r="GX129" s="6"/>
      <c r="GY129" s="6"/>
      <c r="GZ129" s="6"/>
      <c r="HA129" s="6"/>
      <c r="HC129" s="8"/>
      <c r="HD129" s="32"/>
      <c r="HE129" s="27"/>
      <c r="HF129" s="27"/>
      <c r="HH129" s="6"/>
      <c r="HI129" s="6"/>
      <c r="HJ129" s="6"/>
      <c r="HK129" s="6"/>
      <c r="HM129" s="8"/>
      <c r="HN129" s="32"/>
      <c r="HO129" s="27"/>
      <c r="HP129" s="27"/>
      <c r="HR129" s="6"/>
      <c r="HS129" s="6"/>
      <c r="HT129" s="6"/>
      <c r="HU129" s="6"/>
      <c r="HW129" s="8"/>
      <c r="HX129" s="32"/>
      <c r="HY129" s="27"/>
      <c r="HZ129" s="27"/>
      <c r="IB129" s="6"/>
      <c r="IC129" s="6"/>
      <c r="ID129" s="6"/>
      <c r="IE129" s="6"/>
      <c r="IG129" s="8"/>
      <c r="IH129" s="32"/>
      <c r="II129" s="27"/>
      <c r="IJ129" s="27"/>
      <c r="IL129" s="6"/>
      <c r="IM129" s="6"/>
      <c r="IN129" s="6"/>
      <c r="IO129" s="6"/>
      <c r="IQ129" s="8"/>
      <c r="IR129" s="32"/>
      <c r="IS129" s="27"/>
      <c r="IT129" s="27"/>
      <c r="IV129" s="6"/>
      <c r="IW129" s="6"/>
      <c r="IX129" s="6"/>
      <c r="IY129" s="6"/>
      <c r="JA129" s="8"/>
      <c r="JB129" s="32"/>
      <c r="JC129" s="27"/>
      <c r="JD129" s="27"/>
      <c r="JF129" s="6"/>
      <c r="JG129" s="6"/>
      <c r="JH129" s="6"/>
      <c r="JI129" s="6"/>
      <c r="JK129" s="8"/>
      <c r="JL129" s="32"/>
      <c r="JM129" s="27"/>
      <c r="JN129" s="27"/>
      <c r="JP129" s="6"/>
      <c r="JQ129" s="6"/>
      <c r="JR129" s="6"/>
      <c r="JS129" s="6"/>
      <c r="JU129" s="8"/>
      <c r="JV129" s="32"/>
      <c r="JW129" s="27"/>
      <c r="JX129" s="27"/>
      <c r="JZ129" s="6"/>
      <c r="KA129" s="6"/>
      <c r="KB129" s="6"/>
      <c r="KC129" s="6"/>
      <c r="KE129" s="8"/>
      <c r="KF129" s="32"/>
      <c r="KG129" s="27"/>
      <c r="KH129" s="27"/>
      <c r="KJ129" s="6"/>
      <c r="KK129" s="6"/>
      <c r="KL129" s="6"/>
      <c r="KM129" s="6"/>
      <c r="KO129" s="8"/>
      <c r="KP129" s="32"/>
      <c r="KQ129" s="27"/>
      <c r="KR129" s="27"/>
      <c r="KT129" s="6"/>
      <c r="KU129" s="6"/>
      <c r="KV129" s="6"/>
      <c r="KW129" s="6"/>
      <c r="KY129" s="8"/>
      <c r="KZ129" s="32"/>
      <c r="LA129" s="27"/>
      <c r="LB129" s="27"/>
      <c r="LD129" s="6"/>
      <c r="LE129" s="6"/>
      <c r="LF129" s="6"/>
      <c r="LG129" s="6"/>
      <c r="LI129" s="8"/>
      <c r="LJ129" s="32"/>
      <c r="LK129" s="27"/>
      <c r="LL129" s="27"/>
      <c r="LN129" s="6"/>
      <c r="LO129" s="6"/>
      <c r="LP129" s="6"/>
      <c r="LQ129" s="6"/>
      <c r="LS129" s="8"/>
      <c r="LT129" s="32"/>
      <c r="LU129" s="27"/>
      <c r="LV129" s="27"/>
      <c r="LX129" s="6"/>
      <c r="LY129" s="6"/>
      <c r="LZ129" s="6"/>
      <c r="MA129" s="6"/>
      <c r="MC129" s="8"/>
      <c r="MD129" s="32"/>
      <c r="ME129" s="27"/>
      <c r="MF129" s="27"/>
      <c r="MH129" s="6"/>
      <c r="MI129" s="6"/>
      <c r="MJ129" s="6"/>
      <c r="MK129" s="6"/>
      <c r="MM129" s="8"/>
      <c r="MN129" s="32"/>
      <c r="MO129" s="27"/>
      <c r="MP129" s="27"/>
      <c r="MR129" s="6"/>
      <c r="MS129" s="6"/>
      <c r="MT129" s="6"/>
      <c r="MU129" s="6"/>
      <c r="MW129" s="8"/>
      <c r="MX129" s="32"/>
      <c r="MY129" s="27"/>
      <c r="MZ129" s="27"/>
      <c r="NB129" s="6"/>
      <c r="NC129" s="6"/>
      <c r="ND129" s="6"/>
      <c r="NE129" s="6"/>
      <c r="NG129" s="8"/>
      <c r="NH129" s="32"/>
      <c r="NI129" s="27"/>
      <c r="NJ129" s="27"/>
      <c r="NL129" s="6"/>
      <c r="NM129" s="6"/>
      <c r="NN129" s="6"/>
      <c r="NO129" s="6"/>
      <c r="NQ129" s="8"/>
      <c r="NR129" s="32"/>
      <c r="NS129" s="27"/>
      <c r="NT129" s="27"/>
      <c r="NV129" s="6"/>
      <c r="NW129" s="6"/>
      <c r="NX129" s="6"/>
      <c r="NY129" s="6"/>
      <c r="OA129" s="8"/>
      <c r="OB129" s="32"/>
      <c r="OC129" s="27"/>
      <c r="OD129" s="27"/>
      <c r="OF129" s="6"/>
      <c r="OG129" s="6"/>
      <c r="OH129" s="6"/>
      <c r="OI129" s="6"/>
      <c r="OK129" s="8"/>
      <c r="OL129" s="32"/>
      <c r="OM129" s="27"/>
      <c r="ON129" s="27"/>
      <c r="OP129" s="6"/>
      <c r="OQ129" s="6"/>
      <c r="OR129" s="6"/>
      <c r="OS129" s="6"/>
      <c r="OT129" s="6"/>
      <c r="PF129" s="8"/>
      <c r="PG129" s="32"/>
      <c r="PH129" s="27"/>
      <c r="PI129" s="27"/>
      <c r="PK129" s="6"/>
      <c r="PL129" s="6"/>
      <c r="PM129" s="6"/>
      <c r="PN129" s="6"/>
      <c r="PO129" s="6"/>
      <c r="PQ129" s="8"/>
      <c r="PR129" s="32"/>
      <c r="PS129" s="27"/>
      <c r="PT129" s="27"/>
      <c r="PV129" s="6"/>
      <c r="PW129" s="6"/>
      <c r="PX129" s="6"/>
      <c r="PY129" s="6"/>
      <c r="PZ129" s="6"/>
      <c r="QB129" s="8"/>
      <c r="QC129" s="32"/>
      <c r="QD129" s="27"/>
      <c r="QE129" s="27"/>
      <c r="QG129" s="6"/>
      <c r="QH129" s="6"/>
      <c r="QI129" s="6"/>
      <c r="QJ129" s="6"/>
      <c r="QK129" s="6"/>
      <c r="QM129" s="8"/>
      <c r="QN129" s="32"/>
      <c r="QO129" s="27"/>
      <c r="QP129" s="27"/>
      <c r="QR129" s="6"/>
      <c r="QS129" s="6"/>
      <c r="QT129" s="6"/>
      <c r="QU129" s="6"/>
      <c r="QV129" s="6"/>
      <c r="QX129" s="8"/>
      <c r="QY129" s="32"/>
      <c r="QZ129" s="27"/>
      <c r="RA129" s="27"/>
      <c r="RC129" s="6"/>
      <c r="RD129" s="6"/>
      <c r="RE129" s="6"/>
      <c r="RF129" s="6"/>
      <c r="RG129" s="6"/>
    </row>
    <row r="130" spans="141:475">
      <c r="EK130" s="8"/>
      <c r="EL130" s="32"/>
      <c r="EM130" s="27"/>
      <c r="EN130" s="27"/>
      <c r="EP130" s="6"/>
      <c r="EQ130" s="6"/>
      <c r="ER130" s="6"/>
      <c r="ES130" s="6"/>
      <c r="EU130" s="8"/>
      <c r="EV130" s="32"/>
      <c r="EW130" s="27"/>
      <c r="EX130" s="27"/>
      <c r="EZ130" s="6"/>
      <c r="FA130" s="6"/>
      <c r="FB130" s="6"/>
      <c r="FC130" s="6"/>
      <c r="FE130" s="8"/>
      <c r="FF130" s="32"/>
      <c r="FG130" s="27"/>
      <c r="FH130" s="27"/>
      <c r="FJ130" s="6"/>
      <c r="FK130" s="6"/>
      <c r="FL130" s="6"/>
      <c r="FM130" s="6"/>
      <c r="FO130" s="8"/>
      <c r="FP130" s="32"/>
      <c r="FQ130" s="27"/>
      <c r="FR130" s="27"/>
      <c r="FT130" s="6"/>
      <c r="FU130" s="6"/>
      <c r="FV130" s="6"/>
      <c r="FW130" s="6"/>
      <c r="FY130" s="8"/>
      <c r="FZ130" s="32"/>
      <c r="GA130" s="27"/>
      <c r="GB130" s="27"/>
      <c r="GD130" s="6"/>
      <c r="GE130" s="6"/>
      <c r="GF130" s="6"/>
      <c r="GG130" s="6"/>
      <c r="GI130" s="8"/>
      <c r="GJ130" s="32"/>
      <c r="GK130" s="27"/>
      <c r="GL130" s="27"/>
      <c r="GN130" s="6"/>
      <c r="GO130" s="6"/>
      <c r="GP130" s="6"/>
      <c r="GQ130" s="6"/>
      <c r="GS130" s="8"/>
      <c r="GT130" s="32"/>
      <c r="GU130" s="27"/>
      <c r="GV130" s="27"/>
      <c r="GX130" s="6"/>
      <c r="GY130" s="6"/>
      <c r="GZ130" s="6"/>
      <c r="HA130" s="6"/>
      <c r="HC130" s="8"/>
      <c r="HD130" s="32"/>
      <c r="HE130" s="27"/>
      <c r="HF130" s="27"/>
      <c r="HH130" s="6"/>
      <c r="HI130" s="6"/>
      <c r="HJ130" s="6"/>
      <c r="HK130" s="6"/>
      <c r="HM130" s="8"/>
      <c r="HN130" s="32"/>
      <c r="HO130" s="27"/>
      <c r="HP130" s="27"/>
      <c r="HR130" s="6"/>
      <c r="HS130" s="6"/>
      <c r="HT130" s="6"/>
      <c r="HU130" s="6"/>
      <c r="HW130" s="8"/>
      <c r="HX130" s="32"/>
      <c r="HY130" s="27"/>
      <c r="HZ130" s="27"/>
      <c r="IB130" s="6"/>
      <c r="IC130" s="6"/>
      <c r="ID130" s="6"/>
      <c r="IE130" s="6"/>
      <c r="IG130" s="8"/>
      <c r="IH130" s="32"/>
      <c r="II130" s="27"/>
      <c r="IJ130" s="27"/>
      <c r="IL130" s="6"/>
      <c r="IM130" s="6"/>
      <c r="IN130" s="6"/>
      <c r="IO130" s="6"/>
      <c r="IQ130" s="8"/>
      <c r="IR130" s="32"/>
      <c r="IS130" s="27"/>
      <c r="IT130" s="27"/>
      <c r="IV130" s="6"/>
      <c r="IW130" s="6"/>
      <c r="IX130" s="6"/>
      <c r="IY130" s="6"/>
      <c r="JA130" s="8"/>
      <c r="JB130" s="32"/>
      <c r="JC130" s="27"/>
      <c r="JD130" s="27"/>
      <c r="JF130" s="6"/>
      <c r="JG130" s="6"/>
      <c r="JH130" s="6"/>
      <c r="JI130" s="6"/>
      <c r="JK130" s="8"/>
      <c r="JL130" s="32"/>
      <c r="JM130" s="27"/>
      <c r="JN130" s="27"/>
      <c r="JP130" s="6"/>
      <c r="JQ130" s="6"/>
      <c r="JR130" s="6"/>
      <c r="JS130" s="6"/>
      <c r="JU130" s="8"/>
      <c r="JV130" s="32"/>
      <c r="JW130" s="27"/>
      <c r="JX130" s="27"/>
      <c r="JZ130" s="6"/>
      <c r="KA130" s="6"/>
      <c r="KB130" s="6"/>
      <c r="KC130" s="6"/>
      <c r="KE130" s="8"/>
      <c r="KF130" s="32"/>
      <c r="KG130" s="27"/>
      <c r="KH130" s="27"/>
      <c r="KJ130" s="6"/>
      <c r="KK130" s="6"/>
      <c r="KL130" s="6"/>
      <c r="KM130" s="6"/>
      <c r="KO130" s="8"/>
      <c r="KP130" s="32"/>
      <c r="KQ130" s="27"/>
      <c r="KR130" s="27"/>
      <c r="KT130" s="6"/>
      <c r="KU130" s="6"/>
      <c r="KV130" s="6"/>
      <c r="KW130" s="6"/>
      <c r="KY130" s="8"/>
      <c r="KZ130" s="32"/>
      <c r="LA130" s="27"/>
      <c r="LB130" s="27"/>
      <c r="LD130" s="6"/>
      <c r="LE130" s="6"/>
      <c r="LF130" s="6"/>
      <c r="LG130" s="6"/>
      <c r="LI130" s="8"/>
      <c r="LJ130" s="32"/>
      <c r="LK130" s="27"/>
      <c r="LL130" s="27"/>
      <c r="LN130" s="6"/>
      <c r="LO130" s="6"/>
      <c r="LP130" s="6"/>
      <c r="LQ130" s="6"/>
      <c r="LS130" s="8"/>
      <c r="LT130" s="32"/>
      <c r="LU130" s="27"/>
      <c r="LV130" s="27"/>
      <c r="LX130" s="6"/>
      <c r="LY130" s="6"/>
      <c r="LZ130" s="6"/>
      <c r="MA130" s="6"/>
      <c r="MC130" s="8"/>
      <c r="MD130" s="32"/>
      <c r="ME130" s="27"/>
      <c r="MF130" s="27"/>
      <c r="MH130" s="6"/>
      <c r="MI130" s="6"/>
      <c r="MJ130" s="6"/>
      <c r="MK130" s="6"/>
      <c r="MM130" s="8"/>
      <c r="MN130" s="32"/>
      <c r="MO130" s="27"/>
      <c r="MP130" s="27"/>
      <c r="MR130" s="6"/>
      <c r="MS130" s="6"/>
      <c r="MT130" s="6"/>
      <c r="MU130" s="6"/>
      <c r="MW130" s="8"/>
      <c r="MX130" s="32"/>
      <c r="MY130" s="27"/>
      <c r="MZ130" s="27"/>
      <c r="NB130" s="6"/>
      <c r="NC130" s="6"/>
      <c r="ND130" s="6"/>
      <c r="NE130" s="6"/>
      <c r="NG130" s="8"/>
      <c r="NH130" s="32"/>
      <c r="NI130" s="27"/>
      <c r="NJ130" s="27"/>
      <c r="NL130" s="6"/>
      <c r="NM130" s="6"/>
      <c r="NN130" s="6"/>
      <c r="NO130" s="6"/>
      <c r="NQ130" s="8"/>
      <c r="NR130" s="32"/>
      <c r="NS130" s="27"/>
      <c r="NT130" s="27"/>
      <c r="NV130" s="6"/>
      <c r="NW130" s="6"/>
      <c r="NX130" s="6"/>
      <c r="NY130" s="6"/>
      <c r="OA130" s="8"/>
      <c r="OB130" s="32"/>
      <c r="OC130" s="27"/>
      <c r="OD130" s="27"/>
      <c r="OF130" s="6"/>
      <c r="OG130" s="6"/>
      <c r="OH130" s="6"/>
      <c r="OI130" s="6"/>
      <c r="OK130" s="8"/>
      <c r="OL130" s="32"/>
      <c r="OM130" s="27"/>
      <c r="ON130" s="27"/>
      <c r="OP130" s="6"/>
      <c r="OQ130" s="6"/>
      <c r="OR130" s="6"/>
      <c r="OS130" s="6"/>
      <c r="OT130" s="6"/>
      <c r="PF130" s="8"/>
      <c r="PG130" s="32"/>
      <c r="PH130" s="27"/>
      <c r="PI130" s="27"/>
      <c r="PK130" s="6"/>
      <c r="PL130" s="6"/>
      <c r="PM130" s="6"/>
      <c r="PN130" s="6"/>
      <c r="PO130" s="6"/>
      <c r="PQ130" s="8"/>
      <c r="PR130" s="32"/>
      <c r="PS130" s="27"/>
      <c r="PT130" s="27"/>
      <c r="PV130" s="6"/>
      <c r="PW130" s="6"/>
      <c r="PX130" s="6"/>
      <c r="PY130" s="6"/>
      <c r="PZ130" s="6"/>
      <c r="QB130" s="8"/>
      <c r="QC130" s="32"/>
      <c r="QD130" s="27"/>
      <c r="QE130" s="27"/>
      <c r="QG130" s="6"/>
      <c r="QH130" s="6"/>
      <c r="QI130" s="6"/>
      <c r="QJ130" s="6"/>
      <c r="QK130" s="6"/>
      <c r="QM130" s="8"/>
      <c r="QN130" s="32"/>
      <c r="QO130" s="27"/>
      <c r="QP130" s="27"/>
      <c r="QR130" s="6"/>
      <c r="QS130" s="6"/>
      <c r="QT130" s="6"/>
      <c r="QU130" s="6"/>
      <c r="QV130" s="6"/>
      <c r="QX130" s="8"/>
      <c r="QY130" s="32"/>
      <c r="QZ130" s="27"/>
      <c r="RA130" s="27"/>
      <c r="RC130" s="6"/>
      <c r="RD130" s="6"/>
      <c r="RE130" s="6"/>
      <c r="RF130" s="6"/>
      <c r="RG130" s="6"/>
    </row>
    <row r="131" spans="141:475">
      <c r="EK131" s="8"/>
      <c r="EL131" s="32"/>
      <c r="EM131" s="27"/>
      <c r="EN131" s="27"/>
      <c r="EP131" s="6"/>
      <c r="EQ131" s="6"/>
      <c r="ER131" s="6"/>
      <c r="ES131" s="6"/>
      <c r="EU131" s="8"/>
      <c r="EV131" s="32"/>
      <c r="EW131" s="27"/>
      <c r="EX131" s="27"/>
      <c r="EZ131" s="6"/>
      <c r="FA131" s="6"/>
      <c r="FB131" s="6"/>
      <c r="FC131" s="6"/>
      <c r="FE131" s="8"/>
      <c r="FF131" s="32"/>
      <c r="FG131" s="27"/>
      <c r="FH131" s="27"/>
      <c r="FJ131" s="6"/>
      <c r="FK131" s="6"/>
      <c r="FL131" s="6"/>
      <c r="FM131" s="6"/>
      <c r="FO131" s="8"/>
      <c r="FP131" s="32"/>
      <c r="FQ131" s="27"/>
      <c r="FR131" s="27"/>
      <c r="FT131" s="6"/>
      <c r="FU131" s="6"/>
      <c r="FV131" s="6"/>
      <c r="FW131" s="6"/>
      <c r="FY131" s="8"/>
      <c r="FZ131" s="32"/>
      <c r="GA131" s="27"/>
      <c r="GB131" s="27"/>
      <c r="GD131" s="6"/>
      <c r="GE131" s="6"/>
      <c r="GF131" s="6"/>
      <c r="GG131" s="6"/>
      <c r="GI131" s="8"/>
      <c r="GJ131" s="32"/>
      <c r="GK131" s="27"/>
      <c r="GL131" s="27"/>
      <c r="GN131" s="6"/>
      <c r="GO131" s="6"/>
      <c r="GP131" s="6"/>
      <c r="GQ131" s="6"/>
      <c r="GS131" s="8"/>
      <c r="GT131" s="32"/>
      <c r="GU131" s="27"/>
      <c r="GV131" s="27"/>
      <c r="GX131" s="6"/>
      <c r="GY131" s="6"/>
      <c r="GZ131" s="6"/>
      <c r="HA131" s="6"/>
      <c r="HC131" s="8"/>
      <c r="HD131" s="32"/>
      <c r="HE131" s="27"/>
      <c r="HF131" s="27"/>
      <c r="HH131" s="6"/>
      <c r="HI131" s="6"/>
      <c r="HJ131" s="6"/>
      <c r="HK131" s="6"/>
      <c r="HM131" s="8"/>
      <c r="HN131" s="32"/>
      <c r="HO131" s="27"/>
      <c r="HP131" s="27"/>
      <c r="HR131" s="6"/>
      <c r="HS131" s="6"/>
      <c r="HT131" s="6"/>
      <c r="HU131" s="6"/>
      <c r="HW131" s="8"/>
      <c r="HX131" s="32"/>
      <c r="HY131" s="27"/>
      <c r="HZ131" s="27"/>
      <c r="IB131" s="6"/>
      <c r="IC131" s="6"/>
      <c r="ID131" s="6"/>
      <c r="IE131" s="6"/>
      <c r="IG131" s="8"/>
      <c r="IH131" s="32"/>
      <c r="II131" s="27"/>
      <c r="IJ131" s="27"/>
      <c r="IL131" s="6"/>
      <c r="IM131" s="6"/>
      <c r="IN131" s="6"/>
      <c r="IO131" s="6"/>
      <c r="IQ131" s="8"/>
      <c r="IR131" s="32"/>
      <c r="IS131" s="27"/>
      <c r="IT131" s="27"/>
      <c r="IV131" s="6"/>
      <c r="IW131" s="6"/>
      <c r="IX131" s="6"/>
      <c r="IY131" s="6"/>
      <c r="JA131" s="8"/>
      <c r="JB131" s="32"/>
      <c r="JC131" s="27"/>
      <c r="JD131" s="27"/>
      <c r="JF131" s="6"/>
      <c r="JG131" s="6"/>
      <c r="JH131" s="6"/>
      <c r="JI131" s="6"/>
      <c r="JK131" s="8"/>
      <c r="JL131" s="32"/>
      <c r="JM131" s="27"/>
      <c r="JN131" s="27"/>
      <c r="JP131" s="6"/>
      <c r="JQ131" s="6"/>
      <c r="JR131" s="6"/>
      <c r="JS131" s="6"/>
      <c r="JU131" s="8"/>
      <c r="JV131" s="32"/>
      <c r="JW131" s="27"/>
      <c r="JX131" s="27"/>
      <c r="JZ131" s="6"/>
      <c r="KA131" s="6"/>
      <c r="KB131" s="6"/>
      <c r="KC131" s="6"/>
      <c r="KE131" s="8"/>
      <c r="KF131" s="32"/>
      <c r="KG131" s="27"/>
      <c r="KH131" s="27"/>
      <c r="KJ131" s="6"/>
      <c r="KK131" s="6"/>
      <c r="KL131" s="6"/>
      <c r="KM131" s="6"/>
      <c r="KO131" s="8"/>
      <c r="KP131" s="32"/>
      <c r="KQ131" s="27"/>
      <c r="KR131" s="27"/>
      <c r="KT131" s="6"/>
      <c r="KU131" s="6"/>
      <c r="KV131" s="6"/>
      <c r="KW131" s="6"/>
      <c r="KY131" s="8"/>
      <c r="KZ131" s="32"/>
      <c r="LA131" s="27"/>
      <c r="LB131" s="27"/>
      <c r="LD131" s="6"/>
      <c r="LE131" s="6"/>
      <c r="LF131" s="6"/>
      <c r="LG131" s="6"/>
      <c r="LI131" s="8"/>
      <c r="LJ131" s="32"/>
      <c r="LK131" s="27"/>
      <c r="LL131" s="27"/>
      <c r="LN131" s="6"/>
      <c r="LO131" s="6"/>
      <c r="LP131" s="6"/>
      <c r="LQ131" s="6"/>
      <c r="LS131" s="8"/>
      <c r="LT131" s="32"/>
      <c r="LU131" s="27"/>
      <c r="LV131" s="27"/>
      <c r="LX131" s="6"/>
      <c r="LY131" s="6"/>
      <c r="LZ131" s="6"/>
      <c r="MA131" s="6"/>
      <c r="MC131" s="8"/>
      <c r="MD131" s="32"/>
      <c r="ME131" s="27"/>
      <c r="MF131" s="27"/>
      <c r="MH131" s="6"/>
      <c r="MI131" s="6"/>
      <c r="MJ131" s="6"/>
      <c r="MK131" s="6"/>
      <c r="MM131" s="8"/>
      <c r="MN131" s="32"/>
      <c r="MO131" s="27"/>
      <c r="MP131" s="27"/>
      <c r="MR131" s="6"/>
      <c r="MS131" s="6"/>
      <c r="MT131" s="6"/>
      <c r="MU131" s="6"/>
      <c r="MW131" s="8"/>
      <c r="MX131" s="32"/>
      <c r="MY131" s="27"/>
      <c r="MZ131" s="27"/>
      <c r="NB131" s="6"/>
      <c r="NC131" s="6"/>
      <c r="ND131" s="6"/>
      <c r="NE131" s="6"/>
      <c r="NG131" s="8"/>
      <c r="NH131" s="32"/>
      <c r="NI131" s="27"/>
      <c r="NJ131" s="27"/>
      <c r="NL131" s="6"/>
      <c r="NM131" s="6"/>
      <c r="NN131" s="6"/>
      <c r="NO131" s="6"/>
      <c r="NQ131" s="8"/>
      <c r="NR131" s="32"/>
      <c r="NS131" s="27"/>
      <c r="NT131" s="27"/>
      <c r="NV131" s="6"/>
      <c r="NW131" s="6"/>
      <c r="NX131" s="6"/>
      <c r="NY131" s="6"/>
      <c r="OA131" s="8"/>
      <c r="OB131" s="32"/>
      <c r="OC131" s="27"/>
      <c r="OD131" s="27"/>
      <c r="OF131" s="6"/>
      <c r="OG131" s="6"/>
      <c r="OH131" s="6"/>
      <c r="OI131" s="6"/>
      <c r="OK131" s="8"/>
      <c r="OL131" s="32"/>
      <c r="OM131" s="27"/>
      <c r="ON131" s="27"/>
      <c r="OP131" s="6"/>
      <c r="OQ131" s="6"/>
      <c r="OR131" s="6"/>
      <c r="OS131" s="6"/>
      <c r="OT131" s="6"/>
      <c r="PF131" s="8"/>
      <c r="PG131" s="32"/>
      <c r="PH131" s="27"/>
      <c r="PI131" s="27"/>
      <c r="PK131" s="6"/>
      <c r="PL131" s="6"/>
      <c r="PM131" s="6"/>
      <c r="PN131" s="6"/>
      <c r="PO131" s="6"/>
      <c r="PQ131" s="8"/>
      <c r="PR131" s="32"/>
      <c r="PS131" s="27"/>
      <c r="PT131" s="27"/>
      <c r="PV131" s="6"/>
      <c r="PW131" s="6"/>
      <c r="PX131" s="6"/>
      <c r="PY131" s="6"/>
      <c r="PZ131" s="6"/>
      <c r="QB131" s="8"/>
      <c r="QC131" s="32"/>
      <c r="QD131" s="27"/>
      <c r="QE131" s="27"/>
      <c r="QG131" s="6"/>
      <c r="QH131" s="6"/>
      <c r="QI131" s="6"/>
      <c r="QJ131" s="6"/>
      <c r="QK131" s="6"/>
      <c r="QM131" s="8"/>
      <c r="QN131" s="32"/>
      <c r="QO131" s="27"/>
      <c r="QP131" s="27"/>
      <c r="QR131" s="6"/>
      <c r="QS131" s="6"/>
      <c r="QT131" s="6"/>
      <c r="QU131" s="6"/>
      <c r="QV131" s="6"/>
      <c r="QX131" s="8"/>
      <c r="QY131" s="32"/>
      <c r="QZ131" s="27"/>
      <c r="RA131" s="27"/>
      <c r="RC131" s="6"/>
      <c r="RD131" s="6"/>
      <c r="RE131" s="6"/>
      <c r="RF131" s="6"/>
      <c r="RG131" s="6"/>
    </row>
    <row r="132" spans="141:475">
      <c r="EK132" s="8"/>
      <c r="EL132" s="32"/>
      <c r="EM132" s="27"/>
      <c r="EN132" s="27"/>
      <c r="EP132" s="6"/>
      <c r="EQ132" s="6"/>
      <c r="ER132" s="6"/>
      <c r="ES132" s="6"/>
      <c r="EU132" s="8"/>
      <c r="EV132" s="32"/>
      <c r="EW132" s="27"/>
      <c r="EX132" s="27"/>
      <c r="EZ132" s="6"/>
      <c r="FA132" s="6"/>
      <c r="FB132" s="6"/>
      <c r="FC132" s="6"/>
      <c r="FE132" s="8"/>
      <c r="FF132" s="32"/>
      <c r="FG132" s="27"/>
      <c r="FH132" s="27"/>
      <c r="FJ132" s="6"/>
      <c r="FK132" s="6"/>
      <c r="FL132" s="6"/>
      <c r="FM132" s="6"/>
      <c r="FO132" s="8"/>
      <c r="FP132" s="32"/>
      <c r="FQ132" s="27"/>
      <c r="FR132" s="27"/>
      <c r="FT132" s="6"/>
      <c r="FU132" s="6"/>
      <c r="FV132" s="6"/>
      <c r="FW132" s="6"/>
      <c r="FY132" s="8"/>
      <c r="FZ132" s="32"/>
      <c r="GA132" s="27"/>
      <c r="GB132" s="27"/>
      <c r="GD132" s="6"/>
      <c r="GE132" s="6"/>
      <c r="GF132" s="6"/>
      <c r="GG132" s="6"/>
      <c r="GI132" s="8"/>
      <c r="GJ132" s="32"/>
      <c r="GK132" s="27"/>
      <c r="GL132" s="27"/>
      <c r="GN132" s="6"/>
      <c r="GO132" s="6"/>
      <c r="GP132" s="6"/>
      <c r="GQ132" s="6"/>
      <c r="GS132" s="8"/>
      <c r="GT132" s="32"/>
      <c r="GU132" s="27"/>
      <c r="GV132" s="27"/>
      <c r="GX132" s="6"/>
      <c r="GY132" s="6"/>
      <c r="GZ132" s="6"/>
      <c r="HA132" s="6"/>
      <c r="HC132" s="8"/>
      <c r="HD132" s="32"/>
      <c r="HE132" s="27"/>
      <c r="HF132" s="27"/>
      <c r="HH132" s="6"/>
      <c r="HI132" s="6"/>
      <c r="HJ132" s="6"/>
      <c r="HK132" s="6"/>
      <c r="HM132" s="8"/>
      <c r="HN132" s="32"/>
      <c r="HO132" s="27"/>
      <c r="HP132" s="27"/>
      <c r="HR132" s="6"/>
      <c r="HS132" s="6"/>
      <c r="HT132" s="6"/>
      <c r="HU132" s="6"/>
      <c r="HW132" s="8"/>
      <c r="HX132" s="32"/>
      <c r="HY132" s="27"/>
      <c r="HZ132" s="27"/>
      <c r="IB132" s="6"/>
      <c r="IC132" s="6"/>
      <c r="ID132" s="6"/>
      <c r="IE132" s="6"/>
      <c r="IG132" s="8"/>
      <c r="IH132" s="32"/>
      <c r="II132" s="27"/>
      <c r="IJ132" s="27"/>
      <c r="IL132" s="6"/>
      <c r="IM132" s="6"/>
      <c r="IN132" s="6"/>
      <c r="IO132" s="6"/>
      <c r="IQ132" s="8"/>
      <c r="IR132" s="32"/>
      <c r="IS132" s="27"/>
      <c r="IT132" s="27"/>
      <c r="IV132" s="6"/>
      <c r="IW132" s="6"/>
      <c r="IX132" s="6"/>
      <c r="IY132" s="6"/>
      <c r="JA132" s="8"/>
      <c r="JB132" s="32"/>
      <c r="JC132" s="27"/>
      <c r="JD132" s="27"/>
      <c r="JF132" s="6"/>
      <c r="JG132" s="6"/>
      <c r="JH132" s="6"/>
      <c r="JI132" s="6"/>
      <c r="JK132" s="8"/>
      <c r="JL132" s="32"/>
      <c r="JM132" s="27"/>
      <c r="JN132" s="27"/>
      <c r="JP132" s="6"/>
      <c r="JQ132" s="6"/>
      <c r="JR132" s="6"/>
      <c r="JS132" s="6"/>
      <c r="JU132" s="8"/>
      <c r="JV132" s="32"/>
      <c r="JW132" s="27"/>
      <c r="JX132" s="27"/>
      <c r="JZ132" s="6"/>
      <c r="KA132" s="6"/>
      <c r="KB132" s="6"/>
      <c r="KC132" s="6"/>
      <c r="KE132" s="8"/>
      <c r="KF132" s="32"/>
      <c r="KG132" s="27"/>
      <c r="KH132" s="27"/>
      <c r="KJ132" s="6"/>
      <c r="KK132" s="6"/>
      <c r="KL132" s="6"/>
      <c r="KM132" s="6"/>
      <c r="KO132" s="8"/>
      <c r="KP132" s="32"/>
      <c r="KQ132" s="27"/>
      <c r="KR132" s="27"/>
      <c r="KT132" s="6"/>
      <c r="KU132" s="6"/>
      <c r="KV132" s="6"/>
      <c r="KW132" s="6"/>
      <c r="KY132" s="8"/>
      <c r="KZ132" s="32"/>
      <c r="LA132" s="27"/>
      <c r="LB132" s="27"/>
      <c r="LD132" s="6"/>
      <c r="LE132" s="6"/>
      <c r="LF132" s="6"/>
      <c r="LG132" s="6"/>
      <c r="LI132" s="8"/>
      <c r="LJ132" s="32"/>
      <c r="LK132" s="27"/>
      <c r="LL132" s="27"/>
      <c r="LN132" s="6"/>
      <c r="LO132" s="6"/>
      <c r="LP132" s="6"/>
      <c r="LQ132" s="6"/>
      <c r="LS132" s="8"/>
      <c r="LT132" s="32"/>
      <c r="LU132" s="27"/>
      <c r="LV132" s="27"/>
      <c r="LX132" s="6"/>
      <c r="LY132" s="6"/>
      <c r="LZ132" s="6"/>
      <c r="MA132" s="6"/>
      <c r="MC132" s="8"/>
      <c r="MD132" s="32"/>
      <c r="ME132" s="27"/>
      <c r="MF132" s="27"/>
      <c r="MH132" s="6"/>
      <c r="MI132" s="6"/>
      <c r="MJ132" s="6"/>
      <c r="MK132" s="6"/>
      <c r="MM132" s="8"/>
      <c r="MN132" s="32"/>
      <c r="MO132" s="27"/>
      <c r="MP132" s="27"/>
      <c r="MR132" s="6"/>
      <c r="MS132" s="6"/>
      <c r="MT132" s="6"/>
      <c r="MU132" s="6"/>
      <c r="MW132" s="8"/>
      <c r="MX132" s="32"/>
      <c r="MY132" s="27"/>
      <c r="MZ132" s="27"/>
      <c r="NB132" s="6"/>
      <c r="NC132" s="6"/>
      <c r="ND132" s="6"/>
      <c r="NE132" s="6"/>
      <c r="NG132" s="8"/>
      <c r="NH132" s="32"/>
      <c r="NI132" s="27"/>
      <c r="NJ132" s="27"/>
      <c r="NL132" s="6"/>
      <c r="NM132" s="6"/>
      <c r="NN132" s="6"/>
      <c r="NO132" s="6"/>
      <c r="NQ132" s="8"/>
      <c r="NR132" s="32"/>
      <c r="NS132" s="27"/>
      <c r="NT132" s="27"/>
      <c r="NV132" s="6"/>
      <c r="NW132" s="6"/>
      <c r="NX132" s="6"/>
      <c r="NY132" s="6"/>
      <c r="OA132" s="8"/>
      <c r="OB132" s="32"/>
      <c r="OC132" s="27"/>
      <c r="OD132" s="27"/>
      <c r="OF132" s="6"/>
      <c r="OG132" s="6"/>
      <c r="OH132" s="6"/>
      <c r="OI132" s="6"/>
      <c r="OK132" s="8"/>
      <c r="OL132" s="32"/>
      <c r="OM132" s="27"/>
      <c r="ON132" s="27"/>
      <c r="OP132" s="6"/>
      <c r="OQ132" s="6"/>
      <c r="OR132" s="6"/>
      <c r="OS132" s="6"/>
      <c r="OT132" s="6"/>
      <c r="PF132" s="8"/>
      <c r="PG132" s="32"/>
      <c r="PH132" s="27"/>
      <c r="PI132" s="27"/>
      <c r="PK132" s="6"/>
      <c r="PL132" s="6"/>
      <c r="PM132" s="6"/>
      <c r="PN132" s="6"/>
      <c r="PO132" s="6"/>
      <c r="PQ132" s="8"/>
      <c r="PR132" s="32"/>
      <c r="PS132" s="27"/>
      <c r="PT132" s="27"/>
      <c r="PV132" s="6"/>
      <c r="PW132" s="6"/>
      <c r="PX132" s="6"/>
      <c r="PY132" s="6"/>
      <c r="PZ132" s="6"/>
      <c r="QB132" s="8"/>
      <c r="QC132" s="32"/>
      <c r="QD132" s="27"/>
      <c r="QE132" s="27"/>
      <c r="QG132" s="6"/>
      <c r="QH132" s="6"/>
      <c r="QI132" s="6"/>
      <c r="QJ132" s="6"/>
      <c r="QK132" s="6"/>
      <c r="QM132" s="8"/>
      <c r="QN132" s="32"/>
      <c r="QO132" s="27"/>
      <c r="QP132" s="27"/>
      <c r="QR132" s="6"/>
      <c r="QS132" s="6"/>
      <c r="QT132" s="6"/>
      <c r="QU132" s="6"/>
      <c r="QV132" s="6"/>
      <c r="QX132" s="8"/>
      <c r="QY132" s="32"/>
      <c r="QZ132" s="27"/>
      <c r="RA132" s="27"/>
      <c r="RC132" s="6"/>
      <c r="RD132" s="6"/>
      <c r="RE132" s="6"/>
      <c r="RF132" s="6"/>
      <c r="RG132" s="6"/>
    </row>
    <row r="133" spans="141:475">
      <c r="EK133" s="8"/>
      <c r="EL133" s="32"/>
      <c r="EM133" s="27"/>
      <c r="EN133" s="27"/>
      <c r="EP133" s="6"/>
      <c r="EQ133" s="6"/>
      <c r="ER133" s="6"/>
      <c r="ES133" s="6"/>
      <c r="EU133" s="8"/>
      <c r="EV133" s="32"/>
      <c r="EW133" s="27"/>
      <c r="EX133" s="27"/>
      <c r="EZ133" s="6"/>
      <c r="FA133" s="6"/>
      <c r="FB133" s="6"/>
      <c r="FC133" s="6"/>
      <c r="FE133" s="8"/>
      <c r="FF133" s="32"/>
      <c r="FG133" s="27"/>
      <c r="FH133" s="27"/>
      <c r="FJ133" s="6"/>
      <c r="FK133" s="6"/>
      <c r="FL133" s="6"/>
      <c r="FM133" s="6"/>
      <c r="FO133" s="8"/>
      <c r="FP133" s="32"/>
      <c r="FQ133" s="27"/>
      <c r="FR133" s="27"/>
      <c r="FT133" s="6"/>
      <c r="FU133" s="6"/>
      <c r="FV133" s="6"/>
      <c r="FW133" s="6"/>
      <c r="FY133" s="8"/>
      <c r="FZ133" s="32"/>
      <c r="GA133" s="27"/>
      <c r="GB133" s="27"/>
      <c r="GD133" s="6"/>
      <c r="GE133" s="6"/>
      <c r="GF133" s="6"/>
      <c r="GG133" s="6"/>
      <c r="GI133" s="8"/>
      <c r="GJ133" s="32"/>
      <c r="GK133" s="27"/>
      <c r="GL133" s="27"/>
      <c r="GN133" s="6"/>
      <c r="GO133" s="6"/>
      <c r="GP133" s="6"/>
      <c r="GQ133" s="6"/>
      <c r="GS133" s="8"/>
      <c r="GT133" s="32"/>
      <c r="GU133" s="27"/>
      <c r="GV133" s="27"/>
      <c r="GX133" s="6"/>
      <c r="GY133" s="6"/>
      <c r="GZ133" s="6"/>
      <c r="HA133" s="6"/>
      <c r="HC133" s="8"/>
      <c r="HD133" s="32"/>
      <c r="HE133" s="27"/>
      <c r="HF133" s="27"/>
      <c r="HH133" s="6"/>
      <c r="HI133" s="6"/>
      <c r="HJ133" s="6"/>
      <c r="HK133" s="6"/>
      <c r="HM133" s="8"/>
      <c r="HN133" s="32"/>
      <c r="HO133" s="27"/>
      <c r="HP133" s="27"/>
      <c r="HR133" s="6"/>
      <c r="HS133" s="6"/>
      <c r="HT133" s="6"/>
      <c r="HU133" s="6"/>
      <c r="HW133" s="8"/>
      <c r="HX133" s="32"/>
      <c r="HY133" s="27"/>
      <c r="HZ133" s="27"/>
      <c r="IB133" s="6"/>
      <c r="IC133" s="6"/>
      <c r="ID133" s="6"/>
      <c r="IE133" s="6"/>
      <c r="IG133" s="8"/>
      <c r="IH133" s="32"/>
      <c r="II133" s="27"/>
      <c r="IJ133" s="27"/>
      <c r="IL133" s="6"/>
      <c r="IM133" s="6"/>
      <c r="IN133" s="6"/>
      <c r="IO133" s="6"/>
      <c r="IQ133" s="8"/>
      <c r="IR133" s="32"/>
      <c r="IS133" s="27"/>
      <c r="IT133" s="27"/>
      <c r="IV133" s="6"/>
      <c r="IW133" s="6"/>
      <c r="IX133" s="6"/>
      <c r="IY133" s="6"/>
      <c r="JA133" s="8"/>
      <c r="JB133" s="32"/>
      <c r="JC133" s="27"/>
      <c r="JD133" s="27"/>
      <c r="JF133" s="6"/>
      <c r="JG133" s="6"/>
      <c r="JH133" s="6"/>
      <c r="JI133" s="6"/>
      <c r="JK133" s="8"/>
      <c r="JL133" s="32"/>
      <c r="JM133" s="27"/>
      <c r="JN133" s="27"/>
      <c r="JP133" s="6"/>
      <c r="JQ133" s="6"/>
      <c r="JR133" s="6"/>
      <c r="JS133" s="6"/>
      <c r="JU133" s="8"/>
      <c r="JV133" s="32"/>
      <c r="JW133" s="27"/>
      <c r="JX133" s="27"/>
      <c r="JZ133" s="6"/>
      <c r="KA133" s="6"/>
      <c r="KB133" s="6"/>
      <c r="KC133" s="6"/>
      <c r="KE133" s="8"/>
      <c r="KF133" s="32"/>
      <c r="KG133" s="27"/>
      <c r="KH133" s="27"/>
      <c r="KJ133" s="6"/>
      <c r="KK133" s="6"/>
      <c r="KL133" s="6"/>
      <c r="KM133" s="6"/>
      <c r="KO133" s="8"/>
      <c r="KP133" s="32"/>
      <c r="KQ133" s="27"/>
      <c r="KR133" s="27"/>
      <c r="KT133" s="6"/>
      <c r="KU133" s="6"/>
      <c r="KV133" s="6"/>
      <c r="KW133" s="6"/>
      <c r="KY133" s="8"/>
      <c r="KZ133" s="32"/>
      <c r="LA133" s="27"/>
      <c r="LB133" s="27"/>
      <c r="LD133" s="6"/>
      <c r="LE133" s="6"/>
      <c r="LF133" s="6"/>
      <c r="LG133" s="6"/>
      <c r="LI133" s="8"/>
      <c r="LJ133" s="32"/>
      <c r="LK133" s="27"/>
      <c r="LL133" s="27"/>
      <c r="LN133" s="6"/>
      <c r="LO133" s="6"/>
      <c r="LP133" s="6"/>
      <c r="LQ133" s="6"/>
      <c r="LS133" s="8"/>
      <c r="LT133" s="32"/>
      <c r="LU133" s="27"/>
      <c r="LV133" s="27"/>
      <c r="LX133" s="6"/>
      <c r="LY133" s="6"/>
      <c r="LZ133" s="6"/>
      <c r="MA133" s="6"/>
      <c r="MC133" s="8"/>
      <c r="MD133" s="32"/>
      <c r="ME133" s="27"/>
      <c r="MF133" s="27"/>
      <c r="MH133" s="6"/>
      <c r="MI133" s="6"/>
      <c r="MJ133" s="6"/>
      <c r="MK133" s="6"/>
      <c r="MM133" s="8"/>
      <c r="MN133" s="32"/>
      <c r="MO133" s="27"/>
      <c r="MP133" s="27"/>
      <c r="MR133" s="6"/>
      <c r="MS133" s="6"/>
      <c r="MT133" s="6"/>
      <c r="MU133" s="6"/>
      <c r="MW133" s="8"/>
      <c r="MX133" s="32"/>
      <c r="MY133" s="27"/>
      <c r="MZ133" s="27"/>
      <c r="NB133" s="6"/>
      <c r="NC133" s="6"/>
      <c r="ND133" s="6"/>
      <c r="NE133" s="6"/>
      <c r="NG133" s="8"/>
      <c r="NH133" s="32"/>
      <c r="NI133" s="27"/>
      <c r="NJ133" s="27"/>
      <c r="NL133" s="6"/>
      <c r="NM133" s="6"/>
      <c r="NN133" s="6"/>
      <c r="NO133" s="6"/>
      <c r="NQ133" s="8"/>
      <c r="NR133" s="32"/>
      <c r="NS133" s="27"/>
      <c r="NT133" s="27"/>
      <c r="NV133" s="6"/>
      <c r="NW133" s="6"/>
      <c r="NX133" s="6"/>
      <c r="NY133" s="6"/>
      <c r="OA133" s="8"/>
      <c r="OB133" s="32"/>
      <c r="OC133" s="27"/>
      <c r="OD133" s="27"/>
      <c r="OF133" s="6"/>
      <c r="OG133" s="6"/>
      <c r="OH133" s="6"/>
      <c r="OI133" s="6"/>
      <c r="OK133" s="8"/>
      <c r="OL133" s="32"/>
      <c r="OM133" s="27"/>
      <c r="ON133" s="27"/>
      <c r="OP133" s="6"/>
      <c r="OQ133" s="6"/>
      <c r="OR133" s="6"/>
      <c r="OS133" s="6"/>
      <c r="OT133" s="6"/>
      <c r="PF133" s="8"/>
      <c r="PG133" s="32"/>
      <c r="PH133" s="27"/>
      <c r="PI133" s="27"/>
      <c r="PK133" s="6"/>
      <c r="PL133" s="6"/>
      <c r="PM133" s="6"/>
      <c r="PN133" s="6"/>
      <c r="PO133" s="6"/>
      <c r="PQ133" s="8"/>
      <c r="PR133" s="32"/>
      <c r="PS133" s="27"/>
      <c r="PT133" s="27"/>
      <c r="PV133" s="6"/>
      <c r="PW133" s="6"/>
      <c r="PX133" s="6"/>
      <c r="PY133" s="6"/>
      <c r="PZ133" s="6"/>
      <c r="QB133" s="8"/>
      <c r="QC133" s="32"/>
      <c r="QD133" s="27"/>
      <c r="QE133" s="27"/>
      <c r="QG133" s="6"/>
      <c r="QH133" s="6"/>
      <c r="QI133" s="6"/>
      <c r="QJ133" s="6"/>
      <c r="QK133" s="6"/>
      <c r="QM133" s="8"/>
      <c r="QN133" s="32"/>
      <c r="QO133" s="27"/>
      <c r="QP133" s="27"/>
      <c r="QR133" s="6"/>
      <c r="QS133" s="6"/>
      <c r="QT133" s="6"/>
      <c r="QU133" s="6"/>
      <c r="QV133" s="6"/>
      <c r="QX133" s="8"/>
      <c r="QY133" s="32"/>
      <c r="QZ133" s="27"/>
      <c r="RA133" s="27"/>
      <c r="RC133" s="6"/>
      <c r="RD133" s="6"/>
      <c r="RE133" s="6"/>
      <c r="RF133" s="6"/>
      <c r="RG133" s="6"/>
    </row>
    <row r="134" spans="141:475">
      <c r="EK134" s="8"/>
      <c r="EL134" s="32"/>
      <c r="EM134" s="27"/>
      <c r="EN134" s="27"/>
      <c r="EP134" s="6"/>
      <c r="EQ134" s="6"/>
      <c r="ER134" s="6"/>
      <c r="ES134" s="6"/>
      <c r="EU134" s="8"/>
      <c r="EV134" s="32"/>
      <c r="EW134" s="27"/>
      <c r="EX134" s="27"/>
      <c r="EZ134" s="6"/>
      <c r="FA134" s="6"/>
      <c r="FB134" s="6"/>
      <c r="FC134" s="6"/>
      <c r="FE134" s="8"/>
      <c r="FF134" s="32"/>
      <c r="FG134" s="27"/>
      <c r="FH134" s="27"/>
      <c r="FJ134" s="6"/>
      <c r="FK134" s="6"/>
      <c r="FL134" s="6"/>
      <c r="FM134" s="6"/>
      <c r="FO134" s="8"/>
      <c r="FP134" s="32"/>
      <c r="FQ134" s="27"/>
      <c r="FR134" s="27"/>
      <c r="FT134" s="6"/>
      <c r="FU134" s="6"/>
      <c r="FV134" s="6"/>
      <c r="FW134" s="6"/>
      <c r="FY134" s="8"/>
      <c r="FZ134" s="32"/>
      <c r="GA134" s="27"/>
      <c r="GB134" s="27"/>
      <c r="GD134" s="6"/>
      <c r="GE134" s="6"/>
      <c r="GF134" s="6"/>
      <c r="GG134" s="6"/>
      <c r="GI134" s="8"/>
      <c r="GJ134" s="32"/>
      <c r="GK134" s="27"/>
      <c r="GL134" s="27"/>
      <c r="GN134" s="6"/>
      <c r="GO134" s="6"/>
      <c r="GP134" s="6"/>
      <c r="GQ134" s="6"/>
      <c r="GS134" s="8"/>
      <c r="GT134" s="32"/>
      <c r="GU134" s="27"/>
      <c r="GV134" s="27"/>
      <c r="GX134" s="6"/>
      <c r="GY134" s="6"/>
      <c r="GZ134" s="6"/>
      <c r="HA134" s="6"/>
      <c r="HC134" s="8"/>
      <c r="HD134" s="32"/>
      <c r="HE134" s="27"/>
      <c r="HF134" s="27"/>
      <c r="HH134" s="6"/>
      <c r="HI134" s="6"/>
      <c r="HJ134" s="6"/>
      <c r="HK134" s="6"/>
      <c r="HM134" s="8"/>
      <c r="HN134" s="32"/>
      <c r="HO134" s="27"/>
      <c r="HP134" s="27"/>
      <c r="HR134" s="6"/>
      <c r="HS134" s="6"/>
      <c r="HT134" s="6"/>
      <c r="HU134" s="6"/>
      <c r="HW134" s="8"/>
      <c r="HX134" s="32"/>
      <c r="HY134" s="27"/>
      <c r="HZ134" s="27"/>
      <c r="IB134" s="6"/>
      <c r="IC134" s="6"/>
      <c r="ID134" s="6"/>
      <c r="IE134" s="6"/>
      <c r="IG134" s="8"/>
      <c r="IH134" s="32"/>
      <c r="II134" s="27"/>
      <c r="IJ134" s="27"/>
      <c r="IL134" s="6"/>
      <c r="IM134" s="6"/>
      <c r="IN134" s="6"/>
      <c r="IO134" s="6"/>
      <c r="IQ134" s="8"/>
      <c r="IR134" s="32"/>
      <c r="IS134" s="27"/>
      <c r="IT134" s="27"/>
      <c r="IV134" s="6"/>
      <c r="IW134" s="6"/>
      <c r="IX134" s="6"/>
      <c r="IY134" s="6"/>
      <c r="JA134" s="8"/>
      <c r="JB134" s="32"/>
      <c r="JC134" s="27"/>
      <c r="JD134" s="27"/>
      <c r="JF134" s="6"/>
      <c r="JG134" s="6"/>
      <c r="JH134" s="6"/>
      <c r="JI134" s="6"/>
      <c r="JK134" s="8"/>
      <c r="JL134" s="32"/>
      <c r="JM134" s="27"/>
      <c r="JN134" s="27"/>
      <c r="JP134" s="6"/>
      <c r="JQ134" s="6"/>
      <c r="JR134" s="6"/>
      <c r="JS134" s="6"/>
      <c r="JU134" s="8"/>
      <c r="JV134" s="32"/>
      <c r="JW134" s="27"/>
      <c r="JX134" s="27"/>
      <c r="JZ134" s="6"/>
      <c r="KA134" s="6"/>
      <c r="KB134" s="6"/>
      <c r="KC134" s="6"/>
      <c r="KE134" s="8"/>
      <c r="KF134" s="32"/>
      <c r="KG134" s="27"/>
      <c r="KH134" s="27"/>
      <c r="KJ134" s="6"/>
      <c r="KK134" s="6"/>
      <c r="KL134" s="6"/>
      <c r="KM134" s="6"/>
      <c r="KO134" s="8"/>
      <c r="KP134" s="32"/>
      <c r="KQ134" s="27"/>
      <c r="KR134" s="27"/>
      <c r="KT134" s="6"/>
      <c r="KU134" s="6"/>
      <c r="KV134" s="6"/>
      <c r="KW134" s="6"/>
      <c r="KY134" s="8"/>
      <c r="KZ134" s="32"/>
      <c r="LA134" s="27"/>
      <c r="LB134" s="27"/>
      <c r="LD134" s="6"/>
      <c r="LE134" s="6"/>
      <c r="LF134" s="6"/>
      <c r="LG134" s="6"/>
      <c r="LI134" s="8"/>
      <c r="LJ134" s="32"/>
      <c r="LK134" s="27"/>
      <c r="LL134" s="27"/>
      <c r="LN134" s="6"/>
      <c r="LO134" s="6"/>
      <c r="LP134" s="6"/>
      <c r="LQ134" s="6"/>
      <c r="LS134" s="8"/>
      <c r="LT134" s="32"/>
      <c r="LU134" s="27"/>
      <c r="LV134" s="27"/>
      <c r="LX134" s="6"/>
      <c r="LY134" s="6"/>
      <c r="LZ134" s="6"/>
      <c r="MA134" s="6"/>
      <c r="MC134" s="8"/>
      <c r="MD134" s="32"/>
      <c r="ME134" s="27"/>
      <c r="MF134" s="27"/>
      <c r="MH134" s="6"/>
      <c r="MI134" s="6"/>
      <c r="MJ134" s="6"/>
      <c r="MK134" s="6"/>
      <c r="MM134" s="8"/>
      <c r="MN134" s="32"/>
      <c r="MO134" s="27"/>
      <c r="MP134" s="27"/>
      <c r="MR134" s="6"/>
      <c r="MS134" s="6"/>
      <c r="MT134" s="6"/>
      <c r="MU134" s="6"/>
      <c r="MW134" s="8"/>
      <c r="MX134" s="32"/>
      <c r="MY134" s="27"/>
      <c r="MZ134" s="27"/>
      <c r="NB134" s="6"/>
      <c r="NC134" s="6"/>
      <c r="ND134" s="6"/>
      <c r="NE134" s="6"/>
      <c r="NG134" s="8"/>
      <c r="NH134" s="32"/>
      <c r="NI134" s="27"/>
      <c r="NJ134" s="27"/>
      <c r="NL134" s="6"/>
      <c r="NM134" s="6"/>
      <c r="NN134" s="6"/>
      <c r="NO134" s="6"/>
      <c r="NQ134" s="8"/>
      <c r="NR134" s="32"/>
      <c r="NS134" s="27"/>
      <c r="NT134" s="27"/>
      <c r="NV134" s="6"/>
      <c r="NW134" s="6"/>
      <c r="NX134" s="6"/>
      <c r="NY134" s="6"/>
      <c r="OA134" s="8"/>
      <c r="OB134" s="32"/>
      <c r="OC134" s="27"/>
      <c r="OD134" s="27"/>
      <c r="OF134" s="6"/>
      <c r="OG134" s="6"/>
      <c r="OH134" s="6"/>
      <c r="OI134" s="6"/>
      <c r="OK134" s="8"/>
      <c r="OL134" s="32"/>
      <c r="OM134" s="27"/>
      <c r="ON134" s="27"/>
      <c r="OP134" s="6"/>
      <c r="OQ134" s="6"/>
      <c r="OR134" s="6"/>
      <c r="OS134" s="6"/>
      <c r="OT134" s="6"/>
      <c r="PF134" s="8"/>
      <c r="PG134" s="32"/>
      <c r="PH134" s="27"/>
      <c r="PI134" s="27"/>
      <c r="PK134" s="6"/>
      <c r="PL134" s="6"/>
      <c r="PM134" s="6"/>
      <c r="PN134" s="6"/>
      <c r="PO134" s="6"/>
      <c r="PQ134" s="8"/>
      <c r="PR134" s="32"/>
      <c r="PS134" s="27"/>
      <c r="PT134" s="27"/>
      <c r="PV134" s="6"/>
      <c r="PW134" s="6"/>
      <c r="PX134" s="6"/>
      <c r="PY134" s="6"/>
      <c r="PZ134" s="6"/>
      <c r="QB134" s="8"/>
      <c r="QC134" s="32"/>
      <c r="QD134" s="27"/>
      <c r="QE134" s="27"/>
      <c r="QG134" s="6"/>
      <c r="QH134" s="6"/>
      <c r="QI134" s="6"/>
      <c r="QJ134" s="6"/>
      <c r="QK134" s="6"/>
      <c r="QM134" s="8"/>
      <c r="QN134" s="32"/>
      <c r="QO134" s="27"/>
      <c r="QP134" s="27"/>
      <c r="QR134" s="6"/>
      <c r="QS134" s="6"/>
      <c r="QT134" s="6"/>
      <c r="QU134" s="6"/>
      <c r="QV134" s="6"/>
      <c r="QX134" s="8"/>
      <c r="QY134" s="32"/>
      <c r="QZ134" s="27"/>
      <c r="RA134" s="27"/>
      <c r="RC134" s="6"/>
      <c r="RD134" s="6"/>
      <c r="RE134" s="6"/>
      <c r="RF134" s="6"/>
      <c r="RG134" s="6"/>
    </row>
    <row r="135" spans="141:475">
      <c r="EK135" s="8"/>
      <c r="EL135" s="32"/>
      <c r="EM135" s="27"/>
      <c r="EN135" s="27"/>
      <c r="EP135" s="6"/>
      <c r="EQ135" s="6"/>
      <c r="ER135" s="6"/>
      <c r="ES135" s="6"/>
      <c r="EU135" s="8"/>
      <c r="EV135" s="32"/>
      <c r="EW135" s="27"/>
      <c r="EX135" s="27"/>
      <c r="EZ135" s="6"/>
      <c r="FA135" s="6"/>
      <c r="FB135" s="6"/>
      <c r="FC135" s="6"/>
      <c r="FE135" s="8"/>
      <c r="FF135" s="32"/>
      <c r="FG135" s="27"/>
      <c r="FH135" s="27"/>
      <c r="FJ135" s="6"/>
      <c r="FK135" s="6"/>
      <c r="FL135" s="6"/>
      <c r="FM135" s="6"/>
      <c r="FO135" s="8"/>
      <c r="FP135" s="32"/>
      <c r="FQ135" s="27"/>
      <c r="FR135" s="27"/>
      <c r="FT135" s="6"/>
      <c r="FU135" s="6"/>
      <c r="FV135" s="6"/>
      <c r="FW135" s="6"/>
      <c r="FY135" s="8"/>
      <c r="FZ135" s="32"/>
      <c r="GA135" s="27"/>
      <c r="GB135" s="27"/>
      <c r="GD135" s="6"/>
      <c r="GE135" s="6"/>
      <c r="GF135" s="6"/>
      <c r="GG135" s="6"/>
      <c r="GI135" s="8"/>
      <c r="GJ135" s="32"/>
      <c r="GK135" s="27"/>
      <c r="GL135" s="27"/>
      <c r="GN135" s="6"/>
      <c r="GO135" s="6"/>
      <c r="GP135" s="6"/>
      <c r="GQ135" s="6"/>
      <c r="GS135" s="8"/>
      <c r="GT135" s="32"/>
      <c r="GU135" s="27"/>
      <c r="GV135" s="27"/>
      <c r="GX135" s="6"/>
      <c r="GY135" s="6"/>
      <c r="GZ135" s="6"/>
      <c r="HA135" s="6"/>
      <c r="HC135" s="8"/>
      <c r="HD135" s="32"/>
      <c r="HE135" s="27"/>
      <c r="HF135" s="27"/>
      <c r="HH135" s="6"/>
      <c r="HI135" s="6"/>
      <c r="HJ135" s="6"/>
      <c r="HK135" s="6"/>
      <c r="HM135" s="8"/>
      <c r="HN135" s="32"/>
      <c r="HO135" s="27"/>
      <c r="HP135" s="27"/>
      <c r="HR135" s="6"/>
      <c r="HS135" s="6"/>
      <c r="HT135" s="6"/>
      <c r="HU135" s="6"/>
      <c r="HW135" s="8"/>
      <c r="HX135" s="32"/>
      <c r="HY135" s="27"/>
      <c r="HZ135" s="27"/>
      <c r="IB135" s="6"/>
      <c r="IC135" s="6"/>
      <c r="ID135" s="6"/>
      <c r="IE135" s="6"/>
      <c r="IG135" s="8"/>
      <c r="IH135" s="32"/>
      <c r="II135" s="27"/>
      <c r="IJ135" s="27"/>
      <c r="IL135" s="6"/>
      <c r="IM135" s="6"/>
      <c r="IN135" s="6"/>
      <c r="IO135" s="6"/>
      <c r="IQ135" s="8"/>
      <c r="IR135" s="32"/>
      <c r="IS135" s="27"/>
      <c r="IT135" s="27"/>
      <c r="IV135" s="6"/>
      <c r="IW135" s="6"/>
      <c r="IX135" s="6"/>
      <c r="IY135" s="6"/>
      <c r="JA135" s="8"/>
      <c r="JB135" s="32"/>
      <c r="JC135" s="27"/>
      <c r="JD135" s="27"/>
      <c r="JF135" s="6"/>
      <c r="JG135" s="6"/>
      <c r="JH135" s="6"/>
      <c r="JI135" s="6"/>
      <c r="JK135" s="8"/>
      <c r="JL135" s="32"/>
      <c r="JM135" s="27"/>
      <c r="JN135" s="27"/>
      <c r="JP135" s="6"/>
      <c r="JQ135" s="6"/>
      <c r="JR135" s="6"/>
      <c r="JS135" s="6"/>
      <c r="JU135" s="8"/>
      <c r="JV135" s="32"/>
      <c r="JW135" s="27"/>
      <c r="JX135" s="27"/>
      <c r="JZ135" s="6"/>
      <c r="KA135" s="6"/>
      <c r="KB135" s="6"/>
      <c r="KC135" s="6"/>
      <c r="KE135" s="8"/>
      <c r="KF135" s="32"/>
      <c r="KG135" s="27"/>
      <c r="KH135" s="27"/>
      <c r="KJ135" s="6"/>
      <c r="KK135" s="6"/>
      <c r="KL135" s="6"/>
      <c r="KM135" s="6"/>
      <c r="KO135" s="8"/>
      <c r="KP135" s="32"/>
      <c r="KQ135" s="27"/>
      <c r="KR135" s="27"/>
      <c r="KT135" s="6"/>
      <c r="KU135" s="6"/>
      <c r="KV135" s="6"/>
      <c r="KW135" s="6"/>
      <c r="KY135" s="8"/>
      <c r="KZ135" s="32"/>
      <c r="LA135" s="27"/>
      <c r="LB135" s="27"/>
      <c r="LD135" s="6"/>
      <c r="LE135" s="6"/>
      <c r="LF135" s="6"/>
      <c r="LG135" s="6"/>
      <c r="LI135" s="8"/>
      <c r="LJ135" s="32"/>
      <c r="LK135" s="27"/>
      <c r="LL135" s="27"/>
      <c r="LN135" s="6"/>
      <c r="LO135" s="6"/>
      <c r="LP135" s="6"/>
      <c r="LQ135" s="6"/>
      <c r="LS135" s="8"/>
      <c r="LT135" s="32"/>
      <c r="LU135" s="27"/>
      <c r="LV135" s="27"/>
      <c r="LX135" s="6"/>
      <c r="LY135" s="6"/>
      <c r="LZ135" s="6"/>
      <c r="MA135" s="6"/>
      <c r="MC135" s="8"/>
      <c r="MD135" s="32"/>
      <c r="ME135" s="27"/>
      <c r="MF135" s="27"/>
      <c r="MH135" s="6"/>
      <c r="MI135" s="6"/>
      <c r="MJ135" s="6"/>
      <c r="MK135" s="6"/>
      <c r="MM135" s="8"/>
      <c r="MN135" s="32"/>
      <c r="MO135" s="27"/>
      <c r="MP135" s="27"/>
      <c r="MR135" s="6"/>
      <c r="MS135" s="6"/>
      <c r="MT135" s="6"/>
      <c r="MU135" s="6"/>
      <c r="MW135" s="8"/>
      <c r="MX135" s="32"/>
      <c r="MY135" s="27"/>
      <c r="MZ135" s="27"/>
      <c r="NB135" s="6"/>
      <c r="NC135" s="6"/>
      <c r="ND135" s="6"/>
      <c r="NE135" s="6"/>
      <c r="NG135" s="8"/>
      <c r="NH135" s="32"/>
      <c r="NI135" s="27"/>
      <c r="NJ135" s="27"/>
      <c r="NL135" s="6"/>
      <c r="NM135" s="6"/>
      <c r="NN135" s="6"/>
      <c r="NO135" s="6"/>
      <c r="NQ135" s="8"/>
      <c r="NR135" s="32"/>
      <c r="NS135" s="27"/>
      <c r="NT135" s="27"/>
      <c r="NV135" s="6"/>
      <c r="NW135" s="6"/>
      <c r="NX135" s="6"/>
      <c r="NY135" s="6"/>
      <c r="OA135" s="8"/>
      <c r="OB135" s="32"/>
      <c r="OC135" s="27"/>
      <c r="OD135" s="27"/>
      <c r="OF135" s="6"/>
      <c r="OG135" s="6"/>
      <c r="OH135" s="6"/>
      <c r="OI135" s="6"/>
      <c r="OK135" s="8"/>
      <c r="OL135" s="32"/>
      <c r="OM135" s="27"/>
      <c r="ON135" s="27"/>
      <c r="OP135" s="6"/>
      <c r="OQ135" s="6"/>
      <c r="OR135" s="6"/>
      <c r="OS135" s="6"/>
      <c r="OT135" s="6"/>
      <c r="PF135" s="8"/>
      <c r="PG135" s="32"/>
      <c r="PH135" s="27"/>
      <c r="PI135" s="27"/>
      <c r="PK135" s="6"/>
      <c r="PL135" s="6"/>
      <c r="PM135" s="6"/>
      <c r="PN135" s="6"/>
      <c r="PO135" s="6"/>
      <c r="PQ135" s="8"/>
      <c r="PR135" s="32"/>
      <c r="PS135" s="27"/>
      <c r="PT135" s="27"/>
      <c r="PV135" s="6"/>
      <c r="PW135" s="6"/>
      <c r="PX135" s="6"/>
      <c r="PY135" s="6"/>
      <c r="PZ135" s="6"/>
      <c r="QB135" s="8"/>
      <c r="QC135" s="32"/>
      <c r="QD135" s="27"/>
      <c r="QE135" s="27"/>
      <c r="QG135" s="6"/>
      <c r="QH135" s="6"/>
      <c r="QI135" s="6"/>
      <c r="QJ135" s="6"/>
      <c r="QK135" s="6"/>
      <c r="QM135" s="8"/>
      <c r="QN135" s="32"/>
      <c r="QO135" s="27"/>
      <c r="QP135" s="27"/>
      <c r="QR135" s="6"/>
      <c r="QS135" s="6"/>
      <c r="QT135" s="6"/>
      <c r="QU135" s="6"/>
      <c r="QV135" s="6"/>
      <c r="QX135" s="8"/>
      <c r="QY135" s="32"/>
      <c r="QZ135" s="27"/>
      <c r="RA135" s="27"/>
      <c r="RC135" s="6"/>
      <c r="RD135" s="6"/>
      <c r="RE135" s="6"/>
      <c r="RF135" s="6"/>
      <c r="RG135" s="6"/>
    </row>
    <row r="136" spans="141:475">
      <c r="EK136" s="8"/>
      <c r="EL136" s="32"/>
      <c r="EM136" s="27"/>
      <c r="EN136" s="27"/>
      <c r="EP136" s="6"/>
      <c r="EQ136" s="6"/>
      <c r="ER136" s="6"/>
      <c r="ES136" s="6"/>
      <c r="EU136" s="8"/>
      <c r="EV136" s="32"/>
      <c r="EW136" s="27"/>
      <c r="EX136" s="27"/>
      <c r="EZ136" s="6"/>
      <c r="FA136" s="6"/>
      <c r="FB136" s="6"/>
      <c r="FC136" s="6"/>
      <c r="FE136" s="8"/>
      <c r="FF136" s="32"/>
      <c r="FG136" s="27"/>
      <c r="FH136" s="27"/>
      <c r="FJ136" s="6"/>
      <c r="FK136" s="6"/>
      <c r="FL136" s="6"/>
      <c r="FM136" s="6"/>
      <c r="FO136" s="8"/>
      <c r="FP136" s="32"/>
      <c r="FQ136" s="27"/>
      <c r="FR136" s="27"/>
      <c r="FT136" s="6"/>
      <c r="FU136" s="6"/>
      <c r="FV136" s="6"/>
      <c r="FW136" s="6"/>
      <c r="FY136" s="8"/>
      <c r="FZ136" s="32"/>
      <c r="GA136" s="27"/>
      <c r="GB136" s="27"/>
      <c r="GD136" s="6"/>
      <c r="GE136" s="6"/>
      <c r="GF136" s="6"/>
      <c r="GG136" s="6"/>
      <c r="GI136" s="8"/>
      <c r="GJ136" s="32"/>
      <c r="GK136" s="27"/>
      <c r="GL136" s="27"/>
      <c r="GN136" s="6"/>
      <c r="GO136" s="6"/>
      <c r="GP136" s="6"/>
      <c r="GQ136" s="6"/>
      <c r="GS136" s="8"/>
      <c r="GT136" s="32"/>
      <c r="GU136" s="27"/>
      <c r="GV136" s="27"/>
      <c r="GX136" s="6"/>
      <c r="GY136" s="6"/>
      <c r="GZ136" s="6"/>
      <c r="HA136" s="6"/>
      <c r="HC136" s="8"/>
      <c r="HD136" s="32"/>
      <c r="HE136" s="27"/>
      <c r="HF136" s="27"/>
      <c r="HH136" s="6"/>
      <c r="HI136" s="6"/>
      <c r="HJ136" s="6"/>
      <c r="HK136" s="6"/>
      <c r="HM136" s="8"/>
      <c r="HN136" s="32"/>
      <c r="HO136" s="27"/>
      <c r="HP136" s="27"/>
      <c r="HR136" s="6"/>
      <c r="HS136" s="6"/>
      <c r="HT136" s="6"/>
      <c r="HU136" s="6"/>
      <c r="HW136" s="8"/>
      <c r="HX136" s="32"/>
      <c r="HY136" s="27"/>
      <c r="HZ136" s="27"/>
      <c r="IB136" s="6"/>
      <c r="IC136" s="6"/>
      <c r="ID136" s="6"/>
      <c r="IE136" s="6"/>
      <c r="IG136" s="8"/>
      <c r="IH136" s="32"/>
      <c r="II136" s="27"/>
      <c r="IJ136" s="27"/>
      <c r="IL136" s="6"/>
      <c r="IM136" s="6"/>
      <c r="IN136" s="6"/>
      <c r="IO136" s="6"/>
      <c r="IQ136" s="8"/>
      <c r="IR136" s="32"/>
      <c r="IS136" s="27"/>
      <c r="IT136" s="27"/>
      <c r="IV136" s="6"/>
      <c r="IW136" s="6"/>
      <c r="IX136" s="6"/>
      <c r="IY136" s="6"/>
      <c r="JA136" s="8"/>
      <c r="JB136" s="32"/>
      <c r="JC136" s="27"/>
      <c r="JD136" s="27"/>
      <c r="JF136" s="6"/>
      <c r="JG136" s="6"/>
      <c r="JH136" s="6"/>
      <c r="JI136" s="6"/>
      <c r="JK136" s="8"/>
      <c r="JL136" s="32"/>
      <c r="JM136" s="27"/>
      <c r="JN136" s="27"/>
      <c r="JP136" s="6"/>
      <c r="JQ136" s="6"/>
      <c r="JR136" s="6"/>
      <c r="JS136" s="6"/>
      <c r="JU136" s="8"/>
      <c r="JV136" s="32"/>
      <c r="JW136" s="27"/>
      <c r="JX136" s="27"/>
      <c r="JZ136" s="6"/>
      <c r="KA136" s="6"/>
      <c r="KB136" s="6"/>
      <c r="KC136" s="6"/>
      <c r="KE136" s="8"/>
      <c r="KF136" s="32"/>
      <c r="KG136" s="27"/>
      <c r="KH136" s="27"/>
      <c r="KJ136" s="6"/>
      <c r="KK136" s="6"/>
      <c r="KL136" s="6"/>
      <c r="KM136" s="6"/>
      <c r="KO136" s="8"/>
      <c r="KP136" s="32"/>
      <c r="KQ136" s="27"/>
      <c r="KR136" s="27"/>
      <c r="KT136" s="6"/>
      <c r="KU136" s="6"/>
      <c r="KV136" s="6"/>
      <c r="KW136" s="6"/>
      <c r="KY136" s="8"/>
      <c r="KZ136" s="32"/>
      <c r="LA136" s="27"/>
      <c r="LB136" s="27"/>
      <c r="LD136" s="6"/>
      <c r="LE136" s="6"/>
      <c r="LF136" s="6"/>
      <c r="LG136" s="6"/>
      <c r="LI136" s="8"/>
      <c r="LJ136" s="32"/>
      <c r="LK136" s="27"/>
      <c r="LL136" s="27"/>
      <c r="LN136" s="6"/>
      <c r="LO136" s="6"/>
      <c r="LP136" s="6"/>
      <c r="LQ136" s="6"/>
      <c r="LS136" s="8"/>
      <c r="LT136" s="32"/>
      <c r="LU136" s="27"/>
      <c r="LV136" s="27"/>
      <c r="LX136" s="6"/>
      <c r="LY136" s="6"/>
      <c r="LZ136" s="6"/>
      <c r="MA136" s="6"/>
      <c r="MC136" s="8"/>
      <c r="MD136" s="32"/>
      <c r="ME136" s="27"/>
      <c r="MF136" s="27"/>
      <c r="MH136" s="6"/>
      <c r="MI136" s="6"/>
      <c r="MJ136" s="6"/>
      <c r="MK136" s="6"/>
      <c r="MM136" s="8"/>
      <c r="MN136" s="32"/>
      <c r="MO136" s="27"/>
      <c r="MP136" s="27"/>
      <c r="MR136" s="6"/>
      <c r="MS136" s="6"/>
      <c r="MT136" s="6"/>
      <c r="MU136" s="6"/>
      <c r="MW136" s="8"/>
      <c r="MX136" s="32"/>
      <c r="MY136" s="27"/>
      <c r="MZ136" s="27"/>
      <c r="NB136" s="6"/>
      <c r="NC136" s="6"/>
      <c r="ND136" s="6"/>
      <c r="NE136" s="6"/>
      <c r="NG136" s="8"/>
      <c r="NH136" s="32"/>
      <c r="NI136" s="27"/>
      <c r="NJ136" s="27"/>
      <c r="NL136" s="6"/>
      <c r="NM136" s="6"/>
      <c r="NN136" s="6"/>
      <c r="NO136" s="6"/>
      <c r="NQ136" s="8"/>
      <c r="NR136" s="32"/>
      <c r="NS136" s="27"/>
      <c r="NT136" s="27"/>
      <c r="NV136" s="6"/>
      <c r="NW136" s="6"/>
      <c r="NX136" s="6"/>
      <c r="NY136" s="6"/>
      <c r="OA136" s="8"/>
      <c r="OB136" s="32"/>
      <c r="OC136" s="27"/>
      <c r="OD136" s="27"/>
      <c r="OF136" s="6"/>
      <c r="OG136" s="6"/>
      <c r="OH136" s="6"/>
      <c r="OI136" s="6"/>
      <c r="OK136" s="8"/>
      <c r="OL136" s="32"/>
      <c r="OM136" s="27"/>
      <c r="ON136" s="27"/>
      <c r="OP136" s="6"/>
      <c r="OQ136" s="6"/>
      <c r="OR136" s="6"/>
      <c r="OS136" s="6"/>
      <c r="OT136" s="6"/>
      <c r="PF136" s="8"/>
      <c r="PG136" s="32"/>
      <c r="PH136" s="27"/>
      <c r="PI136" s="27"/>
      <c r="PK136" s="6"/>
      <c r="PL136" s="6"/>
      <c r="PM136" s="6"/>
      <c r="PN136" s="6"/>
      <c r="PO136" s="6"/>
      <c r="PQ136" s="8"/>
      <c r="PR136" s="32"/>
      <c r="PS136" s="27"/>
      <c r="PT136" s="27"/>
      <c r="PV136" s="6"/>
      <c r="PW136" s="6"/>
      <c r="PX136" s="6"/>
      <c r="PY136" s="6"/>
      <c r="PZ136" s="6"/>
      <c r="QB136" s="8"/>
      <c r="QC136" s="32"/>
      <c r="QD136" s="27"/>
      <c r="QE136" s="27"/>
      <c r="QG136" s="6"/>
      <c r="QH136" s="6"/>
      <c r="QI136" s="6"/>
      <c r="QJ136" s="6"/>
      <c r="QK136" s="6"/>
      <c r="QM136" s="8"/>
      <c r="QN136" s="32"/>
      <c r="QO136" s="27"/>
      <c r="QP136" s="27"/>
      <c r="QR136" s="6"/>
      <c r="QS136" s="6"/>
      <c r="QT136" s="6"/>
      <c r="QU136" s="6"/>
      <c r="QV136" s="6"/>
      <c r="QX136" s="8"/>
      <c r="QY136" s="32"/>
      <c r="QZ136" s="27"/>
      <c r="RA136" s="27"/>
      <c r="RC136" s="6"/>
      <c r="RD136" s="6"/>
      <c r="RE136" s="6"/>
      <c r="RF136" s="6"/>
      <c r="RG136" s="6"/>
    </row>
    <row r="137" spans="141:475">
      <c r="EK137" s="8"/>
      <c r="EL137" s="32"/>
      <c r="EM137" s="27"/>
      <c r="EN137" s="27"/>
      <c r="EP137" s="6"/>
      <c r="EQ137" s="6"/>
      <c r="ER137" s="6"/>
      <c r="ES137" s="6"/>
      <c r="EU137" s="8"/>
      <c r="EV137" s="32"/>
      <c r="EW137" s="27"/>
      <c r="EX137" s="27"/>
      <c r="EZ137" s="6"/>
      <c r="FA137" s="6"/>
      <c r="FB137" s="6"/>
      <c r="FC137" s="6"/>
      <c r="FE137" s="8"/>
      <c r="FF137" s="32"/>
      <c r="FG137" s="27"/>
      <c r="FH137" s="27"/>
      <c r="FJ137" s="6"/>
      <c r="FK137" s="6"/>
      <c r="FL137" s="6"/>
      <c r="FM137" s="6"/>
      <c r="FO137" s="8"/>
      <c r="FP137" s="32"/>
      <c r="FQ137" s="27"/>
      <c r="FR137" s="27"/>
      <c r="FT137" s="6"/>
      <c r="FU137" s="6"/>
      <c r="FV137" s="6"/>
      <c r="FW137" s="6"/>
      <c r="FY137" s="8"/>
      <c r="FZ137" s="32"/>
      <c r="GA137" s="27"/>
      <c r="GB137" s="27"/>
      <c r="GD137" s="6"/>
      <c r="GE137" s="6"/>
      <c r="GF137" s="6"/>
      <c r="GG137" s="6"/>
      <c r="GI137" s="8"/>
      <c r="GJ137" s="32"/>
      <c r="GK137" s="27"/>
      <c r="GL137" s="27"/>
      <c r="GN137" s="6"/>
      <c r="GO137" s="6"/>
      <c r="GP137" s="6"/>
      <c r="GQ137" s="6"/>
      <c r="GS137" s="8"/>
      <c r="GT137" s="32"/>
      <c r="GU137" s="27"/>
      <c r="GV137" s="27"/>
      <c r="GX137" s="6"/>
      <c r="GY137" s="6"/>
      <c r="GZ137" s="6"/>
      <c r="HA137" s="6"/>
      <c r="HC137" s="8"/>
      <c r="HD137" s="32"/>
      <c r="HE137" s="27"/>
      <c r="HF137" s="27"/>
      <c r="HH137" s="6"/>
      <c r="HI137" s="6"/>
      <c r="HJ137" s="6"/>
      <c r="HK137" s="6"/>
      <c r="HM137" s="8"/>
      <c r="HN137" s="32"/>
      <c r="HO137" s="27"/>
      <c r="HP137" s="27"/>
      <c r="HR137" s="6"/>
      <c r="HS137" s="6"/>
      <c r="HT137" s="6"/>
      <c r="HU137" s="6"/>
      <c r="HW137" s="8"/>
      <c r="HX137" s="32"/>
      <c r="HY137" s="27"/>
      <c r="HZ137" s="27"/>
      <c r="IB137" s="6"/>
      <c r="IC137" s="6"/>
      <c r="ID137" s="6"/>
      <c r="IE137" s="6"/>
      <c r="IG137" s="8"/>
      <c r="IH137" s="32"/>
      <c r="II137" s="27"/>
      <c r="IJ137" s="27"/>
      <c r="IL137" s="6"/>
      <c r="IM137" s="6"/>
      <c r="IN137" s="6"/>
      <c r="IO137" s="6"/>
      <c r="IQ137" s="8"/>
      <c r="IR137" s="32"/>
      <c r="IS137" s="27"/>
      <c r="IT137" s="27"/>
      <c r="IV137" s="6"/>
      <c r="IW137" s="6"/>
      <c r="IX137" s="6"/>
      <c r="IY137" s="6"/>
      <c r="JA137" s="8"/>
      <c r="JB137" s="32"/>
      <c r="JC137" s="27"/>
      <c r="JD137" s="27"/>
      <c r="JF137" s="6"/>
      <c r="JG137" s="6"/>
      <c r="JH137" s="6"/>
      <c r="JI137" s="6"/>
      <c r="JK137" s="8"/>
      <c r="JL137" s="32"/>
      <c r="JM137" s="27"/>
      <c r="JN137" s="27"/>
      <c r="JP137" s="6"/>
      <c r="JQ137" s="6"/>
      <c r="JR137" s="6"/>
      <c r="JS137" s="6"/>
      <c r="JU137" s="8"/>
      <c r="JV137" s="32"/>
      <c r="JW137" s="27"/>
      <c r="JX137" s="27"/>
      <c r="JZ137" s="6"/>
      <c r="KA137" s="6"/>
      <c r="KB137" s="6"/>
      <c r="KC137" s="6"/>
      <c r="KE137" s="8"/>
      <c r="KF137" s="32"/>
      <c r="KG137" s="27"/>
      <c r="KH137" s="27"/>
      <c r="KJ137" s="6"/>
      <c r="KK137" s="6"/>
      <c r="KL137" s="6"/>
      <c r="KM137" s="6"/>
      <c r="KO137" s="8"/>
      <c r="KP137" s="32"/>
      <c r="KQ137" s="27"/>
      <c r="KR137" s="27"/>
      <c r="KT137" s="6"/>
      <c r="KU137" s="6"/>
      <c r="KV137" s="6"/>
      <c r="KW137" s="6"/>
      <c r="KY137" s="8"/>
      <c r="KZ137" s="32"/>
      <c r="LA137" s="27"/>
      <c r="LB137" s="27"/>
      <c r="LD137" s="6"/>
      <c r="LE137" s="6"/>
      <c r="LF137" s="6"/>
      <c r="LG137" s="6"/>
      <c r="LI137" s="8"/>
      <c r="LJ137" s="32"/>
      <c r="LK137" s="27"/>
      <c r="LL137" s="27"/>
      <c r="LN137" s="6"/>
      <c r="LO137" s="6"/>
      <c r="LP137" s="6"/>
      <c r="LQ137" s="6"/>
      <c r="LS137" s="8"/>
      <c r="LT137" s="32"/>
      <c r="LU137" s="27"/>
      <c r="LV137" s="27"/>
      <c r="LX137" s="6"/>
      <c r="LY137" s="6"/>
      <c r="LZ137" s="6"/>
      <c r="MA137" s="6"/>
      <c r="MC137" s="8"/>
      <c r="MD137" s="32"/>
      <c r="ME137" s="27"/>
      <c r="MF137" s="27"/>
      <c r="MH137" s="6"/>
      <c r="MI137" s="6"/>
      <c r="MJ137" s="6"/>
      <c r="MK137" s="6"/>
      <c r="MM137" s="8"/>
      <c r="MN137" s="32"/>
      <c r="MO137" s="27"/>
      <c r="MP137" s="27"/>
      <c r="MR137" s="6"/>
      <c r="MS137" s="6"/>
      <c r="MT137" s="6"/>
      <c r="MU137" s="6"/>
      <c r="MW137" s="8"/>
      <c r="MX137" s="32"/>
      <c r="MY137" s="27"/>
      <c r="MZ137" s="27"/>
      <c r="NB137" s="6"/>
      <c r="NC137" s="6"/>
      <c r="ND137" s="6"/>
      <c r="NE137" s="6"/>
      <c r="NG137" s="8"/>
      <c r="NH137" s="32"/>
      <c r="NI137" s="27"/>
      <c r="NJ137" s="27"/>
      <c r="NL137" s="6"/>
      <c r="NM137" s="6"/>
      <c r="NN137" s="6"/>
      <c r="NO137" s="6"/>
      <c r="NQ137" s="8"/>
      <c r="NR137" s="32"/>
      <c r="NS137" s="27"/>
      <c r="NT137" s="27"/>
      <c r="NV137" s="6"/>
      <c r="NW137" s="6"/>
      <c r="NX137" s="6"/>
      <c r="NY137" s="6"/>
      <c r="OA137" s="8"/>
      <c r="OB137" s="32"/>
      <c r="OC137" s="27"/>
      <c r="OD137" s="27"/>
      <c r="OF137" s="6"/>
      <c r="OG137" s="6"/>
      <c r="OH137" s="6"/>
      <c r="OI137" s="6"/>
      <c r="OK137" s="8"/>
      <c r="OL137" s="32"/>
      <c r="OM137" s="27"/>
      <c r="ON137" s="27"/>
      <c r="OP137" s="6"/>
      <c r="OQ137" s="6"/>
      <c r="OR137" s="6"/>
      <c r="OS137" s="6"/>
      <c r="OT137" s="6"/>
      <c r="PF137" s="8"/>
      <c r="PG137" s="32"/>
      <c r="PH137" s="27"/>
      <c r="PI137" s="27"/>
      <c r="PK137" s="6"/>
      <c r="PL137" s="6"/>
      <c r="PM137" s="6"/>
      <c r="PN137" s="6"/>
      <c r="PO137" s="6"/>
      <c r="PQ137" s="8"/>
      <c r="PR137" s="32"/>
      <c r="PS137" s="27"/>
      <c r="PT137" s="27"/>
      <c r="PV137" s="6"/>
      <c r="PW137" s="6"/>
      <c r="PX137" s="6"/>
      <c r="PY137" s="6"/>
      <c r="PZ137" s="6"/>
      <c r="QB137" s="8"/>
      <c r="QC137" s="32"/>
      <c r="QD137" s="27"/>
      <c r="QE137" s="27"/>
      <c r="QG137" s="6"/>
      <c r="QH137" s="6"/>
      <c r="QI137" s="6"/>
      <c r="QJ137" s="6"/>
      <c r="QK137" s="6"/>
      <c r="QM137" s="8"/>
      <c r="QN137" s="32"/>
      <c r="QO137" s="27"/>
      <c r="QP137" s="27"/>
      <c r="QR137" s="6"/>
      <c r="QS137" s="6"/>
      <c r="QT137" s="6"/>
      <c r="QU137" s="6"/>
      <c r="QV137" s="6"/>
      <c r="QX137" s="8"/>
      <c r="QY137" s="32"/>
      <c r="QZ137" s="27"/>
      <c r="RA137" s="27"/>
      <c r="RC137" s="6"/>
      <c r="RD137" s="6"/>
      <c r="RE137" s="6"/>
      <c r="RF137" s="6"/>
      <c r="RG137" s="6"/>
    </row>
    <row r="138" spans="141:475">
      <c r="EK138" s="8"/>
      <c r="EL138" s="32"/>
      <c r="EM138" s="27"/>
      <c r="EN138" s="27"/>
      <c r="EP138" s="6"/>
      <c r="EQ138" s="6"/>
      <c r="ER138" s="6"/>
      <c r="ES138" s="6"/>
      <c r="EU138" s="8"/>
      <c r="EV138" s="32"/>
      <c r="EW138" s="27"/>
      <c r="EX138" s="27"/>
      <c r="EZ138" s="6"/>
      <c r="FA138" s="6"/>
      <c r="FB138" s="6"/>
      <c r="FC138" s="6"/>
      <c r="FE138" s="8"/>
      <c r="FF138" s="32"/>
      <c r="FG138" s="27"/>
      <c r="FH138" s="27"/>
      <c r="FJ138" s="6"/>
      <c r="FK138" s="6"/>
      <c r="FL138" s="6"/>
      <c r="FM138" s="6"/>
      <c r="FO138" s="8"/>
      <c r="FP138" s="32"/>
      <c r="FQ138" s="27"/>
      <c r="FR138" s="27"/>
      <c r="FT138" s="6"/>
      <c r="FU138" s="6"/>
      <c r="FV138" s="6"/>
      <c r="FW138" s="6"/>
      <c r="FY138" s="8"/>
      <c r="FZ138" s="32"/>
      <c r="GA138" s="27"/>
      <c r="GB138" s="27"/>
      <c r="GD138" s="6"/>
      <c r="GE138" s="6"/>
      <c r="GF138" s="6"/>
      <c r="GG138" s="6"/>
      <c r="GI138" s="8"/>
      <c r="GJ138" s="32"/>
      <c r="GK138" s="27"/>
      <c r="GL138" s="27"/>
      <c r="GN138" s="6"/>
      <c r="GO138" s="6"/>
      <c r="GP138" s="6"/>
      <c r="GQ138" s="6"/>
      <c r="GS138" s="8"/>
      <c r="GT138" s="32"/>
      <c r="GU138" s="27"/>
      <c r="GV138" s="27"/>
      <c r="GX138" s="6"/>
      <c r="GY138" s="6"/>
      <c r="GZ138" s="6"/>
      <c r="HA138" s="6"/>
      <c r="HC138" s="8"/>
      <c r="HD138" s="32"/>
      <c r="HE138" s="27"/>
      <c r="HF138" s="27"/>
      <c r="HH138" s="6"/>
      <c r="HI138" s="6"/>
      <c r="HJ138" s="6"/>
      <c r="HK138" s="6"/>
      <c r="HM138" s="8"/>
      <c r="HN138" s="32"/>
      <c r="HO138" s="27"/>
      <c r="HP138" s="27"/>
      <c r="HR138" s="6"/>
      <c r="HS138" s="6"/>
      <c r="HT138" s="6"/>
      <c r="HU138" s="6"/>
      <c r="HW138" s="8"/>
      <c r="HX138" s="32"/>
      <c r="HY138" s="27"/>
      <c r="HZ138" s="27"/>
      <c r="IB138" s="6"/>
      <c r="IC138" s="6"/>
      <c r="ID138" s="6"/>
      <c r="IE138" s="6"/>
      <c r="IG138" s="8"/>
      <c r="IH138" s="32"/>
      <c r="II138" s="27"/>
      <c r="IJ138" s="27"/>
      <c r="IL138" s="6"/>
      <c r="IM138" s="6"/>
      <c r="IN138" s="6"/>
      <c r="IO138" s="6"/>
      <c r="IQ138" s="8"/>
      <c r="IR138" s="32"/>
      <c r="IS138" s="27"/>
      <c r="IT138" s="27"/>
      <c r="IV138" s="6"/>
      <c r="IW138" s="6"/>
      <c r="IX138" s="6"/>
      <c r="IY138" s="6"/>
      <c r="JA138" s="8"/>
      <c r="JB138" s="32"/>
      <c r="JC138" s="27"/>
      <c r="JD138" s="27"/>
      <c r="JF138" s="6"/>
      <c r="JG138" s="6"/>
      <c r="JH138" s="6"/>
      <c r="JI138" s="6"/>
      <c r="JK138" s="8"/>
      <c r="JL138" s="32"/>
      <c r="JM138" s="27"/>
      <c r="JN138" s="27"/>
      <c r="JP138" s="6"/>
      <c r="JQ138" s="6"/>
      <c r="JR138" s="6"/>
      <c r="JS138" s="6"/>
      <c r="JU138" s="8"/>
      <c r="JV138" s="32"/>
      <c r="JW138" s="27"/>
      <c r="JX138" s="27"/>
      <c r="JZ138" s="6"/>
      <c r="KA138" s="6"/>
      <c r="KB138" s="6"/>
      <c r="KC138" s="6"/>
      <c r="KE138" s="8"/>
      <c r="KF138" s="32"/>
      <c r="KG138" s="27"/>
      <c r="KH138" s="27"/>
      <c r="KJ138" s="6"/>
      <c r="KK138" s="6"/>
      <c r="KL138" s="6"/>
      <c r="KM138" s="6"/>
      <c r="KO138" s="8"/>
      <c r="KP138" s="32"/>
      <c r="KQ138" s="27"/>
      <c r="KR138" s="27"/>
      <c r="KT138" s="6"/>
      <c r="KU138" s="6"/>
      <c r="KV138" s="6"/>
      <c r="KW138" s="6"/>
      <c r="KY138" s="8"/>
      <c r="KZ138" s="32"/>
      <c r="LA138" s="27"/>
      <c r="LB138" s="27"/>
      <c r="LD138" s="6"/>
      <c r="LE138" s="6"/>
      <c r="LF138" s="6"/>
      <c r="LG138" s="6"/>
      <c r="LI138" s="8"/>
      <c r="LJ138" s="32"/>
      <c r="LK138" s="27"/>
      <c r="LL138" s="27"/>
      <c r="LN138" s="6"/>
      <c r="LO138" s="6"/>
      <c r="LP138" s="6"/>
      <c r="LQ138" s="6"/>
      <c r="LS138" s="8"/>
      <c r="LT138" s="32"/>
      <c r="LU138" s="27"/>
      <c r="LV138" s="27"/>
      <c r="LX138" s="6"/>
      <c r="LY138" s="6"/>
      <c r="LZ138" s="6"/>
      <c r="MA138" s="6"/>
      <c r="MC138" s="8"/>
      <c r="MD138" s="32"/>
      <c r="ME138" s="27"/>
      <c r="MF138" s="27"/>
      <c r="MH138" s="6"/>
      <c r="MI138" s="6"/>
      <c r="MJ138" s="6"/>
      <c r="MK138" s="6"/>
      <c r="MM138" s="8"/>
      <c r="MN138" s="32"/>
      <c r="MO138" s="27"/>
      <c r="MP138" s="27"/>
      <c r="MR138" s="6"/>
      <c r="MS138" s="6"/>
      <c r="MT138" s="6"/>
      <c r="MU138" s="6"/>
      <c r="MW138" s="8"/>
      <c r="MX138" s="32"/>
      <c r="MY138" s="27"/>
      <c r="MZ138" s="27"/>
      <c r="NB138" s="6"/>
      <c r="NC138" s="6"/>
      <c r="ND138" s="6"/>
      <c r="NE138" s="6"/>
      <c r="NG138" s="8"/>
      <c r="NH138" s="32"/>
      <c r="NI138" s="27"/>
      <c r="NJ138" s="27"/>
      <c r="NL138" s="6"/>
      <c r="NM138" s="6"/>
      <c r="NN138" s="6"/>
      <c r="NO138" s="6"/>
      <c r="NQ138" s="8"/>
      <c r="NR138" s="32"/>
      <c r="NS138" s="27"/>
      <c r="NT138" s="27"/>
      <c r="NV138" s="6"/>
      <c r="NW138" s="6"/>
      <c r="NX138" s="6"/>
      <c r="NY138" s="6"/>
      <c r="OA138" s="8"/>
      <c r="OB138" s="32"/>
      <c r="OC138" s="27"/>
      <c r="OD138" s="27"/>
      <c r="OF138" s="6"/>
      <c r="OG138" s="6"/>
      <c r="OH138" s="6"/>
      <c r="OI138" s="6"/>
      <c r="OK138" s="8"/>
      <c r="OL138" s="32"/>
      <c r="OM138" s="27"/>
      <c r="ON138" s="27"/>
      <c r="OP138" s="6"/>
      <c r="OQ138" s="6"/>
      <c r="OR138" s="6"/>
      <c r="OS138" s="6"/>
      <c r="OT138" s="6"/>
      <c r="PF138" s="8"/>
      <c r="PG138" s="32"/>
      <c r="PH138" s="27"/>
      <c r="PI138" s="27"/>
      <c r="PK138" s="6"/>
      <c r="PL138" s="6"/>
      <c r="PM138" s="6"/>
      <c r="PN138" s="6"/>
      <c r="PO138" s="6"/>
      <c r="PQ138" s="8"/>
      <c r="PR138" s="32"/>
      <c r="PS138" s="27"/>
      <c r="PT138" s="27"/>
      <c r="PV138" s="6"/>
      <c r="PW138" s="6"/>
      <c r="PX138" s="6"/>
      <c r="PY138" s="6"/>
      <c r="PZ138" s="6"/>
      <c r="QB138" s="8"/>
      <c r="QC138" s="32"/>
      <c r="QD138" s="27"/>
      <c r="QE138" s="27"/>
      <c r="QG138" s="6"/>
      <c r="QH138" s="6"/>
      <c r="QI138" s="6"/>
      <c r="QJ138" s="6"/>
      <c r="QK138" s="6"/>
      <c r="QM138" s="8"/>
      <c r="QN138" s="32"/>
      <c r="QO138" s="27"/>
      <c r="QP138" s="27"/>
      <c r="QR138" s="6"/>
      <c r="QS138" s="6"/>
      <c r="QT138" s="6"/>
      <c r="QU138" s="6"/>
      <c r="QV138" s="6"/>
      <c r="QX138" s="8"/>
      <c r="QY138" s="32"/>
      <c r="QZ138" s="27"/>
      <c r="RA138" s="27"/>
      <c r="RC138" s="6"/>
      <c r="RD138" s="6"/>
      <c r="RE138" s="6"/>
      <c r="RF138" s="6"/>
      <c r="RG138" s="6"/>
    </row>
    <row r="139" spans="141:475">
      <c r="EK139" s="8"/>
      <c r="EL139" s="32"/>
      <c r="EM139" s="27"/>
      <c r="EN139" s="27"/>
      <c r="EP139" s="6"/>
      <c r="EQ139" s="6"/>
      <c r="ER139" s="6"/>
      <c r="ES139" s="6"/>
      <c r="EU139" s="8"/>
      <c r="EV139" s="32"/>
      <c r="EW139" s="27"/>
      <c r="EX139" s="27"/>
      <c r="EZ139" s="6"/>
      <c r="FA139" s="6"/>
      <c r="FB139" s="6"/>
      <c r="FC139" s="6"/>
      <c r="FE139" s="8"/>
      <c r="FF139" s="32"/>
      <c r="FG139" s="27"/>
      <c r="FH139" s="27"/>
      <c r="FJ139" s="6"/>
      <c r="FK139" s="6"/>
      <c r="FL139" s="6"/>
      <c r="FM139" s="6"/>
      <c r="FO139" s="8"/>
      <c r="FP139" s="32"/>
      <c r="FQ139" s="27"/>
      <c r="FR139" s="27"/>
      <c r="FT139" s="6"/>
      <c r="FU139" s="6"/>
      <c r="FV139" s="6"/>
      <c r="FW139" s="6"/>
      <c r="FY139" s="8"/>
      <c r="FZ139" s="32"/>
      <c r="GA139" s="27"/>
      <c r="GB139" s="27"/>
      <c r="GD139" s="6"/>
      <c r="GE139" s="6"/>
      <c r="GF139" s="6"/>
      <c r="GG139" s="6"/>
      <c r="GI139" s="8"/>
      <c r="GJ139" s="32"/>
      <c r="GK139" s="27"/>
      <c r="GL139" s="27"/>
      <c r="GN139" s="6"/>
      <c r="GO139" s="6"/>
      <c r="GP139" s="6"/>
      <c r="GQ139" s="6"/>
      <c r="GS139" s="8"/>
      <c r="GT139" s="32"/>
      <c r="GU139" s="27"/>
      <c r="GV139" s="27"/>
      <c r="GX139" s="6"/>
      <c r="GY139" s="6"/>
      <c r="GZ139" s="6"/>
      <c r="HA139" s="6"/>
      <c r="HC139" s="8"/>
      <c r="HD139" s="32"/>
      <c r="HE139" s="27"/>
      <c r="HF139" s="27"/>
      <c r="HH139" s="6"/>
      <c r="HI139" s="6"/>
      <c r="HJ139" s="6"/>
      <c r="HK139" s="6"/>
      <c r="HM139" s="8"/>
      <c r="HN139" s="32"/>
      <c r="HO139" s="27"/>
      <c r="HP139" s="27"/>
      <c r="HR139" s="6"/>
      <c r="HS139" s="6"/>
      <c r="HT139" s="6"/>
      <c r="HU139" s="6"/>
      <c r="HW139" s="8"/>
      <c r="HX139" s="32"/>
      <c r="HY139" s="27"/>
      <c r="HZ139" s="27"/>
      <c r="IB139" s="6"/>
      <c r="IC139" s="6"/>
      <c r="ID139" s="6"/>
      <c r="IE139" s="6"/>
      <c r="IG139" s="8"/>
      <c r="IH139" s="32"/>
      <c r="II139" s="27"/>
      <c r="IJ139" s="27"/>
      <c r="IL139" s="6"/>
      <c r="IM139" s="6"/>
      <c r="IN139" s="6"/>
      <c r="IO139" s="6"/>
      <c r="IQ139" s="8"/>
      <c r="IR139" s="32"/>
      <c r="IS139" s="27"/>
      <c r="IT139" s="27"/>
      <c r="IV139" s="6"/>
      <c r="IW139" s="6"/>
      <c r="IX139" s="6"/>
      <c r="IY139" s="6"/>
      <c r="JA139" s="8"/>
      <c r="JB139" s="32"/>
      <c r="JC139" s="27"/>
      <c r="JD139" s="27"/>
      <c r="JF139" s="6"/>
      <c r="JG139" s="6"/>
      <c r="JH139" s="6"/>
      <c r="JI139" s="6"/>
      <c r="JK139" s="8"/>
      <c r="JL139" s="32"/>
      <c r="JM139" s="27"/>
      <c r="JN139" s="27"/>
      <c r="JP139" s="6"/>
      <c r="JQ139" s="6"/>
      <c r="JR139" s="6"/>
      <c r="JS139" s="6"/>
      <c r="JU139" s="8"/>
      <c r="JV139" s="32"/>
      <c r="JW139" s="27"/>
      <c r="JX139" s="27"/>
      <c r="JZ139" s="6"/>
      <c r="KA139" s="6"/>
      <c r="KB139" s="6"/>
      <c r="KC139" s="6"/>
      <c r="KE139" s="8"/>
      <c r="KF139" s="32"/>
      <c r="KG139" s="27"/>
      <c r="KH139" s="27"/>
      <c r="KJ139" s="6"/>
      <c r="KK139" s="6"/>
      <c r="KL139" s="6"/>
      <c r="KM139" s="6"/>
      <c r="KO139" s="8"/>
      <c r="KP139" s="32"/>
      <c r="KQ139" s="27"/>
      <c r="KR139" s="27"/>
      <c r="KT139" s="6"/>
      <c r="KU139" s="6"/>
      <c r="KV139" s="6"/>
      <c r="KW139" s="6"/>
      <c r="KY139" s="8"/>
      <c r="KZ139" s="32"/>
      <c r="LA139" s="27"/>
      <c r="LB139" s="27"/>
      <c r="LD139" s="6"/>
      <c r="LE139" s="6"/>
      <c r="LF139" s="6"/>
      <c r="LG139" s="6"/>
      <c r="LI139" s="8"/>
      <c r="LJ139" s="32"/>
      <c r="LK139" s="27"/>
      <c r="LL139" s="27"/>
      <c r="LN139" s="6"/>
      <c r="LO139" s="6"/>
      <c r="LP139" s="6"/>
      <c r="LQ139" s="6"/>
      <c r="LS139" s="8"/>
      <c r="LT139" s="32"/>
      <c r="LU139" s="27"/>
      <c r="LV139" s="27"/>
      <c r="LX139" s="6"/>
      <c r="LY139" s="6"/>
      <c r="LZ139" s="6"/>
      <c r="MA139" s="6"/>
      <c r="MC139" s="8"/>
      <c r="MD139" s="32"/>
      <c r="ME139" s="27"/>
      <c r="MF139" s="27"/>
      <c r="MH139" s="6"/>
      <c r="MI139" s="6"/>
      <c r="MJ139" s="6"/>
      <c r="MK139" s="6"/>
      <c r="MM139" s="8"/>
      <c r="MN139" s="32"/>
      <c r="MO139" s="27"/>
      <c r="MP139" s="27"/>
      <c r="MR139" s="6"/>
      <c r="MS139" s="6"/>
      <c r="MT139" s="6"/>
      <c r="MU139" s="6"/>
      <c r="MW139" s="8"/>
      <c r="MX139" s="32"/>
      <c r="MY139" s="27"/>
      <c r="MZ139" s="27"/>
      <c r="NB139" s="6"/>
      <c r="NC139" s="6"/>
      <c r="ND139" s="6"/>
      <c r="NE139" s="6"/>
      <c r="NG139" s="8"/>
      <c r="NH139" s="32"/>
      <c r="NI139" s="27"/>
      <c r="NJ139" s="27"/>
      <c r="NL139" s="6"/>
      <c r="NM139" s="6"/>
      <c r="NN139" s="6"/>
      <c r="NO139" s="6"/>
      <c r="NQ139" s="8"/>
      <c r="NR139" s="32"/>
      <c r="NS139" s="27"/>
      <c r="NT139" s="27"/>
      <c r="NV139" s="6"/>
      <c r="NW139" s="6"/>
      <c r="NX139" s="6"/>
      <c r="NY139" s="6"/>
      <c r="OA139" s="8"/>
      <c r="OB139" s="32"/>
      <c r="OC139" s="27"/>
      <c r="OD139" s="27"/>
      <c r="OF139" s="6"/>
      <c r="OG139" s="6"/>
      <c r="OH139" s="6"/>
      <c r="OI139" s="6"/>
      <c r="OK139" s="8"/>
      <c r="OL139" s="32"/>
      <c r="OM139" s="27"/>
      <c r="ON139" s="27"/>
      <c r="OP139" s="6"/>
      <c r="OQ139" s="6"/>
      <c r="OR139" s="6"/>
      <c r="OS139" s="6"/>
      <c r="OT139" s="6"/>
      <c r="PF139" s="8"/>
      <c r="PG139" s="32"/>
      <c r="PH139" s="27"/>
      <c r="PI139" s="27"/>
      <c r="PK139" s="6"/>
      <c r="PL139" s="6"/>
      <c r="PM139" s="6"/>
      <c r="PN139" s="6"/>
      <c r="PO139" s="6"/>
      <c r="PQ139" s="8"/>
      <c r="PR139" s="32"/>
      <c r="PS139" s="27"/>
      <c r="PT139" s="27"/>
      <c r="PV139" s="6"/>
      <c r="PW139" s="6"/>
      <c r="PX139" s="6"/>
      <c r="PY139" s="6"/>
      <c r="PZ139" s="6"/>
      <c r="QB139" s="8"/>
      <c r="QC139" s="32"/>
      <c r="QD139" s="27"/>
      <c r="QE139" s="27"/>
      <c r="QG139" s="6"/>
      <c r="QH139" s="6"/>
      <c r="QI139" s="6"/>
      <c r="QJ139" s="6"/>
      <c r="QK139" s="6"/>
      <c r="QM139" s="8"/>
      <c r="QN139" s="32"/>
      <c r="QO139" s="27"/>
      <c r="QP139" s="27"/>
      <c r="QR139" s="6"/>
      <c r="QS139" s="6"/>
      <c r="QT139" s="6"/>
      <c r="QU139" s="6"/>
      <c r="QV139" s="6"/>
      <c r="QX139" s="8"/>
      <c r="QY139" s="32"/>
      <c r="QZ139" s="27"/>
      <c r="RA139" s="27"/>
      <c r="RC139" s="6"/>
      <c r="RD139" s="6"/>
      <c r="RE139" s="6"/>
      <c r="RF139" s="6"/>
      <c r="RG139" s="6"/>
    </row>
    <row r="140" spans="141:475">
      <c r="EK140" s="8"/>
      <c r="EL140" s="32"/>
      <c r="EM140" s="27"/>
      <c r="EN140" s="27"/>
      <c r="EP140" s="6"/>
      <c r="EQ140" s="6"/>
      <c r="ER140" s="6"/>
      <c r="ES140" s="6"/>
      <c r="EU140" s="8"/>
      <c r="EV140" s="32"/>
      <c r="EW140" s="27"/>
      <c r="EX140" s="27"/>
      <c r="EZ140" s="6"/>
      <c r="FA140" s="6"/>
      <c r="FB140" s="6"/>
      <c r="FC140" s="6"/>
      <c r="FE140" s="8"/>
      <c r="FF140" s="32"/>
      <c r="FG140" s="27"/>
      <c r="FH140" s="27"/>
      <c r="FJ140" s="6"/>
      <c r="FK140" s="6"/>
      <c r="FL140" s="6"/>
      <c r="FM140" s="6"/>
      <c r="FO140" s="8"/>
      <c r="FP140" s="32"/>
      <c r="FQ140" s="27"/>
      <c r="FR140" s="27"/>
      <c r="FT140" s="6"/>
      <c r="FU140" s="6"/>
      <c r="FV140" s="6"/>
      <c r="FW140" s="6"/>
      <c r="FY140" s="8"/>
      <c r="FZ140" s="32"/>
      <c r="GA140" s="27"/>
      <c r="GB140" s="27"/>
      <c r="GD140" s="6"/>
      <c r="GE140" s="6"/>
      <c r="GF140" s="6"/>
      <c r="GG140" s="6"/>
      <c r="GI140" s="8"/>
      <c r="GJ140" s="32"/>
      <c r="GK140" s="27"/>
      <c r="GL140" s="27"/>
      <c r="GN140" s="6"/>
      <c r="GO140" s="6"/>
      <c r="GP140" s="6"/>
      <c r="GQ140" s="6"/>
      <c r="GS140" s="8"/>
      <c r="GT140" s="32"/>
      <c r="GU140" s="27"/>
      <c r="GV140" s="27"/>
      <c r="GX140" s="6"/>
      <c r="GY140" s="6"/>
      <c r="GZ140" s="6"/>
      <c r="HA140" s="6"/>
      <c r="HC140" s="8"/>
      <c r="HD140" s="32"/>
      <c r="HE140" s="27"/>
      <c r="HF140" s="27"/>
      <c r="HH140" s="6"/>
      <c r="HI140" s="6"/>
      <c r="HJ140" s="6"/>
      <c r="HK140" s="6"/>
      <c r="HM140" s="8"/>
      <c r="HN140" s="32"/>
      <c r="HO140" s="27"/>
      <c r="HP140" s="27"/>
      <c r="HR140" s="6"/>
      <c r="HS140" s="6"/>
      <c r="HT140" s="6"/>
      <c r="HU140" s="6"/>
      <c r="HW140" s="8"/>
      <c r="HX140" s="32"/>
      <c r="HY140" s="27"/>
      <c r="HZ140" s="27"/>
      <c r="IB140" s="6"/>
      <c r="IC140" s="6"/>
      <c r="ID140" s="6"/>
      <c r="IE140" s="6"/>
      <c r="IG140" s="8"/>
      <c r="IH140" s="32"/>
      <c r="II140" s="27"/>
      <c r="IJ140" s="27"/>
      <c r="IL140" s="6"/>
      <c r="IM140" s="6"/>
      <c r="IN140" s="6"/>
      <c r="IO140" s="6"/>
      <c r="IQ140" s="8"/>
      <c r="IR140" s="32"/>
      <c r="IS140" s="27"/>
      <c r="IT140" s="27"/>
      <c r="IV140" s="6"/>
      <c r="IW140" s="6"/>
      <c r="IX140" s="6"/>
      <c r="IY140" s="6"/>
      <c r="JA140" s="8"/>
      <c r="JB140" s="32"/>
      <c r="JC140" s="27"/>
      <c r="JD140" s="27"/>
      <c r="JF140" s="6"/>
      <c r="JG140" s="6"/>
      <c r="JH140" s="6"/>
      <c r="JI140" s="6"/>
      <c r="JK140" s="8"/>
      <c r="JL140" s="32"/>
      <c r="JM140" s="27"/>
      <c r="JN140" s="27"/>
      <c r="JP140" s="6"/>
      <c r="JQ140" s="6"/>
      <c r="JR140" s="6"/>
      <c r="JS140" s="6"/>
      <c r="JU140" s="8"/>
      <c r="JV140" s="32"/>
      <c r="JW140" s="27"/>
      <c r="JX140" s="27"/>
      <c r="JZ140" s="6"/>
      <c r="KA140" s="6"/>
      <c r="KB140" s="6"/>
      <c r="KC140" s="6"/>
      <c r="KE140" s="8"/>
      <c r="KF140" s="32"/>
      <c r="KG140" s="27"/>
      <c r="KH140" s="27"/>
      <c r="KJ140" s="6"/>
      <c r="KK140" s="6"/>
      <c r="KL140" s="6"/>
      <c r="KM140" s="6"/>
      <c r="KO140" s="8"/>
      <c r="KP140" s="32"/>
      <c r="KQ140" s="27"/>
      <c r="KR140" s="27"/>
      <c r="KT140" s="6"/>
      <c r="KU140" s="6"/>
      <c r="KV140" s="6"/>
      <c r="KW140" s="6"/>
      <c r="KY140" s="8"/>
      <c r="KZ140" s="32"/>
      <c r="LA140" s="27"/>
      <c r="LB140" s="27"/>
      <c r="LD140" s="6"/>
      <c r="LE140" s="6"/>
      <c r="LF140" s="6"/>
      <c r="LG140" s="6"/>
      <c r="LI140" s="8"/>
      <c r="LJ140" s="32"/>
      <c r="LK140" s="27"/>
      <c r="LL140" s="27"/>
      <c r="LN140" s="6"/>
      <c r="LO140" s="6"/>
      <c r="LP140" s="6"/>
      <c r="LQ140" s="6"/>
      <c r="LS140" s="8"/>
      <c r="LT140" s="32"/>
      <c r="LU140" s="27"/>
      <c r="LV140" s="27"/>
      <c r="LX140" s="6"/>
      <c r="LY140" s="6"/>
      <c r="LZ140" s="6"/>
      <c r="MA140" s="6"/>
      <c r="MC140" s="8"/>
      <c r="MD140" s="32"/>
      <c r="ME140" s="27"/>
      <c r="MF140" s="27"/>
      <c r="MH140" s="6"/>
      <c r="MI140" s="6"/>
      <c r="MJ140" s="6"/>
      <c r="MK140" s="6"/>
      <c r="MM140" s="8"/>
      <c r="MN140" s="32"/>
      <c r="MO140" s="27"/>
      <c r="MP140" s="27"/>
      <c r="MR140" s="6"/>
      <c r="MS140" s="6"/>
      <c r="MT140" s="6"/>
      <c r="MU140" s="6"/>
      <c r="MW140" s="8"/>
      <c r="MX140" s="32"/>
      <c r="MY140" s="27"/>
      <c r="MZ140" s="27"/>
      <c r="NB140" s="6"/>
      <c r="NC140" s="6"/>
      <c r="ND140" s="6"/>
      <c r="NE140" s="6"/>
      <c r="NG140" s="8"/>
      <c r="NH140" s="32"/>
      <c r="NI140" s="27"/>
      <c r="NJ140" s="27"/>
      <c r="NL140" s="6"/>
      <c r="NM140" s="6"/>
      <c r="NN140" s="6"/>
      <c r="NO140" s="6"/>
      <c r="NQ140" s="8"/>
      <c r="NR140" s="32"/>
      <c r="NS140" s="27"/>
      <c r="NT140" s="27"/>
      <c r="NV140" s="6"/>
      <c r="NW140" s="6"/>
      <c r="NX140" s="6"/>
      <c r="NY140" s="6"/>
      <c r="OA140" s="8"/>
      <c r="OB140" s="32"/>
      <c r="OC140" s="27"/>
      <c r="OD140" s="27"/>
      <c r="OF140" s="6"/>
      <c r="OG140" s="6"/>
      <c r="OH140" s="6"/>
      <c r="OI140" s="6"/>
      <c r="OK140" s="8"/>
      <c r="OL140" s="32"/>
      <c r="OM140" s="27"/>
      <c r="ON140" s="27"/>
      <c r="OP140" s="6"/>
      <c r="OQ140" s="6"/>
      <c r="OR140" s="6"/>
      <c r="OS140" s="6"/>
      <c r="OT140" s="6"/>
      <c r="PF140" s="8"/>
      <c r="PG140" s="32"/>
      <c r="PH140" s="27"/>
      <c r="PI140" s="27"/>
      <c r="PK140" s="6"/>
      <c r="PL140" s="6"/>
      <c r="PM140" s="6"/>
      <c r="PN140" s="6"/>
      <c r="PO140" s="6"/>
      <c r="PQ140" s="8"/>
      <c r="PR140" s="32"/>
      <c r="PS140" s="27"/>
      <c r="PT140" s="27"/>
      <c r="PV140" s="6"/>
      <c r="PW140" s="6"/>
      <c r="PX140" s="6"/>
      <c r="PY140" s="6"/>
      <c r="PZ140" s="6"/>
      <c r="QB140" s="8"/>
      <c r="QC140" s="32"/>
      <c r="QD140" s="27"/>
      <c r="QE140" s="27"/>
      <c r="QG140" s="6"/>
      <c r="QH140" s="6"/>
      <c r="QI140" s="6"/>
      <c r="QJ140" s="6"/>
      <c r="QK140" s="6"/>
      <c r="QM140" s="8"/>
      <c r="QN140" s="32"/>
      <c r="QO140" s="27"/>
      <c r="QP140" s="27"/>
      <c r="QR140" s="6"/>
      <c r="QS140" s="6"/>
      <c r="QT140" s="6"/>
      <c r="QU140" s="6"/>
      <c r="QV140" s="6"/>
      <c r="QX140" s="8"/>
      <c r="QY140" s="32"/>
      <c r="QZ140" s="27"/>
      <c r="RA140" s="27"/>
      <c r="RC140" s="6"/>
      <c r="RD140" s="6"/>
      <c r="RE140" s="6"/>
      <c r="RF140" s="6"/>
      <c r="RG140" s="6"/>
    </row>
    <row r="141" spans="141:475">
      <c r="EK141" s="8"/>
      <c r="EL141" s="32"/>
      <c r="EM141" s="27"/>
      <c r="EN141" s="27"/>
      <c r="EP141" s="6"/>
      <c r="EQ141" s="6"/>
      <c r="ER141" s="6"/>
      <c r="ES141" s="6"/>
      <c r="EU141" s="8"/>
      <c r="EV141" s="32"/>
      <c r="EW141" s="27"/>
      <c r="EX141" s="27"/>
      <c r="EZ141" s="6"/>
      <c r="FA141" s="6"/>
      <c r="FB141" s="6"/>
      <c r="FC141" s="6"/>
      <c r="FE141" s="8"/>
      <c r="FF141" s="32"/>
      <c r="FG141" s="27"/>
      <c r="FH141" s="27"/>
      <c r="FJ141" s="6"/>
      <c r="FK141" s="6"/>
      <c r="FL141" s="6"/>
      <c r="FM141" s="6"/>
      <c r="FO141" s="8"/>
      <c r="FP141" s="32"/>
      <c r="FQ141" s="27"/>
      <c r="FR141" s="27"/>
      <c r="FT141" s="6"/>
      <c r="FU141" s="6"/>
      <c r="FV141" s="6"/>
      <c r="FW141" s="6"/>
      <c r="FY141" s="8"/>
      <c r="FZ141" s="32"/>
      <c r="GA141" s="27"/>
      <c r="GB141" s="27"/>
      <c r="GD141" s="6"/>
      <c r="GE141" s="6"/>
      <c r="GF141" s="6"/>
      <c r="GG141" s="6"/>
      <c r="GI141" s="8"/>
      <c r="GJ141" s="32"/>
      <c r="GK141" s="27"/>
      <c r="GL141" s="27"/>
      <c r="GN141" s="6"/>
      <c r="GO141" s="6"/>
      <c r="GP141" s="6"/>
      <c r="GQ141" s="6"/>
      <c r="GS141" s="8"/>
      <c r="GT141" s="32"/>
      <c r="GU141" s="27"/>
      <c r="GV141" s="27"/>
      <c r="GX141" s="6"/>
      <c r="GY141" s="6"/>
      <c r="GZ141" s="6"/>
      <c r="HA141" s="6"/>
      <c r="HC141" s="8"/>
      <c r="HD141" s="32"/>
      <c r="HE141" s="27"/>
      <c r="HF141" s="27"/>
      <c r="HH141" s="6"/>
      <c r="HI141" s="6"/>
      <c r="HJ141" s="6"/>
      <c r="HK141" s="6"/>
      <c r="HM141" s="8"/>
      <c r="HN141" s="32"/>
      <c r="HO141" s="27"/>
      <c r="HP141" s="27"/>
      <c r="HR141" s="6"/>
      <c r="HS141" s="6"/>
      <c r="HT141" s="6"/>
      <c r="HU141" s="6"/>
      <c r="HW141" s="8"/>
      <c r="HX141" s="32"/>
      <c r="HY141" s="27"/>
      <c r="HZ141" s="27"/>
      <c r="IB141" s="6"/>
      <c r="IC141" s="6"/>
      <c r="ID141" s="6"/>
      <c r="IE141" s="6"/>
      <c r="IG141" s="8"/>
      <c r="IH141" s="32"/>
      <c r="II141" s="27"/>
      <c r="IJ141" s="27"/>
      <c r="IL141" s="6"/>
      <c r="IM141" s="6"/>
      <c r="IN141" s="6"/>
      <c r="IO141" s="6"/>
      <c r="IQ141" s="8"/>
      <c r="IR141" s="32"/>
      <c r="IS141" s="27"/>
      <c r="IT141" s="27"/>
      <c r="IV141" s="6"/>
      <c r="IW141" s="6"/>
      <c r="IX141" s="6"/>
      <c r="IY141" s="6"/>
      <c r="JA141" s="8"/>
      <c r="JB141" s="32"/>
      <c r="JC141" s="27"/>
      <c r="JD141" s="27"/>
      <c r="JF141" s="6"/>
      <c r="JG141" s="6"/>
      <c r="JH141" s="6"/>
      <c r="JI141" s="6"/>
      <c r="JK141" s="8"/>
      <c r="JL141" s="32"/>
      <c r="JM141" s="27"/>
      <c r="JN141" s="27"/>
      <c r="JP141" s="6"/>
      <c r="JQ141" s="6"/>
      <c r="JR141" s="6"/>
      <c r="JS141" s="6"/>
      <c r="JU141" s="8"/>
      <c r="JV141" s="32"/>
      <c r="JW141" s="27"/>
      <c r="JX141" s="27"/>
      <c r="JZ141" s="6"/>
      <c r="KA141" s="6"/>
      <c r="KB141" s="6"/>
      <c r="KC141" s="6"/>
      <c r="KE141" s="8"/>
      <c r="KF141" s="32"/>
      <c r="KG141" s="27"/>
      <c r="KH141" s="27"/>
      <c r="KJ141" s="6"/>
      <c r="KK141" s="6"/>
      <c r="KL141" s="6"/>
      <c r="KM141" s="6"/>
      <c r="KO141" s="8"/>
      <c r="KP141" s="32"/>
      <c r="KQ141" s="27"/>
      <c r="KR141" s="27"/>
      <c r="KT141" s="6"/>
      <c r="KU141" s="6"/>
      <c r="KV141" s="6"/>
      <c r="KW141" s="6"/>
      <c r="KY141" s="8"/>
      <c r="KZ141" s="32"/>
      <c r="LA141" s="27"/>
      <c r="LB141" s="27"/>
      <c r="LD141" s="6"/>
      <c r="LE141" s="6"/>
      <c r="LF141" s="6"/>
      <c r="LG141" s="6"/>
      <c r="LI141" s="8"/>
      <c r="LJ141" s="32"/>
      <c r="LK141" s="27"/>
      <c r="LL141" s="27"/>
      <c r="LN141" s="6"/>
      <c r="LO141" s="6"/>
      <c r="LP141" s="6"/>
      <c r="LQ141" s="6"/>
      <c r="LS141" s="8"/>
      <c r="LT141" s="32"/>
      <c r="LU141" s="27"/>
      <c r="LV141" s="27"/>
      <c r="LX141" s="6"/>
      <c r="LY141" s="6"/>
      <c r="LZ141" s="6"/>
      <c r="MA141" s="6"/>
      <c r="MC141" s="8"/>
      <c r="MD141" s="32"/>
      <c r="ME141" s="27"/>
      <c r="MF141" s="27"/>
      <c r="MH141" s="6"/>
      <c r="MI141" s="6"/>
      <c r="MJ141" s="6"/>
      <c r="MK141" s="6"/>
      <c r="MM141" s="8"/>
      <c r="MN141" s="32"/>
      <c r="MO141" s="27"/>
      <c r="MP141" s="27"/>
      <c r="MR141" s="6"/>
      <c r="MS141" s="6"/>
      <c r="MT141" s="6"/>
      <c r="MU141" s="6"/>
      <c r="MW141" s="8"/>
      <c r="MX141" s="32"/>
      <c r="MY141" s="27"/>
      <c r="MZ141" s="27"/>
      <c r="NB141" s="6"/>
      <c r="NC141" s="6"/>
      <c r="ND141" s="6"/>
      <c r="NE141" s="6"/>
      <c r="NG141" s="8"/>
      <c r="NH141" s="32"/>
      <c r="NI141" s="27"/>
      <c r="NJ141" s="27"/>
      <c r="NL141" s="6"/>
      <c r="NM141" s="6"/>
      <c r="NN141" s="6"/>
      <c r="NO141" s="6"/>
      <c r="NQ141" s="8"/>
      <c r="NR141" s="32"/>
      <c r="NS141" s="27"/>
      <c r="NT141" s="27"/>
      <c r="NV141" s="6"/>
      <c r="NW141" s="6"/>
      <c r="NX141" s="6"/>
      <c r="NY141" s="6"/>
      <c r="OA141" s="8"/>
      <c r="OB141" s="32"/>
      <c r="OC141" s="27"/>
      <c r="OD141" s="27"/>
      <c r="OF141" s="6"/>
      <c r="OG141" s="6"/>
      <c r="OH141" s="6"/>
      <c r="OI141" s="6"/>
      <c r="OK141" s="8"/>
      <c r="OL141" s="32"/>
      <c r="OM141" s="27"/>
      <c r="ON141" s="27"/>
      <c r="OP141" s="6"/>
      <c r="OQ141" s="6"/>
      <c r="OR141" s="6"/>
      <c r="OS141" s="6"/>
      <c r="OT141" s="6"/>
      <c r="PF141" s="8"/>
      <c r="PG141" s="32"/>
      <c r="PH141" s="27"/>
      <c r="PI141" s="27"/>
      <c r="PK141" s="6"/>
      <c r="PL141" s="6"/>
      <c r="PM141" s="6"/>
      <c r="PN141" s="6"/>
      <c r="PO141" s="6"/>
      <c r="PQ141" s="8"/>
      <c r="PR141" s="32"/>
      <c r="PS141" s="27"/>
      <c r="PT141" s="27"/>
      <c r="PV141" s="6"/>
      <c r="PW141" s="6"/>
      <c r="PX141" s="6"/>
      <c r="PY141" s="6"/>
      <c r="PZ141" s="6"/>
      <c r="QB141" s="8"/>
      <c r="QC141" s="32"/>
      <c r="QD141" s="27"/>
      <c r="QE141" s="27"/>
      <c r="QG141" s="6"/>
      <c r="QH141" s="6"/>
      <c r="QI141" s="6"/>
      <c r="QJ141" s="6"/>
      <c r="QK141" s="6"/>
      <c r="QM141" s="8"/>
      <c r="QN141" s="32"/>
      <c r="QO141" s="27"/>
      <c r="QP141" s="27"/>
      <c r="QR141" s="6"/>
      <c r="QS141" s="6"/>
      <c r="QT141" s="6"/>
      <c r="QU141" s="6"/>
      <c r="QV141" s="6"/>
      <c r="QX141" s="8"/>
      <c r="QY141" s="32"/>
      <c r="QZ141" s="27"/>
      <c r="RA141" s="27"/>
      <c r="RC141" s="6"/>
      <c r="RD141" s="6"/>
      <c r="RE141" s="6"/>
      <c r="RF141" s="6"/>
      <c r="RG141" s="6"/>
    </row>
    <row r="142" spans="141:475">
      <c r="EK142" s="8"/>
      <c r="EL142" s="32"/>
      <c r="EM142" s="27"/>
      <c r="EN142" s="27"/>
      <c r="EP142" s="6"/>
      <c r="EQ142" s="6"/>
      <c r="ER142" s="6"/>
      <c r="ES142" s="6"/>
      <c r="EU142" s="8"/>
      <c r="EV142" s="32"/>
      <c r="EW142" s="27"/>
      <c r="EX142" s="27"/>
      <c r="EZ142" s="6"/>
      <c r="FA142" s="6"/>
      <c r="FB142" s="6"/>
      <c r="FC142" s="6"/>
      <c r="FE142" s="8"/>
      <c r="FF142" s="32"/>
      <c r="FG142" s="27"/>
      <c r="FH142" s="27"/>
      <c r="FJ142" s="6"/>
      <c r="FK142" s="6"/>
      <c r="FL142" s="6"/>
      <c r="FM142" s="6"/>
      <c r="FO142" s="8"/>
      <c r="FP142" s="32"/>
      <c r="FQ142" s="27"/>
      <c r="FR142" s="27"/>
      <c r="FT142" s="6"/>
      <c r="FU142" s="6"/>
      <c r="FV142" s="6"/>
      <c r="FW142" s="6"/>
      <c r="FY142" s="8"/>
      <c r="FZ142" s="32"/>
      <c r="GA142" s="27"/>
      <c r="GB142" s="27"/>
      <c r="GD142" s="6"/>
      <c r="GE142" s="6"/>
      <c r="GF142" s="6"/>
      <c r="GG142" s="6"/>
      <c r="GI142" s="8"/>
      <c r="GJ142" s="32"/>
      <c r="GK142" s="27"/>
      <c r="GL142" s="27"/>
      <c r="GN142" s="6"/>
      <c r="GO142" s="6"/>
      <c r="GP142" s="6"/>
      <c r="GQ142" s="6"/>
      <c r="GS142" s="8"/>
      <c r="GT142" s="32"/>
      <c r="GU142" s="27"/>
      <c r="GV142" s="27"/>
      <c r="GX142" s="6"/>
      <c r="GY142" s="6"/>
      <c r="GZ142" s="6"/>
      <c r="HA142" s="6"/>
      <c r="HC142" s="8"/>
      <c r="HD142" s="32"/>
      <c r="HE142" s="27"/>
      <c r="HF142" s="27"/>
      <c r="HH142" s="6"/>
      <c r="HI142" s="6"/>
      <c r="HJ142" s="6"/>
      <c r="HK142" s="6"/>
      <c r="HM142" s="8"/>
      <c r="HN142" s="32"/>
      <c r="HO142" s="27"/>
      <c r="HP142" s="27"/>
      <c r="HR142" s="6"/>
      <c r="HS142" s="6"/>
      <c r="HT142" s="6"/>
      <c r="HU142" s="6"/>
      <c r="HW142" s="8"/>
      <c r="HX142" s="32"/>
      <c r="HY142" s="27"/>
      <c r="HZ142" s="27"/>
      <c r="IB142" s="6"/>
      <c r="IC142" s="6"/>
      <c r="ID142" s="6"/>
      <c r="IE142" s="6"/>
      <c r="IG142" s="8"/>
      <c r="IH142" s="32"/>
      <c r="II142" s="27"/>
      <c r="IJ142" s="27"/>
      <c r="IL142" s="6"/>
      <c r="IM142" s="6"/>
      <c r="IN142" s="6"/>
      <c r="IO142" s="6"/>
      <c r="IQ142" s="8"/>
      <c r="IR142" s="32"/>
      <c r="IS142" s="27"/>
      <c r="IT142" s="27"/>
      <c r="IV142" s="6"/>
      <c r="IW142" s="6"/>
      <c r="IX142" s="6"/>
      <c r="IY142" s="6"/>
      <c r="JA142" s="8"/>
      <c r="JB142" s="32"/>
      <c r="JC142" s="27"/>
      <c r="JD142" s="27"/>
      <c r="JF142" s="6"/>
      <c r="JG142" s="6"/>
      <c r="JH142" s="6"/>
      <c r="JI142" s="6"/>
      <c r="JK142" s="8"/>
      <c r="JL142" s="32"/>
      <c r="JM142" s="27"/>
      <c r="JN142" s="27"/>
      <c r="JP142" s="6"/>
      <c r="JQ142" s="6"/>
      <c r="JR142" s="6"/>
      <c r="JS142" s="6"/>
      <c r="JU142" s="8"/>
      <c r="JV142" s="32"/>
      <c r="JW142" s="27"/>
      <c r="JX142" s="27"/>
      <c r="JZ142" s="6"/>
      <c r="KA142" s="6"/>
      <c r="KB142" s="6"/>
      <c r="KC142" s="6"/>
      <c r="KE142" s="8"/>
      <c r="KF142" s="32"/>
      <c r="KG142" s="27"/>
      <c r="KH142" s="27"/>
      <c r="KJ142" s="6"/>
      <c r="KK142" s="6"/>
      <c r="KL142" s="6"/>
      <c r="KM142" s="6"/>
      <c r="KO142" s="8"/>
      <c r="KP142" s="32"/>
      <c r="KQ142" s="27"/>
      <c r="KR142" s="27"/>
      <c r="KT142" s="6"/>
      <c r="KU142" s="6"/>
      <c r="KV142" s="6"/>
      <c r="KW142" s="6"/>
      <c r="KY142" s="8"/>
      <c r="KZ142" s="32"/>
      <c r="LA142" s="27"/>
      <c r="LB142" s="27"/>
      <c r="LD142" s="6"/>
      <c r="LE142" s="6"/>
      <c r="LF142" s="6"/>
      <c r="LG142" s="6"/>
      <c r="LI142" s="8"/>
      <c r="LJ142" s="32"/>
      <c r="LK142" s="27"/>
      <c r="LL142" s="27"/>
      <c r="LN142" s="6"/>
      <c r="LO142" s="6"/>
      <c r="LP142" s="6"/>
      <c r="LQ142" s="6"/>
      <c r="LS142" s="8"/>
      <c r="LT142" s="32"/>
      <c r="LU142" s="27"/>
      <c r="LV142" s="27"/>
      <c r="LX142" s="6"/>
      <c r="LY142" s="6"/>
      <c r="LZ142" s="6"/>
      <c r="MA142" s="6"/>
      <c r="MC142" s="8"/>
      <c r="MD142" s="32"/>
      <c r="ME142" s="27"/>
      <c r="MF142" s="27"/>
      <c r="MH142" s="6"/>
      <c r="MI142" s="6"/>
      <c r="MJ142" s="6"/>
      <c r="MK142" s="6"/>
      <c r="MM142" s="8"/>
      <c r="MN142" s="32"/>
      <c r="MO142" s="27"/>
      <c r="MP142" s="27"/>
      <c r="MR142" s="6"/>
      <c r="MS142" s="6"/>
      <c r="MT142" s="6"/>
      <c r="MU142" s="6"/>
      <c r="MW142" s="8"/>
      <c r="MX142" s="32"/>
      <c r="MY142" s="27"/>
      <c r="MZ142" s="27"/>
      <c r="NB142" s="6"/>
      <c r="NC142" s="6"/>
      <c r="ND142" s="6"/>
      <c r="NE142" s="6"/>
      <c r="NG142" s="8"/>
      <c r="NH142" s="32"/>
      <c r="NI142" s="27"/>
      <c r="NJ142" s="27"/>
      <c r="NL142" s="6"/>
      <c r="NM142" s="6"/>
      <c r="NN142" s="6"/>
      <c r="NO142" s="6"/>
      <c r="NQ142" s="8"/>
      <c r="NR142" s="32"/>
      <c r="NS142" s="27"/>
      <c r="NT142" s="27"/>
      <c r="NV142" s="6"/>
      <c r="NW142" s="6"/>
      <c r="NX142" s="6"/>
      <c r="NY142" s="6"/>
      <c r="OA142" s="8"/>
      <c r="OB142" s="32"/>
      <c r="OC142" s="27"/>
      <c r="OD142" s="27"/>
      <c r="OF142" s="6"/>
      <c r="OG142" s="6"/>
      <c r="OH142" s="6"/>
      <c r="OI142" s="6"/>
      <c r="OK142" s="8"/>
      <c r="OL142" s="32"/>
      <c r="OM142" s="27"/>
      <c r="ON142" s="27"/>
      <c r="OP142" s="6"/>
      <c r="OQ142" s="6"/>
      <c r="OR142" s="6"/>
      <c r="OS142" s="6"/>
      <c r="OT142" s="6"/>
      <c r="PF142" s="8"/>
      <c r="PG142" s="32"/>
      <c r="PH142" s="27"/>
      <c r="PI142" s="27"/>
      <c r="PK142" s="6"/>
      <c r="PL142" s="6"/>
      <c r="PM142" s="6"/>
      <c r="PN142" s="6"/>
      <c r="PO142" s="6"/>
      <c r="PQ142" s="8"/>
      <c r="PR142" s="32"/>
      <c r="PS142" s="27"/>
      <c r="PT142" s="27"/>
      <c r="PV142" s="6"/>
      <c r="PW142" s="6"/>
      <c r="PX142" s="6"/>
      <c r="PY142" s="6"/>
      <c r="PZ142" s="6"/>
      <c r="QB142" s="8"/>
      <c r="QC142" s="32"/>
      <c r="QD142" s="27"/>
      <c r="QE142" s="27"/>
      <c r="QG142" s="6"/>
      <c r="QH142" s="6"/>
      <c r="QI142" s="6"/>
      <c r="QJ142" s="6"/>
      <c r="QK142" s="6"/>
      <c r="QM142" s="8"/>
      <c r="QN142" s="32"/>
      <c r="QO142" s="27"/>
      <c r="QP142" s="27"/>
      <c r="QR142" s="6"/>
      <c r="QS142" s="6"/>
      <c r="QT142" s="6"/>
      <c r="QU142" s="6"/>
      <c r="QV142" s="6"/>
      <c r="QX142" s="8"/>
      <c r="QY142" s="32"/>
      <c r="QZ142" s="27"/>
      <c r="RA142" s="27"/>
      <c r="RC142" s="6"/>
      <c r="RD142" s="6"/>
      <c r="RE142" s="6"/>
      <c r="RF142" s="6"/>
      <c r="RG142" s="6"/>
    </row>
    <row r="143" spans="141:475">
      <c r="EK143" s="8"/>
      <c r="EL143" s="32"/>
      <c r="EM143" s="27"/>
      <c r="EN143" s="27"/>
      <c r="EP143" s="6"/>
      <c r="EQ143" s="6"/>
      <c r="ER143" s="6"/>
      <c r="ES143" s="6"/>
      <c r="EU143" s="8"/>
      <c r="EV143" s="32"/>
      <c r="EW143" s="27"/>
      <c r="EX143" s="27"/>
      <c r="EZ143" s="6"/>
      <c r="FA143" s="6"/>
      <c r="FB143" s="6"/>
      <c r="FC143" s="6"/>
      <c r="FE143" s="8"/>
      <c r="FF143" s="32"/>
      <c r="FG143" s="27"/>
      <c r="FH143" s="27"/>
      <c r="FJ143" s="6"/>
      <c r="FK143" s="6"/>
      <c r="FL143" s="6"/>
      <c r="FM143" s="6"/>
      <c r="FO143" s="8"/>
      <c r="FP143" s="32"/>
      <c r="FQ143" s="27"/>
      <c r="FR143" s="27"/>
      <c r="FT143" s="6"/>
      <c r="FU143" s="6"/>
      <c r="FV143" s="6"/>
      <c r="FW143" s="6"/>
      <c r="FY143" s="8"/>
      <c r="FZ143" s="32"/>
      <c r="GA143" s="27"/>
      <c r="GB143" s="27"/>
      <c r="GD143" s="6"/>
      <c r="GE143" s="6"/>
      <c r="GF143" s="6"/>
      <c r="GG143" s="6"/>
      <c r="GI143" s="8"/>
      <c r="GJ143" s="32"/>
      <c r="GK143" s="27"/>
      <c r="GL143" s="27"/>
      <c r="GN143" s="6"/>
      <c r="GO143" s="6"/>
      <c r="GP143" s="6"/>
      <c r="GQ143" s="6"/>
      <c r="GS143" s="8"/>
      <c r="GT143" s="32"/>
      <c r="GU143" s="27"/>
      <c r="GV143" s="27"/>
      <c r="GX143" s="6"/>
      <c r="GY143" s="6"/>
      <c r="GZ143" s="6"/>
      <c r="HA143" s="6"/>
      <c r="HC143" s="8"/>
      <c r="HD143" s="32"/>
      <c r="HE143" s="27"/>
      <c r="HF143" s="27"/>
      <c r="HH143" s="6"/>
      <c r="HI143" s="6"/>
      <c r="HJ143" s="6"/>
      <c r="HK143" s="6"/>
      <c r="HM143" s="8"/>
      <c r="HN143" s="32"/>
      <c r="HO143" s="27"/>
      <c r="HP143" s="27"/>
      <c r="HR143" s="6"/>
      <c r="HS143" s="6"/>
      <c r="HT143" s="6"/>
      <c r="HU143" s="6"/>
      <c r="HW143" s="8"/>
      <c r="HX143" s="32"/>
      <c r="HY143" s="27"/>
      <c r="HZ143" s="27"/>
      <c r="IB143" s="6"/>
      <c r="IC143" s="6"/>
      <c r="ID143" s="6"/>
      <c r="IE143" s="6"/>
      <c r="IG143" s="8"/>
      <c r="IH143" s="32"/>
      <c r="II143" s="27"/>
      <c r="IJ143" s="27"/>
      <c r="IL143" s="6"/>
      <c r="IM143" s="6"/>
      <c r="IN143" s="6"/>
      <c r="IO143" s="6"/>
      <c r="IQ143" s="8"/>
      <c r="IR143" s="32"/>
      <c r="IS143" s="27"/>
      <c r="IT143" s="27"/>
      <c r="IV143" s="6"/>
      <c r="IW143" s="6"/>
      <c r="IX143" s="6"/>
      <c r="IY143" s="6"/>
      <c r="JA143" s="8"/>
      <c r="JB143" s="32"/>
      <c r="JC143" s="27"/>
      <c r="JD143" s="27"/>
      <c r="JF143" s="6"/>
      <c r="JG143" s="6"/>
      <c r="JH143" s="6"/>
      <c r="JI143" s="6"/>
      <c r="JK143" s="8"/>
      <c r="JL143" s="32"/>
      <c r="JM143" s="27"/>
      <c r="JN143" s="27"/>
      <c r="JP143" s="6"/>
      <c r="JQ143" s="6"/>
      <c r="JR143" s="6"/>
      <c r="JS143" s="6"/>
      <c r="JU143" s="8"/>
      <c r="JV143" s="32"/>
      <c r="JW143" s="27"/>
      <c r="JX143" s="27"/>
      <c r="JZ143" s="6"/>
      <c r="KA143" s="6"/>
      <c r="KB143" s="6"/>
      <c r="KC143" s="6"/>
      <c r="KE143" s="8"/>
      <c r="KF143" s="32"/>
      <c r="KG143" s="27"/>
      <c r="KH143" s="27"/>
      <c r="KJ143" s="6"/>
      <c r="KK143" s="6"/>
      <c r="KL143" s="6"/>
      <c r="KM143" s="6"/>
      <c r="KO143" s="8"/>
      <c r="KP143" s="32"/>
      <c r="KQ143" s="27"/>
      <c r="KR143" s="27"/>
      <c r="KT143" s="6"/>
      <c r="KU143" s="6"/>
      <c r="KV143" s="6"/>
      <c r="KW143" s="6"/>
      <c r="KY143" s="8"/>
      <c r="KZ143" s="32"/>
      <c r="LA143" s="27"/>
      <c r="LB143" s="27"/>
      <c r="LD143" s="6"/>
      <c r="LE143" s="6"/>
      <c r="LF143" s="6"/>
      <c r="LG143" s="6"/>
      <c r="LI143" s="8"/>
      <c r="LJ143" s="32"/>
      <c r="LK143" s="27"/>
      <c r="LL143" s="27"/>
      <c r="LN143" s="6"/>
      <c r="LO143" s="6"/>
      <c r="LP143" s="6"/>
      <c r="LQ143" s="6"/>
      <c r="LS143" s="8"/>
      <c r="LT143" s="32"/>
      <c r="LU143" s="27"/>
      <c r="LV143" s="27"/>
      <c r="LX143" s="6"/>
      <c r="LY143" s="6"/>
      <c r="LZ143" s="6"/>
      <c r="MA143" s="6"/>
      <c r="MC143" s="8"/>
      <c r="MD143" s="32"/>
      <c r="ME143" s="27"/>
      <c r="MF143" s="27"/>
      <c r="MH143" s="6"/>
      <c r="MI143" s="6"/>
      <c r="MJ143" s="6"/>
      <c r="MK143" s="6"/>
      <c r="MM143" s="8"/>
      <c r="MN143" s="32"/>
      <c r="MO143" s="27"/>
      <c r="MP143" s="27"/>
      <c r="MR143" s="6"/>
      <c r="MS143" s="6"/>
      <c r="MT143" s="6"/>
      <c r="MU143" s="6"/>
      <c r="MW143" s="8"/>
      <c r="MX143" s="32"/>
      <c r="MY143" s="27"/>
      <c r="MZ143" s="27"/>
      <c r="NB143" s="6"/>
      <c r="NC143" s="6"/>
      <c r="ND143" s="6"/>
      <c r="NE143" s="6"/>
      <c r="NG143" s="8"/>
      <c r="NH143" s="32"/>
      <c r="NI143" s="27"/>
      <c r="NJ143" s="27"/>
      <c r="NL143" s="6"/>
      <c r="NM143" s="6"/>
      <c r="NN143" s="6"/>
      <c r="NO143" s="6"/>
      <c r="NQ143" s="8"/>
      <c r="NR143" s="32"/>
      <c r="NS143" s="27"/>
      <c r="NT143" s="27"/>
      <c r="NV143" s="6"/>
      <c r="NW143" s="6"/>
      <c r="NX143" s="6"/>
      <c r="NY143" s="6"/>
      <c r="OA143" s="8"/>
      <c r="OB143" s="32"/>
      <c r="OC143" s="27"/>
      <c r="OD143" s="27"/>
      <c r="OF143" s="6"/>
      <c r="OG143" s="6"/>
      <c r="OH143" s="6"/>
      <c r="OI143" s="6"/>
      <c r="OK143" s="8"/>
      <c r="OL143" s="32"/>
      <c r="OM143" s="27"/>
      <c r="ON143" s="27"/>
      <c r="OP143" s="6"/>
      <c r="OQ143" s="6"/>
      <c r="OR143" s="6"/>
      <c r="OS143" s="6"/>
      <c r="OT143" s="6"/>
      <c r="PF143" s="8"/>
      <c r="PG143" s="32"/>
      <c r="PH143" s="27"/>
      <c r="PI143" s="27"/>
      <c r="PK143" s="6"/>
      <c r="PL143" s="6"/>
      <c r="PM143" s="6"/>
      <c r="PN143" s="6"/>
      <c r="PO143" s="6"/>
      <c r="PQ143" s="8"/>
      <c r="PR143" s="32"/>
      <c r="PS143" s="27"/>
      <c r="PT143" s="27"/>
      <c r="PV143" s="6"/>
      <c r="PW143" s="6"/>
      <c r="PX143" s="6"/>
      <c r="PY143" s="6"/>
      <c r="PZ143" s="6"/>
      <c r="QB143" s="8"/>
      <c r="QC143" s="32"/>
      <c r="QD143" s="27"/>
      <c r="QE143" s="27"/>
      <c r="QG143" s="6"/>
      <c r="QH143" s="6"/>
      <c r="QI143" s="6"/>
      <c r="QJ143" s="6"/>
      <c r="QK143" s="6"/>
      <c r="QM143" s="8"/>
      <c r="QN143" s="32"/>
      <c r="QO143" s="27"/>
      <c r="QP143" s="27"/>
      <c r="QR143" s="6"/>
      <c r="QS143" s="6"/>
      <c r="QT143" s="6"/>
      <c r="QU143" s="6"/>
      <c r="QV143" s="6"/>
      <c r="QX143" s="8"/>
      <c r="QY143" s="32"/>
      <c r="QZ143" s="27"/>
      <c r="RA143" s="27"/>
      <c r="RC143" s="6"/>
      <c r="RD143" s="6"/>
      <c r="RE143" s="6"/>
      <c r="RF143" s="6"/>
      <c r="RG143" s="6"/>
    </row>
    <row r="144" spans="141:475">
      <c r="EK144" s="8"/>
      <c r="EL144" s="32"/>
      <c r="EM144" s="27"/>
      <c r="EN144" s="27"/>
      <c r="EP144" s="6"/>
      <c r="EQ144" s="6"/>
      <c r="ER144" s="6"/>
      <c r="ES144" s="6"/>
      <c r="EU144" s="8"/>
      <c r="EV144" s="32"/>
      <c r="EW144" s="27"/>
      <c r="EX144" s="27"/>
      <c r="EZ144" s="6"/>
      <c r="FA144" s="6"/>
      <c r="FB144" s="6"/>
      <c r="FC144" s="6"/>
      <c r="FE144" s="8"/>
      <c r="FF144" s="32"/>
      <c r="FG144" s="27"/>
      <c r="FH144" s="27"/>
      <c r="FJ144" s="6"/>
      <c r="FK144" s="6"/>
      <c r="FL144" s="6"/>
      <c r="FM144" s="6"/>
      <c r="FO144" s="8"/>
      <c r="FP144" s="32"/>
      <c r="FQ144" s="27"/>
      <c r="FR144" s="27"/>
      <c r="FT144" s="6"/>
      <c r="FU144" s="6"/>
      <c r="FV144" s="6"/>
      <c r="FW144" s="6"/>
      <c r="FY144" s="8"/>
      <c r="FZ144" s="32"/>
      <c r="GA144" s="27"/>
      <c r="GB144" s="27"/>
      <c r="GD144" s="6"/>
      <c r="GE144" s="6"/>
      <c r="GF144" s="6"/>
      <c r="GG144" s="6"/>
      <c r="GI144" s="8"/>
      <c r="GJ144" s="32"/>
      <c r="GK144" s="27"/>
      <c r="GL144" s="27"/>
      <c r="GN144" s="6"/>
      <c r="GO144" s="6"/>
      <c r="GP144" s="6"/>
      <c r="GQ144" s="6"/>
      <c r="GS144" s="8"/>
      <c r="GT144" s="32"/>
      <c r="GU144" s="27"/>
      <c r="GV144" s="27"/>
      <c r="GX144" s="6"/>
      <c r="GY144" s="6"/>
      <c r="GZ144" s="6"/>
      <c r="HA144" s="6"/>
      <c r="HC144" s="8"/>
      <c r="HD144" s="32"/>
      <c r="HE144" s="27"/>
      <c r="HF144" s="27"/>
      <c r="HH144" s="6"/>
      <c r="HI144" s="6"/>
      <c r="HJ144" s="6"/>
      <c r="HK144" s="6"/>
      <c r="HM144" s="8"/>
      <c r="HN144" s="32"/>
      <c r="HO144" s="27"/>
      <c r="HP144" s="27"/>
      <c r="HR144" s="6"/>
      <c r="HS144" s="6"/>
      <c r="HT144" s="6"/>
      <c r="HU144" s="6"/>
      <c r="HW144" s="8"/>
      <c r="HX144" s="32"/>
      <c r="HY144" s="27"/>
      <c r="HZ144" s="27"/>
      <c r="IB144" s="6"/>
      <c r="IC144" s="6"/>
      <c r="ID144" s="6"/>
      <c r="IE144" s="6"/>
      <c r="IG144" s="8"/>
      <c r="IH144" s="32"/>
      <c r="II144" s="27"/>
      <c r="IJ144" s="27"/>
      <c r="IL144" s="6"/>
      <c r="IM144" s="6"/>
      <c r="IN144" s="6"/>
      <c r="IO144" s="6"/>
      <c r="IQ144" s="8"/>
      <c r="IR144" s="32"/>
      <c r="IS144" s="27"/>
      <c r="IT144" s="27"/>
      <c r="IV144" s="6"/>
      <c r="IW144" s="6"/>
      <c r="IX144" s="6"/>
      <c r="IY144" s="6"/>
      <c r="JA144" s="8"/>
      <c r="JB144" s="32"/>
      <c r="JC144" s="27"/>
      <c r="JD144" s="27"/>
      <c r="JF144" s="6"/>
      <c r="JG144" s="6"/>
      <c r="JH144" s="6"/>
      <c r="JI144" s="6"/>
      <c r="JK144" s="8"/>
      <c r="JL144" s="32"/>
      <c r="JM144" s="27"/>
      <c r="JN144" s="27"/>
      <c r="JP144" s="6"/>
      <c r="JQ144" s="6"/>
      <c r="JR144" s="6"/>
      <c r="JS144" s="6"/>
      <c r="JU144" s="8"/>
      <c r="JV144" s="32"/>
      <c r="JW144" s="27"/>
      <c r="JX144" s="27"/>
      <c r="JZ144" s="6"/>
      <c r="KA144" s="6"/>
      <c r="KB144" s="6"/>
      <c r="KC144" s="6"/>
      <c r="KE144" s="8"/>
      <c r="KF144" s="32"/>
      <c r="KG144" s="27"/>
      <c r="KH144" s="27"/>
      <c r="KJ144" s="6"/>
      <c r="KK144" s="6"/>
      <c r="KL144" s="6"/>
      <c r="KM144" s="6"/>
      <c r="KO144" s="8"/>
      <c r="KP144" s="32"/>
      <c r="KQ144" s="27"/>
      <c r="KR144" s="27"/>
      <c r="KT144" s="6"/>
      <c r="KU144" s="6"/>
      <c r="KV144" s="6"/>
      <c r="KW144" s="6"/>
      <c r="KY144" s="8"/>
      <c r="KZ144" s="32"/>
      <c r="LA144" s="27"/>
      <c r="LB144" s="27"/>
      <c r="LD144" s="6"/>
      <c r="LE144" s="6"/>
      <c r="LF144" s="6"/>
      <c r="LG144" s="6"/>
      <c r="LI144" s="8"/>
      <c r="LJ144" s="32"/>
      <c r="LK144" s="27"/>
      <c r="LL144" s="27"/>
      <c r="LN144" s="6"/>
      <c r="LO144" s="6"/>
      <c r="LP144" s="6"/>
      <c r="LQ144" s="6"/>
      <c r="LS144" s="8"/>
      <c r="LT144" s="32"/>
      <c r="LU144" s="27"/>
      <c r="LV144" s="27"/>
      <c r="LX144" s="6"/>
      <c r="LY144" s="6"/>
      <c r="LZ144" s="6"/>
      <c r="MA144" s="6"/>
      <c r="MC144" s="8"/>
      <c r="MD144" s="32"/>
      <c r="ME144" s="27"/>
      <c r="MF144" s="27"/>
      <c r="MH144" s="6"/>
      <c r="MI144" s="6"/>
      <c r="MJ144" s="6"/>
      <c r="MK144" s="6"/>
      <c r="MM144" s="8"/>
      <c r="MN144" s="32"/>
      <c r="MO144" s="27"/>
      <c r="MP144" s="27"/>
      <c r="MR144" s="6"/>
      <c r="MS144" s="6"/>
      <c r="MT144" s="6"/>
      <c r="MU144" s="6"/>
      <c r="MW144" s="8"/>
      <c r="MX144" s="32"/>
      <c r="MY144" s="27"/>
      <c r="MZ144" s="27"/>
      <c r="NB144" s="6"/>
      <c r="NC144" s="6"/>
      <c r="ND144" s="6"/>
      <c r="NE144" s="6"/>
      <c r="NG144" s="8"/>
      <c r="NH144" s="32"/>
      <c r="NI144" s="27"/>
      <c r="NJ144" s="27"/>
      <c r="NL144" s="6"/>
      <c r="NM144" s="6"/>
      <c r="NN144" s="6"/>
      <c r="NO144" s="6"/>
      <c r="NQ144" s="8"/>
      <c r="NR144" s="32"/>
      <c r="NS144" s="27"/>
      <c r="NT144" s="27"/>
      <c r="NV144" s="6"/>
      <c r="NW144" s="6"/>
      <c r="NX144" s="6"/>
      <c r="NY144" s="6"/>
      <c r="OA144" s="8"/>
      <c r="OB144" s="32"/>
      <c r="OC144" s="27"/>
      <c r="OD144" s="27"/>
      <c r="OF144" s="6"/>
      <c r="OG144" s="6"/>
      <c r="OH144" s="6"/>
      <c r="OI144" s="6"/>
      <c r="OK144" s="8"/>
      <c r="OL144" s="32"/>
      <c r="OM144" s="27"/>
      <c r="ON144" s="27"/>
      <c r="OP144" s="6"/>
      <c r="OQ144" s="6"/>
      <c r="OR144" s="6"/>
      <c r="OS144" s="6"/>
      <c r="OT144" s="6"/>
      <c r="PF144" s="8"/>
      <c r="PG144" s="32"/>
      <c r="PH144" s="27"/>
      <c r="PI144" s="27"/>
      <c r="PK144" s="6"/>
      <c r="PL144" s="6"/>
      <c r="PM144" s="6"/>
      <c r="PN144" s="6"/>
      <c r="PO144" s="6"/>
      <c r="PQ144" s="8"/>
      <c r="PR144" s="32"/>
      <c r="PS144" s="27"/>
      <c r="PT144" s="27"/>
      <c r="PV144" s="6"/>
      <c r="PW144" s="6"/>
      <c r="PX144" s="6"/>
      <c r="PY144" s="6"/>
      <c r="PZ144" s="6"/>
      <c r="QB144" s="8"/>
      <c r="QC144" s="32"/>
      <c r="QD144" s="27"/>
      <c r="QE144" s="27"/>
      <c r="QG144" s="6"/>
      <c r="QH144" s="6"/>
      <c r="QI144" s="6"/>
      <c r="QJ144" s="6"/>
      <c r="QK144" s="6"/>
      <c r="QM144" s="8"/>
      <c r="QN144" s="32"/>
      <c r="QO144" s="27"/>
      <c r="QP144" s="27"/>
      <c r="QR144" s="6"/>
      <c r="QS144" s="6"/>
      <c r="QT144" s="6"/>
      <c r="QU144" s="6"/>
      <c r="QV144" s="6"/>
      <c r="QX144" s="8"/>
      <c r="QY144" s="32"/>
      <c r="QZ144" s="27"/>
      <c r="RA144" s="27"/>
      <c r="RC144" s="6"/>
      <c r="RD144" s="6"/>
      <c r="RE144" s="6"/>
      <c r="RF144" s="6"/>
      <c r="RG144" s="6"/>
    </row>
    <row r="145" spans="141:475">
      <c r="EK145" s="8"/>
      <c r="EL145" s="32"/>
      <c r="EM145" s="27"/>
      <c r="EN145" s="27"/>
      <c r="EP145" s="6"/>
      <c r="EQ145" s="6"/>
      <c r="ER145" s="6"/>
      <c r="ES145" s="6"/>
      <c r="EU145" s="8"/>
      <c r="EV145" s="32"/>
      <c r="EW145" s="27"/>
      <c r="EX145" s="27"/>
      <c r="EZ145" s="6"/>
      <c r="FA145" s="6"/>
      <c r="FB145" s="6"/>
      <c r="FC145" s="6"/>
      <c r="FE145" s="8"/>
      <c r="FF145" s="32"/>
      <c r="FG145" s="27"/>
      <c r="FH145" s="27"/>
      <c r="FJ145" s="6"/>
      <c r="FK145" s="6"/>
      <c r="FL145" s="6"/>
      <c r="FM145" s="6"/>
      <c r="FO145" s="8"/>
      <c r="FP145" s="32"/>
      <c r="FQ145" s="27"/>
      <c r="FR145" s="27"/>
      <c r="FT145" s="6"/>
      <c r="FU145" s="6"/>
      <c r="FV145" s="6"/>
      <c r="FW145" s="6"/>
      <c r="FY145" s="8"/>
      <c r="FZ145" s="32"/>
      <c r="GA145" s="27"/>
      <c r="GB145" s="27"/>
      <c r="GD145" s="6"/>
      <c r="GE145" s="6"/>
      <c r="GF145" s="6"/>
      <c r="GG145" s="6"/>
      <c r="GI145" s="8"/>
      <c r="GJ145" s="32"/>
      <c r="GK145" s="27"/>
      <c r="GL145" s="27"/>
      <c r="GN145" s="6"/>
      <c r="GO145" s="6"/>
      <c r="GP145" s="6"/>
      <c r="GQ145" s="6"/>
      <c r="GS145" s="8"/>
      <c r="GT145" s="32"/>
      <c r="GU145" s="27"/>
      <c r="GV145" s="27"/>
      <c r="GX145" s="6"/>
      <c r="GY145" s="6"/>
      <c r="GZ145" s="6"/>
      <c r="HA145" s="6"/>
      <c r="HC145" s="8"/>
      <c r="HD145" s="32"/>
      <c r="HE145" s="27"/>
      <c r="HF145" s="27"/>
      <c r="HH145" s="6"/>
      <c r="HI145" s="6"/>
      <c r="HJ145" s="6"/>
      <c r="HK145" s="6"/>
      <c r="HM145" s="8"/>
      <c r="HN145" s="32"/>
      <c r="HO145" s="27"/>
      <c r="HP145" s="27"/>
      <c r="HR145" s="6"/>
      <c r="HS145" s="6"/>
      <c r="HT145" s="6"/>
      <c r="HU145" s="6"/>
      <c r="HW145" s="8"/>
      <c r="HX145" s="32"/>
      <c r="HY145" s="27"/>
      <c r="HZ145" s="27"/>
      <c r="IB145" s="6"/>
      <c r="IC145" s="6"/>
      <c r="ID145" s="6"/>
      <c r="IE145" s="6"/>
      <c r="IG145" s="8"/>
      <c r="IH145" s="32"/>
      <c r="II145" s="27"/>
      <c r="IJ145" s="27"/>
      <c r="IL145" s="6"/>
      <c r="IM145" s="6"/>
      <c r="IN145" s="6"/>
      <c r="IO145" s="6"/>
      <c r="IQ145" s="8"/>
      <c r="IR145" s="32"/>
      <c r="IS145" s="27"/>
      <c r="IT145" s="27"/>
      <c r="IV145" s="6"/>
      <c r="IW145" s="6"/>
      <c r="IX145" s="6"/>
      <c r="IY145" s="6"/>
      <c r="JA145" s="8"/>
      <c r="JB145" s="32"/>
      <c r="JC145" s="27"/>
      <c r="JD145" s="27"/>
      <c r="JF145" s="6"/>
      <c r="JG145" s="6"/>
      <c r="JH145" s="6"/>
      <c r="JI145" s="6"/>
      <c r="JK145" s="8"/>
      <c r="JL145" s="32"/>
      <c r="JM145" s="27"/>
      <c r="JN145" s="27"/>
      <c r="JP145" s="6"/>
      <c r="JQ145" s="6"/>
      <c r="JR145" s="6"/>
      <c r="JS145" s="6"/>
      <c r="JU145" s="8"/>
      <c r="JV145" s="32"/>
      <c r="JW145" s="27"/>
      <c r="JX145" s="27"/>
      <c r="JZ145" s="6"/>
      <c r="KA145" s="6"/>
      <c r="KB145" s="6"/>
      <c r="KC145" s="6"/>
      <c r="KE145" s="8"/>
      <c r="KF145" s="32"/>
      <c r="KG145" s="27"/>
      <c r="KH145" s="27"/>
      <c r="KJ145" s="6"/>
      <c r="KK145" s="6"/>
      <c r="KL145" s="6"/>
      <c r="KM145" s="6"/>
      <c r="KO145" s="8"/>
      <c r="KP145" s="32"/>
      <c r="KQ145" s="27"/>
      <c r="KR145" s="27"/>
      <c r="KT145" s="6"/>
      <c r="KU145" s="6"/>
      <c r="KV145" s="6"/>
      <c r="KW145" s="6"/>
      <c r="KY145" s="8"/>
      <c r="KZ145" s="32"/>
      <c r="LA145" s="27"/>
      <c r="LB145" s="27"/>
      <c r="LD145" s="6"/>
      <c r="LE145" s="6"/>
      <c r="LF145" s="6"/>
      <c r="LG145" s="6"/>
      <c r="LI145" s="8"/>
      <c r="LJ145" s="32"/>
      <c r="LK145" s="27"/>
      <c r="LL145" s="27"/>
      <c r="LN145" s="6"/>
      <c r="LO145" s="6"/>
      <c r="LP145" s="6"/>
      <c r="LQ145" s="6"/>
      <c r="LS145" s="8"/>
      <c r="LT145" s="32"/>
      <c r="LU145" s="27"/>
      <c r="LV145" s="27"/>
      <c r="LX145" s="6"/>
      <c r="LY145" s="6"/>
      <c r="LZ145" s="6"/>
      <c r="MA145" s="6"/>
      <c r="MC145" s="8"/>
      <c r="MD145" s="32"/>
      <c r="ME145" s="27"/>
      <c r="MF145" s="27"/>
      <c r="MH145" s="6"/>
      <c r="MI145" s="6"/>
      <c r="MJ145" s="6"/>
      <c r="MK145" s="6"/>
      <c r="MM145" s="8"/>
      <c r="MN145" s="32"/>
      <c r="MO145" s="27"/>
      <c r="MP145" s="27"/>
      <c r="MR145" s="6"/>
      <c r="MS145" s="6"/>
      <c r="MT145" s="6"/>
      <c r="MU145" s="6"/>
      <c r="MW145" s="8"/>
      <c r="MX145" s="32"/>
      <c r="MY145" s="27"/>
      <c r="MZ145" s="27"/>
      <c r="NB145" s="6"/>
      <c r="NC145" s="6"/>
      <c r="ND145" s="6"/>
      <c r="NE145" s="6"/>
      <c r="NG145" s="8"/>
      <c r="NH145" s="32"/>
      <c r="NI145" s="27"/>
      <c r="NJ145" s="27"/>
      <c r="NL145" s="6"/>
      <c r="NM145" s="6"/>
      <c r="NN145" s="6"/>
      <c r="NO145" s="6"/>
      <c r="NQ145" s="8"/>
      <c r="NR145" s="32"/>
      <c r="NS145" s="27"/>
      <c r="NT145" s="27"/>
      <c r="NV145" s="6"/>
      <c r="NW145" s="6"/>
      <c r="NX145" s="6"/>
      <c r="NY145" s="6"/>
      <c r="OA145" s="8"/>
      <c r="OB145" s="32"/>
      <c r="OC145" s="27"/>
      <c r="OD145" s="27"/>
      <c r="OF145" s="6"/>
      <c r="OG145" s="6"/>
      <c r="OH145" s="6"/>
      <c r="OI145" s="6"/>
      <c r="OK145" s="8"/>
      <c r="OL145" s="32"/>
      <c r="OM145" s="27"/>
      <c r="ON145" s="27"/>
      <c r="OP145" s="6"/>
      <c r="OQ145" s="6"/>
      <c r="OR145" s="6"/>
      <c r="OS145" s="6"/>
      <c r="OT145" s="6"/>
      <c r="PF145" s="8"/>
      <c r="PG145" s="32"/>
      <c r="PH145" s="27"/>
      <c r="PI145" s="27"/>
      <c r="PK145" s="6"/>
      <c r="PL145" s="6"/>
      <c r="PM145" s="6"/>
      <c r="PN145" s="6"/>
      <c r="PO145" s="6"/>
      <c r="PQ145" s="8"/>
      <c r="PR145" s="32"/>
      <c r="PS145" s="27"/>
      <c r="PT145" s="27"/>
      <c r="PV145" s="6"/>
      <c r="PW145" s="6"/>
      <c r="PX145" s="6"/>
      <c r="PY145" s="6"/>
      <c r="PZ145" s="6"/>
      <c r="QB145" s="8"/>
      <c r="QC145" s="32"/>
      <c r="QD145" s="27"/>
      <c r="QE145" s="27"/>
      <c r="QG145" s="6"/>
      <c r="QH145" s="6"/>
      <c r="QI145" s="6"/>
      <c r="QJ145" s="6"/>
      <c r="QK145" s="6"/>
      <c r="QM145" s="8"/>
      <c r="QN145" s="32"/>
      <c r="QO145" s="27"/>
      <c r="QP145" s="27"/>
      <c r="QR145" s="6"/>
      <c r="QS145" s="6"/>
      <c r="QT145" s="6"/>
      <c r="QU145" s="6"/>
      <c r="QV145" s="6"/>
      <c r="QX145" s="8"/>
      <c r="QY145" s="32"/>
      <c r="QZ145" s="27"/>
      <c r="RA145" s="27"/>
      <c r="RC145" s="6"/>
      <c r="RD145" s="6"/>
      <c r="RE145" s="6"/>
      <c r="RF145" s="6"/>
      <c r="RG145" s="6"/>
    </row>
    <row r="146" spans="141:475">
      <c r="EK146" s="8"/>
      <c r="EL146" s="32"/>
      <c r="EM146" s="27"/>
      <c r="EN146" s="27"/>
      <c r="EP146" s="6"/>
      <c r="EQ146" s="6"/>
      <c r="ER146" s="6"/>
      <c r="ES146" s="6"/>
      <c r="EU146" s="8"/>
      <c r="EV146" s="32"/>
      <c r="EW146" s="27"/>
      <c r="EX146" s="27"/>
      <c r="EZ146" s="6"/>
      <c r="FA146" s="6"/>
      <c r="FB146" s="6"/>
      <c r="FC146" s="6"/>
      <c r="FE146" s="8"/>
      <c r="FF146" s="32"/>
      <c r="FG146" s="27"/>
      <c r="FH146" s="27"/>
      <c r="FJ146" s="6"/>
      <c r="FK146" s="6"/>
      <c r="FL146" s="6"/>
      <c r="FM146" s="6"/>
      <c r="FO146" s="8"/>
      <c r="FP146" s="32"/>
      <c r="FQ146" s="27"/>
      <c r="FR146" s="27"/>
      <c r="FT146" s="6"/>
      <c r="FU146" s="6"/>
      <c r="FV146" s="6"/>
      <c r="FW146" s="6"/>
      <c r="FY146" s="8"/>
      <c r="FZ146" s="32"/>
      <c r="GA146" s="27"/>
      <c r="GB146" s="27"/>
      <c r="GD146" s="6"/>
      <c r="GE146" s="6"/>
      <c r="GF146" s="6"/>
      <c r="GG146" s="6"/>
      <c r="GI146" s="8"/>
      <c r="GJ146" s="32"/>
      <c r="GK146" s="27"/>
      <c r="GL146" s="27"/>
      <c r="GN146" s="6"/>
      <c r="GO146" s="6"/>
      <c r="GP146" s="6"/>
      <c r="GQ146" s="6"/>
      <c r="GS146" s="8"/>
      <c r="GT146" s="32"/>
      <c r="GU146" s="27"/>
      <c r="GV146" s="27"/>
      <c r="GX146" s="6"/>
      <c r="GY146" s="6"/>
      <c r="GZ146" s="6"/>
      <c r="HA146" s="6"/>
      <c r="HC146" s="8"/>
      <c r="HD146" s="32"/>
      <c r="HE146" s="27"/>
      <c r="HF146" s="27"/>
      <c r="HH146" s="6"/>
      <c r="HI146" s="6"/>
      <c r="HJ146" s="6"/>
      <c r="HK146" s="6"/>
      <c r="HM146" s="8"/>
      <c r="HN146" s="32"/>
      <c r="HO146" s="27"/>
      <c r="HP146" s="27"/>
      <c r="HR146" s="6"/>
      <c r="HS146" s="6"/>
      <c r="HT146" s="6"/>
      <c r="HU146" s="6"/>
      <c r="HW146" s="8"/>
      <c r="HX146" s="32"/>
      <c r="HY146" s="27"/>
      <c r="HZ146" s="27"/>
      <c r="IB146" s="6"/>
      <c r="IC146" s="6"/>
      <c r="ID146" s="6"/>
      <c r="IE146" s="6"/>
      <c r="IG146" s="8"/>
      <c r="IH146" s="32"/>
      <c r="II146" s="27"/>
      <c r="IJ146" s="27"/>
      <c r="IL146" s="6"/>
      <c r="IM146" s="6"/>
      <c r="IN146" s="6"/>
      <c r="IO146" s="6"/>
      <c r="IQ146" s="8"/>
      <c r="IR146" s="32"/>
      <c r="IS146" s="27"/>
      <c r="IT146" s="27"/>
      <c r="IV146" s="6"/>
      <c r="IW146" s="6"/>
      <c r="IX146" s="6"/>
      <c r="IY146" s="6"/>
      <c r="JA146" s="8"/>
      <c r="JB146" s="32"/>
      <c r="JC146" s="27"/>
      <c r="JD146" s="27"/>
      <c r="JF146" s="6"/>
      <c r="JG146" s="6"/>
      <c r="JH146" s="6"/>
      <c r="JI146" s="6"/>
      <c r="JK146" s="8"/>
      <c r="JL146" s="32"/>
      <c r="JM146" s="27"/>
      <c r="JN146" s="27"/>
      <c r="JP146" s="6"/>
      <c r="JQ146" s="6"/>
      <c r="JR146" s="6"/>
      <c r="JS146" s="6"/>
      <c r="JU146" s="8"/>
      <c r="JV146" s="32"/>
      <c r="JW146" s="27"/>
      <c r="JX146" s="27"/>
      <c r="JZ146" s="6"/>
      <c r="KA146" s="6"/>
      <c r="KB146" s="6"/>
      <c r="KC146" s="6"/>
      <c r="KE146" s="8"/>
      <c r="KF146" s="32"/>
      <c r="KG146" s="27"/>
      <c r="KH146" s="27"/>
      <c r="KJ146" s="6"/>
      <c r="KK146" s="6"/>
      <c r="KL146" s="6"/>
      <c r="KM146" s="6"/>
      <c r="KO146" s="8"/>
      <c r="KP146" s="32"/>
      <c r="KQ146" s="27"/>
      <c r="KR146" s="27"/>
      <c r="KT146" s="6"/>
      <c r="KU146" s="6"/>
      <c r="KV146" s="6"/>
      <c r="KW146" s="6"/>
      <c r="KY146" s="8"/>
      <c r="KZ146" s="32"/>
      <c r="LA146" s="27"/>
      <c r="LB146" s="27"/>
      <c r="LD146" s="6"/>
      <c r="LE146" s="6"/>
      <c r="LF146" s="6"/>
      <c r="LG146" s="6"/>
      <c r="LI146" s="8"/>
      <c r="LJ146" s="32"/>
      <c r="LK146" s="27"/>
      <c r="LL146" s="27"/>
      <c r="LN146" s="6"/>
      <c r="LO146" s="6"/>
      <c r="LP146" s="6"/>
      <c r="LQ146" s="6"/>
      <c r="LS146" s="8"/>
      <c r="LT146" s="32"/>
      <c r="LU146" s="27"/>
      <c r="LV146" s="27"/>
      <c r="LX146" s="6"/>
      <c r="LY146" s="6"/>
      <c r="LZ146" s="6"/>
      <c r="MA146" s="6"/>
      <c r="MC146" s="8"/>
      <c r="MD146" s="32"/>
      <c r="ME146" s="27"/>
      <c r="MF146" s="27"/>
      <c r="MH146" s="6"/>
      <c r="MI146" s="6"/>
      <c r="MJ146" s="6"/>
      <c r="MK146" s="6"/>
      <c r="MM146" s="8"/>
      <c r="MN146" s="32"/>
      <c r="MO146" s="27"/>
      <c r="MP146" s="27"/>
      <c r="MR146" s="6"/>
      <c r="MS146" s="6"/>
      <c r="MT146" s="6"/>
      <c r="MU146" s="6"/>
      <c r="MW146" s="8"/>
      <c r="MX146" s="32"/>
      <c r="MY146" s="27"/>
      <c r="MZ146" s="27"/>
      <c r="NB146" s="6"/>
      <c r="NC146" s="6"/>
      <c r="ND146" s="6"/>
      <c r="NE146" s="6"/>
      <c r="NG146" s="8"/>
      <c r="NH146" s="32"/>
      <c r="NI146" s="27"/>
      <c r="NJ146" s="27"/>
      <c r="NL146" s="6"/>
      <c r="NM146" s="6"/>
      <c r="NN146" s="6"/>
      <c r="NO146" s="6"/>
      <c r="NQ146" s="8"/>
      <c r="NR146" s="32"/>
      <c r="NS146" s="27"/>
      <c r="NT146" s="27"/>
      <c r="NV146" s="6"/>
      <c r="NW146" s="6"/>
      <c r="NX146" s="6"/>
      <c r="NY146" s="6"/>
      <c r="OA146" s="8"/>
      <c r="OB146" s="32"/>
      <c r="OC146" s="27"/>
      <c r="OD146" s="27"/>
      <c r="OF146" s="6"/>
      <c r="OG146" s="6"/>
      <c r="OH146" s="6"/>
      <c r="OI146" s="6"/>
      <c r="OK146" s="8"/>
      <c r="OL146" s="32"/>
      <c r="OM146" s="27"/>
      <c r="ON146" s="27"/>
      <c r="OP146" s="6"/>
      <c r="OQ146" s="6"/>
      <c r="OR146" s="6"/>
      <c r="OS146" s="6"/>
      <c r="OT146" s="6"/>
      <c r="PF146" s="8"/>
      <c r="PG146" s="32"/>
      <c r="PH146" s="27"/>
      <c r="PI146" s="27"/>
      <c r="PK146" s="6"/>
      <c r="PL146" s="6"/>
      <c r="PM146" s="6"/>
      <c r="PN146" s="6"/>
      <c r="PO146" s="6"/>
      <c r="PQ146" s="8"/>
      <c r="PR146" s="32"/>
      <c r="PS146" s="27"/>
      <c r="PT146" s="27"/>
      <c r="PV146" s="6"/>
      <c r="PW146" s="6"/>
      <c r="PX146" s="6"/>
      <c r="PY146" s="6"/>
      <c r="PZ146" s="6"/>
      <c r="QB146" s="8"/>
      <c r="QC146" s="32"/>
      <c r="QD146" s="27"/>
      <c r="QE146" s="27"/>
      <c r="QG146" s="6"/>
      <c r="QH146" s="6"/>
      <c r="QI146" s="6"/>
      <c r="QJ146" s="6"/>
      <c r="QK146" s="6"/>
      <c r="QM146" s="8"/>
      <c r="QN146" s="32"/>
      <c r="QO146" s="27"/>
      <c r="QP146" s="27"/>
      <c r="QR146" s="6"/>
      <c r="QS146" s="6"/>
      <c r="QT146" s="6"/>
      <c r="QU146" s="6"/>
      <c r="QV146" s="6"/>
      <c r="QX146" s="8"/>
      <c r="QY146" s="32"/>
      <c r="QZ146" s="27"/>
      <c r="RA146" s="27"/>
      <c r="RC146" s="6"/>
      <c r="RD146" s="6"/>
      <c r="RE146" s="6"/>
      <c r="RF146" s="6"/>
      <c r="RG146" s="6"/>
    </row>
    <row r="147" spans="141:475">
      <c r="EK147" s="8"/>
      <c r="EL147" s="32"/>
      <c r="EM147" s="27"/>
      <c r="EN147" s="27"/>
      <c r="EP147" s="6"/>
      <c r="EQ147" s="6"/>
      <c r="ER147" s="6"/>
      <c r="ES147" s="6"/>
      <c r="EU147" s="8"/>
      <c r="EV147" s="32"/>
      <c r="EW147" s="27"/>
      <c r="EX147" s="27"/>
      <c r="EZ147" s="6"/>
      <c r="FA147" s="6"/>
      <c r="FB147" s="6"/>
      <c r="FC147" s="6"/>
      <c r="FE147" s="8"/>
      <c r="FF147" s="32"/>
      <c r="FG147" s="27"/>
      <c r="FH147" s="27"/>
      <c r="FJ147" s="6"/>
      <c r="FK147" s="6"/>
      <c r="FL147" s="6"/>
      <c r="FM147" s="6"/>
      <c r="FO147" s="8"/>
      <c r="FP147" s="32"/>
      <c r="FQ147" s="27"/>
      <c r="FR147" s="27"/>
      <c r="FT147" s="6"/>
      <c r="FU147" s="6"/>
      <c r="FV147" s="6"/>
      <c r="FW147" s="6"/>
      <c r="FY147" s="8"/>
      <c r="FZ147" s="32"/>
      <c r="GA147" s="27"/>
      <c r="GB147" s="27"/>
      <c r="GD147" s="6"/>
      <c r="GE147" s="6"/>
      <c r="GF147" s="6"/>
      <c r="GG147" s="6"/>
      <c r="GI147" s="8"/>
      <c r="GJ147" s="32"/>
      <c r="GK147" s="27"/>
      <c r="GL147" s="27"/>
      <c r="GN147" s="6"/>
      <c r="GO147" s="6"/>
      <c r="GP147" s="6"/>
      <c r="GQ147" s="6"/>
      <c r="GS147" s="8"/>
      <c r="GT147" s="32"/>
      <c r="GU147" s="27"/>
      <c r="GV147" s="27"/>
      <c r="GX147" s="6"/>
      <c r="GY147" s="6"/>
      <c r="GZ147" s="6"/>
      <c r="HA147" s="6"/>
      <c r="HC147" s="8"/>
      <c r="HD147" s="32"/>
      <c r="HE147" s="27"/>
      <c r="HF147" s="27"/>
      <c r="HH147" s="6"/>
      <c r="HI147" s="6"/>
      <c r="HJ147" s="6"/>
      <c r="HK147" s="6"/>
      <c r="HM147" s="8"/>
      <c r="HN147" s="32"/>
      <c r="HO147" s="27"/>
      <c r="HP147" s="27"/>
      <c r="HR147" s="6"/>
      <c r="HS147" s="6"/>
      <c r="HT147" s="6"/>
      <c r="HU147" s="6"/>
      <c r="HW147" s="8"/>
      <c r="HX147" s="32"/>
      <c r="HY147" s="27"/>
      <c r="HZ147" s="27"/>
      <c r="IB147" s="6"/>
      <c r="IC147" s="6"/>
      <c r="ID147" s="6"/>
      <c r="IE147" s="6"/>
      <c r="IG147" s="8"/>
      <c r="IH147" s="32"/>
      <c r="II147" s="27"/>
      <c r="IJ147" s="27"/>
      <c r="IL147" s="6"/>
      <c r="IM147" s="6"/>
      <c r="IN147" s="6"/>
      <c r="IO147" s="6"/>
      <c r="IQ147" s="8"/>
      <c r="IR147" s="32"/>
      <c r="IS147" s="27"/>
      <c r="IT147" s="27"/>
      <c r="IV147" s="6"/>
      <c r="IW147" s="6"/>
      <c r="IX147" s="6"/>
      <c r="IY147" s="6"/>
      <c r="JA147" s="8"/>
      <c r="JB147" s="32"/>
      <c r="JC147" s="27"/>
      <c r="JD147" s="27"/>
      <c r="JF147" s="6"/>
      <c r="JG147" s="6"/>
      <c r="JH147" s="6"/>
      <c r="JI147" s="6"/>
      <c r="JK147" s="8"/>
      <c r="JL147" s="32"/>
      <c r="JM147" s="27"/>
      <c r="JN147" s="27"/>
      <c r="JP147" s="6"/>
      <c r="JQ147" s="6"/>
      <c r="JR147" s="6"/>
      <c r="JS147" s="6"/>
      <c r="JU147" s="8"/>
      <c r="JV147" s="32"/>
      <c r="JW147" s="27"/>
      <c r="JX147" s="27"/>
      <c r="JZ147" s="6"/>
      <c r="KA147" s="6"/>
      <c r="KB147" s="6"/>
      <c r="KC147" s="6"/>
      <c r="KE147" s="8"/>
      <c r="KF147" s="32"/>
      <c r="KG147" s="27"/>
      <c r="KH147" s="27"/>
      <c r="KJ147" s="6"/>
      <c r="KK147" s="6"/>
      <c r="KL147" s="6"/>
      <c r="KM147" s="6"/>
      <c r="KO147" s="8"/>
      <c r="KP147" s="32"/>
      <c r="KQ147" s="27"/>
      <c r="KR147" s="27"/>
      <c r="KT147" s="6"/>
      <c r="KU147" s="6"/>
      <c r="KV147" s="6"/>
      <c r="KW147" s="6"/>
      <c r="KY147" s="8"/>
      <c r="KZ147" s="32"/>
      <c r="LA147" s="27"/>
      <c r="LB147" s="27"/>
      <c r="LD147" s="6"/>
      <c r="LE147" s="6"/>
      <c r="LF147" s="6"/>
      <c r="LG147" s="6"/>
      <c r="LI147" s="8"/>
      <c r="LJ147" s="32"/>
      <c r="LK147" s="27"/>
      <c r="LL147" s="27"/>
      <c r="LN147" s="6"/>
      <c r="LO147" s="6"/>
      <c r="LP147" s="6"/>
      <c r="LQ147" s="6"/>
      <c r="LS147" s="8"/>
      <c r="LT147" s="32"/>
      <c r="LU147" s="27"/>
      <c r="LV147" s="27"/>
      <c r="LX147" s="6"/>
      <c r="LY147" s="6"/>
      <c r="LZ147" s="6"/>
      <c r="MA147" s="6"/>
      <c r="MC147" s="8"/>
      <c r="MD147" s="32"/>
      <c r="ME147" s="27"/>
      <c r="MF147" s="27"/>
      <c r="MH147" s="6"/>
      <c r="MI147" s="6"/>
      <c r="MJ147" s="6"/>
      <c r="MK147" s="6"/>
      <c r="MM147" s="8"/>
      <c r="MN147" s="32"/>
      <c r="MO147" s="27"/>
      <c r="MP147" s="27"/>
      <c r="MR147" s="6"/>
      <c r="MS147" s="6"/>
      <c r="MT147" s="6"/>
      <c r="MU147" s="6"/>
      <c r="MW147" s="8"/>
      <c r="MX147" s="32"/>
      <c r="MY147" s="27"/>
      <c r="MZ147" s="27"/>
      <c r="NB147" s="6"/>
      <c r="NC147" s="6"/>
      <c r="ND147" s="6"/>
      <c r="NE147" s="6"/>
      <c r="NG147" s="8"/>
      <c r="NH147" s="32"/>
      <c r="NI147" s="27"/>
      <c r="NJ147" s="27"/>
      <c r="NL147" s="6"/>
      <c r="NM147" s="6"/>
      <c r="NN147" s="6"/>
      <c r="NO147" s="6"/>
      <c r="NQ147" s="8"/>
      <c r="NR147" s="32"/>
      <c r="NS147" s="27"/>
      <c r="NT147" s="27"/>
      <c r="NV147" s="6"/>
      <c r="NW147" s="6"/>
      <c r="NX147" s="6"/>
      <c r="NY147" s="6"/>
      <c r="OA147" s="8"/>
      <c r="OB147" s="32"/>
      <c r="OC147" s="27"/>
      <c r="OD147" s="27"/>
      <c r="OF147" s="6"/>
      <c r="OG147" s="6"/>
      <c r="OH147" s="6"/>
      <c r="OI147" s="6"/>
      <c r="OK147" s="8"/>
      <c r="OL147" s="32"/>
      <c r="OM147" s="27"/>
      <c r="ON147" s="27"/>
      <c r="OP147" s="6"/>
      <c r="OQ147" s="6"/>
      <c r="OR147" s="6"/>
      <c r="OS147" s="6"/>
      <c r="OT147" s="6"/>
      <c r="PF147" s="8"/>
      <c r="PG147" s="32"/>
      <c r="PH147" s="27"/>
      <c r="PI147" s="27"/>
      <c r="PK147" s="6"/>
      <c r="PL147" s="6"/>
      <c r="PM147" s="6"/>
      <c r="PN147" s="6"/>
      <c r="PO147" s="6"/>
      <c r="PQ147" s="8"/>
      <c r="PR147" s="32"/>
      <c r="PS147" s="27"/>
      <c r="PT147" s="27"/>
      <c r="PV147" s="6"/>
      <c r="PW147" s="6"/>
      <c r="PX147" s="6"/>
      <c r="PY147" s="6"/>
      <c r="PZ147" s="6"/>
      <c r="QB147" s="8"/>
      <c r="QC147" s="32"/>
      <c r="QD147" s="27"/>
      <c r="QE147" s="27"/>
      <c r="QG147" s="6"/>
      <c r="QH147" s="6"/>
      <c r="QI147" s="6"/>
      <c r="QJ147" s="6"/>
      <c r="QK147" s="6"/>
      <c r="QM147" s="8"/>
      <c r="QN147" s="32"/>
      <c r="QO147" s="27"/>
      <c r="QP147" s="27"/>
      <c r="QR147" s="6"/>
      <c r="QS147" s="6"/>
      <c r="QT147" s="6"/>
      <c r="QU147" s="6"/>
      <c r="QV147" s="6"/>
      <c r="QX147" s="8"/>
      <c r="QY147" s="32"/>
      <c r="QZ147" s="27"/>
      <c r="RA147" s="27"/>
      <c r="RC147" s="6"/>
      <c r="RD147" s="6"/>
      <c r="RE147" s="6"/>
      <c r="RF147" s="6"/>
      <c r="RG147" s="6"/>
    </row>
    <row r="148" spans="141:475">
      <c r="EK148" s="8"/>
      <c r="EL148" s="32"/>
      <c r="EM148" s="27"/>
      <c r="EN148" s="27"/>
      <c r="EP148" s="6"/>
      <c r="EQ148" s="6"/>
      <c r="ER148" s="6"/>
      <c r="ES148" s="6"/>
      <c r="EU148" s="8"/>
      <c r="EV148" s="32"/>
      <c r="EW148" s="27"/>
      <c r="EX148" s="27"/>
      <c r="EZ148" s="6"/>
      <c r="FA148" s="6"/>
      <c r="FB148" s="6"/>
      <c r="FC148" s="6"/>
      <c r="FE148" s="8"/>
      <c r="FF148" s="32"/>
      <c r="FG148" s="27"/>
      <c r="FH148" s="27"/>
      <c r="FJ148" s="6"/>
      <c r="FK148" s="6"/>
      <c r="FL148" s="6"/>
      <c r="FM148" s="6"/>
      <c r="FO148" s="8"/>
      <c r="FP148" s="32"/>
      <c r="FQ148" s="27"/>
      <c r="FR148" s="27"/>
      <c r="FT148" s="6"/>
      <c r="FU148" s="6"/>
      <c r="FV148" s="6"/>
      <c r="FW148" s="6"/>
      <c r="FY148" s="8"/>
      <c r="FZ148" s="32"/>
      <c r="GA148" s="27"/>
      <c r="GB148" s="27"/>
      <c r="GD148" s="6"/>
      <c r="GE148" s="6"/>
      <c r="GF148" s="6"/>
      <c r="GG148" s="6"/>
      <c r="GI148" s="8"/>
      <c r="GJ148" s="32"/>
      <c r="GK148" s="27"/>
      <c r="GL148" s="27"/>
      <c r="GN148" s="6"/>
      <c r="GO148" s="6"/>
      <c r="GP148" s="6"/>
      <c r="GQ148" s="6"/>
      <c r="GS148" s="8"/>
      <c r="GT148" s="32"/>
      <c r="GU148" s="27"/>
      <c r="GV148" s="27"/>
      <c r="GX148" s="6"/>
      <c r="GY148" s="6"/>
      <c r="GZ148" s="6"/>
      <c r="HA148" s="6"/>
      <c r="HC148" s="8"/>
      <c r="HD148" s="32"/>
      <c r="HE148" s="27"/>
      <c r="HF148" s="27"/>
      <c r="HH148" s="6"/>
      <c r="HI148" s="6"/>
      <c r="HJ148" s="6"/>
      <c r="HK148" s="6"/>
      <c r="HM148" s="8"/>
      <c r="HN148" s="32"/>
      <c r="HO148" s="27"/>
      <c r="HP148" s="27"/>
      <c r="HR148" s="6"/>
      <c r="HS148" s="6"/>
      <c r="HT148" s="6"/>
      <c r="HU148" s="6"/>
      <c r="HW148" s="8"/>
      <c r="HX148" s="32"/>
      <c r="HY148" s="27"/>
      <c r="HZ148" s="27"/>
      <c r="IB148" s="6"/>
      <c r="IC148" s="6"/>
      <c r="ID148" s="6"/>
      <c r="IE148" s="6"/>
      <c r="IG148" s="8"/>
      <c r="IH148" s="32"/>
      <c r="II148" s="27"/>
      <c r="IJ148" s="27"/>
      <c r="IL148" s="6"/>
      <c r="IM148" s="6"/>
      <c r="IN148" s="6"/>
      <c r="IO148" s="6"/>
      <c r="IQ148" s="8"/>
      <c r="IR148" s="32"/>
      <c r="IS148" s="27"/>
      <c r="IT148" s="27"/>
      <c r="IV148" s="6"/>
      <c r="IW148" s="6"/>
      <c r="IX148" s="6"/>
      <c r="IY148" s="6"/>
      <c r="JA148" s="8"/>
      <c r="JB148" s="32"/>
      <c r="JC148" s="27"/>
      <c r="JD148" s="27"/>
      <c r="JF148" s="6"/>
      <c r="JG148" s="6"/>
      <c r="JH148" s="6"/>
      <c r="JI148" s="6"/>
      <c r="JK148" s="8"/>
      <c r="JL148" s="32"/>
      <c r="JM148" s="27"/>
      <c r="JN148" s="27"/>
      <c r="JP148" s="6"/>
      <c r="JQ148" s="6"/>
      <c r="JR148" s="6"/>
      <c r="JS148" s="6"/>
      <c r="JU148" s="8"/>
      <c r="JV148" s="32"/>
      <c r="JW148" s="27"/>
      <c r="JX148" s="27"/>
      <c r="JZ148" s="6"/>
      <c r="KA148" s="6"/>
      <c r="KB148" s="6"/>
      <c r="KC148" s="6"/>
      <c r="KE148" s="8"/>
      <c r="KF148" s="32"/>
      <c r="KG148" s="27"/>
      <c r="KH148" s="27"/>
      <c r="KJ148" s="6"/>
      <c r="KK148" s="6"/>
      <c r="KL148" s="6"/>
      <c r="KM148" s="6"/>
      <c r="KO148" s="8"/>
      <c r="KP148" s="32"/>
      <c r="KQ148" s="27"/>
      <c r="KR148" s="27"/>
      <c r="KT148" s="6"/>
      <c r="KU148" s="6"/>
      <c r="KV148" s="6"/>
      <c r="KW148" s="6"/>
      <c r="KY148" s="8"/>
      <c r="KZ148" s="32"/>
      <c r="LA148" s="27"/>
      <c r="LB148" s="27"/>
      <c r="LD148" s="6"/>
      <c r="LE148" s="6"/>
      <c r="LF148" s="6"/>
      <c r="LG148" s="6"/>
      <c r="LI148" s="8"/>
      <c r="LJ148" s="32"/>
      <c r="LK148" s="27"/>
      <c r="LL148" s="27"/>
      <c r="LN148" s="6"/>
      <c r="LO148" s="6"/>
      <c r="LP148" s="6"/>
      <c r="LQ148" s="6"/>
      <c r="LS148" s="8"/>
      <c r="LT148" s="32"/>
      <c r="LU148" s="27"/>
      <c r="LV148" s="27"/>
      <c r="LX148" s="6"/>
      <c r="LY148" s="6"/>
      <c r="LZ148" s="6"/>
      <c r="MA148" s="6"/>
      <c r="MC148" s="8"/>
      <c r="MD148" s="32"/>
      <c r="ME148" s="27"/>
      <c r="MF148" s="27"/>
      <c r="MH148" s="6"/>
      <c r="MI148" s="6"/>
      <c r="MJ148" s="6"/>
      <c r="MK148" s="6"/>
      <c r="MM148" s="8"/>
      <c r="MN148" s="32"/>
      <c r="MO148" s="27"/>
      <c r="MP148" s="27"/>
      <c r="MR148" s="6"/>
      <c r="MS148" s="6"/>
      <c r="MT148" s="6"/>
      <c r="MU148" s="6"/>
      <c r="MW148" s="8"/>
      <c r="MX148" s="32"/>
      <c r="MY148" s="27"/>
      <c r="MZ148" s="27"/>
      <c r="NB148" s="6"/>
      <c r="NC148" s="6"/>
      <c r="ND148" s="6"/>
      <c r="NE148" s="6"/>
      <c r="NG148" s="8"/>
      <c r="NH148" s="32"/>
      <c r="NI148" s="27"/>
      <c r="NJ148" s="27"/>
      <c r="NL148" s="6"/>
      <c r="NM148" s="6"/>
      <c r="NN148" s="6"/>
      <c r="NO148" s="6"/>
      <c r="NQ148" s="8"/>
      <c r="NR148" s="32"/>
      <c r="NS148" s="27"/>
      <c r="NT148" s="27"/>
      <c r="NV148" s="6"/>
      <c r="NW148" s="6"/>
      <c r="NX148" s="6"/>
      <c r="NY148" s="6"/>
      <c r="OA148" s="8"/>
      <c r="OB148" s="32"/>
      <c r="OC148" s="27"/>
      <c r="OD148" s="27"/>
      <c r="OF148" s="6"/>
      <c r="OG148" s="6"/>
      <c r="OH148" s="6"/>
      <c r="OI148" s="6"/>
      <c r="OK148" s="8"/>
      <c r="OL148" s="32"/>
      <c r="OM148" s="27"/>
      <c r="ON148" s="27"/>
      <c r="OP148" s="6"/>
      <c r="OQ148" s="6"/>
      <c r="OR148" s="6"/>
      <c r="OS148" s="6"/>
      <c r="OT148" s="6"/>
      <c r="PF148" s="8"/>
      <c r="PG148" s="32"/>
      <c r="PH148" s="27"/>
      <c r="PI148" s="27"/>
      <c r="PK148" s="6"/>
      <c r="PL148" s="6"/>
      <c r="PM148" s="6"/>
      <c r="PN148" s="6"/>
      <c r="PO148" s="6"/>
      <c r="PQ148" s="8"/>
      <c r="PR148" s="32"/>
      <c r="PS148" s="27"/>
      <c r="PT148" s="27"/>
      <c r="PV148" s="6"/>
      <c r="PW148" s="6"/>
      <c r="PX148" s="6"/>
      <c r="PY148" s="6"/>
      <c r="PZ148" s="6"/>
      <c r="QB148" s="8"/>
      <c r="QC148" s="32"/>
      <c r="QD148" s="27"/>
      <c r="QE148" s="27"/>
      <c r="QG148" s="6"/>
      <c r="QH148" s="6"/>
      <c r="QI148" s="6"/>
      <c r="QJ148" s="6"/>
      <c r="QK148" s="6"/>
      <c r="QM148" s="8"/>
      <c r="QN148" s="32"/>
      <c r="QO148" s="27"/>
      <c r="QP148" s="27"/>
      <c r="QR148" s="6"/>
      <c r="QS148" s="6"/>
      <c r="QT148" s="6"/>
      <c r="QU148" s="6"/>
      <c r="QV148" s="6"/>
      <c r="QX148" s="8"/>
      <c r="QY148" s="32"/>
      <c r="QZ148" s="27"/>
      <c r="RA148" s="27"/>
      <c r="RC148" s="6"/>
      <c r="RD148" s="6"/>
      <c r="RE148" s="6"/>
      <c r="RF148" s="6"/>
      <c r="RG148" s="6"/>
    </row>
    <row r="149" spans="141:475">
      <c r="EK149" s="8"/>
      <c r="EL149" s="32"/>
      <c r="EM149" s="27"/>
      <c r="EN149" s="27"/>
      <c r="EP149" s="6"/>
      <c r="EQ149" s="6"/>
      <c r="ER149" s="6"/>
      <c r="ES149" s="6"/>
      <c r="EU149" s="8"/>
      <c r="EV149" s="32"/>
      <c r="EW149" s="27"/>
      <c r="EX149" s="27"/>
      <c r="EZ149" s="6"/>
      <c r="FA149" s="6"/>
      <c r="FB149" s="6"/>
      <c r="FC149" s="6"/>
      <c r="FE149" s="8"/>
      <c r="FF149" s="32"/>
      <c r="FG149" s="27"/>
      <c r="FH149" s="27"/>
      <c r="FJ149" s="6"/>
      <c r="FK149" s="6"/>
      <c r="FL149" s="6"/>
      <c r="FM149" s="6"/>
      <c r="FO149" s="8"/>
      <c r="FP149" s="32"/>
      <c r="FQ149" s="27"/>
      <c r="FR149" s="27"/>
      <c r="FT149" s="6"/>
      <c r="FU149" s="6"/>
      <c r="FV149" s="6"/>
      <c r="FW149" s="6"/>
      <c r="FY149" s="8"/>
      <c r="FZ149" s="32"/>
      <c r="GA149" s="27"/>
      <c r="GB149" s="27"/>
      <c r="GD149" s="6"/>
      <c r="GE149" s="6"/>
      <c r="GF149" s="6"/>
      <c r="GG149" s="6"/>
      <c r="GI149" s="8"/>
      <c r="GJ149" s="32"/>
      <c r="GK149" s="27"/>
      <c r="GL149" s="27"/>
      <c r="GN149" s="6"/>
      <c r="GO149" s="6"/>
      <c r="GP149" s="6"/>
      <c r="GQ149" s="6"/>
      <c r="GS149" s="8"/>
      <c r="GT149" s="32"/>
      <c r="GU149" s="27"/>
      <c r="GV149" s="27"/>
      <c r="GX149" s="6"/>
      <c r="GY149" s="6"/>
      <c r="GZ149" s="6"/>
      <c r="HA149" s="6"/>
      <c r="HC149" s="8"/>
      <c r="HD149" s="32"/>
      <c r="HE149" s="27"/>
      <c r="HF149" s="27"/>
      <c r="HH149" s="6"/>
      <c r="HI149" s="6"/>
      <c r="HJ149" s="6"/>
      <c r="HK149" s="6"/>
      <c r="HM149" s="8"/>
      <c r="HN149" s="32"/>
      <c r="HO149" s="27"/>
      <c r="HP149" s="27"/>
      <c r="HR149" s="6"/>
      <c r="HS149" s="6"/>
      <c r="HT149" s="6"/>
      <c r="HU149" s="6"/>
      <c r="HW149" s="8"/>
      <c r="HX149" s="32"/>
      <c r="HY149" s="27"/>
      <c r="HZ149" s="27"/>
      <c r="IB149" s="6"/>
      <c r="IC149" s="6"/>
      <c r="ID149" s="6"/>
      <c r="IE149" s="6"/>
      <c r="IG149" s="8"/>
      <c r="IH149" s="32"/>
      <c r="II149" s="27"/>
      <c r="IJ149" s="27"/>
      <c r="IL149" s="6"/>
      <c r="IM149" s="6"/>
      <c r="IN149" s="6"/>
      <c r="IO149" s="6"/>
      <c r="IQ149" s="8"/>
      <c r="IR149" s="32"/>
      <c r="IS149" s="27"/>
      <c r="IT149" s="27"/>
      <c r="IV149" s="6"/>
      <c r="IW149" s="6"/>
      <c r="IX149" s="6"/>
      <c r="IY149" s="6"/>
      <c r="JA149" s="8"/>
      <c r="JB149" s="32"/>
      <c r="JC149" s="27"/>
      <c r="JD149" s="27"/>
      <c r="JF149" s="6"/>
      <c r="JG149" s="6"/>
      <c r="JH149" s="6"/>
      <c r="JI149" s="6"/>
      <c r="JK149" s="8"/>
      <c r="JL149" s="32"/>
      <c r="JM149" s="27"/>
      <c r="JN149" s="27"/>
      <c r="JP149" s="6"/>
      <c r="JQ149" s="6"/>
      <c r="JR149" s="6"/>
      <c r="JS149" s="6"/>
      <c r="JU149" s="8"/>
      <c r="JV149" s="32"/>
      <c r="JW149" s="27"/>
      <c r="JX149" s="27"/>
      <c r="JZ149" s="6"/>
      <c r="KA149" s="6"/>
      <c r="KB149" s="6"/>
      <c r="KC149" s="6"/>
      <c r="KE149" s="8"/>
      <c r="KF149" s="32"/>
      <c r="KG149" s="27"/>
      <c r="KH149" s="27"/>
      <c r="KJ149" s="6"/>
      <c r="KK149" s="6"/>
      <c r="KL149" s="6"/>
      <c r="KM149" s="6"/>
      <c r="KO149" s="8"/>
      <c r="KP149" s="32"/>
      <c r="KQ149" s="27"/>
      <c r="KR149" s="27"/>
      <c r="KT149" s="6"/>
      <c r="KU149" s="6"/>
      <c r="KV149" s="6"/>
      <c r="KW149" s="6"/>
      <c r="KY149" s="8"/>
      <c r="KZ149" s="32"/>
      <c r="LA149" s="27"/>
      <c r="LB149" s="27"/>
      <c r="LD149" s="6"/>
      <c r="LE149" s="6"/>
      <c r="LF149" s="6"/>
      <c r="LG149" s="6"/>
      <c r="LI149" s="8"/>
      <c r="LJ149" s="32"/>
      <c r="LK149" s="27"/>
      <c r="LL149" s="27"/>
      <c r="LN149" s="6"/>
      <c r="LO149" s="6"/>
      <c r="LP149" s="6"/>
      <c r="LQ149" s="6"/>
      <c r="LS149" s="8"/>
      <c r="LT149" s="32"/>
      <c r="LU149" s="27"/>
      <c r="LV149" s="27"/>
      <c r="LX149" s="6"/>
      <c r="LY149" s="6"/>
      <c r="LZ149" s="6"/>
      <c r="MA149" s="6"/>
      <c r="MC149" s="8"/>
      <c r="MD149" s="32"/>
      <c r="ME149" s="27"/>
      <c r="MF149" s="27"/>
      <c r="MH149" s="6"/>
      <c r="MI149" s="6"/>
      <c r="MJ149" s="6"/>
      <c r="MK149" s="6"/>
      <c r="MM149" s="8"/>
      <c r="MN149" s="32"/>
      <c r="MO149" s="27"/>
      <c r="MP149" s="27"/>
      <c r="MR149" s="6"/>
      <c r="MS149" s="6"/>
      <c r="MT149" s="6"/>
      <c r="MU149" s="6"/>
      <c r="MW149" s="8"/>
      <c r="MX149" s="32"/>
      <c r="MY149" s="27"/>
      <c r="MZ149" s="27"/>
      <c r="NB149" s="6"/>
      <c r="NC149" s="6"/>
      <c r="ND149" s="6"/>
      <c r="NE149" s="6"/>
      <c r="NG149" s="8"/>
      <c r="NH149" s="32"/>
      <c r="NI149" s="27"/>
      <c r="NJ149" s="27"/>
      <c r="NL149" s="6"/>
      <c r="NM149" s="6"/>
      <c r="NN149" s="6"/>
      <c r="NO149" s="6"/>
      <c r="NQ149" s="8"/>
      <c r="NR149" s="32"/>
      <c r="NS149" s="27"/>
      <c r="NT149" s="27"/>
      <c r="NV149" s="6"/>
      <c r="NW149" s="6"/>
      <c r="NX149" s="6"/>
      <c r="NY149" s="6"/>
      <c r="OA149" s="8"/>
      <c r="OB149" s="32"/>
      <c r="OC149" s="27"/>
      <c r="OD149" s="27"/>
      <c r="OF149" s="6"/>
      <c r="OG149" s="6"/>
      <c r="OH149" s="6"/>
      <c r="OI149" s="6"/>
      <c r="OK149" s="8"/>
      <c r="OL149" s="32"/>
      <c r="OM149" s="27"/>
      <c r="ON149" s="27"/>
      <c r="OP149" s="6"/>
      <c r="OQ149" s="6"/>
      <c r="OR149" s="6"/>
      <c r="OS149" s="6"/>
      <c r="OT149" s="6"/>
      <c r="PF149" s="8"/>
      <c r="PG149" s="32"/>
      <c r="PH149" s="27"/>
      <c r="PI149" s="27"/>
      <c r="PK149" s="6"/>
      <c r="PL149" s="6"/>
      <c r="PM149" s="6"/>
      <c r="PN149" s="6"/>
      <c r="PO149" s="6"/>
      <c r="PQ149" s="8"/>
      <c r="PR149" s="32"/>
      <c r="PS149" s="27"/>
      <c r="PT149" s="27"/>
      <c r="PV149" s="6"/>
      <c r="PW149" s="6"/>
      <c r="PX149" s="6"/>
      <c r="PY149" s="6"/>
      <c r="PZ149" s="6"/>
      <c r="QB149" s="8"/>
      <c r="QC149" s="32"/>
      <c r="QD149" s="27"/>
      <c r="QE149" s="27"/>
      <c r="QG149" s="6"/>
      <c r="QH149" s="6"/>
      <c r="QI149" s="6"/>
      <c r="QJ149" s="6"/>
      <c r="QK149" s="6"/>
      <c r="QM149" s="8"/>
      <c r="QN149" s="32"/>
      <c r="QO149" s="27"/>
      <c r="QP149" s="27"/>
      <c r="QR149" s="6"/>
      <c r="QS149" s="6"/>
      <c r="QT149" s="6"/>
      <c r="QU149" s="6"/>
      <c r="QV149" s="6"/>
      <c r="QX149" s="8"/>
      <c r="QY149" s="32"/>
      <c r="QZ149" s="27"/>
      <c r="RA149" s="27"/>
      <c r="RC149" s="6"/>
      <c r="RD149" s="6"/>
      <c r="RE149" s="6"/>
      <c r="RF149" s="6"/>
      <c r="RG149" s="6"/>
    </row>
    <row r="150" spans="141:475">
      <c r="EK150" s="8"/>
      <c r="EL150" s="32"/>
      <c r="EM150" s="27"/>
      <c r="EN150" s="27"/>
      <c r="EP150" s="6"/>
      <c r="EQ150" s="6"/>
      <c r="ER150" s="6"/>
      <c r="ES150" s="6"/>
      <c r="EU150" s="8"/>
      <c r="EV150" s="32"/>
      <c r="EW150" s="27"/>
      <c r="EX150" s="27"/>
      <c r="EZ150" s="6"/>
      <c r="FA150" s="6"/>
      <c r="FB150" s="6"/>
      <c r="FC150" s="6"/>
      <c r="FE150" s="8"/>
      <c r="FF150" s="32"/>
      <c r="FG150" s="27"/>
      <c r="FH150" s="27"/>
      <c r="FJ150" s="6"/>
      <c r="FK150" s="6"/>
      <c r="FL150" s="6"/>
      <c r="FM150" s="6"/>
      <c r="FO150" s="8"/>
      <c r="FP150" s="32"/>
      <c r="FQ150" s="27"/>
      <c r="FR150" s="27"/>
      <c r="FT150" s="6"/>
      <c r="FU150" s="6"/>
      <c r="FV150" s="6"/>
      <c r="FW150" s="6"/>
      <c r="FY150" s="8"/>
      <c r="FZ150" s="32"/>
      <c r="GA150" s="27"/>
      <c r="GB150" s="27"/>
      <c r="GD150" s="6"/>
      <c r="GE150" s="6"/>
      <c r="GF150" s="6"/>
      <c r="GG150" s="6"/>
      <c r="GI150" s="8"/>
      <c r="GJ150" s="32"/>
      <c r="GK150" s="27"/>
      <c r="GL150" s="27"/>
      <c r="GN150" s="6"/>
      <c r="GO150" s="6"/>
      <c r="GP150" s="6"/>
      <c r="GQ150" s="6"/>
      <c r="GS150" s="8"/>
      <c r="GT150" s="32"/>
      <c r="GU150" s="27"/>
      <c r="GV150" s="27"/>
      <c r="GX150" s="6"/>
      <c r="GY150" s="6"/>
      <c r="GZ150" s="6"/>
      <c r="HA150" s="6"/>
      <c r="HC150" s="8"/>
      <c r="HD150" s="32"/>
      <c r="HE150" s="27"/>
      <c r="HF150" s="27"/>
      <c r="HH150" s="6"/>
      <c r="HI150" s="6"/>
      <c r="HJ150" s="6"/>
      <c r="HK150" s="6"/>
      <c r="HM150" s="8"/>
      <c r="HN150" s="32"/>
      <c r="HO150" s="27"/>
      <c r="HP150" s="27"/>
      <c r="HR150" s="6"/>
      <c r="HS150" s="6"/>
      <c r="HT150" s="6"/>
      <c r="HU150" s="6"/>
      <c r="HW150" s="8"/>
      <c r="HX150" s="32"/>
      <c r="HY150" s="27"/>
      <c r="HZ150" s="27"/>
      <c r="IB150" s="6"/>
      <c r="IC150" s="6"/>
      <c r="ID150" s="6"/>
      <c r="IE150" s="6"/>
      <c r="IG150" s="8"/>
      <c r="IH150" s="32"/>
      <c r="II150" s="27"/>
      <c r="IJ150" s="27"/>
      <c r="IL150" s="6"/>
      <c r="IM150" s="6"/>
      <c r="IN150" s="6"/>
      <c r="IO150" s="6"/>
      <c r="IQ150" s="8"/>
      <c r="IR150" s="32"/>
      <c r="IS150" s="27"/>
      <c r="IT150" s="27"/>
      <c r="IV150" s="6"/>
      <c r="IW150" s="6"/>
      <c r="IX150" s="6"/>
      <c r="IY150" s="6"/>
      <c r="JA150" s="8"/>
      <c r="JB150" s="32"/>
      <c r="JC150" s="27"/>
      <c r="JD150" s="27"/>
      <c r="JF150" s="6"/>
      <c r="JG150" s="6"/>
      <c r="JH150" s="6"/>
      <c r="JI150" s="6"/>
      <c r="JK150" s="8"/>
      <c r="JL150" s="32"/>
      <c r="JM150" s="27"/>
      <c r="JN150" s="27"/>
      <c r="JP150" s="6"/>
      <c r="JQ150" s="6"/>
      <c r="JR150" s="6"/>
      <c r="JS150" s="6"/>
      <c r="JU150" s="8"/>
      <c r="JV150" s="32"/>
      <c r="JW150" s="27"/>
      <c r="JX150" s="27"/>
      <c r="JZ150" s="6"/>
      <c r="KA150" s="6"/>
      <c r="KB150" s="6"/>
      <c r="KC150" s="6"/>
      <c r="KE150" s="8"/>
      <c r="KF150" s="32"/>
      <c r="KG150" s="27"/>
      <c r="KH150" s="27"/>
      <c r="KJ150" s="6"/>
      <c r="KK150" s="6"/>
      <c r="KL150" s="6"/>
      <c r="KM150" s="6"/>
      <c r="KO150" s="8"/>
      <c r="KP150" s="32"/>
      <c r="KQ150" s="27"/>
      <c r="KR150" s="27"/>
      <c r="KT150" s="6"/>
      <c r="KU150" s="6"/>
      <c r="KV150" s="6"/>
      <c r="KW150" s="6"/>
      <c r="KY150" s="8"/>
      <c r="KZ150" s="32"/>
      <c r="LA150" s="27"/>
      <c r="LB150" s="27"/>
      <c r="LD150" s="6"/>
      <c r="LE150" s="6"/>
      <c r="LF150" s="6"/>
      <c r="LG150" s="6"/>
      <c r="LI150" s="8"/>
      <c r="LJ150" s="32"/>
      <c r="LK150" s="27"/>
      <c r="LL150" s="27"/>
      <c r="LN150" s="6"/>
      <c r="LO150" s="6"/>
      <c r="LP150" s="6"/>
      <c r="LQ150" s="6"/>
      <c r="LS150" s="8"/>
      <c r="LT150" s="32"/>
      <c r="LU150" s="27"/>
      <c r="LV150" s="27"/>
      <c r="LX150" s="6"/>
      <c r="LY150" s="6"/>
      <c r="LZ150" s="6"/>
      <c r="MA150" s="6"/>
      <c r="MC150" s="8"/>
      <c r="MD150" s="32"/>
      <c r="ME150" s="27"/>
      <c r="MF150" s="27"/>
      <c r="MH150" s="6"/>
      <c r="MI150" s="6"/>
      <c r="MJ150" s="6"/>
      <c r="MK150" s="6"/>
      <c r="MM150" s="8"/>
      <c r="MN150" s="32"/>
      <c r="MO150" s="27"/>
      <c r="MP150" s="27"/>
      <c r="MR150" s="6"/>
      <c r="MS150" s="6"/>
      <c r="MT150" s="6"/>
      <c r="MU150" s="6"/>
      <c r="MW150" s="8"/>
      <c r="MX150" s="32"/>
      <c r="MY150" s="27"/>
      <c r="MZ150" s="27"/>
      <c r="NB150" s="6"/>
      <c r="NC150" s="6"/>
      <c r="ND150" s="6"/>
      <c r="NE150" s="6"/>
      <c r="NG150" s="8"/>
      <c r="NH150" s="32"/>
      <c r="NI150" s="27"/>
      <c r="NJ150" s="27"/>
      <c r="NL150" s="6"/>
      <c r="NM150" s="6"/>
      <c r="NN150" s="6"/>
      <c r="NO150" s="6"/>
      <c r="NQ150" s="8"/>
      <c r="NR150" s="32"/>
      <c r="NS150" s="27"/>
      <c r="NT150" s="27"/>
      <c r="NV150" s="6"/>
      <c r="NW150" s="6"/>
      <c r="NX150" s="6"/>
      <c r="NY150" s="6"/>
      <c r="OA150" s="8"/>
      <c r="OB150" s="32"/>
      <c r="OC150" s="27"/>
      <c r="OD150" s="27"/>
      <c r="OF150" s="6"/>
      <c r="OG150" s="6"/>
      <c r="OH150" s="6"/>
      <c r="OI150" s="6"/>
      <c r="OK150" s="8"/>
      <c r="OL150" s="32"/>
      <c r="OM150" s="27"/>
      <c r="ON150" s="27"/>
      <c r="OP150" s="6"/>
      <c r="OQ150" s="6"/>
      <c r="OR150" s="6"/>
      <c r="OS150" s="6"/>
      <c r="OT150" s="6"/>
      <c r="PF150" s="8"/>
      <c r="PG150" s="32"/>
      <c r="PH150" s="27"/>
      <c r="PI150" s="27"/>
      <c r="PK150" s="6"/>
      <c r="PL150" s="6"/>
      <c r="PM150" s="6"/>
      <c r="PN150" s="6"/>
      <c r="PO150" s="6"/>
      <c r="PQ150" s="8"/>
      <c r="PR150" s="32"/>
      <c r="PS150" s="27"/>
      <c r="PT150" s="27"/>
      <c r="PV150" s="6"/>
      <c r="PW150" s="6"/>
      <c r="PX150" s="6"/>
      <c r="PY150" s="6"/>
      <c r="PZ150" s="6"/>
      <c r="QB150" s="8"/>
      <c r="QC150" s="32"/>
      <c r="QD150" s="27"/>
      <c r="QE150" s="27"/>
      <c r="QG150" s="6"/>
      <c r="QH150" s="6"/>
      <c r="QI150" s="6"/>
      <c r="QJ150" s="6"/>
      <c r="QK150" s="6"/>
      <c r="QM150" s="8"/>
      <c r="QN150" s="32"/>
      <c r="QO150" s="27"/>
      <c r="QP150" s="27"/>
      <c r="QR150" s="6"/>
      <c r="QS150" s="6"/>
      <c r="QT150" s="6"/>
      <c r="QU150" s="6"/>
      <c r="QV150" s="6"/>
      <c r="QX150" s="8"/>
      <c r="QY150" s="32"/>
      <c r="QZ150" s="27"/>
      <c r="RA150" s="27"/>
      <c r="RC150" s="6"/>
      <c r="RD150" s="6"/>
      <c r="RE150" s="6"/>
      <c r="RF150" s="6"/>
      <c r="RG150" s="6"/>
    </row>
    <row r="151" spans="141:475">
      <c r="EK151" s="8"/>
      <c r="EL151" s="32"/>
      <c r="EM151" s="27"/>
      <c r="EN151" s="27"/>
      <c r="EP151" s="6"/>
      <c r="EQ151" s="6"/>
      <c r="ER151" s="6"/>
      <c r="ES151" s="6"/>
      <c r="EU151" s="8"/>
      <c r="EV151" s="32"/>
      <c r="EW151" s="27"/>
      <c r="EX151" s="27"/>
      <c r="EZ151" s="6"/>
      <c r="FA151" s="6"/>
      <c r="FB151" s="6"/>
      <c r="FC151" s="6"/>
      <c r="FE151" s="8"/>
      <c r="FF151" s="32"/>
      <c r="FG151" s="27"/>
      <c r="FH151" s="27"/>
      <c r="FJ151" s="6"/>
      <c r="FK151" s="6"/>
      <c r="FL151" s="6"/>
      <c r="FM151" s="6"/>
      <c r="FO151" s="8"/>
      <c r="FP151" s="32"/>
      <c r="FQ151" s="27"/>
      <c r="FR151" s="27"/>
      <c r="FT151" s="6"/>
      <c r="FU151" s="6"/>
      <c r="FV151" s="6"/>
      <c r="FW151" s="6"/>
      <c r="FY151" s="8"/>
      <c r="FZ151" s="32"/>
      <c r="GA151" s="27"/>
      <c r="GB151" s="27"/>
      <c r="GD151" s="6"/>
      <c r="GE151" s="6"/>
      <c r="GF151" s="6"/>
      <c r="GG151" s="6"/>
      <c r="GI151" s="8"/>
      <c r="GJ151" s="32"/>
      <c r="GK151" s="27"/>
      <c r="GL151" s="27"/>
      <c r="GN151" s="6"/>
      <c r="GO151" s="6"/>
      <c r="GP151" s="6"/>
      <c r="GQ151" s="6"/>
      <c r="GS151" s="8"/>
      <c r="GT151" s="32"/>
      <c r="GU151" s="27"/>
      <c r="GV151" s="27"/>
      <c r="GX151" s="6"/>
      <c r="GY151" s="6"/>
      <c r="GZ151" s="6"/>
      <c r="HA151" s="6"/>
      <c r="HC151" s="8"/>
      <c r="HD151" s="32"/>
      <c r="HE151" s="27"/>
      <c r="HF151" s="27"/>
      <c r="HH151" s="6"/>
      <c r="HI151" s="6"/>
      <c r="HJ151" s="6"/>
      <c r="HK151" s="6"/>
      <c r="HM151" s="8"/>
      <c r="HN151" s="32"/>
      <c r="HO151" s="27"/>
      <c r="HP151" s="27"/>
      <c r="HR151" s="6"/>
      <c r="HS151" s="6"/>
      <c r="HT151" s="6"/>
      <c r="HU151" s="6"/>
      <c r="HW151" s="8"/>
      <c r="HX151" s="32"/>
      <c r="HY151" s="27"/>
      <c r="HZ151" s="27"/>
      <c r="IB151" s="6"/>
      <c r="IC151" s="6"/>
      <c r="ID151" s="6"/>
      <c r="IE151" s="6"/>
      <c r="IG151" s="8"/>
      <c r="IH151" s="32"/>
      <c r="II151" s="27"/>
      <c r="IJ151" s="27"/>
      <c r="IL151" s="6"/>
      <c r="IM151" s="6"/>
      <c r="IN151" s="6"/>
      <c r="IO151" s="6"/>
      <c r="IQ151" s="8"/>
      <c r="IR151" s="32"/>
      <c r="IS151" s="27"/>
      <c r="IT151" s="27"/>
      <c r="IV151" s="6"/>
      <c r="IW151" s="6"/>
      <c r="IX151" s="6"/>
      <c r="IY151" s="6"/>
      <c r="JA151" s="8"/>
      <c r="JB151" s="32"/>
      <c r="JC151" s="27"/>
      <c r="JD151" s="27"/>
      <c r="JF151" s="6"/>
      <c r="JG151" s="6"/>
      <c r="JH151" s="6"/>
      <c r="JI151" s="6"/>
      <c r="JK151" s="8"/>
      <c r="JL151" s="32"/>
      <c r="JM151" s="27"/>
      <c r="JN151" s="27"/>
      <c r="JP151" s="6"/>
      <c r="JQ151" s="6"/>
      <c r="JR151" s="6"/>
      <c r="JS151" s="6"/>
      <c r="JU151" s="8"/>
      <c r="JV151" s="32"/>
      <c r="JW151" s="27"/>
      <c r="JX151" s="27"/>
      <c r="JZ151" s="6"/>
      <c r="KA151" s="6"/>
      <c r="KB151" s="6"/>
      <c r="KC151" s="6"/>
      <c r="KE151" s="8"/>
      <c r="KF151" s="32"/>
      <c r="KG151" s="27"/>
      <c r="KH151" s="27"/>
      <c r="KJ151" s="6"/>
      <c r="KK151" s="6"/>
      <c r="KL151" s="6"/>
      <c r="KM151" s="6"/>
      <c r="KO151" s="8"/>
      <c r="KP151" s="32"/>
      <c r="KQ151" s="27"/>
      <c r="KR151" s="27"/>
      <c r="KT151" s="6"/>
      <c r="KU151" s="6"/>
      <c r="KV151" s="6"/>
      <c r="KW151" s="6"/>
      <c r="KY151" s="8"/>
      <c r="KZ151" s="32"/>
      <c r="LA151" s="27"/>
      <c r="LB151" s="27"/>
      <c r="LD151" s="6"/>
      <c r="LE151" s="6"/>
      <c r="LF151" s="6"/>
      <c r="LG151" s="6"/>
      <c r="LI151" s="8"/>
      <c r="LJ151" s="32"/>
      <c r="LK151" s="27"/>
      <c r="LL151" s="27"/>
      <c r="LN151" s="6"/>
      <c r="LO151" s="6"/>
      <c r="LP151" s="6"/>
      <c r="LQ151" s="6"/>
      <c r="LS151" s="8"/>
      <c r="LT151" s="32"/>
      <c r="LU151" s="27"/>
      <c r="LV151" s="27"/>
      <c r="LX151" s="6"/>
      <c r="LY151" s="6"/>
      <c r="LZ151" s="6"/>
      <c r="MA151" s="6"/>
      <c r="MC151" s="8"/>
      <c r="MD151" s="32"/>
      <c r="ME151" s="27"/>
      <c r="MF151" s="27"/>
      <c r="MH151" s="6"/>
      <c r="MI151" s="6"/>
      <c r="MJ151" s="6"/>
      <c r="MK151" s="6"/>
      <c r="MM151" s="8"/>
      <c r="MN151" s="32"/>
      <c r="MO151" s="27"/>
      <c r="MP151" s="27"/>
      <c r="MR151" s="6"/>
      <c r="MS151" s="6"/>
      <c r="MT151" s="6"/>
      <c r="MU151" s="6"/>
      <c r="MW151" s="8"/>
      <c r="MX151" s="32"/>
      <c r="MY151" s="27"/>
      <c r="MZ151" s="27"/>
      <c r="NB151" s="6"/>
      <c r="NC151" s="6"/>
      <c r="ND151" s="6"/>
      <c r="NE151" s="6"/>
      <c r="NG151" s="8"/>
      <c r="NH151" s="32"/>
      <c r="NI151" s="27"/>
      <c r="NJ151" s="27"/>
      <c r="NL151" s="6"/>
      <c r="NM151" s="6"/>
      <c r="NN151" s="6"/>
      <c r="NO151" s="6"/>
      <c r="NQ151" s="8"/>
      <c r="NR151" s="32"/>
      <c r="NS151" s="27"/>
      <c r="NT151" s="27"/>
      <c r="NV151" s="6"/>
      <c r="NW151" s="6"/>
      <c r="NX151" s="6"/>
      <c r="NY151" s="6"/>
      <c r="OA151" s="8"/>
      <c r="OB151" s="32"/>
      <c r="OC151" s="27"/>
      <c r="OD151" s="27"/>
      <c r="OF151" s="6"/>
      <c r="OG151" s="6"/>
      <c r="OH151" s="6"/>
      <c r="OI151" s="6"/>
      <c r="OK151" s="8"/>
      <c r="OL151" s="32"/>
      <c r="OM151" s="27"/>
      <c r="ON151" s="27"/>
      <c r="OP151" s="6"/>
      <c r="OQ151" s="6"/>
      <c r="OR151" s="6"/>
      <c r="OS151" s="6"/>
      <c r="OT151" s="6"/>
      <c r="PF151" s="8"/>
      <c r="PG151" s="32"/>
      <c r="PH151" s="27"/>
      <c r="PI151" s="27"/>
      <c r="PK151" s="6"/>
      <c r="PL151" s="6"/>
      <c r="PM151" s="6"/>
      <c r="PN151" s="6"/>
      <c r="PO151" s="6"/>
      <c r="PQ151" s="8"/>
      <c r="PR151" s="32"/>
      <c r="PS151" s="27"/>
      <c r="PT151" s="27"/>
      <c r="PV151" s="6"/>
      <c r="PW151" s="6"/>
      <c r="PX151" s="6"/>
      <c r="PY151" s="6"/>
      <c r="PZ151" s="6"/>
      <c r="QB151" s="8"/>
      <c r="QC151" s="32"/>
      <c r="QD151" s="27"/>
      <c r="QE151" s="27"/>
      <c r="QG151" s="6"/>
      <c r="QH151" s="6"/>
      <c r="QI151" s="6"/>
      <c r="QJ151" s="6"/>
      <c r="QK151" s="6"/>
      <c r="QM151" s="8"/>
      <c r="QN151" s="32"/>
      <c r="QO151" s="27"/>
      <c r="QP151" s="27"/>
      <c r="QR151" s="6"/>
      <c r="QS151" s="6"/>
      <c r="QT151" s="6"/>
      <c r="QU151" s="6"/>
      <c r="QV151" s="6"/>
      <c r="QX151" s="8"/>
      <c r="QY151" s="32"/>
      <c r="QZ151" s="27"/>
      <c r="RA151" s="27"/>
      <c r="RC151" s="6"/>
      <c r="RD151" s="6"/>
      <c r="RE151" s="6"/>
      <c r="RF151" s="6"/>
      <c r="RG151" s="6"/>
    </row>
    <row r="152" spans="141:475">
      <c r="EK152" s="8"/>
      <c r="EL152" s="32"/>
      <c r="EM152" s="27"/>
      <c r="EN152" s="27"/>
      <c r="EP152" s="6"/>
      <c r="EQ152" s="6"/>
      <c r="ER152" s="6"/>
      <c r="ES152" s="6"/>
      <c r="EU152" s="8"/>
      <c r="EV152" s="32"/>
      <c r="EW152" s="27"/>
      <c r="EX152" s="27"/>
      <c r="EZ152" s="6"/>
      <c r="FA152" s="6"/>
      <c r="FB152" s="6"/>
      <c r="FC152" s="6"/>
      <c r="FE152" s="8"/>
      <c r="FF152" s="32"/>
      <c r="FG152" s="27"/>
      <c r="FH152" s="27"/>
      <c r="FJ152" s="6"/>
      <c r="FK152" s="6"/>
      <c r="FL152" s="6"/>
      <c r="FM152" s="6"/>
      <c r="FO152" s="8"/>
      <c r="FP152" s="32"/>
      <c r="FQ152" s="27"/>
      <c r="FR152" s="27"/>
      <c r="FT152" s="6"/>
      <c r="FU152" s="6"/>
      <c r="FV152" s="6"/>
      <c r="FW152" s="6"/>
      <c r="FY152" s="8"/>
      <c r="FZ152" s="32"/>
      <c r="GA152" s="27"/>
      <c r="GB152" s="27"/>
      <c r="GD152" s="6"/>
      <c r="GE152" s="6"/>
      <c r="GF152" s="6"/>
      <c r="GG152" s="6"/>
      <c r="GI152" s="8"/>
      <c r="GJ152" s="32"/>
      <c r="GK152" s="27"/>
      <c r="GL152" s="27"/>
      <c r="GN152" s="6"/>
      <c r="GO152" s="6"/>
      <c r="GP152" s="6"/>
      <c r="GQ152" s="6"/>
      <c r="GS152" s="8"/>
      <c r="GT152" s="32"/>
      <c r="GU152" s="27"/>
      <c r="GV152" s="27"/>
      <c r="GX152" s="6"/>
      <c r="GY152" s="6"/>
      <c r="GZ152" s="6"/>
      <c r="HA152" s="6"/>
      <c r="HC152" s="8"/>
      <c r="HD152" s="32"/>
      <c r="HE152" s="27"/>
      <c r="HF152" s="27"/>
      <c r="HH152" s="6"/>
      <c r="HI152" s="6"/>
      <c r="HJ152" s="6"/>
      <c r="HK152" s="6"/>
      <c r="HM152" s="8"/>
      <c r="HN152" s="32"/>
      <c r="HO152" s="27"/>
      <c r="HP152" s="27"/>
      <c r="HR152" s="6"/>
      <c r="HS152" s="6"/>
      <c r="HT152" s="6"/>
      <c r="HU152" s="6"/>
      <c r="HW152" s="8"/>
      <c r="HX152" s="32"/>
      <c r="HY152" s="27"/>
      <c r="HZ152" s="27"/>
      <c r="IB152" s="6"/>
      <c r="IC152" s="6"/>
      <c r="ID152" s="6"/>
      <c r="IE152" s="6"/>
      <c r="IG152" s="8"/>
      <c r="IH152" s="32"/>
      <c r="II152" s="27"/>
      <c r="IJ152" s="27"/>
      <c r="IL152" s="6"/>
      <c r="IM152" s="6"/>
      <c r="IN152" s="6"/>
      <c r="IO152" s="6"/>
      <c r="IQ152" s="8"/>
      <c r="IR152" s="32"/>
      <c r="IS152" s="27"/>
      <c r="IT152" s="27"/>
      <c r="IV152" s="6"/>
      <c r="IW152" s="6"/>
      <c r="IX152" s="6"/>
      <c r="IY152" s="6"/>
      <c r="JA152" s="8"/>
      <c r="JB152" s="32"/>
      <c r="JC152" s="27"/>
      <c r="JD152" s="27"/>
      <c r="JF152" s="6"/>
      <c r="JG152" s="6"/>
      <c r="JH152" s="6"/>
      <c r="JI152" s="6"/>
      <c r="JK152" s="8"/>
      <c r="JL152" s="32"/>
      <c r="JM152" s="27"/>
      <c r="JN152" s="27"/>
      <c r="JP152" s="6"/>
      <c r="JQ152" s="6"/>
      <c r="JR152" s="6"/>
      <c r="JS152" s="6"/>
      <c r="JU152" s="8"/>
      <c r="JV152" s="32"/>
      <c r="JW152" s="27"/>
      <c r="JX152" s="27"/>
      <c r="JZ152" s="6"/>
      <c r="KA152" s="6"/>
      <c r="KB152" s="6"/>
      <c r="KC152" s="6"/>
      <c r="KE152" s="8"/>
      <c r="KF152" s="32"/>
      <c r="KG152" s="27"/>
      <c r="KH152" s="27"/>
      <c r="KJ152" s="6"/>
      <c r="KK152" s="6"/>
      <c r="KL152" s="6"/>
      <c r="KM152" s="6"/>
      <c r="KO152" s="8"/>
      <c r="KP152" s="32"/>
      <c r="KQ152" s="27"/>
      <c r="KR152" s="27"/>
      <c r="KT152" s="6"/>
      <c r="KU152" s="6"/>
      <c r="KV152" s="6"/>
      <c r="KW152" s="6"/>
      <c r="KY152" s="8"/>
      <c r="KZ152" s="32"/>
      <c r="LA152" s="27"/>
      <c r="LB152" s="27"/>
      <c r="LD152" s="6"/>
      <c r="LE152" s="6"/>
      <c r="LF152" s="6"/>
      <c r="LG152" s="6"/>
      <c r="LI152" s="8"/>
      <c r="LJ152" s="32"/>
      <c r="LK152" s="27"/>
      <c r="LL152" s="27"/>
      <c r="LN152" s="6"/>
      <c r="LO152" s="6"/>
      <c r="LP152" s="6"/>
      <c r="LQ152" s="6"/>
      <c r="LS152" s="8"/>
      <c r="LT152" s="32"/>
      <c r="LU152" s="27"/>
      <c r="LV152" s="27"/>
      <c r="LX152" s="6"/>
      <c r="LY152" s="6"/>
      <c r="LZ152" s="6"/>
      <c r="MA152" s="6"/>
      <c r="MC152" s="8"/>
      <c r="MD152" s="32"/>
      <c r="ME152" s="27"/>
      <c r="MF152" s="27"/>
      <c r="MH152" s="6"/>
      <c r="MI152" s="6"/>
      <c r="MJ152" s="6"/>
      <c r="MK152" s="6"/>
      <c r="MM152" s="8"/>
      <c r="MN152" s="32"/>
      <c r="MO152" s="27"/>
      <c r="MP152" s="27"/>
      <c r="MR152" s="6"/>
      <c r="MS152" s="6"/>
      <c r="MT152" s="6"/>
      <c r="MU152" s="6"/>
      <c r="MW152" s="8"/>
      <c r="MX152" s="32"/>
      <c r="MY152" s="27"/>
      <c r="MZ152" s="27"/>
      <c r="NB152" s="6"/>
      <c r="NC152" s="6"/>
      <c r="ND152" s="6"/>
      <c r="NE152" s="6"/>
      <c r="NG152" s="8"/>
      <c r="NH152" s="32"/>
      <c r="NI152" s="27"/>
      <c r="NJ152" s="27"/>
      <c r="NL152" s="6"/>
      <c r="NM152" s="6"/>
      <c r="NN152" s="6"/>
      <c r="NO152" s="6"/>
      <c r="NQ152" s="8"/>
      <c r="NR152" s="32"/>
      <c r="NS152" s="27"/>
      <c r="NT152" s="27"/>
      <c r="NV152" s="6"/>
      <c r="NW152" s="6"/>
      <c r="NX152" s="6"/>
      <c r="NY152" s="6"/>
      <c r="OA152" s="8"/>
      <c r="OB152" s="32"/>
      <c r="OC152" s="27"/>
      <c r="OD152" s="27"/>
      <c r="OF152" s="6"/>
      <c r="OG152" s="6"/>
      <c r="OH152" s="6"/>
      <c r="OI152" s="6"/>
      <c r="OK152" s="8"/>
      <c r="OL152" s="32"/>
      <c r="OM152" s="27"/>
      <c r="ON152" s="27"/>
      <c r="OP152" s="6"/>
      <c r="OQ152" s="6"/>
      <c r="OR152" s="6"/>
      <c r="OS152" s="6"/>
      <c r="OT152" s="6"/>
      <c r="PF152" s="8"/>
      <c r="PG152" s="32"/>
      <c r="PH152" s="27"/>
      <c r="PI152" s="27"/>
      <c r="PK152" s="6"/>
      <c r="PL152" s="6"/>
      <c r="PM152" s="6"/>
      <c r="PN152" s="6"/>
      <c r="PO152" s="6"/>
      <c r="PQ152" s="8"/>
      <c r="PR152" s="32"/>
      <c r="PS152" s="27"/>
      <c r="PT152" s="27"/>
      <c r="PV152" s="6"/>
      <c r="PW152" s="6"/>
      <c r="PX152" s="6"/>
      <c r="PY152" s="6"/>
      <c r="PZ152" s="6"/>
      <c r="QB152" s="8"/>
      <c r="QC152" s="32"/>
      <c r="QD152" s="27"/>
      <c r="QE152" s="27"/>
      <c r="QG152" s="6"/>
      <c r="QH152" s="6"/>
      <c r="QI152" s="6"/>
      <c r="QJ152" s="6"/>
      <c r="QK152" s="6"/>
      <c r="QM152" s="8"/>
      <c r="QN152" s="32"/>
      <c r="QO152" s="27"/>
      <c r="QP152" s="27"/>
      <c r="QR152" s="6"/>
      <c r="QS152" s="6"/>
      <c r="QT152" s="6"/>
      <c r="QU152" s="6"/>
      <c r="QV152" s="6"/>
      <c r="QX152" s="8"/>
      <c r="QY152" s="32"/>
      <c r="QZ152" s="27"/>
      <c r="RA152" s="27"/>
      <c r="RC152" s="6"/>
      <c r="RD152" s="6"/>
      <c r="RE152" s="6"/>
      <c r="RF152" s="6"/>
      <c r="RG152" s="6"/>
    </row>
    <row r="153" spans="141:475">
      <c r="EK153" s="8"/>
      <c r="EL153" s="32"/>
      <c r="EM153" s="27"/>
      <c r="EN153" s="27"/>
      <c r="EP153" s="6"/>
      <c r="EQ153" s="6"/>
      <c r="ER153" s="6"/>
      <c r="ES153" s="6"/>
      <c r="EU153" s="8"/>
      <c r="EV153" s="32"/>
      <c r="EW153" s="27"/>
      <c r="EX153" s="27"/>
      <c r="EZ153" s="6"/>
      <c r="FA153" s="6"/>
      <c r="FB153" s="6"/>
      <c r="FC153" s="6"/>
      <c r="FE153" s="8"/>
      <c r="FF153" s="32"/>
      <c r="FG153" s="27"/>
      <c r="FH153" s="27"/>
      <c r="FJ153" s="6"/>
      <c r="FK153" s="6"/>
      <c r="FL153" s="6"/>
      <c r="FM153" s="6"/>
      <c r="FO153" s="8"/>
      <c r="FP153" s="32"/>
      <c r="FQ153" s="27"/>
      <c r="FR153" s="27"/>
      <c r="FT153" s="6"/>
      <c r="FU153" s="6"/>
      <c r="FV153" s="6"/>
      <c r="FW153" s="6"/>
      <c r="FY153" s="8"/>
      <c r="FZ153" s="32"/>
      <c r="GA153" s="27"/>
      <c r="GB153" s="27"/>
      <c r="GD153" s="6"/>
      <c r="GE153" s="6"/>
      <c r="GF153" s="6"/>
      <c r="GG153" s="6"/>
      <c r="GI153" s="8"/>
      <c r="GJ153" s="32"/>
      <c r="GK153" s="27"/>
      <c r="GL153" s="27"/>
      <c r="GN153" s="6"/>
      <c r="GO153" s="6"/>
      <c r="GP153" s="6"/>
      <c r="GQ153" s="6"/>
      <c r="GS153" s="8"/>
      <c r="GT153" s="32"/>
      <c r="GU153" s="27"/>
      <c r="GV153" s="27"/>
      <c r="GX153" s="6"/>
      <c r="GY153" s="6"/>
      <c r="GZ153" s="6"/>
      <c r="HA153" s="6"/>
      <c r="HC153" s="8"/>
      <c r="HD153" s="32"/>
      <c r="HE153" s="27"/>
      <c r="HF153" s="27"/>
      <c r="HH153" s="6"/>
      <c r="HI153" s="6"/>
      <c r="HJ153" s="6"/>
      <c r="HK153" s="6"/>
      <c r="HM153" s="8"/>
      <c r="HN153" s="32"/>
      <c r="HO153" s="27"/>
      <c r="HP153" s="27"/>
      <c r="HR153" s="6"/>
      <c r="HS153" s="6"/>
      <c r="HT153" s="6"/>
      <c r="HU153" s="6"/>
      <c r="HW153" s="8"/>
      <c r="HX153" s="32"/>
      <c r="HY153" s="27"/>
      <c r="HZ153" s="27"/>
      <c r="IB153" s="6"/>
      <c r="IC153" s="6"/>
      <c r="ID153" s="6"/>
      <c r="IE153" s="6"/>
      <c r="IG153" s="8"/>
      <c r="IH153" s="32"/>
      <c r="II153" s="27"/>
      <c r="IJ153" s="27"/>
      <c r="IL153" s="6"/>
      <c r="IM153" s="6"/>
      <c r="IN153" s="6"/>
      <c r="IO153" s="6"/>
      <c r="IQ153" s="8"/>
      <c r="IR153" s="32"/>
      <c r="IS153" s="27"/>
      <c r="IT153" s="27"/>
      <c r="IV153" s="6"/>
      <c r="IW153" s="6"/>
      <c r="IX153" s="6"/>
      <c r="IY153" s="6"/>
      <c r="JA153" s="8"/>
      <c r="JB153" s="32"/>
      <c r="JC153" s="27"/>
      <c r="JD153" s="27"/>
      <c r="JF153" s="6"/>
      <c r="JG153" s="6"/>
      <c r="JH153" s="6"/>
      <c r="JI153" s="6"/>
      <c r="JK153" s="8"/>
      <c r="JL153" s="32"/>
      <c r="JM153" s="27"/>
      <c r="JN153" s="27"/>
      <c r="JP153" s="6"/>
      <c r="JQ153" s="6"/>
      <c r="JR153" s="6"/>
      <c r="JS153" s="6"/>
      <c r="JU153" s="8"/>
      <c r="JV153" s="32"/>
      <c r="JW153" s="27"/>
      <c r="JX153" s="27"/>
      <c r="JZ153" s="6"/>
      <c r="KA153" s="6"/>
      <c r="KB153" s="6"/>
      <c r="KC153" s="6"/>
      <c r="KE153" s="8"/>
      <c r="KF153" s="32"/>
      <c r="KG153" s="27"/>
      <c r="KH153" s="27"/>
      <c r="KJ153" s="6"/>
      <c r="KK153" s="6"/>
      <c r="KL153" s="6"/>
      <c r="KM153" s="6"/>
      <c r="KO153" s="8"/>
      <c r="KP153" s="32"/>
      <c r="KQ153" s="27"/>
      <c r="KR153" s="27"/>
      <c r="KT153" s="6"/>
      <c r="KU153" s="6"/>
      <c r="KV153" s="6"/>
      <c r="KW153" s="6"/>
      <c r="KY153" s="8"/>
      <c r="KZ153" s="32"/>
      <c r="LA153" s="27"/>
      <c r="LB153" s="27"/>
      <c r="LD153" s="6"/>
      <c r="LE153" s="6"/>
      <c r="LF153" s="6"/>
      <c r="LG153" s="6"/>
      <c r="LI153" s="8"/>
      <c r="LJ153" s="32"/>
      <c r="LK153" s="27"/>
      <c r="LL153" s="27"/>
      <c r="LN153" s="6"/>
      <c r="LO153" s="6"/>
      <c r="LP153" s="6"/>
      <c r="LQ153" s="6"/>
      <c r="LS153" s="8"/>
      <c r="LT153" s="32"/>
      <c r="LU153" s="27"/>
      <c r="LV153" s="27"/>
      <c r="LX153" s="6"/>
      <c r="LY153" s="6"/>
      <c r="LZ153" s="6"/>
      <c r="MA153" s="6"/>
      <c r="MC153" s="8"/>
      <c r="MD153" s="32"/>
      <c r="ME153" s="27"/>
      <c r="MF153" s="27"/>
      <c r="MH153" s="6"/>
      <c r="MI153" s="6"/>
      <c r="MJ153" s="6"/>
      <c r="MK153" s="6"/>
      <c r="MM153" s="8"/>
      <c r="MN153" s="32"/>
      <c r="MO153" s="27"/>
      <c r="MP153" s="27"/>
      <c r="MR153" s="6"/>
      <c r="MS153" s="6"/>
      <c r="MT153" s="6"/>
      <c r="MU153" s="6"/>
      <c r="MW153" s="8"/>
      <c r="MX153" s="32"/>
      <c r="MY153" s="27"/>
      <c r="MZ153" s="27"/>
      <c r="NB153" s="6"/>
      <c r="NC153" s="6"/>
      <c r="ND153" s="6"/>
      <c r="NE153" s="6"/>
      <c r="NG153" s="8"/>
      <c r="NH153" s="32"/>
      <c r="NI153" s="27"/>
      <c r="NJ153" s="27"/>
      <c r="NL153" s="6"/>
      <c r="NM153" s="6"/>
      <c r="NN153" s="6"/>
      <c r="NO153" s="6"/>
      <c r="NQ153" s="8"/>
      <c r="NR153" s="32"/>
      <c r="NS153" s="27"/>
      <c r="NT153" s="27"/>
      <c r="NV153" s="6"/>
      <c r="NW153" s="6"/>
      <c r="NX153" s="6"/>
      <c r="NY153" s="6"/>
      <c r="OA153" s="8"/>
      <c r="OB153" s="32"/>
      <c r="OC153" s="27"/>
      <c r="OD153" s="27"/>
      <c r="OF153" s="6"/>
      <c r="OG153" s="6"/>
      <c r="OH153" s="6"/>
      <c r="OI153" s="6"/>
      <c r="OK153" s="8"/>
      <c r="OL153" s="32"/>
      <c r="OM153" s="27"/>
      <c r="ON153" s="27"/>
      <c r="OP153" s="6"/>
      <c r="OQ153" s="6"/>
      <c r="OR153" s="6"/>
      <c r="OS153" s="6"/>
      <c r="OT153" s="6"/>
      <c r="PF153" s="8"/>
      <c r="PG153" s="32"/>
      <c r="PH153" s="27"/>
      <c r="PI153" s="27"/>
      <c r="PK153" s="6"/>
      <c r="PL153" s="6"/>
      <c r="PM153" s="6"/>
      <c r="PN153" s="6"/>
      <c r="PO153" s="6"/>
      <c r="PQ153" s="8"/>
      <c r="PR153" s="32"/>
      <c r="PS153" s="27"/>
      <c r="PT153" s="27"/>
      <c r="PV153" s="6"/>
      <c r="PW153" s="6"/>
      <c r="PX153" s="6"/>
      <c r="PY153" s="6"/>
      <c r="PZ153" s="6"/>
      <c r="QB153" s="8"/>
      <c r="QC153" s="32"/>
      <c r="QD153" s="27"/>
      <c r="QE153" s="27"/>
      <c r="QG153" s="6"/>
      <c r="QH153" s="6"/>
      <c r="QI153" s="6"/>
      <c r="QJ153" s="6"/>
      <c r="QK153" s="6"/>
      <c r="QM153" s="8"/>
      <c r="QN153" s="32"/>
      <c r="QO153" s="27"/>
      <c r="QP153" s="27"/>
      <c r="QR153" s="6"/>
      <c r="QS153" s="6"/>
      <c r="QT153" s="6"/>
      <c r="QU153" s="6"/>
      <c r="QV153" s="6"/>
      <c r="QX153" s="8"/>
      <c r="QY153" s="32"/>
      <c r="QZ153" s="27"/>
      <c r="RA153" s="27"/>
      <c r="RC153" s="6"/>
      <c r="RD153" s="6"/>
      <c r="RE153" s="6"/>
      <c r="RF153" s="6"/>
      <c r="RG153" s="6"/>
    </row>
    <row r="154" spans="141:475">
      <c r="EK154" s="8"/>
      <c r="EL154" s="32"/>
      <c r="EM154" s="27"/>
      <c r="EN154" s="27"/>
      <c r="EP154" s="6"/>
      <c r="EQ154" s="6"/>
      <c r="ER154" s="6"/>
      <c r="ES154" s="6"/>
      <c r="EU154" s="8"/>
      <c r="EV154" s="32"/>
      <c r="EW154" s="27"/>
      <c r="EX154" s="27"/>
      <c r="EZ154" s="6"/>
      <c r="FA154" s="6"/>
      <c r="FB154" s="6"/>
      <c r="FC154" s="6"/>
      <c r="FE154" s="8"/>
      <c r="FF154" s="32"/>
      <c r="FG154" s="27"/>
      <c r="FH154" s="27"/>
      <c r="FJ154" s="6"/>
      <c r="FK154" s="6"/>
      <c r="FL154" s="6"/>
      <c r="FM154" s="6"/>
      <c r="FO154" s="8"/>
      <c r="FP154" s="32"/>
      <c r="FQ154" s="27"/>
      <c r="FR154" s="27"/>
      <c r="FT154" s="6"/>
      <c r="FU154" s="6"/>
      <c r="FV154" s="6"/>
      <c r="FW154" s="6"/>
      <c r="FY154" s="8"/>
      <c r="FZ154" s="32"/>
      <c r="GA154" s="27"/>
      <c r="GB154" s="27"/>
      <c r="GD154" s="6"/>
      <c r="GE154" s="6"/>
      <c r="GF154" s="6"/>
      <c r="GG154" s="6"/>
      <c r="GI154" s="8"/>
      <c r="GJ154" s="32"/>
      <c r="GK154" s="27"/>
      <c r="GL154" s="27"/>
      <c r="GN154" s="6"/>
      <c r="GO154" s="6"/>
      <c r="GP154" s="6"/>
      <c r="GQ154" s="6"/>
      <c r="GS154" s="8"/>
      <c r="GT154" s="32"/>
      <c r="GU154" s="27"/>
      <c r="GV154" s="27"/>
      <c r="GX154" s="6"/>
      <c r="GY154" s="6"/>
      <c r="GZ154" s="6"/>
      <c r="HA154" s="6"/>
      <c r="HC154" s="8"/>
      <c r="HD154" s="32"/>
      <c r="HE154" s="27"/>
      <c r="HF154" s="27"/>
      <c r="HH154" s="6"/>
      <c r="HI154" s="6"/>
      <c r="HJ154" s="6"/>
      <c r="HK154" s="6"/>
      <c r="HM154" s="8"/>
      <c r="HN154" s="32"/>
      <c r="HO154" s="27"/>
      <c r="HP154" s="27"/>
      <c r="HR154" s="6"/>
      <c r="HS154" s="6"/>
      <c r="HT154" s="6"/>
      <c r="HU154" s="6"/>
      <c r="HW154" s="8"/>
      <c r="HX154" s="32"/>
      <c r="HY154" s="27"/>
      <c r="HZ154" s="27"/>
      <c r="IB154" s="6"/>
      <c r="IC154" s="6"/>
      <c r="ID154" s="6"/>
      <c r="IE154" s="6"/>
      <c r="IG154" s="8"/>
      <c r="IH154" s="32"/>
      <c r="II154" s="27"/>
      <c r="IJ154" s="27"/>
      <c r="IL154" s="6"/>
      <c r="IM154" s="6"/>
      <c r="IN154" s="6"/>
      <c r="IO154" s="6"/>
      <c r="IQ154" s="8"/>
      <c r="IR154" s="32"/>
      <c r="IS154" s="27"/>
      <c r="IT154" s="27"/>
      <c r="IV154" s="6"/>
      <c r="IW154" s="6"/>
      <c r="IX154" s="6"/>
      <c r="IY154" s="6"/>
      <c r="JA154" s="8"/>
      <c r="JB154" s="32"/>
      <c r="JC154" s="27"/>
      <c r="JD154" s="27"/>
      <c r="JF154" s="6"/>
      <c r="JG154" s="6"/>
      <c r="JH154" s="6"/>
      <c r="JI154" s="6"/>
      <c r="JK154" s="8"/>
      <c r="JL154" s="32"/>
      <c r="JM154" s="27"/>
      <c r="JN154" s="27"/>
      <c r="JP154" s="6"/>
      <c r="JQ154" s="6"/>
      <c r="JR154" s="6"/>
      <c r="JS154" s="6"/>
      <c r="JU154" s="8"/>
      <c r="JV154" s="32"/>
      <c r="JW154" s="27"/>
      <c r="JX154" s="27"/>
      <c r="JZ154" s="6"/>
      <c r="KA154" s="6"/>
      <c r="KB154" s="6"/>
      <c r="KC154" s="6"/>
      <c r="KE154" s="8"/>
      <c r="KF154" s="32"/>
      <c r="KG154" s="27"/>
      <c r="KH154" s="27"/>
      <c r="KJ154" s="6"/>
      <c r="KK154" s="6"/>
      <c r="KL154" s="6"/>
      <c r="KM154" s="6"/>
      <c r="KO154" s="8"/>
      <c r="KP154" s="32"/>
      <c r="KQ154" s="27"/>
      <c r="KR154" s="27"/>
      <c r="KT154" s="6"/>
      <c r="KU154" s="6"/>
      <c r="KV154" s="6"/>
      <c r="KW154" s="6"/>
      <c r="KY154" s="8"/>
      <c r="KZ154" s="32"/>
      <c r="LA154" s="27"/>
      <c r="LB154" s="27"/>
      <c r="LD154" s="6"/>
      <c r="LE154" s="6"/>
      <c r="LF154" s="6"/>
      <c r="LG154" s="6"/>
      <c r="LI154" s="8"/>
      <c r="LJ154" s="32"/>
      <c r="LK154" s="27"/>
      <c r="LL154" s="27"/>
      <c r="LN154" s="6"/>
      <c r="LO154" s="6"/>
      <c r="LP154" s="6"/>
      <c r="LQ154" s="6"/>
      <c r="LS154" s="8"/>
      <c r="LT154" s="32"/>
      <c r="LU154" s="27"/>
      <c r="LV154" s="27"/>
      <c r="LX154" s="6"/>
      <c r="LY154" s="6"/>
      <c r="LZ154" s="6"/>
      <c r="MA154" s="6"/>
      <c r="MC154" s="8"/>
      <c r="MD154" s="32"/>
      <c r="ME154" s="27"/>
      <c r="MF154" s="27"/>
      <c r="MH154" s="6"/>
      <c r="MI154" s="6"/>
      <c r="MJ154" s="6"/>
      <c r="MK154" s="6"/>
      <c r="MM154" s="8"/>
      <c r="MN154" s="32"/>
      <c r="MO154" s="27"/>
      <c r="MP154" s="27"/>
      <c r="MR154" s="6"/>
      <c r="MS154" s="6"/>
      <c r="MT154" s="6"/>
      <c r="MU154" s="6"/>
      <c r="MW154" s="8"/>
      <c r="MX154" s="32"/>
      <c r="MY154" s="27"/>
      <c r="MZ154" s="27"/>
      <c r="NB154" s="6"/>
      <c r="NC154" s="6"/>
      <c r="ND154" s="6"/>
      <c r="NE154" s="6"/>
      <c r="NG154" s="8"/>
      <c r="NH154" s="32"/>
      <c r="NI154" s="27"/>
      <c r="NJ154" s="27"/>
      <c r="NL154" s="6"/>
      <c r="NM154" s="6"/>
      <c r="NN154" s="6"/>
      <c r="NO154" s="6"/>
      <c r="NQ154" s="8"/>
      <c r="NR154" s="32"/>
      <c r="NS154" s="27"/>
      <c r="NT154" s="27"/>
      <c r="NV154" s="6"/>
      <c r="NW154" s="6"/>
      <c r="NX154" s="6"/>
      <c r="NY154" s="6"/>
      <c r="OA154" s="8"/>
      <c r="OB154" s="32"/>
      <c r="OC154" s="27"/>
      <c r="OD154" s="27"/>
      <c r="OF154" s="6"/>
      <c r="OG154" s="6"/>
      <c r="OH154" s="6"/>
      <c r="OI154" s="6"/>
      <c r="OK154" s="8"/>
      <c r="OL154" s="32"/>
      <c r="OM154" s="27"/>
      <c r="ON154" s="27"/>
      <c r="OP154" s="6"/>
      <c r="OQ154" s="6"/>
      <c r="OR154" s="6"/>
      <c r="OS154" s="6"/>
      <c r="OT154" s="6"/>
      <c r="PF154" s="8"/>
      <c r="PG154" s="32"/>
      <c r="PH154" s="27"/>
      <c r="PI154" s="27"/>
      <c r="PK154" s="6"/>
      <c r="PL154" s="6"/>
      <c r="PM154" s="6"/>
      <c r="PN154" s="6"/>
      <c r="PO154" s="6"/>
      <c r="PQ154" s="8"/>
      <c r="PR154" s="32"/>
      <c r="PS154" s="27"/>
      <c r="PT154" s="27"/>
      <c r="PV154" s="6"/>
      <c r="PW154" s="6"/>
      <c r="PX154" s="6"/>
      <c r="PY154" s="6"/>
      <c r="PZ154" s="6"/>
      <c r="QB154" s="8"/>
      <c r="QC154" s="32"/>
      <c r="QD154" s="27"/>
      <c r="QE154" s="27"/>
      <c r="QG154" s="6"/>
      <c r="QH154" s="6"/>
      <c r="QI154" s="6"/>
      <c r="QJ154" s="6"/>
      <c r="QK154" s="6"/>
      <c r="QM154" s="8"/>
      <c r="QN154" s="32"/>
      <c r="QO154" s="27"/>
      <c r="QP154" s="27"/>
      <c r="QR154" s="6"/>
      <c r="QS154" s="6"/>
      <c r="QT154" s="6"/>
      <c r="QU154" s="6"/>
      <c r="QV154" s="6"/>
      <c r="QX154" s="8"/>
      <c r="QY154" s="32"/>
      <c r="QZ154" s="27"/>
      <c r="RA154" s="27"/>
      <c r="RC154" s="6"/>
      <c r="RD154" s="6"/>
      <c r="RE154" s="6"/>
      <c r="RF154" s="6"/>
      <c r="RG154" s="6"/>
    </row>
    <row r="155" spans="141:475">
      <c r="EK155" s="8"/>
      <c r="EL155" s="32"/>
      <c r="EM155" s="27"/>
      <c r="EN155" s="27"/>
      <c r="EP155" s="6"/>
      <c r="EQ155" s="6"/>
      <c r="ER155" s="6"/>
      <c r="ES155" s="6"/>
      <c r="EU155" s="8"/>
      <c r="EV155" s="32"/>
      <c r="EW155" s="27"/>
      <c r="EX155" s="27"/>
      <c r="EZ155" s="6"/>
      <c r="FA155" s="6"/>
      <c r="FB155" s="6"/>
      <c r="FC155" s="6"/>
      <c r="FE155" s="8"/>
      <c r="FF155" s="32"/>
      <c r="FG155" s="27"/>
      <c r="FH155" s="27"/>
      <c r="FJ155" s="6"/>
      <c r="FK155" s="6"/>
      <c r="FL155" s="6"/>
      <c r="FM155" s="6"/>
      <c r="FO155" s="8"/>
      <c r="FP155" s="32"/>
      <c r="FQ155" s="27"/>
      <c r="FR155" s="27"/>
      <c r="FT155" s="6"/>
      <c r="FU155" s="6"/>
      <c r="FV155" s="6"/>
      <c r="FW155" s="6"/>
      <c r="FY155" s="8"/>
      <c r="FZ155" s="32"/>
      <c r="GA155" s="27"/>
      <c r="GB155" s="27"/>
      <c r="GD155" s="6"/>
      <c r="GE155" s="6"/>
      <c r="GF155" s="6"/>
      <c r="GG155" s="6"/>
      <c r="GI155" s="8"/>
      <c r="GJ155" s="32"/>
      <c r="GK155" s="27"/>
      <c r="GL155" s="27"/>
      <c r="GN155" s="6"/>
      <c r="GO155" s="6"/>
      <c r="GP155" s="6"/>
      <c r="GQ155" s="6"/>
      <c r="GS155" s="8"/>
      <c r="GT155" s="32"/>
      <c r="GU155" s="27"/>
      <c r="GV155" s="27"/>
      <c r="GX155" s="6"/>
      <c r="GY155" s="6"/>
      <c r="GZ155" s="6"/>
      <c r="HA155" s="6"/>
      <c r="HC155" s="8"/>
      <c r="HD155" s="32"/>
      <c r="HE155" s="27"/>
      <c r="HF155" s="27"/>
      <c r="HH155" s="6"/>
      <c r="HI155" s="6"/>
      <c r="HJ155" s="6"/>
      <c r="HK155" s="6"/>
      <c r="HM155" s="8"/>
      <c r="HN155" s="32"/>
      <c r="HO155" s="27"/>
      <c r="HP155" s="27"/>
      <c r="HR155" s="6"/>
      <c r="HS155" s="6"/>
      <c r="HT155" s="6"/>
      <c r="HU155" s="6"/>
      <c r="HW155" s="8"/>
      <c r="HX155" s="32"/>
      <c r="HY155" s="27"/>
      <c r="HZ155" s="27"/>
      <c r="IB155" s="6"/>
      <c r="IC155" s="6"/>
      <c r="ID155" s="6"/>
      <c r="IE155" s="6"/>
      <c r="IG155" s="8"/>
      <c r="IH155" s="32"/>
      <c r="II155" s="27"/>
      <c r="IJ155" s="27"/>
      <c r="IL155" s="6"/>
      <c r="IM155" s="6"/>
      <c r="IN155" s="6"/>
      <c r="IO155" s="6"/>
      <c r="IQ155" s="8"/>
      <c r="IR155" s="32"/>
      <c r="IS155" s="27"/>
      <c r="IT155" s="27"/>
      <c r="IV155" s="6"/>
      <c r="IW155" s="6"/>
      <c r="IX155" s="6"/>
      <c r="IY155" s="6"/>
      <c r="JA155" s="8"/>
      <c r="JB155" s="32"/>
      <c r="JC155" s="27"/>
      <c r="JD155" s="27"/>
      <c r="JF155" s="6"/>
      <c r="JG155" s="6"/>
      <c r="JH155" s="6"/>
      <c r="JI155" s="6"/>
      <c r="JK155" s="8"/>
      <c r="JL155" s="32"/>
      <c r="JM155" s="27"/>
      <c r="JN155" s="27"/>
      <c r="JP155" s="6"/>
      <c r="JQ155" s="6"/>
      <c r="JR155" s="6"/>
      <c r="JS155" s="6"/>
      <c r="JU155" s="8"/>
      <c r="JV155" s="32"/>
      <c r="JW155" s="27"/>
      <c r="JX155" s="27"/>
      <c r="JZ155" s="6"/>
      <c r="KA155" s="6"/>
      <c r="KB155" s="6"/>
      <c r="KC155" s="6"/>
      <c r="KE155" s="8"/>
      <c r="KF155" s="32"/>
      <c r="KG155" s="27"/>
      <c r="KH155" s="27"/>
      <c r="KJ155" s="6"/>
      <c r="KK155" s="6"/>
      <c r="KL155" s="6"/>
      <c r="KM155" s="6"/>
      <c r="KO155" s="8"/>
      <c r="KP155" s="32"/>
      <c r="KQ155" s="27"/>
      <c r="KR155" s="27"/>
      <c r="KT155" s="6"/>
      <c r="KU155" s="6"/>
      <c r="KV155" s="6"/>
      <c r="KW155" s="6"/>
      <c r="KY155" s="8"/>
      <c r="KZ155" s="32"/>
      <c r="LA155" s="27"/>
      <c r="LB155" s="27"/>
      <c r="LD155" s="6"/>
      <c r="LE155" s="6"/>
      <c r="LF155" s="6"/>
      <c r="LG155" s="6"/>
      <c r="LI155" s="8"/>
      <c r="LJ155" s="32"/>
      <c r="LK155" s="27"/>
      <c r="LL155" s="27"/>
      <c r="LN155" s="6"/>
      <c r="LO155" s="6"/>
      <c r="LP155" s="6"/>
      <c r="LQ155" s="6"/>
      <c r="LS155" s="8"/>
      <c r="LT155" s="32"/>
      <c r="LU155" s="27"/>
      <c r="LV155" s="27"/>
      <c r="LX155" s="6"/>
      <c r="LY155" s="6"/>
      <c r="LZ155" s="6"/>
      <c r="MA155" s="6"/>
      <c r="MC155" s="8"/>
      <c r="MD155" s="32"/>
      <c r="ME155" s="27"/>
      <c r="MF155" s="27"/>
      <c r="MH155" s="6"/>
      <c r="MI155" s="6"/>
      <c r="MJ155" s="6"/>
      <c r="MK155" s="6"/>
      <c r="MM155" s="8"/>
      <c r="MN155" s="32"/>
      <c r="MO155" s="27"/>
      <c r="MP155" s="27"/>
      <c r="MR155" s="6"/>
      <c r="MS155" s="6"/>
      <c r="MT155" s="6"/>
      <c r="MU155" s="6"/>
      <c r="MW155" s="8"/>
      <c r="MX155" s="32"/>
      <c r="MY155" s="27"/>
      <c r="MZ155" s="27"/>
      <c r="NB155" s="6"/>
      <c r="NC155" s="6"/>
      <c r="ND155" s="6"/>
      <c r="NE155" s="6"/>
      <c r="NG155" s="8"/>
      <c r="NH155" s="32"/>
      <c r="NI155" s="27"/>
      <c r="NJ155" s="27"/>
      <c r="NL155" s="6"/>
      <c r="NM155" s="6"/>
      <c r="NN155" s="6"/>
      <c r="NO155" s="6"/>
      <c r="NQ155" s="8"/>
      <c r="NR155" s="32"/>
      <c r="NS155" s="27"/>
      <c r="NT155" s="27"/>
      <c r="NV155" s="6"/>
      <c r="NW155" s="6"/>
      <c r="NX155" s="6"/>
      <c r="NY155" s="6"/>
      <c r="OA155" s="8"/>
      <c r="OB155" s="32"/>
      <c r="OC155" s="27"/>
      <c r="OD155" s="27"/>
      <c r="OF155" s="6"/>
      <c r="OG155" s="6"/>
      <c r="OH155" s="6"/>
      <c r="OI155" s="6"/>
      <c r="OK155" s="8"/>
      <c r="OL155" s="32"/>
      <c r="OM155" s="27"/>
      <c r="ON155" s="27"/>
      <c r="OP155" s="6"/>
      <c r="OQ155" s="6"/>
      <c r="OR155" s="6"/>
      <c r="OS155" s="6"/>
      <c r="OT155" s="6"/>
      <c r="PF155" s="8"/>
      <c r="PG155" s="32"/>
      <c r="PH155" s="27"/>
      <c r="PI155" s="27"/>
      <c r="PK155" s="6"/>
      <c r="PL155" s="6"/>
      <c r="PM155" s="6"/>
      <c r="PN155" s="6"/>
      <c r="PO155" s="6"/>
      <c r="PQ155" s="8"/>
      <c r="PR155" s="32"/>
      <c r="PS155" s="27"/>
      <c r="PT155" s="27"/>
      <c r="PV155" s="6"/>
      <c r="PW155" s="6"/>
      <c r="PX155" s="6"/>
      <c r="PY155" s="6"/>
      <c r="PZ155" s="6"/>
      <c r="QB155" s="8"/>
      <c r="QC155" s="32"/>
      <c r="QD155" s="27"/>
      <c r="QE155" s="27"/>
      <c r="QG155" s="6"/>
      <c r="QH155" s="6"/>
      <c r="QI155" s="6"/>
      <c r="QJ155" s="6"/>
      <c r="QK155" s="6"/>
      <c r="QM155" s="8"/>
      <c r="QN155" s="32"/>
      <c r="QO155" s="27"/>
      <c r="QP155" s="27"/>
      <c r="QR155" s="6"/>
      <c r="QS155" s="6"/>
      <c r="QT155" s="6"/>
      <c r="QU155" s="6"/>
      <c r="QV155" s="6"/>
      <c r="QX155" s="8"/>
      <c r="QY155" s="32"/>
      <c r="QZ155" s="27"/>
      <c r="RA155" s="27"/>
      <c r="RC155" s="6"/>
      <c r="RD155" s="6"/>
      <c r="RE155" s="6"/>
      <c r="RF155" s="6"/>
      <c r="RG155" s="6"/>
    </row>
    <row r="156" spans="141:475">
      <c r="EK156" s="8"/>
      <c r="EL156" s="32"/>
      <c r="EM156" s="27"/>
      <c r="EN156" s="27"/>
      <c r="EP156" s="6"/>
      <c r="EQ156" s="6"/>
      <c r="ER156" s="6"/>
      <c r="ES156" s="6"/>
      <c r="EU156" s="8"/>
      <c r="EV156" s="32"/>
      <c r="EW156" s="27"/>
      <c r="EX156" s="27"/>
      <c r="EZ156" s="6"/>
      <c r="FA156" s="6"/>
      <c r="FB156" s="6"/>
      <c r="FC156" s="6"/>
      <c r="FE156" s="8"/>
      <c r="FF156" s="32"/>
      <c r="FG156" s="27"/>
      <c r="FH156" s="27"/>
      <c r="FJ156" s="6"/>
      <c r="FK156" s="6"/>
      <c r="FL156" s="6"/>
      <c r="FM156" s="6"/>
      <c r="FO156" s="8"/>
      <c r="FP156" s="32"/>
      <c r="FQ156" s="27"/>
      <c r="FR156" s="27"/>
      <c r="FT156" s="6"/>
      <c r="FU156" s="6"/>
      <c r="FV156" s="6"/>
      <c r="FW156" s="6"/>
      <c r="FY156" s="8"/>
      <c r="FZ156" s="32"/>
      <c r="GA156" s="27"/>
      <c r="GB156" s="27"/>
      <c r="GD156" s="6"/>
      <c r="GE156" s="6"/>
      <c r="GF156" s="6"/>
      <c r="GG156" s="6"/>
      <c r="GI156" s="8"/>
      <c r="GJ156" s="32"/>
      <c r="GK156" s="27"/>
      <c r="GL156" s="27"/>
      <c r="GN156" s="6"/>
      <c r="GO156" s="6"/>
      <c r="GP156" s="6"/>
      <c r="GQ156" s="6"/>
      <c r="GS156" s="8"/>
      <c r="GT156" s="32"/>
      <c r="GU156" s="27"/>
      <c r="GV156" s="27"/>
      <c r="GX156" s="6"/>
      <c r="GY156" s="6"/>
      <c r="GZ156" s="6"/>
      <c r="HA156" s="6"/>
      <c r="HC156" s="8"/>
      <c r="HD156" s="32"/>
      <c r="HE156" s="27"/>
      <c r="HF156" s="27"/>
      <c r="HH156" s="6"/>
      <c r="HI156" s="6"/>
      <c r="HJ156" s="6"/>
      <c r="HK156" s="6"/>
      <c r="HM156" s="8"/>
      <c r="HN156" s="32"/>
      <c r="HO156" s="27"/>
      <c r="HP156" s="27"/>
      <c r="HR156" s="6"/>
      <c r="HS156" s="6"/>
      <c r="HT156" s="6"/>
      <c r="HU156" s="6"/>
      <c r="HW156" s="8"/>
      <c r="HX156" s="32"/>
      <c r="HY156" s="27"/>
      <c r="HZ156" s="27"/>
      <c r="IB156" s="6"/>
      <c r="IC156" s="6"/>
      <c r="ID156" s="6"/>
      <c r="IE156" s="6"/>
      <c r="IG156" s="8"/>
      <c r="IH156" s="32"/>
      <c r="II156" s="27"/>
      <c r="IJ156" s="27"/>
      <c r="IL156" s="6"/>
      <c r="IM156" s="6"/>
      <c r="IN156" s="6"/>
      <c r="IO156" s="6"/>
      <c r="IQ156" s="8"/>
      <c r="IR156" s="32"/>
      <c r="IS156" s="27"/>
      <c r="IT156" s="27"/>
      <c r="IV156" s="6"/>
      <c r="IW156" s="6"/>
      <c r="IX156" s="6"/>
      <c r="IY156" s="6"/>
      <c r="JA156" s="8"/>
      <c r="JB156" s="32"/>
      <c r="JC156" s="27"/>
      <c r="JD156" s="27"/>
      <c r="JF156" s="6"/>
      <c r="JG156" s="6"/>
      <c r="JH156" s="6"/>
      <c r="JI156" s="6"/>
      <c r="JK156" s="8"/>
      <c r="JL156" s="32"/>
      <c r="JM156" s="27"/>
      <c r="JN156" s="27"/>
      <c r="JP156" s="6"/>
      <c r="JQ156" s="6"/>
      <c r="JR156" s="6"/>
      <c r="JS156" s="6"/>
      <c r="JU156" s="8"/>
      <c r="JV156" s="32"/>
      <c r="JW156" s="27"/>
      <c r="JX156" s="27"/>
      <c r="JZ156" s="6"/>
      <c r="KA156" s="6"/>
      <c r="KB156" s="6"/>
      <c r="KC156" s="6"/>
      <c r="KE156" s="8"/>
      <c r="KF156" s="32"/>
      <c r="KG156" s="27"/>
      <c r="KH156" s="27"/>
      <c r="KJ156" s="6"/>
      <c r="KK156" s="6"/>
      <c r="KL156" s="6"/>
      <c r="KM156" s="6"/>
      <c r="KO156" s="8"/>
      <c r="KP156" s="32"/>
      <c r="KQ156" s="27"/>
      <c r="KR156" s="27"/>
      <c r="KT156" s="6"/>
      <c r="KU156" s="6"/>
      <c r="KV156" s="6"/>
      <c r="KW156" s="6"/>
      <c r="KY156" s="8"/>
      <c r="KZ156" s="32"/>
      <c r="LA156" s="27"/>
      <c r="LB156" s="27"/>
      <c r="LD156" s="6"/>
      <c r="LE156" s="6"/>
      <c r="LF156" s="6"/>
      <c r="LG156" s="6"/>
      <c r="LI156" s="8"/>
      <c r="LJ156" s="32"/>
      <c r="LK156" s="27"/>
      <c r="LL156" s="27"/>
      <c r="LN156" s="6"/>
      <c r="LO156" s="6"/>
      <c r="LP156" s="6"/>
      <c r="LQ156" s="6"/>
      <c r="LS156" s="8"/>
      <c r="LT156" s="32"/>
      <c r="LU156" s="27"/>
      <c r="LV156" s="27"/>
      <c r="LX156" s="6"/>
      <c r="LY156" s="6"/>
      <c r="LZ156" s="6"/>
      <c r="MA156" s="6"/>
      <c r="MC156" s="8"/>
      <c r="MD156" s="32"/>
      <c r="ME156" s="27"/>
      <c r="MF156" s="27"/>
      <c r="MH156" s="6"/>
      <c r="MI156" s="6"/>
      <c r="MJ156" s="6"/>
      <c r="MK156" s="6"/>
      <c r="MM156" s="8"/>
      <c r="MN156" s="32"/>
      <c r="MO156" s="27"/>
      <c r="MP156" s="27"/>
      <c r="MR156" s="6"/>
      <c r="MS156" s="6"/>
      <c r="MT156" s="6"/>
      <c r="MU156" s="6"/>
      <c r="MW156" s="8"/>
      <c r="MX156" s="32"/>
      <c r="MY156" s="27"/>
      <c r="MZ156" s="27"/>
      <c r="NB156" s="6"/>
      <c r="NC156" s="6"/>
      <c r="ND156" s="6"/>
      <c r="NE156" s="6"/>
      <c r="NG156" s="8"/>
      <c r="NH156" s="32"/>
      <c r="NI156" s="27"/>
      <c r="NJ156" s="27"/>
      <c r="NL156" s="6"/>
      <c r="NM156" s="6"/>
      <c r="NN156" s="6"/>
      <c r="NO156" s="6"/>
      <c r="NQ156" s="8"/>
      <c r="NR156" s="32"/>
      <c r="NS156" s="27"/>
      <c r="NT156" s="27"/>
      <c r="NV156" s="6"/>
      <c r="NW156" s="6"/>
      <c r="NX156" s="6"/>
      <c r="NY156" s="6"/>
      <c r="OA156" s="8"/>
      <c r="OB156" s="32"/>
      <c r="OC156" s="27"/>
      <c r="OD156" s="27"/>
      <c r="OF156" s="6"/>
      <c r="OG156" s="6"/>
      <c r="OH156" s="6"/>
      <c r="OI156" s="6"/>
      <c r="OK156" s="8"/>
      <c r="OL156" s="32"/>
      <c r="OM156" s="27"/>
      <c r="ON156" s="27"/>
      <c r="OP156" s="6"/>
      <c r="OQ156" s="6"/>
      <c r="OR156" s="6"/>
      <c r="OS156" s="6"/>
      <c r="OT156" s="6"/>
      <c r="PF156" s="8"/>
      <c r="PG156" s="32"/>
      <c r="PH156" s="27"/>
      <c r="PI156" s="27"/>
      <c r="PK156" s="6"/>
      <c r="PL156" s="6"/>
      <c r="PM156" s="6"/>
      <c r="PN156" s="6"/>
      <c r="PO156" s="6"/>
      <c r="PQ156" s="8"/>
      <c r="PR156" s="32"/>
      <c r="PS156" s="27"/>
      <c r="PT156" s="27"/>
      <c r="PV156" s="6"/>
      <c r="PW156" s="6"/>
      <c r="PX156" s="6"/>
      <c r="PY156" s="6"/>
      <c r="PZ156" s="6"/>
      <c r="QB156" s="8"/>
      <c r="QC156" s="32"/>
      <c r="QD156" s="27"/>
      <c r="QE156" s="27"/>
      <c r="QG156" s="6"/>
      <c r="QH156" s="6"/>
      <c r="QI156" s="6"/>
      <c r="QJ156" s="6"/>
      <c r="QK156" s="6"/>
      <c r="QM156" s="8"/>
      <c r="QN156" s="32"/>
      <c r="QO156" s="27"/>
      <c r="QP156" s="27"/>
      <c r="QR156" s="6"/>
      <c r="QS156" s="6"/>
      <c r="QT156" s="6"/>
      <c r="QU156" s="6"/>
      <c r="QV156" s="6"/>
      <c r="QX156" s="8"/>
      <c r="QY156" s="32"/>
      <c r="QZ156" s="27"/>
      <c r="RA156" s="27"/>
      <c r="RC156" s="6"/>
      <c r="RD156" s="6"/>
      <c r="RE156" s="6"/>
      <c r="RF156" s="6"/>
      <c r="RG156" s="6"/>
    </row>
    <row r="157" spans="141:475">
      <c r="EK157" s="8"/>
      <c r="EL157" s="32"/>
      <c r="EM157" s="27"/>
      <c r="EN157" s="27"/>
      <c r="EP157" s="6"/>
      <c r="EQ157" s="6"/>
      <c r="ER157" s="6"/>
      <c r="ES157" s="6"/>
      <c r="EU157" s="8"/>
      <c r="EV157" s="32"/>
      <c r="EW157" s="27"/>
      <c r="EX157" s="27"/>
      <c r="EZ157" s="6"/>
      <c r="FA157" s="6"/>
      <c r="FB157" s="6"/>
      <c r="FC157" s="6"/>
      <c r="FE157" s="8"/>
      <c r="FF157" s="32"/>
      <c r="FG157" s="27"/>
      <c r="FH157" s="27"/>
      <c r="FJ157" s="6"/>
      <c r="FK157" s="6"/>
      <c r="FL157" s="6"/>
      <c r="FM157" s="6"/>
      <c r="FO157" s="8"/>
      <c r="FP157" s="32"/>
      <c r="FQ157" s="27"/>
      <c r="FR157" s="27"/>
      <c r="FT157" s="6"/>
      <c r="FU157" s="6"/>
      <c r="FV157" s="6"/>
      <c r="FW157" s="6"/>
      <c r="FY157" s="8"/>
      <c r="FZ157" s="32"/>
      <c r="GA157" s="27"/>
      <c r="GB157" s="27"/>
      <c r="GD157" s="6"/>
      <c r="GE157" s="6"/>
      <c r="GF157" s="6"/>
      <c r="GG157" s="6"/>
      <c r="GI157" s="8"/>
      <c r="GJ157" s="32"/>
      <c r="GK157" s="27"/>
      <c r="GL157" s="27"/>
      <c r="GN157" s="6"/>
      <c r="GO157" s="6"/>
      <c r="GP157" s="6"/>
      <c r="GQ157" s="6"/>
      <c r="GS157" s="8"/>
      <c r="GT157" s="32"/>
      <c r="GU157" s="27"/>
      <c r="GV157" s="27"/>
      <c r="GX157" s="6"/>
      <c r="GY157" s="6"/>
      <c r="GZ157" s="6"/>
      <c r="HA157" s="6"/>
      <c r="HC157" s="8"/>
      <c r="HD157" s="32"/>
      <c r="HE157" s="27"/>
      <c r="HF157" s="27"/>
      <c r="HH157" s="6"/>
      <c r="HI157" s="6"/>
      <c r="HJ157" s="6"/>
      <c r="HK157" s="6"/>
      <c r="HM157" s="8"/>
      <c r="HN157" s="32"/>
      <c r="HO157" s="27"/>
      <c r="HP157" s="27"/>
      <c r="HR157" s="6"/>
      <c r="HS157" s="6"/>
      <c r="HT157" s="6"/>
      <c r="HU157" s="6"/>
      <c r="HW157" s="8"/>
      <c r="HX157" s="32"/>
      <c r="HY157" s="27"/>
      <c r="HZ157" s="27"/>
      <c r="IB157" s="6"/>
      <c r="IC157" s="6"/>
      <c r="ID157" s="6"/>
      <c r="IE157" s="6"/>
      <c r="IG157" s="8"/>
      <c r="IH157" s="32"/>
      <c r="II157" s="27"/>
      <c r="IJ157" s="27"/>
      <c r="IL157" s="6"/>
      <c r="IM157" s="6"/>
      <c r="IN157" s="6"/>
      <c r="IO157" s="6"/>
      <c r="IQ157" s="8"/>
      <c r="IR157" s="32"/>
      <c r="IS157" s="27"/>
      <c r="IT157" s="27"/>
      <c r="IV157" s="6"/>
      <c r="IW157" s="6"/>
      <c r="IX157" s="6"/>
      <c r="IY157" s="6"/>
      <c r="JA157" s="8"/>
      <c r="JB157" s="32"/>
      <c r="JC157" s="27"/>
      <c r="JD157" s="27"/>
      <c r="JF157" s="6"/>
      <c r="JG157" s="6"/>
      <c r="JH157" s="6"/>
      <c r="JI157" s="6"/>
      <c r="JK157" s="8"/>
      <c r="JL157" s="32"/>
      <c r="JM157" s="27"/>
      <c r="JN157" s="27"/>
      <c r="JP157" s="6"/>
      <c r="JQ157" s="6"/>
      <c r="JR157" s="6"/>
      <c r="JS157" s="6"/>
      <c r="JU157" s="8"/>
      <c r="JV157" s="32"/>
      <c r="JW157" s="27"/>
      <c r="JX157" s="27"/>
      <c r="JZ157" s="6"/>
      <c r="KA157" s="6"/>
      <c r="KB157" s="6"/>
      <c r="KC157" s="6"/>
      <c r="KE157" s="8"/>
      <c r="KF157" s="32"/>
      <c r="KG157" s="27"/>
      <c r="KH157" s="27"/>
      <c r="KJ157" s="6"/>
      <c r="KK157" s="6"/>
      <c r="KL157" s="6"/>
      <c r="KM157" s="6"/>
      <c r="KO157" s="8"/>
      <c r="KP157" s="32"/>
      <c r="KQ157" s="27"/>
      <c r="KR157" s="27"/>
      <c r="KT157" s="6"/>
      <c r="KU157" s="6"/>
      <c r="KV157" s="6"/>
      <c r="KW157" s="6"/>
      <c r="KY157" s="8"/>
      <c r="KZ157" s="32"/>
      <c r="LA157" s="27"/>
      <c r="LB157" s="27"/>
      <c r="LD157" s="6"/>
      <c r="LE157" s="6"/>
      <c r="LF157" s="6"/>
      <c r="LG157" s="6"/>
      <c r="LI157" s="8"/>
      <c r="LJ157" s="32"/>
      <c r="LK157" s="27"/>
      <c r="LL157" s="27"/>
      <c r="LN157" s="6"/>
      <c r="LO157" s="6"/>
      <c r="LP157" s="6"/>
      <c r="LQ157" s="6"/>
      <c r="LS157" s="8"/>
      <c r="LT157" s="32"/>
      <c r="LU157" s="27"/>
      <c r="LV157" s="27"/>
      <c r="LX157" s="6"/>
      <c r="LY157" s="6"/>
      <c r="LZ157" s="6"/>
      <c r="MA157" s="6"/>
      <c r="MC157" s="8"/>
      <c r="MD157" s="32"/>
      <c r="ME157" s="27"/>
      <c r="MF157" s="27"/>
      <c r="MH157" s="6"/>
      <c r="MI157" s="6"/>
      <c r="MJ157" s="6"/>
      <c r="MK157" s="6"/>
      <c r="MM157" s="8"/>
      <c r="MN157" s="32"/>
      <c r="MO157" s="27"/>
      <c r="MP157" s="27"/>
      <c r="MR157" s="6"/>
      <c r="MS157" s="6"/>
      <c r="MT157" s="6"/>
      <c r="MU157" s="6"/>
      <c r="MW157" s="8"/>
      <c r="MX157" s="32"/>
      <c r="MY157" s="27"/>
      <c r="MZ157" s="27"/>
      <c r="NB157" s="6"/>
      <c r="NC157" s="6"/>
      <c r="ND157" s="6"/>
      <c r="NE157" s="6"/>
      <c r="NG157" s="8"/>
      <c r="NH157" s="32"/>
      <c r="NI157" s="27"/>
      <c r="NJ157" s="27"/>
      <c r="NL157" s="6"/>
      <c r="NM157" s="6"/>
      <c r="NN157" s="6"/>
      <c r="NO157" s="6"/>
      <c r="NQ157" s="8"/>
      <c r="NR157" s="32"/>
      <c r="NS157" s="27"/>
      <c r="NT157" s="27"/>
      <c r="NV157" s="6"/>
      <c r="NW157" s="6"/>
      <c r="NX157" s="6"/>
      <c r="NY157" s="6"/>
      <c r="OA157" s="8"/>
      <c r="OB157" s="32"/>
      <c r="OC157" s="27"/>
      <c r="OD157" s="27"/>
      <c r="OF157" s="6"/>
      <c r="OG157" s="6"/>
      <c r="OH157" s="6"/>
      <c r="OI157" s="6"/>
      <c r="OK157" s="8"/>
      <c r="OL157" s="32"/>
      <c r="OM157" s="27"/>
      <c r="ON157" s="27"/>
      <c r="OP157" s="6"/>
      <c r="OQ157" s="6"/>
      <c r="OR157" s="6"/>
      <c r="OS157" s="6"/>
      <c r="OT157" s="6"/>
      <c r="PF157" s="8"/>
      <c r="PG157" s="32"/>
      <c r="PH157" s="27"/>
      <c r="PI157" s="27"/>
      <c r="PK157" s="6"/>
      <c r="PL157" s="6"/>
      <c r="PM157" s="6"/>
      <c r="PN157" s="6"/>
      <c r="PO157" s="6"/>
      <c r="PQ157" s="8"/>
      <c r="PR157" s="32"/>
      <c r="PS157" s="27"/>
      <c r="PT157" s="27"/>
      <c r="PV157" s="6"/>
      <c r="PW157" s="6"/>
      <c r="PX157" s="6"/>
      <c r="PY157" s="6"/>
      <c r="PZ157" s="6"/>
      <c r="QB157" s="8"/>
      <c r="QC157" s="32"/>
      <c r="QD157" s="27"/>
      <c r="QE157" s="27"/>
      <c r="QG157" s="6"/>
      <c r="QH157" s="6"/>
      <c r="QI157" s="6"/>
      <c r="QJ157" s="6"/>
      <c r="QK157" s="6"/>
      <c r="QM157" s="8"/>
      <c r="QN157" s="32"/>
      <c r="QO157" s="27"/>
      <c r="QP157" s="27"/>
      <c r="QR157" s="6"/>
      <c r="QS157" s="6"/>
      <c r="QT157" s="6"/>
      <c r="QU157" s="6"/>
      <c r="QV157" s="6"/>
      <c r="QX157" s="8"/>
      <c r="QY157" s="32"/>
      <c r="QZ157" s="27"/>
      <c r="RA157" s="27"/>
      <c r="RC157" s="6"/>
      <c r="RD157" s="6"/>
      <c r="RE157" s="6"/>
      <c r="RF157" s="6"/>
      <c r="RG157" s="6"/>
    </row>
    <row r="158" spans="141:475">
      <c r="EK158" s="8"/>
      <c r="EL158" s="32"/>
      <c r="EM158" s="27"/>
      <c r="EN158" s="27"/>
      <c r="EP158" s="6"/>
      <c r="EQ158" s="6"/>
      <c r="ER158" s="6"/>
      <c r="ES158" s="6"/>
      <c r="EU158" s="8"/>
      <c r="EV158" s="32"/>
      <c r="EW158" s="27"/>
      <c r="EX158" s="27"/>
      <c r="EZ158" s="6"/>
      <c r="FA158" s="6"/>
      <c r="FB158" s="6"/>
      <c r="FC158" s="6"/>
      <c r="FE158" s="8"/>
      <c r="FF158" s="32"/>
      <c r="FG158" s="27"/>
      <c r="FH158" s="27"/>
      <c r="FJ158" s="6"/>
      <c r="FK158" s="6"/>
      <c r="FL158" s="6"/>
      <c r="FM158" s="6"/>
      <c r="FO158" s="8"/>
      <c r="FP158" s="32"/>
      <c r="FQ158" s="27"/>
      <c r="FR158" s="27"/>
      <c r="FT158" s="6"/>
      <c r="FU158" s="6"/>
      <c r="FV158" s="6"/>
      <c r="FW158" s="6"/>
      <c r="FY158" s="8"/>
      <c r="FZ158" s="32"/>
      <c r="GA158" s="27"/>
      <c r="GB158" s="27"/>
      <c r="GD158" s="6"/>
      <c r="GE158" s="6"/>
      <c r="GF158" s="6"/>
      <c r="GG158" s="6"/>
      <c r="GI158" s="8"/>
      <c r="GJ158" s="32"/>
      <c r="GK158" s="27"/>
      <c r="GL158" s="27"/>
      <c r="GN158" s="6"/>
      <c r="GO158" s="6"/>
      <c r="GP158" s="6"/>
      <c r="GQ158" s="6"/>
      <c r="GS158" s="8"/>
      <c r="GT158" s="32"/>
      <c r="GU158" s="27"/>
      <c r="GV158" s="27"/>
      <c r="GX158" s="6"/>
      <c r="GY158" s="6"/>
      <c r="GZ158" s="6"/>
      <c r="HA158" s="6"/>
      <c r="HC158" s="8"/>
      <c r="HD158" s="32"/>
      <c r="HE158" s="27"/>
      <c r="HF158" s="27"/>
      <c r="HH158" s="6"/>
      <c r="HI158" s="6"/>
      <c r="HJ158" s="6"/>
      <c r="HK158" s="6"/>
      <c r="HM158" s="8"/>
      <c r="HN158" s="32"/>
      <c r="HO158" s="27"/>
      <c r="HP158" s="27"/>
      <c r="HR158" s="6"/>
      <c r="HS158" s="6"/>
      <c r="HT158" s="6"/>
      <c r="HU158" s="6"/>
      <c r="HW158" s="8"/>
      <c r="HX158" s="32"/>
      <c r="HY158" s="27"/>
      <c r="HZ158" s="27"/>
      <c r="IB158" s="6"/>
      <c r="IC158" s="6"/>
      <c r="ID158" s="6"/>
      <c r="IE158" s="6"/>
      <c r="IG158" s="8"/>
      <c r="IH158" s="32"/>
      <c r="II158" s="27"/>
      <c r="IJ158" s="27"/>
      <c r="IL158" s="6"/>
      <c r="IM158" s="6"/>
      <c r="IN158" s="6"/>
      <c r="IO158" s="6"/>
      <c r="IQ158" s="8"/>
      <c r="IR158" s="32"/>
      <c r="IS158" s="27"/>
      <c r="IT158" s="27"/>
      <c r="IV158" s="6"/>
      <c r="IW158" s="6"/>
      <c r="IX158" s="6"/>
      <c r="IY158" s="6"/>
      <c r="JA158" s="8"/>
      <c r="JB158" s="32"/>
      <c r="JC158" s="27"/>
      <c r="JD158" s="27"/>
      <c r="JF158" s="6"/>
      <c r="JG158" s="6"/>
      <c r="JH158" s="6"/>
      <c r="JI158" s="6"/>
      <c r="JK158" s="8"/>
      <c r="JL158" s="32"/>
      <c r="JM158" s="27"/>
      <c r="JN158" s="27"/>
      <c r="JP158" s="6"/>
      <c r="JQ158" s="6"/>
      <c r="JR158" s="6"/>
      <c r="JS158" s="6"/>
      <c r="JU158" s="8"/>
      <c r="JV158" s="32"/>
      <c r="JW158" s="27"/>
      <c r="JX158" s="27"/>
      <c r="JZ158" s="6"/>
      <c r="KA158" s="6"/>
      <c r="KB158" s="6"/>
      <c r="KC158" s="6"/>
      <c r="KE158" s="8"/>
      <c r="KF158" s="32"/>
      <c r="KG158" s="27"/>
      <c r="KH158" s="27"/>
      <c r="KJ158" s="6"/>
      <c r="KK158" s="6"/>
      <c r="KL158" s="6"/>
      <c r="KM158" s="6"/>
      <c r="KO158" s="8"/>
      <c r="KP158" s="32"/>
      <c r="KQ158" s="27"/>
      <c r="KR158" s="27"/>
      <c r="KT158" s="6"/>
      <c r="KU158" s="6"/>
      <c r="KV158" s="6"/>
      <c r="KW158" s="6"/>
      <c r="KY158" s="8"/>
      <c r="KZ158" s="32"/>
      <c r="LA158" s="27"/>
      <c r="LB158" s="27"/>
      <c r="LD158" s="6"/>
      <c r="LE158" s="6"/>
      <c r="LF158" s="6"/>
      <c r="LG158" s="6"/>
      <c r="LI158" s="8"/>
      <c r="LJ158" s="32"/>
      <c r="LK158" s="27"/>
      <c r="LL158" s="27"/>
      <c r="LN158" s="6"/>
      <c r="LO158" s="6"/>
      <c r="LP158" s="6"/>
      <c r="LQ158" s="6"/>
      <c r="LS158" s="8"/>
      <c r="LT158" s="32"/>
      <c r="LU158" s="27"/>
      <c r="LV158" s="27"/>
      <c r="LX158" s="6"/>
      <c r="LY158" s="6"/>
      <c r="LZ158" s="6"/>
      <c r="MA158" s="6"/>
      <c r="MC158" s="8"/>
      <c r="MD158" s="32"/>
      <c r="ME158" s="27"/>
      <c r="MF158" s="27"/>
      <c r="MH158" s="6"/>
      <c r="MI158" s="6"/>
      <c r="MJ158" s="6"/>
      <c r="MK158" s="6"/>
      <c r="MM158" s="8"/>
      <c r="MN158" s="32"/>
      <c r="MO158" s="27"/>
      <c r="MP158" s="27"/>
      <c r="MR158" s="6"/>
      <c r="MS158" s="6"/>
      <c r="MT158" s="6"/>
      <c r="MU158" s="6"/>
      <c r="MW158" s="8"/>
      <c r="MX158" s="32"/>
      <c r="MY158" s="27"/>
      <c r="MZ158" s="27"/>
      <c r="NB158" s="6"/>
      <c r="NC158" s="6"/>
      <c r="ND158" s="6"/>
      <c r="NE158" s="6"/>
      <c r="NG158" s="8"/>
      <c r="NH158" s="32"/>
      <c r="NI158" s="27"/>
      <c r="NJ158" s="27"/>
      <c r="NL158" s="6"/>
      <c r="NM158" s="6"/>
      <c r="NN158" s="6"/>
      <c r="NO158" s="6"/>
      <c r="NQ158" s="8"/>
      <c r="NR158" s="32"/>
      <c r="NS158" s="27"/>
      <c r="NT158" s="27"/>
      <c r="NV158" s="6"/>
      <c r="NW158" s="6"/>
      <c r="NX158" s="6"/>
      <c r="NY158" s="6"/>
      <c r="OA158" s="8"/>
      <c r="OB158" s="32"/>
      <c r="OC158" s="27"/>
      <c r="OD158" s="27"/>
      <c r="OF158" s="6"/>
      <c r="OG158" s="6"/>
      <c r="OH158" s="6"/>
      <c r="OI158" s="6"/>
      <c r="OK158" s="8"/>
      <c r="OL158" s="32"/>
      <c r="OM158" s="27"/>
      <c r="ON158" s="27"/>
      <c r="OP158" s="6"/>
      <c r="OQ158" s="6"/>
      <c r="OR158" s="6"/>
      <c r="OS158" s="6"/>
      <c r="OT158" s="6"/>
      <c r="PF158" s="8"/>
      <c r="PG158" s="32"/>
      <c r="PH158" s="27"/>
      <c r="PI158" s="27"/>
      <c r="PK158" s="6"/>
      <c r="PL158" s="6"/>
      <c r="PM158" s="6"/>
      <c r="PN158" s="6"/>
      <c r="PO158" s="6"/>
      <c r="PQ158" s="8"/>
      <c r="PR158" s="32"/>
      <c r="PS158" s="27"/>
      <c r="PT158" s="27"/>
      <c r="PV158" s="6"/>
      <c r="PW158" s="6"/>
      <c r="PX158" s="6"/>
      <c r="PY158" s="6"/>
      <c r="PZ158" s="6"/>
      <c r="QB158" s="8"/>
      <c r="QC158" s="32"/>
      <c r="QD158" s="27"/>
      <c r="QE158" s="27"/>
      <c r="QG158" s="6"/>
      <c r="QH158" s="6"/>
      <c r="QI158" s="6"/>
      <c r="QJ158" s="6"/>
      <c r="QK158" s="6"/>
      <c r="QM158" s="8"/>
      <c r="QN158" s="32"/>
      <c r="QO158" s="27"/>
      <c r="QP158" s="27"/>
      <c r="QR158" s="6"/>
      <c r="QS158" s="6"/>
      <c r="QT158" s="6"/>
      <c r="QU158" s="6"/>
      <c r="QV158" s="6"/>
      <c r="QX158" s="8"/>
      <c r="QY158" s="32"/>
      <c r="QZ158" s="27"/>
      <c r="RA158" s="27"/>
      <c r="RC158" s="6"/>
      <c r="RD158" s="6"/>
      <c r="RE158" s="6"/>
      <c r="RF158" s="6"/>
      <c r="RG158" s="6"/>
    </row>
    <row r="159" spans="141:475">
      <c r="EK159" s="8"/>
      <c r="EL159" s="32"/>
      <c r="EM159" s="27"/>
      <c r="EN159" s="27"/>
      <c r="EP159" s="6"/>
      <c r="EQ159" s="6"/>
      <c r="ER159" s="6"/>
      <c r="ES159" s="6"/>
      <c r="EU159" s="8"/>
      <c r="EV159" s="32"/>
      <c r="EW159" s="27"/>
      <c r="EX159" s="27"/>
      <c r="EZ159" s="6"/>
      <c r="FA159" s="6"/>
      <c r="FB159" s="6"/>
      <c r="FC159" s="6"/>
      <c r="FE159" s="8"/>
      <c r="FF159" s="32"/>
      <c r="FG159" s="27"/>
      <c r="FH159" s="27"/>
      <c r="FJ159" s="6"/>
      <c r="FK159" s="6"/>
      <c r="FL159" s="6"/>
      <c r="FM159" s="6"/>
      <c r="FO159" s="8"/>
      <c r="FP159" s="32"/>
      <c r="FQ159" s="27"/>
      <c r="FR159" s="27"/>
      <c r="FT159" s="6"/>
      <c r="FU159" s="6"/>
      <c r="FV159" s="6"/>
      <c r="FW159" s="6"/>
      <c r="FY159" s="8"/>
      <c r="FZ159" s="32"/>
      <c r="GA159" s="27"/>
      <c r="GB159" s="27"/>
      <c r="GD159" s="6"/>
      <c r="GE159" s="6"/>
      <c r="GF159" s="6"/>
      <c r="GG159" s="6"/>
      <c r="GI159" s="8"/>
      <c r="GJ159" s="32"/>
      <c r="GK159" s="27"/>
      <c r="GL159" s="27"/>
      <c r="GN159" s="6"/>
      <c r="GO159" s="6"/>
      <c r="GP159" s="6"/>
      <c r="GQ159" s="6"/>
      <c r="GS159" s="8"/>
      <c r="GT159" s="32"/>
      <c r="GU159" s="27"/>
      <c r="GV159" s="27"/>
      <c r="GX159" s="6"/>
      <c r="GY159" s="6"/>
      <c r="GZ159" s="6"/>
      <c r="HA159" s="6"/>
      <c r="HC159" s="8"/>
      <c r="HD159" s="32"/>
      <c r="HE159" s="27"/>
      <c r="HF159" s="27"/>
      <c r="HH159" s="6"/>
      <c r="HI159" s="6"/>
      <c r="HJ159" s="6"/>
      <c r="HK159" s="6"/>
      <c r="HM159" s="8"/>
      <c r="HN159" s="32"/>
      <c r="HO159" s="27"/>
      <c r="HP159" s="27"/>
      <c r="HR159" s="6"/>
      <c r="HS159" s="6"/>
      <c r="HT159" s="6"/>
      <c r="HU159" s="6"/>
      <c r="HW159" s="8"/>
      <c r="HX159" s="32"/>
      <c r="HY159" s="27"/>
      <c r="HZ159" s="27"/>
      <c r="IB159" s="6"/>
      <c r="IC159" s="6"/>
      <c r="ID159" s="6"/>
      <c r="IE159" s="6"/>
      <c r="IG159" s="8"/>
      <c r="IH159" s="32"/>
      <c r="II159" s="27"/>
      <c r="IJ159" s="27"/>
      <c r="IL159" s="6"/>
      <c r="IM159" s="6"/>
      <c r="IN159" s="6"/>
      <c r="IO159" s="6"/>
      <c r="IQ159" s="8"/>
      <c r="IR159" s="32"/>
      <c r="IS159" s="27"/>
      <c r="IT159" s="27"/>
      <c r="IV159" s="6"/>
      <c r="IW159" s="6"/>
      <c r="IX159" s="6"/>
      <c r="IY159" s="6"/>
      <c r="JA159" s="8"/>
      <c r="JB159" s="32"/>
      <c r="JC159" s="27"/>
      <c r="JD159" s="27"/>
      <c r="JF159" s="6"/>
      <c r="JG159" s="6"/>
      <c r="JH159" s="6"/>
      <c r="JI159" s="6"/>
      <c r="JK159" s="8"/>
      <c r="JL159" s="32"/>
      <c r="JM159" s="27"/>
      <c r="JN159" s="27"/>
      <c r="JP159" s="6"/>
      <c r="JQ159" s="6"/>
      <c r="JR159" s="6"/>
      <c r="JS159" s="6"/>
      <c r="JU159" s="8"/>
      <c r="JV159" s="32"/>
      <c r="JW159" s="27"/>
      <c r="JX159" s="27"/>
      <c r="JZ159" s="6"/>
      <c r="KA159" s="6"/>
      <c r="KB159" s="6"/>
      <c r="KC159" s="6"/>
      <c r="KE159" s="8"/>
      <c r="KF159" s="32"/>
      <c r="KG159" s="27"/>
      <c r="KH159" s="27"/>
      <c r="KJ159" s="6"/>
      <c r="KK159" s="6"/>
      <c r="KL159" s="6"/>
      <c r="KM159" s="6"/>
      <c r="KO159" s="8"/>
      <c r="KP159" s="32"/>
      <c r="KQ159" s="27"/>
      <c r="KR159" s="27"/>
      <c r="KT159" s="6"/>
      <c r="KU159" s="6"/>
      <c r="KV159" s="6"/>
      <c r="KW159" s="6"/>
      <c r="KY159" s="8"/>
      <c r="KZ159" s="32"/>
      <c r="LA159" s="27"/>
      <c r="LB159" s="27"/>
      <c r="LD159" s="6"/>
      <c r="LE159" s="6"/>
      <c r="LF159" s="6"/>
      <c r="LG159" s="6"/>
      <c r="LI159" s="8"/>
      <c r="LJ159" s="32"/>
      <c r="LK159" s="27"/>
      <c r="LL159" s="27"/>
      <c r="LN159" s="6"/>
      <c r="LO159" s="6"/>
      <c r="LP159" s="6"/>
      <c r="LQ159" s="6"/>
      <c r="LS159" s="8"/>
      <c r="LT159" s="32"/>
      <c r="LU159" s="27"/>
      <c r="LV159" s="27"/>
      <c r="LX159" s="6"/>
      <c r="LY159" s="6"/>
      <c r="LZ159" s="6"/>
      <c r="MA159" s="6"/>
      <c r="MC159" s="8"/>
      <c r="MD159" s="32"/>
      <c r="ME159" s="27"/>
      <c r="MF159" s="27"/>
      <c r="MH159" s="6"/>
      <c r="MI159" s="6"/>
      <c r="MJ159" s="6"/>
      <c r="MK159" s="6"/>
      <c r="MM159" s="8"/>
      <c r="MN159" s="32"/>
      <c r="MO159" s="27"/>
      <c r="MP159" s="27"/>
      <c r="MR159" s="6"/>
      <c r="MS159" s="6"/>
      <c r="MT159" s="6"/>
      <c r="MU159" s="6"/>
      <c r="MW159" s="8"/>
      <c r="MX159" s="32"/>
      <c r="MY159" s="27"/>
      <c r="MZ159" s="27"/>
      <c r="NB159" s="6"/>
      <c r="NC159" s="6"/>
      <c r="ND159" s="6"/>
      <c r="NE159" s="6"/>
      <c r="NG159" s="8"/>
      <c r="NH159" s="32"/>
      <c r="NI159" s="27"/>
      <c r="NJ159" s="27"/>
      <c r="NL159" s="6"/>
      <c r="NM159" s="6"/>
      <c r="NN159" s="6"/>
      <c r="NO159" s="6"/>
      <c r="NQ159" s="8"/>
      <c r="NR159" s="32"/>
      <c r="NS159" s="27"/>
      <c r="NT159" s="27"/>
      <c r="NV159" s="6"/>
      <c r="NW159" s="6"/>
      <c r="NX159" s="6"/>
      <c r="NY159" s="6"/>
      <c r="OA159" s="8"/>
      <c r="OB159" s="32"/>
      <c r="OC159" s="27"/>
      <c r="OD159" s="27"/>
      <c r="OF159" s="6"/>
      <c r="OG159" s="6"/>
      <c r="OH159" s="6"/>
      <c r="OI159" s="6"/>
      <c r="OK159" s="8"/>
      <c r="OL159" s="32"/>
      <c r="OM159" s="27"/>
      <c r="ON159" s="27"/>
      <c r="OP159" s="6"/>
      <c r="OQ159" s="6"/>
      <c r="OR159" s="6"/>
      <c r="OS159" s="6"/>
      <c r="OT159" s="6"/>
      <c r="PF159" s="8"/>
      <c r="PG159" s="32"/>
      <c r="PH159" s="27"/>
      <c r="PI159" s="27"/>
      <c r="PK159" s="6"/>
      <c r="PL159" s="6"/>
      <c r="PM159" s="6"/>
      <c r="PN159" s="6"/>
      <c r="PO159" s="6"/>
      <c r="PQ159" s="8"/>
      <c r="PR159" s="32"/>
      <c r="PS159" s="27"/>
      <c r="PT159" s="27"/>
      <c r="PV159" s="6"/>
      <c r="PW159" s="6"/>
      <c r="PX159" s="6"/>
      <c r="PY159" s="6"/>
      <c r="PZ159" s="6"/>
      <c r="QB159" s="8"/>
      <c r="QC159" s="32"/>
      <c r="QD159" s="27"/>
      <c r="QE159" s="27"/>
      <c r="QG159" s="6"/>
      <c r="QH159" s="6"/>
      <c r="QI159" s="6"/>
      <c r="QJ159" s="6"/>
      <c r="QK159" s="6"/>
      <c r="QM159" s="8"/>
      <c r="QN159" s="32"/>
      <c r="QO159" s="27"/>
      <c r="QP159" s="27"/>
      <c r="QR159" s="6"/>
      <c r="QS159" s="6"/>
      <c r="QT159" s="6"/>
      <c r="QU159" s="6"/>
      <c r="QV159" s="6"/>
      <c r="QX159" s="8"/>
      <c r="QY159" s="32"/>
      <c r="QZ159" s="27"/>
      <c r="RA159" s="27"/>
      <c r="RC159" s="6"/>
      <c r="RD159" s="6"/>
      <c r="RE159" s="6"/>
      <c r="RF159" s="6"/>
      <c r="RG159" s="6"/>
    </row>
    <row r="160" spans="141:475">
      <c r="EK160" s="8"/>
      <c r="EL160" s="32"/>
      <c r="EM160" s="27"/>
      <c r="EN160" s="27"/>
      <c r="EP160" s="6"/>
      <c r="EQ160" s="6"/>
      <c r="ER160" s="6"/>
      <c r="ES160" s="6"/>
      <c r="EU160" s="8"/>
      <c r="EV160" s="32"/>
      <c r="EW160" s="27"/>
      <c r="EX160" s="27"/>
      <c r="EZ160" s="6"/>
      <c r="FA160" s="6"/>
      <c r="FB160" s="6"/>
      <c r="FC160" s="6"/>
      <c r="FE160" s="8"/>
      <c r="FF160" s="32"/>
      <c r="FG160" s="27"/>
      <c r="FH160" s="27"/>
      <c r="FJ160" s="6"/>
      <c r="FK160" s="6"/>
      <c r="FL160" s="6"/>
      <c r="FM160" s="6"/>
      <c r="FO160" s="8"/>
      <c r="FP160" s="32"/>
      <c r="FQ160" s="27"/>
      <c r="FR160" s="27"/>
      <c r="FT160" s="6"/>
      <c r="FU160" s="6"/>
      <c r="FV160" s="6"/>
      <c r="FW160" s="6"/>
      <c r="FY160" s="8"/>
      <c r="FZ160" s="32"/>
      <c r="GA160" s="27"/>
      <c r="GB160" s="27"/>
      <c r="GD160" s="6"/>
      <c r="GE160" s="6"/>
      <c r="GF160" s="6"/>
      <c r="GG160" s="6"/>
      <c r="GI160" s="8"/>
      <c r="GJ160" s="32"/>
      <c r="GK160" s="27"/>
      <c r="GL160" s="27"/>
      <c r="GN160" s="6"/>
      <c r="GO160" s="6"/>
      <c r="GP160" s="6"/>
      <c r="GQ160" s="6"/>
      <c r="GS160" s="8"/>
      <c r="GT160" s="32"/>
      <c r="GU160" s="27"/>
      <c r="GV160" s="27"/>
      <c r="GX160" s="6"/>
      <c r="GY160" s="6"/>
      <c r="GZ160" s="6"/>
      <c r="HA160" s="6"/>
      <c r="HC160" s="8"/>
      <c r="HD160" s="32"/>
      <c r="HE160" s="27"/>
      <c r="HF160" s="27"/>
      <c r="HH160" s="6"/>
      <c r="HI160" s="6"/>
      <c r="HJ160" s="6"/>
      <c r="HK160" s="6"/>
      <c r="HM160" s="8"/>
      <c r="HN160" s="32"/>
      <c r="HO160" s="27"/>
      <c r="HP160" s="27"/>
      <c r="HR160" s="6"/>
      <c r="HS160" s="6"/>
      <c r="HT160" s="6"/>
      <c r="HU160" s="6"/>
      <c r="HW160" s="8"/>
      <c r="HX160" s="32"/>
      <c r="HY160" s="27"/>
      <c r="HZ160" s="27"/>
      <c r="IB160" s="6"/>
      <c r="IC160" s="6"/>
      <c r="ID160" s="6"/>
      <c r="IE160" s="6"/>
      <c r="IG160" s="8"/>
      <c r="IH160" s="32"/>
      <c r="II160" s="27"/>
      <c r="IJ160" s="27"/>
      <c r="IL160" s="6"/>
      <c r="IM160" s="6"/>
      <c r="IN160" s="6"/>
      <c r="IO160" s="6"/>
      <c r="IQ160" s="8"/>
      <c r="IR160" s="32"/>
      <c r="IS160" s="27"/>
      <c r="IT160" s="27"/>
      <c r="IV160" s="6"/>
      <c r="IW160" s="6"/>
      <c r="IX160" s="6"/>
      <c r="IY160" s="6"/>
      <c r="JA160" s="8"/>
      <c r="JB160" s="32"/>
      <c r="JC160" s="27"/>
      <c r="JD160" s="27"/>
      <c r="JF160" s="6"/>
      <c r="JG160" s="6"/>
      <c r="JH160" s="6"/>
      <c r="JI160" s="6"/>
      <c r="JK160" s="8"/>
      <c r="JL160" s="32"/>
      <c r="JM160" s="27"/>
      <c r="JN160" s="27"/>
      <c r="JP160" s="6"/>
      <c r="JQ160" s="6"/>
      <c r="JR160" s="6"/>
      <c r="JS160" s="6"/>
      <c r="JU160" s="8"/>
      <c r="JV160" s="32"/>
      <c r="JW160" s="27"/>
      <c r="JX160" s="27"/>
      <c r="JZ160" s="6"/>
      <c r="KA160" s="6"/>
      <c r="KB160" s="6"/>
      <c r="KC160" s="6"/>
      <c r="KE160" s="8"/>
      <c r="KF160" s="32"/>
      <c r="KG160" s="27"/>
      <c r="KH160" s="27"/>
      <c r="KJ160" s="6"/>
      <c r="KK160" s="6"/>
      <c r="KL160" s="6"/>
      <c r="KM160" s="6"/>
      <c r="KO160" s="8"/>
      <c r="KP160" s="32"/>
      <c r="KQ160" s="27"/>
      <c r="KR160" s="27"/>
      <c r="KT160" s="6"/>
      <c r="KU160" s="6"/>
      <c r="KV160" s="6"/>
      <c r="KW160" s="6"/>
      <c r="KY160" s="8"/>
      <c r="KZ160" s="32"/>
      <c r="LA160" s="27"/>
      <c r="LB160" s="27"/>
      <c r="LD160" s="6"/>
      <c r="LE160" s="6"/>
      <c r="LF160" s="6"/>
      <c r="LG160" s="6"/>
      <c r="LI160" s="8"/>
      <c r="LJ160" s="32"/>
      <c r="LK160" s="27"/>
      <c r="LL160" s="27"/>
      <c r="LN160" s="6"/>
      <c r="LO160" s="6"/>
      <c r="LP160" s="6"/>
      <c r="LQ160" s="6"/>
      <c r="LS160" s="8"/>
      <c r="LT160" s="32"/>
      <c r="LU160" s="27"/>
      <c r="LV160" s="27"/>
      <c r="LX160" s="6"/>
      <c r="LY160" s="6"/>
      <c r="LZ160" s="6"/>
      <c r="MA160" s="6"/>
      <c r="MC160" s="8"/>
      <c r="MD160" s="32"/>
      <c r="ME160" s="27"/>
      <c r="MF160" s="27"/>
      <c r="MH160" s="6"/>
      <c r="MI160" s="6"/>
      <c r="MJ160" s="6"/>
      <c r="MK160" s="6"/>
      <c r="MM160" s="8"/>
      <c r="MN160" s="32"/>
      <c r="MO160" s="27"/>
      <c r="MP160" s="27"/>
      <c r="MR160" s="6"/>
      <c r="MS160" s="6"/>
      <c r="MT160" s="6"/>
      <c r="MU160" s="6"/>
      <c r="MW160" s="8"/>
      <c r="MX160" s="32"/>
      <c r="MY160" s="27"/>
      <c r="MZ160" s="27"/>
      <c r="NB160" s="6"/>
      <c r="NC160" s="6"/>
      <c r="ND160" s="6"/>
      <c r="NE160" s="6"/>
      <c r="NG160" s="8"/>
      <c r="NH160" s="32"/>
      <c r="NI160" s="27"/>
      <c r="NJ160" s="27"/>
      <c r="NL160" s="6"/>
      <c r="NM160" s="6"/>
      <c r="NN160" s="6"/>
      <c r="NO160" s="6"/>
      <c r="NQ160" s="8"/>
      <c r="NR160" s="32"/>
      <c r="NS160" s="27"/>
      <c r="NT160" s="27"/>
      <c r="NV160" s="6"/>
      <c r="NW160" s="6"/>
      <c r="NX160" s="6"/>
      <c r="NY160" s="6"/>
      <c r="OA160" s="8"/>
      <c r="OB160" s="32"/>
      <c r="OC160" s="27"/>
      <c r="OD160" s="27"/>
      <c r="OF160" s="6"/>
      <c r="OG160" s="6"/>
      <c r="OH160" s="6"/>
      <c r="OI160" s="6"/>
      <c r="OK160" s="8"/>
      <c r="OL160" s="32"/>
      <c r="OM160" s="27"/>
      <c r="ON160" s="27"/>
      <c r="OP160" s="6"/>
      <c r="OQ160" s="6"/>
      <c r="OR160" s="6"/>
      <c r="OS160" s="6"/>
      <c r="OT160" s="6"/>
      <c r="PF160" s="8"/>
      <c r="PG160" s="32"/>
      <c r="PH160" s="27"/>
      <c r="PI160" s="27"/>
      <c r="PK160" s="6"/>
      <c r="PL160" s="6"/>
      <c r="PM160" s="6"/>
      <c r="PN160" s="6"/>
      <c r="PO160" s="6"/>
      <c r="PQ160" s="8"/>
      <c r="PR160" s="32"/>
      <c r="PS160" s="27"/>
      <c r="PT160" s="27"/>
      <c r="PV160" s="6"/>
      <c r="PW160" s="6"/>
      <c r="PX160" s="6"/>
      <c r="PY160" s="6"/>
      <c r="PZ160" s="6"/>
      <c r="QB160" s="8"/>
      <c r="QC160" s="32"/>
      <c r="QD160" s="27"/>
      <c r="QE160" s="27"/>
      <c r="QG160" s="6"/>
      <c r="QH160" s="6"/>
      <c r="QI160" s="6"/>
      <c r="QJ160" s="6"/>
      <c r="QK160" s="6"/>
      <c r="QM160" s="8"/>
      <c r="QN160" s="32"/>
      <c r="QO160" s="27"/>
      <c r="QP160" s="27"/>
      <c r="QR160" s="6"/>
      <c r="QS160" s="6"/>
      <c r="QT160" s="6"/>
      <c r="QU160" s="6"/>
      <c r="QV160" s="6"/>
      <c r="QX160" s="8"/>
      <c r="QY160" s="32"/>
      <c r="QZ160" s="27"/>
      <c r="RA160" s="27"/>
      <c r="RC160" s="6"/>
      <c r="RD160" s="6"/>
      <c r="RE160" s="6"/>
      <c r="RF160" s="6"/>
      <c r="RG160" s="6"/>
    </row>
    <row r="161" spans="1:476">
      <c r="EK161" s="8"/>
      <c r="EL161" s="32"/>
      <c r="EM161" s="27"/>
      <c r="EN161" s="27"/>
      <c r="EP161" s="6"/>
      <c r="EQ161" s="6"/>
      <c r="ER161" s="6"/>
      <c r="ES161" s="6"/>
      <c r="EU161" s="8"/>
      <c r="EV161" s="32"/>
      <c r="EW161" s="27"/>
      <c r="EX161" s="27"/>
      <c r="EZ161" s="6"/>
      <c r="FA161" s="6"/>
      <c r="FB161" s="6"/>
      <c r="FC161" s="6"/>
      <c r="FE161" s="8"/>
      <c r="FF161" s="32"/>
      <c r="FG161" s="27"/>
      <c r="FH161" s="27"/>
      <c r="FJ161" s="6"/>
      <c r="FK161" s="6"/>
      <c r="FL161" s="6"/>
      <c r="FM161" s="6"/>
      <c r="FO161" s="8"/>
      <c r="FP161" s="32"/>
      <c r="FQ161" s="27"/>
      <c r="FR161" s="27"/>
      <c r="FT161" s="6"/>
      <c r="FU161" s="6"/>
      <c r="FV161" s="6"/>
      <c r="FW161" s="6"/>
      <c r="FY161" s="8"/>
      <c r="FZ161" s="32"/>
      <c r="GA161" s="27"/>
      <c r="GB161" s="27"/>
      <c r="GD161" s="6"/>
      <c r="GE161" s="6"/>
      <c r="GF161" s="6"/>
      <c r="GG161" s="6"/>
      <c r="GI161" s="8"/>
      <c r="GJ161" s="32"/>
      <c r="GK161" s="27"/>
      <c r="GL161" s="27"/>
      <c r="GN161" s="6"/>
      <c r="GO161" s="6"/>
      <c r="GP161" s="6"/>
      <c r="GQ161" s="6"/>
      <c r="GS161" s="8"/>
      <c r="GT161" s="32"/>
      <c r="GU161" s="27"/>
      <c r="GV161" s="27"/>
      <c r="GX161" s="6"/>
      <c r="GY161" s="6"/>
      <c r="GZ161" s="6"/>
      <c r="HA161" s="6"/>
      <c r="HC161" s="8"/>
      <c r="HD161" s="32"/>
      <c r="HE161" s="27"/>
      <c r="HF161" s="27"/>
      <c r="HH161" s="6"/>
      <c r="HI161" s="6"/>
      <c r="HJ161" s="6"/>
      <c r="HK161" s="6"/>
      <c r="HM161" s="8"/>
      <c r="HN161" s="32"/>
      <c r="HO161" s="27"/>
      <c r="HP161" s="27"/>
      <c r="HR161" s="6"/>
      <c r="HS161" s="6"/>
      <c r="HT161" s="6"/>
      <c r="HU161" s="6"/>
      <c r="HW161" s="8"/>
      <c r="HX161" s="32"/>
      <c r="HY161" s="27"/>
      <c r="HZ161" s="27"/>
      <c r="IB161" s="6"/>
      <c r="IC161" s="6"/>
      <c r="ID161" s="6"/>
      <c r="IE161" s="6"/>
      <c r="IG161" s="8"/>
      <c r="IH161" s="32"/>
      <c r="II161" s="27"/>
      <c r="IJ161" s="27"/>
      <c r="IL161" s="6"/>
      <c r="IM161" s="6"/>
      <c r="IN161" s="6"/>
      <c r="IO161" s="6"/>
      <c r="IQ161" s="8"/>
      <c r="IR161" s="32"/>
      <c r="IS161" s="27"/>
      <c r="IT161" s="27"/>
      <c r="IV161" s="6"/>
      <c r="IW161" s="6"/>
      <c r="IX161" s="6"/>
      <c r="IY161" s="6"/>
      <c r="JA161" s="8"/>
      <c r="JB161" s="32"/>
      <c r="JC161" s="27"/>
      <c r="JD161" s="27"/>
      <c r="JF161" s="6"/>
      <c r="JG161" s="6"/>
      <c r="JH161" s="6"/>
      <c r="JI161" s="6"/>
      <c r="JK161" s="8"/>
      <c r="JL161" s="32"/>
      <c r="JM161" s="27"/>
      <c r="JN161" s="27"/>
      <c r="JP161" s="6"/>
      <c r="JQ161" s="6"/>
      <c r="JR161" s="6"/>
      <c r="JS161" s="6"/>
      <c r="JU161" s="8"/>
      <c r="JV161" s="32"/>
      <c r="JW161" s="27"/>
      <c r="JX161" s="27"/>
      <c r="JZ161" s="6"/>
      <c r="KA161" s="6"/>
      <c r="KB161" s="6"/>
      <c r="KC161" s="6"/>
      <c r="KE161" s="8"/>
      <c r="KF161" s="32"/>
      <c r="KG161" s="27"/>
      <c r="KH161" s="27"/>
      <c r="KJ161" s="6"/>
      <c r="KK161" s="6"/>
      <c r="KL161" s="6"/>
      <c r="KM161" s="6"/>
      <c r="KO161" s="8"/>
      <c r="KP161" s="32"/>
      <c r="KQ161" s="27"/>
      <c r="KR161" s="27"/>
      <c r="KT161" s="6"/>
      <c r="KU161" s="6"/>
      <c r="KV161" s="6"/>
      <c r="KW161" s="6"/>
      <c r="KY161" s="8"/>
      <c r="KZ161" s="32"/>
      <c r="LA161" s="27"/>
      <c r="LB161" s="27"/>
      <c r="LD161" s="6"/>
      <c r="LE161" s="6"/>
      <c r="LF161" s="6"/>
      <c r="LG161" s="6"/>
      <c r="LI161" s="8"/>
      <c r="LJ161" s="32"/>
      <c r="LK161" s="27"/>
      <c r="LL161" s="27"/>
      <c r="LN161" s="6"/>
      <c r="LO161" s="6"/>
      <c r="LP161" s="6"/>
      <c r="LQ161" s="6"/>
      <c r="LS161" s="8"/>
      <c r="LT161" s="32"/>
      <c r="LU161" s="27"/>
      <c r="LV161" s="27"/>
      <c r="LX161" s="6"/>
      <c r="LY161" s="6"/>
      <c r="LZ161" s="6"/>
      <c r="MA161" s="6"/>
      <c r="MC161" s="8"/>
      <c r="MD161" s="32"/>
      <c r="ME161" s="27"/>
      <c r="MF161" s="27"/>
      <c r="MH161" s="6"/>
      <c r="MI161" s="6"/>
      <c r="MJ161" s="6"/>
      <c r="MK161" s="6"/>
      <c r="MM161" s="8"/>
      <c r="MN161" s="32"/>
      <c r="MO161" s="27"/>
      <c r="MP161" s="27"/>
      <c r="MR161" s="6"/>
      <c r="MS161" s="6"/>
      <c r="MT161" s="6"/>
      <c r="MU161" s="6"/>
      <c r="MW161" s="8"/>
      <c r="MX161" s="32"/>
      <c r="MY161" s="27"/>
      <c r="MZ161" s="27"/>
      <c r="NB161" s="6"/>
      <c r="NC161" s="6"/>
      <c r="ND161" s="6"/>
      <c r="NE161" s="6"/>
      <c r="NG161" s="8"/>
      <c r="NH161" s="32"/>
      <c r="NI161" s="27"/>
      <c r="NJ161" s="27"/>
      <c r="NL161" s="6"/>
      <c r="NM161" s="6"/>
      <c r="NN161" s="6"/>
      <c r="NO161" s="6"/>
      <c r="NQ161" s="8"/>
      <c r="NR161" s="32"/>
      <c r="NS161" s="27"/>
      <c r="NT161" s="27"/>
      <c r="NV161" s="6"/>
      <c r="NW161" s="6"/>
      <c r="NX161" s="6"/>
      <c r="NY161" s="6"/>
      <c r="OA161" s="8"/>
      <c r="OB161" s="32"/>
      <c r="OC161" s="27"/>
      <c r="OD161" s="27"/>
      <c r="OF161" s="6"/>
      <c r="OG161" s="6"/>
      <c r="OH161" s="6"/>
      <c r="OI161" s="6"/>
      <c r="OK161" s="8"/>
      <c r="OL161" s="32"/>
      <c r="OM161" s="27"/>
      <c r="ON161" s="27"/>
      <c r="OP161" s="6"/>
      <c r="OQ161" s="6"/>
      <c r="OR161" s="6"/>
      <c r="OS161" s="6"/>
      <c r="OT161" s="6"/>
      <c r="PF161" s="8"/>
      <c r="PG161" s="32"/>
      <c r="PH161" s="27"/>
      <c r="PI161" s="27"/>
      <c r="PK161" s="6"/>
      <c r="PL161" s="6"/>
      <c r="PM161" s="6"/>
      <c r="PN161" s="6"/>
      <c r="PO161" s="6"/>
      <c r="PQ161" s="8"/>
      <c r="PR161" s="32"/>
      <c r="PS161" s="27"/>
      <c r="PT161" s="27"/>
      <c r="PV161" s="6"/>
      <c r="PW161" s="6"/>
      <c r="PX161" s="6"/>
      <c r="PY161" s="6"/>
      <c r="PZ161" s="6"/>
      <c r="QB161" s="8"/>
      <c r="QC161" s="32"/>
      <c r="QD161" s="27"/>
      <c r="QE161" s="27"/>
      <c r="QG161" s="6"/>
      <c r="QH161" s="6"/>
      <c r="QI161" s="6"/>
      <c r="QJ161" s="6"/>
      <c r="QK161" s="6"/>
      <c r="QM161" s="8"/>
      <c r="QN161" s="32"/>
      <c r="QO161" s="27"/>
      <c r="QP161" s="27"/>
      <c r="QR161" s="6"/>
      <c r="QS161" s="6"/>
      <c r="QT161" s="6"/>
      <c r="QU161" s="6"/>
      <c r="QV161" s="6"/>
      <c r="QX161" s="8"/>
      <c r="QY161" s="32"/>
      <c r="QZ161" s="27"/>
      <c r="RA161" s="27"/>
      <c r="RC161" s="6"/>
      <c r="RD161" s="6"/>
      <c r="RE161" s="6"/>
      <c r="RF161" s="6"/>
      <c r="RG161" s="6"/>
    </row>
    <row r="162" spans="1:476">
      <c r="EK162" s="8"/>
      <c r="EL162" s="32"/>
      <c r="EM162" s="27"/>
      <c r="EN162" s="27"/>
      <c r="EP162" s="6"/>
      <c r="EQ162" s="6"/>
      <c r="ER162" s="6"/>
      <c r="ES162" s="6"/>
      <c r="EU162" s="8"/>
      <c r="EV162" s="32"/>
      <c r="EW162" s="27"/>
      <c r="EX162" s="27"/>
      <c r="EZ162" s="6"/>
      <c r="FA162" s="6"/>
      <c r="FB162" s="6"/>
      <c r="FC162" s="6"/>
      <c r="FE162" s="8"/>
      <c r="FF162" s="32"/>
      <c r="FG162" s="27"/>
      <c r="FH162" s="27"/>
      <c r="FJ162" s="6"/>
      <c r="FK162" s="6"/>
      <c r="FL162" s="6"/>
      <c r="FM162" s="6"/>
      <c r="FO162" s="8"/>
      <c r="FP162" s="32"/>
      <c r="FQ162" s="27"/>
      <c r="FR162" s="27"/>
      <c r="FT162" s="6"/>
      <c r="FU162" s="6"/>
      <c r="FV162" s="6"/>
      <c r="FW162" s="6"/>
      <c r="FY162" s="8"/>
      <c r="FZ162" s="32"/>
      <c r="GA162" s="27"/>
      <c r="GB162" s="27"/>
      <c r="GD162" s="6"/>
      <c r="GE162" s="6"/>
      <c r="GF162" s="6"/>
      <c r="GG162" s="6"/>
      <c r="GI162" s="8"/>
      <c r="GJ162" s="32"/>
      <c r="GK162" s="27"/>
      <c r="GL162" s="27"/>
      <c r="GN162" s="6"/>
      <c r="GO162" s="6"/>
      <c r="GP162" s="6"/>
      <c r="GQ162" s="6"/>
      <c r="GS162" s="8"/>
      <c r="GT162" s="32"/>
      <c r="GU162" s="27"/>
      <c r="GV162" s="27"/>
      <c r="GX162" s="6"/>
      <c r="GY162" s="6"/>
      <c r="GZ162" s="6"/>
      <c r="HA162" s="6"/>
      <c r="HC162" s="8"/>
      <c r="HD162" s="32"/>
      <c r="HE162" s="27"/>
      <c r="HF162" s="27"/>
      <c r="HH162" s="6"/>
      <c r="HI162" s="6"/>
      <c r="HJ162" s="6"/>
      <c r="HK162" s="6"/>
      <c r="HM162" s="8"/>
      <c r="HN162" s="32"/>
      <c r="HO162" s="27"/>
      <c r="HP162" s="27"/>
      <c r="HR162" s="6"/>
      <c r="HS162" s="6"/>
      <c r="HT162" s="6"/>
      <c r="HU162" s="6"/>
      <c r="HW162" s="8"/>
      <c r="HX162" s="32"/>
      <c r="HY162" s="27"/>
      <c r="HZ162" s="27"/>
      <c r="IB162" s="6"/>
      <c r="IC162" s="6"/>
      <c r="ID162" s="6"/>
      <c r="IE162" s="6"/>
      <c r="IG162" s="8"/>
      <c r="IH162" s="32"/>
      <c r="II162" s="27"/>
      <c r="IJ162" s="27"/>
      <c r="IL162" s="6"/>
      <c r="IM162" s="6"/>
      <c r="IN162" s="6"/>
      <c r="IO162" s="6"/>
      <c r="IQ162" s="8"/>
      <c r="IR162" s="32"/>
      <c r="IS162" s="27"/>
      <c r="IT162" s="27"/>
      <c r="IV162" s="6"/>
      <c r="IW162" s="6"/>
      <c r="IX162" s="6"/>
      <c r="IY162" s="6"/>
      <c r="JA162" s="8"/>
      <c r="JB162" s="32"/>
      <c r="JC162" s="27"/>
      <c r="JD162" s="27"/>
      <c r="JF162" s="6"/>
      <c r="JG162" s="6"/>
      <c r="JH162" s="6"/>
      <c r="JI162" s="6"/>
      <c r="JK162" s="8"/>
      <c r="JL162" s="32"/>
      <c r="JM162" s="27"/>
      <c r="JN162" s="27"/>
      <c r="JP162" s="6"/>
      <c r="JQ162" s="6"/>
      <c r="JR162" s="6"/>
      <c r="JS162" s="6"/>
      <c r="JU162" s="8"/>
      <c r="JV162" s="32"/>
      <c r="JW162" s="27"/>
      <c r="JX162" s="27"/>
      <c r="JZ162" s="6"/>
      <c r="KA162" s="6"/>
      <c r="KB162" s="6"/>
      <c r="KC162" s="6"/>
      <c r="KE162" s="8"/>
      <c r="KF162" s="32"/>
      <c r="KG162" s="27"/>
      <c r="KH162" s="27"/>
      <c r="KJ162" s="6"/>
      <c r="KK162" s="6"/>
      <c r="KL162" s="6"/>
      <c r="KM162" s="6"/>
      <c r="KO162" s="8"/>
      <c r="KP162" s="32"/>
      <c r="KQ162" s="27"/>
      <c r="KR162" s="27"/>
      <c r="KT162" s="6"/>
      <c r="KU162" s="6"/>
      <c r="KV162" s="6"/>
      <c r="KW162" s="6"/>
      <c r="KY162" s="8"/>
      <c r="KZ162" s="32"/>
      <c r="LA162" s="27"/>
      <c r="LB162" s="27"/>
      <c r="LD162" s="6"/>
      <c r="LE162" s="6"/>
      <c r="LF162" s="6"/>
      <c r="LG162" s="6"/>
      <c r="LI162" s="8"/>
      <c r="LJ162" s="32"/>
      <c r="LK162" s="27"/>
      <c r="LL162" s="27"/>
      <c r="LN162" s="6"/>
      <c r="LO162" s="6"/>
      <c r="LP162" s="6"/>
      <c r="LQ162" s="6"/>
      <c r="LS162" s="8"/>
      <c r="LT162" s="32"/>
      <c r="LU162" s="27"/>
      <c r="LV162" s="27"/>
      <c r="LX162" s="6"/>
      <c r="LY162" s="6"/>
      <c r="LZ162" s="6"/>
      <c r="MA162" s="6"/>
      <c r="MC162" s="8"/>
      <c r="MD162" s="32"/>
      <c r="ME162" s="27"/>
      <c r="MF162" s="27"/>
      <c r="MH162" s="6"/>
      <c r="MI162" s="6"/>
      <c r="MJ162" s="6"/>
      <c r="MK162" s="6"/>
      <c r="MM162" s="8"/>
      <c r="MN162" s="32"/>
      <c r="MO162" s="27"/>
      <c r="MP162" s="27"/>
      <c r="MR162" s="6"/>
      <c r="MS162" s="6"/>
      <c r="MT162" s="6"/>
      <c r="MU162" s="6"/>
      <c r="MW162" s="8"/>
      <c r="MX162" s="32"/>
      <c r="MY162" s="27"/>
      <c r="MZ162" s="27"/>
      <c r="NB162" s="6"/>
      <c r="NC162" s="6"/>
      <c r="ND162" s="6"/>
      <c r="NE162" s="6"/>
      <c r="NG162" s="8"/>
      <c r="NH162" s="32"/>
      <c r="NI162" s="27"/>
      <c r="NJ162" s="27"/>
      <c r="NL162" s="6"/>
      <c r="NM162" s="6"/>
      <c r="NN162" s="6"/>
      <c r="NO162" s="6"/>
      <c r="NQ162" s="8"/>
      <c r="NR162" s="32"/>
      <c r="NS162" s="27"/>
      <c r="NT162" s="27"/>
      <c r="NV162" s="6"/>
      <c r="NW162" s="6"/>
      <c r="NX162" s="6"/>
      <c r="NY162" s="6"/>
      <c r="OA162" s="8"/>
      <c r="OB162" s="32"/>
      <c r="OC162" s="27"/>
      <c r="OD162" s="27"/>
      <c r="OF162" s="6"/>
      <c r="OG162" s="6"/>
      <c r="OH162" s="6"/>
      <c r="OI162" s="6"/>
      <c r="OK162" s="8"/>
      <c r="OL162" s="32"/>
      <c r="OM162" s="27"/>
      <c r="ON162" s="27"/>
      <c r="OP162" s="6"/>
      <c r="OQ162" s="6"/>
      <c r="OR162" s="6"/>
      <c r="OS162" s="6"/>
      <c r="OT162" s="6"/>
      <c r="PF162" s="8"/>
      <c r="PG162" s="32"/>
      <c r="PH162" s="27"/>
      <c r="PI162" s="27"/>
      <c r="PK162" s="6"/>
      <c r="PL162" s="6"/>
      <c r="PM162" s="6"/>
      <c r="PN162" s="6"/>
      <c r="PO162" s="6"/>
      <c r="PQ162" s="8"/>
      <c r="PR162" s="32"/>
      <c r="PS162" s="27"/>
      <c r="PT162" s="27"/>
      <c r="PV162" s="6"/>
      <c r="PW162" s="6"/>
      <c r="PX162" s="6"/>
      <c r="PY162" s="6"/>
      <c r="PZ162" s="6"/>
      <c r="QB162" s="8"/>
      <c r="QC162" s="32"/>
      <c r="QD162" s="27"/>
      <c r="QE162" s="27"/>
      <c r="QG162" s="6"/>
      <c r="QH162" s="6"/>
      <c r="QI162" s="6"/>
      <c r="QJ162" s="6"/>
      <c r="QK162" s="6"/>
      <c r="QM162" s="8"/>
      <c r="QN162" s="32"/>
      <c r="QO162" s="27"/>
      <c r="QP162" s="27"/>
      <c r="QR162" s="6"/>
      <c r="QS162" s="6"/>
      <c r="QT162" s="6"/>
      <c r="QU162" s="6"/>
      <c r="QV162" s="6"/>
      <c r="QX162" s="8"/>
      <c r="QY162" s="32"/>
      <c r="QZ162" s="27"/>
      <c r="RA162" s="27"/>
      <c r="RC162" s="6"/>
      <c r="RD162" s="6"/>
      <c r="RE162" s="6"/>
      <c r="RF162" s="6"/>
      <c r="RG162" s="6"/>
    </row>
    <row r="163" spans="1:476">
      <c r="EK163" s="8"/>
      <c r="EL163" s="32"/>
      <c r="EM163" s="27"/>
      <c r="EN163" s="27"/>
      <c r="EP163" s="6"/>
      <c r="EQ163" s="6"/>
      <c r="ER163" s="6"/>
      <c r="ES163" s="6"/>
      <c r="EU163" s="8"/>
      <c r="EV163" s="32"/>
      <c r="EW163" s="27"/>
      <c r="EX163" s="27"/>
      <c r="EZ163" s="6"/>
      <c r="FA163" s="6"/>
      <c r="FB163" s="6"/>
      <c r="FC163" s="6"/>
      <c r="FE163" s="8"/>
      <c r="FF163" s="32"/>
      <c r="FG163" s="27"/>
      <c r="FH163" s="27"/>
      <c r="FJ163" s="6"/>
      <c r="FK163" s="6"/>
      <c r="FL163" s="6"/>
      <c r="FM163" s="6"/>
      <c r="FO163" s="8"/>
      <c r="FP163" s="32"/>
      <c r="FQ163" s="27"/>
      <c r="FR163" s="27"/>
      <c r="FT163" s="6"/>
      <c r="FU163" s="6"/>
      <c r="FV163" s="6"/>
      <c r="FW163" s="6"/>
      <c r="FY163" s="8"/>
      <c r="FZ163" s="32"/>
      <c r="GA163" s="27"/>
      <c r="GB163" s="27"/>
      <c r="GD163" s="6"/>
      <c r="GE163" s="6"/>
      <c r="GF163" s="6"/>
      <c r="GG163" s="6"/>
      <c r="GI163" s="8"/>
      <c r="GJ163" s="32"/>
      <c r="GK163" s="27"/>
      <c r="GL163" s="27"/>
      <c r="GN163" s="6"/>
      <c r="GO163" s="6"/>
      <c r="GP163" s="6"/>
      <c r="GQ163" s="6"/>
      <c r="GS163" s="8"/>
      <c r="GT163" s="32"/>
      <c r="GU163" s="27"/>
      <c r="GV163" s="27"/>
      <c r="GX163" s="6"/>
      <c r="GY163" s="6"/>
      <c r="GZ163" s="6"/>
      <c r="HA163" s="6"/>
      <c r="HC163" s="8"/>
      <c r="HD163" s="32"/>
      <c r="HE163" s="27"/>
      <c r="HF163" s="27"/>
      <c r="HH163" s="6"/>
      <c r="HI163" s="6"/>
      <c r="HJ163" s="6"/>
      <c r="HK163" s="6"/>
      <c r="HM163" s="8"/>
      <c r="HN163" s="32"/>
      <c r="HO163" s="27"/>
      <c r="HP163" s="27"/>
      <c r="HR163" s="6"/>
      <c r="HS163" s="6"/>
      <c r="HT163" s="6"/>
      <c r="HU163" s="6"/>
      <c r="HW163" s="8"/>
      <c r="HX163" s="32"/>
      <c r="HY163" s="27"/>
      <c r="HZ163" s="27"/>
      <c r="IB163" s="6"/>
      <c r="IC163" s="6"/>
      <c r="ID163" s="6"/>
      <c r="IE163" s="6"/>
      <c r="IG163" s="8"/>
      <c r="IH163" s="32"/>
      <c r="II163" s="27"/>
      <c r="IJ163" s="27"/>
      <c r="IL163" s="6"/>
      <c r="IM163" s="6"/>
      <c r="IN163" s="6"/>
      <c r="IO163" s="6"/>
      <c r="IQ163" s="8"/>
      <c r="IR163" s="32"/>
      <c r="IS163" s="27"/>
      <c r="IT163" s="27"/>
      <c r="IV163" s="6"/>
      <c r="IW163" s="6"/>
      <c r="IX163" s="6"/>
      <c r="IY163" s="6"/>
      <c r="JA163" s="8"/>
      <c r="JB163" s="32"/>
      <c r="JC163" s="27"/>
      <c r="JD163" s="27"/>
      <c r="JF163" s="6"/>
      <c r="JG163" s="6"/>
      <c r="JH163" s="6"/>
      <c r="JI163" s="6"/>
      <c r="JK163" s="8"/>
      <c r="JL163" s="32"/>
      <c r="JM163" s="27"/>
      <c r="JN163" s="27"/>
      <c r="JP163" s="6"/>
      <c r="JQ163" s="6"/>
      <c r="JR163" s="6"/>
      <c r="JS163" s="6"/>
      <c r="JU163" s="8"/>
      <c r="JV163" s="32"/>
      <c r="JW163" s="27"/>
      <c r="JX163" s="27"/>
      <c r="JZ163" s="6"/>
      <c r="KA163" s="6"/>
      <c r="KB163" s="6"/>
      <c r="KC163" s="6"/>
      <c r="KE163" s="8"/>
      <c r="KF163" s="32"/>
      <c r="KG163" s="27"/>
      <c r="KH163" s="27"/>
      <c r="KJ163" s="6"/>
      <c r="KK163" s="6"/>
      <c r="KL163" s="6"/>
      <c r="KM163" s="6"/>
      <c r="KO163" s="8"/>
      <c r="KP163" s="32"/>
      <c r="KQ163" s="27"/>
      <c r="KR163" s="27"/>
      <c r="KT163" s="6"/>
      <c r="KU163" s="6"/>
      <c r="KV163" s="6"/>
      <c r="KW163" s="6"/>
      <c r="KY163" s="8"/>
      <c r="KZ163" s="32"/>
      <c r="LA163" s="27"/>
      <c r="LB163" s="27"/>
      <c r="LD163" s="6"/>
      <c r="LE163" s="6"/>
      <c r="LF163" s="6"/>
      <c r="LG163" s="6"/>
      <c r="LI163" s="8"/>
      <c r="LJ163" s="32"/>
      <c r="LK163" s="27"/>
      <c r="LL163" s="27"/>
      <c r="LN163" s="6"/>
      <c r="LO163" s="6"/>
      <c r="LP163" s="6"/>
      <c r="LQ163" s="6"/>
      <c r="LS163" s="8"/>
      <c r="LT163" s="32"/>
      <c r="LU163" s="27"/>
      <c r="LV163" s="27"/>
      <c r="LX163" s="6"/>
      <c r="LY163" s="6"/>
      <c r="LZ163" s="6"/>
      <c r="MA163" s="6"/>
      <c r="MC163" s="8"/>
      <c r="MD163" s="32"/>
      <c r="ME163" s="27"/>
      <c r="MF163" s="27"/>
      <c r="MH163" s="6"/>
      <c r="MI163" s="6"/>
      <c r="MJ163" s="6"/>
      <c r="MK163" s="6"/>
      <c r="MM163" s="8"/>
      <c r="MN163" s="32"/>
      <c r="MO163" s="27"/>
      <c r="MP163" s="27"/>
      <c r="MR163" s="6"/>
      <c r="MS163" s="6"/>
      <c r="MT163" s="6"/>
      <c r="MU163" s="6"/>
      <c r="MW163" s="8"/>
      <c r="MX163" s="32"/>
      <c r="MY163" s="27"/>
      <c r="MZ163" s="27"/>
      <c r="NB163" s="6"/>
      <c r="NC163" s="6"/>
      <c r="ND163" s="6"/>
      <c r="NE163" s="6"/>
      <c r="NG163" s="8"/>
      <c r="NH163" s="32"/>
      <c r="NI163" s="27"/>
      <c r="NJ163" s="27"/>
      <c r="NL163" s="6"/>
      <c r="NM163" s="6"/>
      <c r="NN163" s="6"/>
      <c r="NO163" s="6"/>
      <c r="NQ163" s="8"/>
      <c r="NR163" s="32"/>
      <c r="NS163" s="27"/>
      <c r="NT163" s="27"/>
      <c r="NV163" s="6"/>
      <c r="NW163" s="6"/>
      <c r="NX163" s="6"/>
      <c r="NY163" s="6"/>
      <c r="OA163" s="8"/>
      <c r="OB163" s="32"/>
      <c r="OC163" s="27"/>
      <c r="OD163" s="27"/>
      <c r="OF163" s="6"/>
      <c r="OG163" s="6"/>
      <c r="OH163" s="6"/>
      <c r="OI163" s="6"/>
      <c r="OK163" s="10"/>
      <c r="OL163" s="33"/>
      <c r="OM163" s="28"/>
      <c r="ON163" s="28"/>
      <c r="OO163" s="11"/>
      <c r="OP163" s="12"/>
      <c r="OQ163" s="12"/>
      <c r="OR163" s="12"/>
      <c r="OS163" s="12"/>
      <c r="OT163" s="12"/>
      <c r="PF163" s="10"/>
      <c r="PG163" s="33"/>
      <c r="PH163" s="28"/>
      <c r="PI163" s="28"/>
      <c r="PJ163" s="11"/>
      <c r="PK163" s="12"/>
      <c r="PL163" s="12"/>
      <c r="PM163" s="12"/>
      <c r="PN163" s="12"/>
      <c r="PO163" s="12"/>
      <c r="PP163" s="11"/>
      <c r="PQ163" s="10"/>
      <c r="PR163" s="33"/>
      <c r="PS163" s="28"/>
      <c r="PT163" s="28"/>
      <c r="PU163" s="11"/>
      <c r="PV163" s="12"/>
      <c r="PW163" s="12"/>
      <c r="PX163" s="12"/>
      <c r="PY163" s="12"/>
      <c r="PZ163" s="12"/>
      <c r="QA163" s="11"/>
      <c r="QB163" s="10"/>
      <c r="QC163" s="33"/>
      <c r="QD163" s="28"/>
      <c r="QE163" s="28"/>
      <c r="QF163" s="11"/>
      <c r="QG163" s="12"/>
      <c r="QH163" s="12"/>
      <c r="QI163" s="12"/>
      <c r="QJ163" s="12"/>
      <c r="QK163" s="12"/>
      <c r="QL163" s="11"/>
      <c r="QM163" s="10"/>
      <c r="QN163" s="33"/>
      <c r="QO163" s="28"/>
      <c r="QP163" s="28"/>
      <c r="QQ163" s="11"/>
      <c r="QR163" s="12"/>
      <c r="QS163" s="12"/>
      <c r="QT163" s="12"/>
      <c r="QU163" s="12"/>
      <c r="QV163" s="12"/>
      <c r="QW163" s="11"/>
      <c r="QX163" s="10"/>
      <c r="QY163" s="33"/>
      <c r="QZ163" s="28"/>
      <c r="RA163" s="28"/>
      <c r="RB163" s="11"/>
      <c r="RC163" s="12"/>
      <c r="RD163" s="12"/>
      <c r="RE163" s="12"/>
      <c r="RF163" s="12"/>
      <c r="RG163" s="12"/>
      <c r="RH163" s="11"/>
    </row>
    <row r="164" spans="1:476">
      <c r="EK164" s="8"/>
      <c r="EL164" s="32"/>
      <c r="EM164" s="27"/>
      <c r="EN164" s="27"/>
      <c r="EP164" s="6"/>
      <c r="EQ164" s="6"/>
      <c r="ER164" s="6"/>
      <c r="ES164" s="6"/>
      <c r="EU164" s="8"/>
      <c r="EV164" s="32"/>
      <c r="EW164" s="27"/>
      <c r="EX164" s="27"/>
      <c r="EZ164" s="6"/>
      <c r="FA164" s="6"/>
      <c r="FB164" s="6"/>
      <c r="FC164" s="6"/>
      <c r="FE164" s="8"/>
      <c r="FF164" s="32"/>
      <c r="FG164" s="27"/>
      <c r="FH164" s="27"/>
      <c r="FJ164" s="6"/>
      <c r="FK164" s="6"/>
      <c r="FL164" s="6"/>
      <c r="FM164" s="6"/>
      <c r="FO164" s="8"/>
      <c r="FP164" s="32"/>
      <c r="FQ164" s="27"/>
      <c r="FR164" s="27"/>
      <c r="FT164" s="6"/>
      <c r="FU164" s="6"/>
      <c r="FV164" s="6"/>
      <c r="FW164" s="6"/>
      <c r="FY164" s="8"/>
      <c r="FZ164" s="32"/>
      <c r="GA164" s="27"/>
      <c r="GB164" s="27"/>
      <c r="GD164" s="6"/>
      <c r="GE164" s="6"/>
      <c r="GF164" s="6"/>
      <c r="GG164" s="6"/>
      <c r="GI164" s="8"/>
      <c r="GJ164" s="32"/>
      <c r="GK164" s="27"/>
      <c r="GL164" s="27"/>
      <c r="GN164" s="6"/>
      <c r="GO164" s="6"/>
      <c r="GP164" s="6"/>
      <c r="GQ164" s="6"/>
      <c r="GS164" s="8"/>
      <c r="GT164" s="32"/>
      <c r="GU164" s="27"/>
      <c r="GV164" s="27"/>
      <c r="GX164" s="6"/>
      <c r="GY164" s="6"/>
      <c r="GZ164" s="6"/>
      <c r="HA164" s="6"/>
      <c r="HC164" s="8"/>
      <c r="HD164" s="32"/>
      <c r="HE164" s="27"/>
      <c r="HF164" s="27"/>
      <c r="HH164" s="6"/>
      <c r="HI164" s="6"/>
      <c r="HJ164" s="6"/>
      <c r="HK164" s="6"/>
      <c r="HM164" s="8"/>
      <c r="HN164" s="32"/>
      <c r="HO164" s="27"/>
      <c r="HP164" s="27"/>
      <c r="HR164" s="6"/>
      <c r="HS164" s="6"/>
      <c r="HT164" s="6"/>
      <c r="HU164" s="6"/>
      <c r="HW164" s="8"/>
      <c r="HX164" s="32"/>
      <c r="HY164" s="27"/>
      <c r="HZ164" s="27"/>
      <c r="IB164" s="6"/>
      <c r="IC164" s="6"/>
      <c r="ID164" s="6"/>
      <c r="IE164" s="6"/>
      <c r="IG164" s="8"/>
      <c r="IH164" s="32"/>
      <c r="II164" s="27"/>
      <c r="IJ164" s="27"/>
      <c r="IL164" s="6"/>
      <c r="IM164" s="6"/>
      <c r="IN164" s="6"/>
      <c r="IO164" s="6"/>
      <c r="IQ164" s="8"/>
      <c r="IR164" s="32"/>
      <c r="IS164" s="27"/>
      <c r="IT164" s="27"/>
      <c r="IV164" s="6"/>
      <c r="IW164" s="6"/>
      <c r="IX164" s="6"/>
      <c r="IY164" s="6"/>
      <c r="JA164" s="8"/>
      <c r="JB164" s="32"/>
      <c r="JC164" s="27"/>
      <c r="JD164" s="27"/>
      <c r="JF164" s="6"/>
      <c r="JG164" s="6"/>
      <c r="JH164" s="6"/>
      <c r="JI164" s="6"/>
      <c r="JK164" s="8"/>
      <c r="JL164" s="32"/>
      <c r="JM164" s="27"/>
      <c r="JN164" s="27"/>
      <c r="JP164" s="6"/>
      <c r="JQ164" s="6"/>
      <c r="JR164" s="6"/>
      <c r="JS164" s="6"/>
      <c r="JU164" s="8"/>
      <c r="JV164" s="32"/>
      <c r="JW164" s="27"/>
      <c r="JX164" s="27"/>
      <c r="JZ164" s="6"/>
      <c r="KA164" s="6"/>
      <c r="KB164" s="6"/>
      <c r="KC164" s="6"/>
      <c r="KE164" s="8"/>
      <c r="KF164" s="32"/>
      <c r="KG164" s="27"/>
      <c r="KH164" s="27"/>
      <c r="KJ164" s="6"/>
      <c r="KK164" s="6"/>
      <c r="KL164" s="6"/>
      <c r="KM164" s="6"/>
      <c r="KO164" s="8"/>
      <c r="KP164" s="32"/>
      <c r="KQ164" s="27"/>
      <c r="KR164" s="27"/>
      <c r="KT164" s="6"/>
      <c r="KU164" s="6"/>
      <c r="KV164" s="6"/>
      <c r="KW164" s="6"/>
      <c r="KY164" s="8"/>
      <c r="KZ164" s="32"/>
      <c r="LA164" s="27"/>
      <c r="LB164" s="27"/>
      <c r="LD164" s="6"/>
      <c r="LE164" s="6"/>
      <c r="LF164" s="6"/>
      <c r="LG164" s="6"/>
      <c r="LI164" s="8"/>
      <c r="LJ164" s="32"/>
      <c r="LK164" s="27"/>
      <c r="LL164" s="27"/>
      <c r="LN164" s="6"/>
      <c r="LO164" s="6"/>
      <c r="LP164" s="6"/>
      <c r="LQ164" s="6"/>
      <c r="LS164" s="8"/>
      <c r="LT164" s="32"/>
      <c r="LU164" s="27"/>
      <c r="LV164" s="27"/>
      <c r="LX164" s="6"/>
      <c r="LY164" s="6"/>
      <c r="LZ164" s="6"/>
      <c r="MA164" s="6"/>
      <c r="MC164" s="8"/>
      <c r="MD164" s="32"/>
      <c r="ME164" s="27"/>
      <c r="MF164" s="27"/>
      <c r="MH164" s="6"/>
      <c r="MI164" s="6"/>
      <c r="MJ164" s="6"/>
      <c r="MK164" s="6"/>
      <c r="MM164" s="8"/>
      <c r="MN164" s="32"/>
      <c r="MO164" s="27"/>
      <c r="MP164" s="27"/>
      <c r="MR164" s="6"/>
      <c r="MS164" s="6"/>
      <c r="MT164" s="6"/>
      <c r="MU164" s="6"/>
      <c r="MW164" s="8"/>
      <c r="MX164" s="32"/>
      <c r="MY164" s="27"/>
      <c r="MZ164" s="27"/>
      <c r="NB164" s="6"/>
      <c r="NC164" s="6"/>
      <c r="ND164" s="6"/>
      <c r="NE164" s="6"/>
      <c r="NG164" s="8"/>
      <c r="NH164" s="32"/>
      <c r="NI164" s="27"/>
      <c r="NJ164" s="27"/>
      <c r="NL164" s="6"/>
      <c r="NM164" s="6"/>
      <c r="NN164" s="6"/>
      <c r="NO164" s="6"/>
      <c r="NQ164" s="8"/>
      <c r="NR164" s="32"/>
      <c r="NS164" s="27"/>
      <c r="NT164" s="27"/>
      <c r="NV164" s="6"/>
      <c r="NW164" s="6"/>
      <c r="NX164" s="6"/>
      <c r="NY164" s="6"/>
      <c r="OA164" s="8"/>
      <c r="OB164" s="32"/>
      <c r="OC164" s="27"/>
      <c r="OD164" s="27"/>
      <c r="OF164" s="6"/>
      <c r="OG164" s="6"/>
      <c r="OH164" s="6"/>
      <c r="OI164" s="6"/>
      <c r="OK164" s="8"/>
      <c r="OL164" s="32"/>
      <c r="OM164" s="27"/>
      <c r="ON164" s="27"/>
      <c r="OP164" s="6"/>
      <c r="OQ164" s="6"/>
      <c r="OR164" s="6"/>
      <c r="OS164" s="6"/>
      <c r="OT164" s="6"/>
      <c r="PF164" s="8"/>
      <c r="PG164" s="32"/>
      <c r="PH164" s="27"/>
      <c r="PI164" s="27"/>
      <c r="PK164" s="6"/>
      <c r="PL164" s="6"/>
      <c r="PM164" s="6"/>
      <c r="PN164" s="6"/>
      <c r="PO164" s="6"/>
      <c r="PQ164" s="8"/>
      <c r="PR164" s="32"/>
      <c r="PS164" s="27"/>
      <c r="PT164" s="27"/>
      <c r="PV164" s="6"/>
      <c r="PW164" s="6"/>
      <c r="PX164" s="6"/>
      <c r="PY164" s="6"/>
      <c r="PZ164" s="6"/>
      <c r="QB164" s="8"/>
      <c r="QC164" s="32"/>
      <c r="QD164" s="27"/>
      <c r="QE164" s="27"/>
      <c r="QG164" s="6"/>
      <c r="QH164" s="6"/>
      <c r="QI164" s="6"/>
      <c r="QJ164" s="6"/>
      <c r="QK164" s="6"/>
      <c r="QM164" s="8"/>
      <c r="QN164" s="32"/>
      <c r="QO164" s="27"/>
      <c r="QP164" s="27"/>
      <c r="QR164" s="6"/>
      <c r="QS164" s="6"/>
      <c r="QT164" s="6"/>
      <c r="QU164" s="6"/>
      <c r="QV164" s="6"/>
      <c r="QX164" s="8"/>
      <c r="QY164" s="32"/>
      <c r="QZ164" s="27"/>
      <c r="RA164" s="27"/>
      <c r="RC164" s="6"/>
      <c r="RD164" s="6"/>
      <c r="RE164" s="6"/>
      <c r="RF164" s="6"/>
      <c r="RG164" s="6"/>
    </row>
    <row r="165" spans="1:476">
      <c r="EK165" s="8"/>
      <c r="EL165" s="32"/>
      <c r="EM165" s="27"/>
      <c r="EN165" s="27"/>
      <c r="EP165" s="6"/>
      <c r="EQ165" s="6"/>
      <c r="ER165" s="6"/>
      <c r="ES165" s="6"/>
      <c r="EU165" s="8"/>
      <c r="EV165" s="32"/>
      <c r="EW165" s="27"/>
      <c r="EX165" s="27"/>
      <c r="EZ165" s="6"/>
      <c r="FA165" s="6"/>
      <c r="FB165" s="6"/>
      <c r="FC165" s="6"/>
      <c r="FE165" s="8"/>
      <c r="FF165" s="32"/>
      <c r="FG165" s="27"/>
      <c r="FH165" s="27"/>
      <c r="FJ165" s="6"/>
      <c r="FK165" s="6"/>
      <c r="FL165" s="6"/>
      <c r="FM165" s="6"/>
      <c r="FO165" s="8"/>
      <c r="FP165" s="32"/>
      <c r="FQ165" s="27"/>
      <c r="FR165" s="27"/>
      <c r="FT165" s="6"/>
      <c r="FU165" s="6"/>
      <c r="FV165" s="6"/>
      <c r="FW165" s="6"/>
      <c r="FY165" s="8"/>
      <c r="FZ165" s="32"/>
      <c r="GA165" s="27"/>
      <c r="GB165" s="27"/>
      <c r="GD165" s="6"/>
      <c r="GE165" s="6"/>
      <c r="GF165" s="6"/>
      <c r="GG165" s="6"/>
      <c r="GI165" s="8"/>
      <c r="GJ165" s="32"/>
      <c r="GK165" s="27"/>
      <c r="GL165" s="27"/>
      <c r="GN165" s="6"/>
      <c r="GO165" s="6"/>
      <c r="GP165" s="6"/>
      <c r="GQ165" s="6"/>
      <c r="GS165" s="8"/>
      <c r="GT165" s="32"/>
      <c r="GU165" s="27"/>
      <c r="GV165" s="27"/>
      <c r="GX165" s="6"/>
      <c r="GY165" s="6"/>
      <c r="GZ165" s="6"/>
      <c r="HA165" s="6"/>
      <c r="HC165" s="8"/>
      <c r="HD165" s="32"/>
      <c r="HE165" s="27"/>
      <c r="HF165" s="27"/>
      <c r="HH165" s="6"/>
      <c r="HI165" s="6"/>
      <c r="HJ165" s="6"/>
      <c r="HK165" s="6"/>
      <c r="HM165" s="8"/>
      <c r="HN165" s="32"/>
      <c r="HO165" s="27"/>
      <c r="HP165" s="27"/>
      <c r="HR165" s="6"/>
      <c r="HS165" s="6"/>
      <c r="HT165" s="6"/>
      <c r="HU165" s="6"/>
      <c r="HW165" s="8"/>
      <c r="HX165" s="32"/>
      <c r="HY165" s="27"/>
      <c r="HZ165" s="27"/>
      <c r="IB165" s="6"/>
      <c r="IC165" s="6"/>
      <c r="ID165" s="6"/>
      <c r="IE165" s="6"/>
      <c r="IG165" s="8"/>
      <c r="IH165" s="32"/>
      <c r="II165" s="27"/>
      <c r="IJ165" s="27"/>
      <c r="IL165" s="6"/>
      <c r="IM165" s="6"/>
      <c r="IN165" s="6"/>
      <c r="IO165" s="6"/>
      <c r="IQ165" s="8"/>
      <c r="IR165" s="32"/>
      <c r="IS165" s="27"/>
      <c r="IT165" s="27"/>
      <c r="IV165" s="6"/>
      <c r="IW165" s="6"/>
      <c r="IX165" s="6"/>
      <c r="IY165" s="6"/>
      <c r="JA165" s="8"/>
      <c r="JB165" s="32"/>
      <c r="JC165" s="27"/>
      <c r="JD165" s="27"/>
      <c r="JF165" s="6"/>
      <c r="JG165" s="6"/>
      <c r="JH165" s="6"/>
      <c r="JI165" s="6"/>
      <c r="JK165" s="8"/>
      <c r="JL165" s="32"/>
      <c r="JM165" s="27"/>
      <c r="JN165" s="27"/>
      <c r="JP165" s="6"/>
      <c r="JQ165" s="6"/>
      <c r="JR165" s="6"/>
      <c r="JS165" s="6"/>
      <c r="JU165" s="8"/>
      <c r="JV165" s="32"/>
      <c r="JW165" s="27"/>
      <c r="JX165" s="27"/>
      <c r="JZ165" s="6"/>
      <c r="KA165" s="6"/>
      <c r="KB165" s="6"/>
      <c r="KC165" s="6"/>
      <c r="KE165" s="8"/>
      <c r="KF165" s="32"/>
      <c r="KG165" s="27"/>
      <c r="KH165" s="27"/>
      <c r="KJ165" s="6"/>
      <c r="KK165" s="6"/>
      <c r="KL165" s="6"/>
      <c r="KM165" s="6"/>
      <c r="KO165" s="8"/>
      <c r="KP165" s="32"/>
      <c r="KQ165" s="27"/>
      <c r="KR165" s="27"/>
      <c r="KT165" s="6"/>
      <c r="KU165" s="6"/>
      <c r="KV165" s="6"/>
      <c r="KW165" s="6"/>
      <c r="KY165" s="8"/>
      <c r="KZ165" s="32"/>
      <c r="LA165" s="27"/>
      <c r="LB165" s="27"/>
      <c r="LD165" s="6"/>
      <c r="LE165" s="6"/>
      <c r="LF165" s="6"/>
      <c r="LG165" s="6"/>
      <c r="LI165" s="8"/>
      <c r="LJ165" s="32"/>
      <c r="LK165" s="27"/>
      <c r="LL165" s="27"/>
      <c r="LN165" s="6"/>
      <c r="LO165" s="6"/>
      <c r="LP165" s="6"/>
      <c r="LQ165" s="6"/>
      <c r="LS165" s="8"/>
      <c r="LT165" s="32"/>
      <c r="LU165" s="27"/>
      <c r="LV165" s="27"/>
      <c r="LX165" s="6"/>
      <c r="LY165" s="6"/>
      <c r="LZ165" s="6"/>
      <c r="MA165" s="6"/>
      <c r="MC165" s="8"/>
      <c r="MD165" s="32"/>
      <c r="ME165" s="27"/>
      <c r="MF165" s="27"/>
      <c r="MH165" s="6"/>
      <c r="MI165" s="6"/>
      <c r="MJ165" s="6"/>
      <c r="MK165" s="6"/>
      <c r="MM165" s="8"/>
      <c r="MN165" s="32"/>
      <c r="MO165" s="27"/>
      <c r="MP165" s="27"/>
      <c r="MR165" s="6"/>
      <c r="MS165" s="6"/>
      <c r="MT165" s="6"/>
      <c r="MU165" s="6"/>
      <c r="MW165" s="8"/>
      <c r="MX165" s="32"/>
      <c r="MY165" s="27"/>
      <c r="MZ165" s="27"/>
      <c r="NB165" s="6"/>
      <c r="NC165" s="6"/>
      <c r="ND165" s="6"/>
      <c r="NE165" s="6"/>
      <c r="NG165" s="8"/>
      <c r="NH165" s="32"/>
      <c r="NI165" s="27"/>
      <c r="NJ165" s="27"/>
      <c r="NL165" s="6"/>
      <c r="NM165" s="6"/>
      <c r="NN165" s="6"/>
      <c r="NO165" s="6"/>
      <c r="NQ165" s="8"/>
      <c r="NR165" s="32"/>
      <c r="NS165" s="27"/>
      <c r="NT165" s="27"/>
      <c r="NV165" s="6"/>
      <c r="NW165" s="6"/>
      <c r="NX165" s="6"/>
      <c r="NY165" s="6"/>
      <c r="OA165" s="8"/>
      <c r="OB165" s="32"/>
      <c r="OC165" s="27"/>
      <c r="OD165" s="27"/>
      <c r="OF165" s="6"/>
      <c r="OG165" s="6"/>
      <c r="OH165" s="6"/>
      <c r="OI165" s="6"/>
      <c r="OK165" s="8"/>
      <c r="OL165" s="32"/>
      <c r="OM165" s="27"/>
      <c r="ON165" s="27"/>
      <c r="OP165" s="6"/>
      <c r="OQ165" s="6"/>
      <c r="OR165" s="6"/>
      <c r="OS165" s="6"/>
      <c r="OT165" s="6"/>
      <c r="PF165" s="8"/>
      <c r="PG165" s="32"/>
      <c r="PH165" s="27"/>
      <c r="PI165" s="27"/>
      <c r="PK165" s="6"/>
      <c r="PL165" s="6"/>
      <c r="PM165" s="6"/>
      <c r="PN165" s="6"/>
      <c r="PO165" s="6"/>
      <c r="PQ165" s="8"/>
      <c r="PR165" s="32"/>
      <c r="PS165" s="27"/>
      <c r="PT165" s="27"/>
      <c r="PV165" s="6"/>
      <c r="PW165" s="6"/>
      <c r="PX165" s="6"/>
      <c r="PY165" s="6"/>
      <c r="PZ165" s="6"/>
      <c r="QB165" s="8"/>
      <c r="QC165" s="32"/>
      <c r="QD165" s="27"/>
      <c r="QE165" s="27"/>
      <c r="QG165" s="6"/>
      <c r="QH165" s="6"/>
      <c r="QI165" s="6"/>
      <c r="QJ165" s="6"/>
      <c r="QK165" s="6"/>
      <c r="QM165" s="8"/>
      <c r="QN165" s="32"/>
      <c r="QO165" s="27"/>
      <c r="QP165" s="27"/>
      <c r="QR165" s="6"/>
      <c r="QS165" s="6"/>
      <c r="QT165" s="6"/>
      <c r="QU165" s="6"/>
      <c r="QV165" s="6"/>
      <c r="QX165" s="8"/>
      <c r="QY165" s="32"/>
      <c r="QZ165" s="27"/>
      <c r="RA165" s="27"/>
      <c r="RC165" s="6"/>
      <c r="RD165" s="6"/>
      <c r="RE165" s="6"/>
      <c r="RF165" s="6"/>
      <c r="RG165" s="6"/>
    </row>
    <row r="166" spans="1:476">
      <c r="EK166" s="8"/>
      <c r="EL166" s="32"/>
      <c r="EM166" s="27"/>
      <c r="EN166" s="27"/>
      <c r="EP166" s="6"/>
      <c r="EQ166" s="6"/>
      <c r="ER166" s="6"/>
      <c r="ES166" s="6"/>
      <c r="EU166" s="8"/>
      <c r="EV166" s="32"/>
      <c r="EW166" s="27"/>
      <c r="EX166" s="27"/>
      <c r="EZ166" s="6"/>
      <c r="FA166" s="6"/>
      <c r="FB166" s="6"/>
      <c r="FC166" s="6"/>
      <c r="FE166" s="8"/>
      <c r="FF166" s="32"/>
      <c r="FG166" s="27"/>
      <c r="FH166" s="27"/>
      <c r="FJ166" s="6"/>
      <c r="FK166" s="6"/>
      <c r="FL166" s="6"/>
      <c r="FM166" s="6"/>
      <c r="FO166" s="8"/>
      <c r="FP166" s="32"/>
      <c r="FQ166" s="27"/>
      <c r="FR166" s="27"/>
      <c r="FT166" s="6"/>
      <c r="FU166" s="6"/>
      <c r="FV166" s="6"/>
      <c r="FW166" s="6"/>
      <c r="FY166" s="8"/>
      <c r="FZ166" s="32"/>
      <c r="GA166" s="27"/>
      <c r="GB166" s="27"/>
      <c r="GD166" s="6"/>
      <c r="GE166" s="6"/>
      <c r="GF166" s="6"/>
      <c r="GG166" s="6"/>
      <c r="GI166" s="8"/>
      <c r="GJ166" s="32"/>
      <c r="GK166" s="27"/>
      <c r="GL166" s="27"/>
      <c r="GN166" s="6"/>
      <c r="GO166" s="6"/>
      <c r="GP166" s="6"/>
      <c r="GQ166" s="6"/>
      <c r="GS166" s="8"/>
      <c r="GT166" s="32"/>
      <c r="GU166" s="27"/>
      <c r="GV166" s="27"/>
      <c r="GX166" s="6"/>
      <c r="GY166" s="6"/>
      <c r="GZ166" s="6"/>
      <c r="HA166" s="6"/>
      <c r="HC166" s="8"/>
      <c r="HD166" s="32"/>
      <c r="HE166" s="27"/>
      <c r="HF166" s="27"/>
      <c r="HH166" s="6"/>
      <c r="HI166" s="6"/>
      <c r="HJ166" s="6"/>
      <c r="HK166" s="6"/>
      <c r="HM166" s="8"/>
      <c r="HN166" s="32"/>
      <c r="HO166" s="27"/>
      <c r="HP166" s="27"/>
      <c r="HR166" s="6"/>
      <c r="HS166" s="6"/>
      <c r="HT166" s="6"/>
      <c r="HU166" s="6"/>
      <c r="HW166" s="8"/>
      <c r="HX166" s="32"/>
      <c r="HY166" s="27"/>
      <c r="HZ166" s="27"/>
      <c r="IB166" s="6"/>
      <c r="IC166" s="6"/>
      <c r="ID166" s="6"/>
      <c r="IE166" s="6"/>
      <c r="IG166" s="8"/>
      <c r="IH166" s="32"/>
      <c r="II166" s="27"/>
      <c r="IJ166" s="27"/>
      <c r="IL166" s="6"/>
      <c r="IM166" s="6"/>
      <c r="IN166" s="6"/>
      <c r="IO166" s="6"/>
      <c r="IQ166" s="8"/>
      <c r="IR166" s="32"/>
      <c r="IS166" s="27"/>
      <c r="IT166" s="27"/>
      <c r="IV166" s="6"/>
      <c r="IW166" s="6"/>
      <c r="IX166" s="6"/>
      <c r="IY166" s="6"/>
      <c r="JA166" s="8"/>
      <c r="JB166" s="32"/>
      <c r="JC166" s="27"/>
      <c r="JD166" s="27"/>
      <c r="JF166" s="6"/>
      <c r="JG166" s="6"/>
      <c r="JH166" s="6"/>
      <c r="JI166" s="6"/>
      <c r="JK166" s="8"/>
      <c r="JL166" s="32"/>
      <c r="JM166" s="27"/>
      <c r="JN166" s="27"/>
      <c r="JP166" s="6"/>
      <c r="JQ166" s="6"/>
      <c r="JR166" s="6"/>
      <c r="JS166" s="6"/>
      <c r="JU166" s="8"/>
      <c r="JV166" s="32"/>
      <c r="JW166" s="27"/>
      <c r="JX166" s="27"/>
      <c r="JZ166" s="6"/>
      <c r="KA166" s="6"/>
      <c r="KB166" s="6"/>
      <c r="KC166" s="6"/>
      <c r="KE166" s="8"/>
      <c r="KF166" s="32"/>
      <c r="KG166" s="27"/>
      <c r="KH166" s="27"/>
      <c r="KJ166" s="6"/>
      <c r="KK166" s="6"/>
      <c r="KL166" s="6"/>
      <c r="KM166" s="6"/>
      <c r="KO166" s="8"/>
      <c r="KP166" s="32"/>
      <c r="KQ166" s="27"/>
      <c r="KR166" s="27"/>
      <c r="KT166" s="6"/>
      <c r="KU166" s="6"/>
      <c r="KV166" s="6"/>
      <c r="KW166" s="6"/>
      <c r="KY166" s="8"/>
      <c r="KZ166" s="32"/>
      <c r="LA166" s="27"/>
      <c r="LB166" s="27"/>
      <c r="LD166" s="6"/>
      <c r="LE166" s="6"/>
      <c r="LF166" s="6"/>
      <c r="LG166" s="6"/>
      <c r="LI166" s="8"/>
      <c r="LJ166" s="32"/>
      <c r="LK166" s="27"/>
      <c r="LL166" s="27"/>
      <c r="LN166" s="6"/>
      <c r="LO166" s="6"/>
      <c r="LP166" s="6"/>
      <c r="LQ166" s="6"/>
      <c r="LS166" s="8"/>
      <c r="LT166" s="32"/>
      <c r="LU166" s="27"/>
      <c r="LV166" s="27"/>
      <c r="LX166" s="6"/>
      <c r="LY166" s="6"/>
      <c r="LZ166" s="6"/>
      <c r="MA166" s="6"/>
      <c r="MC166" s="8"/>
      <c r="MD166" s="32"/>
      <c r="ME166" s="27"/>
      <c r="MF166" s="27"/>
      <c r="MH166" s="6"/>
      <c r="MI166" s="6"/>
      <c r="MJ166" s="6"/>
      <c r="MK166" s="6"/>
      <c r="MM166" s="8"/>
      <c r="MN166" s="32"/>
      <c r="MO166" s="27"/>
      <c r="MP166" s="27"/>
      <c r="MR166" s="6"/>
      <c r="MS166" s="6"/>
      <c r="MT166" s="6"/>
      <c r="MU166" s="6"/>
      <c r="MW166" s="8"/>
      <c r="MX166" s="32"/>
      <c r="MY166" s="27"/>
      <c r="MZ166" s="27"/>
      <c r="NB166" s="6"/>
      <c r="NC166" s="6"/>
      <c r="ND166" s="6"/>
      <c r="NE166" s="6"/>
      <c r="NG166" s="8"/>
      <c r="NH166" s="32"/>
      <c r="NI166" s="27"/>
      <c r="NJ166" s="27"/>
      <c r="NL166" s="6"/>
      <c r="NM166" s="6"/>
      <c r="NN166" s="6"/>
      <c r="NO166" s="6"/>
      <c r="NQ166" s="8"/>
      <c r="NR166" s="32"/>
      <c r="NS166" s="27"/>
      <c r="NT166" s="27"/>
      <c r="NV166" s="6"/>
      <c r="NW166" s="6"/>
      <c r="NX166" s="6"/>
      <c r="NY166" s="6"/>
      <c r="OA166" s="8"/>
      <c r="OB166" s="32"/>
      <c r="OC166" s="27"/>
      <c r="OD166" s="27"/>
      <c r="OF166" s="6"/>
      <c r="OG166" s="6"/>
      <c r="OH166" s="6"/>
      <c r="OI166" s="6"/>
      <c r="OK166" s="8"/>
      <c r="OL166" s="32"/>
      <c r="OM166" s="27"/>
      <c r="ON166" s="27"/>
      <c r="OP166" s="6"/>
      <c r="OQ166" s="6"/>
      <c r="OR166" s="6"/>
      <c r="OS166" s="6"/>
      <c r="OT166" s="6"/>
      <c r="PF166" s="8"/>
      <c r="PG166" s="32"/>
      <c r="PH166" s="27"/>
      <c r="PI166" s="27"/>
      <c r="PK166" s="6"/>
      <c r="PL166" s="6"/>
      <c r="PM166" s="6"/>
      <c r="PN166" s="6"/>
      <c r="PO166" s="6"/>
      <c r="PQ166" s="8"/>
      <c r="PR166" s="32"/>
      <c r="PS166" s="27"/>
      <c r="PT166" s="27"/>
      <c r="PV166" s="6"/>
      <c r="PW166" s="6"/>
      <c r="PX166" s="6"/>
      <c r="PY166" s="6"/>
      <c r="PZ166" s="6"/>
      <c r="QB166" s="8"/>
      <c r="QC166" s="32"/>
      <c r="QD166" s="27"/>
      <c r="QE166" s="27"/>
      <c r="QG166" s="6"/>
      <c r="QH166" s="6"/>
      <c r="QI166" s="6"/>
      <c r="QJ166" s="6"/>
      <c r="QK166" s="6"/>
      <c r="QM166" s="8"/>
      <c r="QN166" s="32"/>
      <c r="QO166" s="27"/>
      <c r="QP166" s="27"/>
      <c r="QR166" s="6"/>
      <c r="QS166" s="6"/>
      <c r="QT166" s="6"/>
      <c r="QU166" s="6"/>
      <c r="QV166" s="6"/>
      <c r="QX166" s="8"/>
      <c r="QY166" s="32"/>
      <c r="QZ166" s="27"/>
      <c r="RA166" s="27"/>
      <c r="RC166" s="6"/>
      <c r="RD166" s="6"/>
      <c r="RE166" s="6"/>
      <c r="RF166" s="6"/>
      <c r="RG166" s="6"/>
    </row>
    <row r="167" spans="1:476">
      <c r="DQ167" s="94"/>
      <c r="DR167" s="95"/>
      <c r="DS167" s="96"/>
      <c r="DT167" s="96"/>
      <c r="DU167" s="97"/>
      <c r="DV167" s="94"/>
      <c r="DW167" s="94"/>
      <c r="DX167" s="94"/>
      <c r="DY167" s="94"/>
      <c r="DZ167" s="97"/>
      <c r="EA167" s="94"/>
      <c r="EB167" s="95"/>
      <c r="EC167" s="96"/>
      <c r="ED167" s="96"/>
      <c r="EE167" s="97"/>
      <c r="EF167" s="94"/>
      <c r="EG167" s="94"/>
      <c r="EH167" s="94"/>
      <c r="EI167" s="94"/>
      <c r="EJ167" s="97"/>
      <c r="EK167" s="10"/>
      <c r="EL167" s="33"/>
      <c r="EM167" s="28"/>
      <c r="EN167" s="28"/>
      <c r="EO167" s="11"/>
      <c r="EP167" s="12"/>
      <c r="EQ167" s="12"/>
      <c r="ER167" s="12"/>
      <c r="ES167" s="12"/>
      <c r="ET167" s="11"/>
      <c r="EU167" s="10"/>
      <c r="EV167" s="33"/>
      <c r="EW167" s="28"/>
      <c r="EX167" s="28"/>
      <c r="EY167" s="11"/>
      <c r="EZ167" s="12"/>
      <c r="FA167" s="12"/>
      <c r="FB167" s="12"/>
      <c r="FC167" s="12"/>
      <c r="FD167" s="11"/>
      <c r="FE167" s="10"/>
      <c r="FF167" s="33"/>
      <c r="FG167" s="28"/>
      <c r="FH167" s="28"/>
      <c r="FI167" s="11"/>
      <c r="FJ167" s="12"/>
      <c r="FK167" s="12"/>
      <c r="FL167" s="12"/>
      <c r="FM167" s="12"/>
      <c r="FN167" s="11"/>
      <c r="FO167" s="10"/>
      <c r="FP167" s="33"/>
      <c r="FQ167" s="28"/>
      <c r="FR167" s="28"/>
      <c r="FS167" s="11"/>
      <c r="FT167" s="12"/>
      <c r="FU167" s="12"/>
      <c r="FV167" s="12"/>
      <c r="FW167" s="12"/>
      <c r="FX167" s="11"/>
      <c r="FY167" s="10"/>
      <c r="FZ167" s="33"/>
      <c r="GA167" s="28"/>
      <c r="GB167" s="28"/>
      <c r="GC167" s="11"/>
      <c r="GD167" s="12"/>
      <c r="GE167" s="12"/>
      <c r="GF167" s="12"/>
      <c r="GG167" s="12"/>
      <c r="GH167" s="11"/>
      <c r="GI167" s="10"/>
      <c r="GJ167" s="33"/>
      <c r="GK167" s="28"/>
      <c r="GL167" s="28"/>
      <c r="GM167" s="11"/>
      <c r="GN167" s="12"/>
      <c r="GO167" s="12"/>
      <c r="GP167" s="12"/>
      <c r="GQ167" s="12"/>
      <c r="GR167" s="11"/>
      <c r="GS167" s="10"/>
      <c r="GT167" s="33"/>
      <c r="GU167" s="28"/>
      <c r="GV167" s="28"/>
      <c r="GW167" s="11"/>
      <c r="GX167" s="12"/>
      <c r="GY167" s="12"/>
      <c r="GZ167" s="12"/>
      <c r="HA167" s="12"/>
      <c r="HB167" s="11"/>
      <c r="HC167" s="10"/>
      <c r="HD167" s="33"/>
      <c r="HE167" s="28"/>
      <c r="HF167" s="28"/>
      <c r="HG167" s="11"/>
      <c r="HH167" s="12"/>
      <c r="HI167" s="12"/>
      <c r="HJ167" s="12"/>
      <c r="HK167" s="12"/>
      <c r="HL167" s="11"/>
      <c r="HM167" s="10"/>
      <c r="HN167" s="33"/>
      <c r="HO167" s="28"/>
      <c r="HP167" s="28"/>
      <c r="HQ167" s="11"/>
      <c r="HR167" s="12"/>
      <c r="HS167" s="12"/>
      <c r="HT167" s="12"/>
      <c r="HU167" s="12"/>
      <c r="HV167" s="11"/>
      <c r="HW167" s="10"/>
      <c r="HX167" s="33"/>
      <c r="HY167" s="28"/>
      <c r="HZ167" s="28"/>
      <c r="IA167" s="11"/>
      <c r="IB167" s="12"/>
      <c r="IC167" s="12"/>
      <c r="ID167" s="12"/>
      <c r="IE167" s="12"/>
      <c r="IF167" s="11"/>
      <c r="IG167" s="10"/>
      <c r="IH167" s="33"/>
      <c r="II167" s="28"/>
      <c r="IJ167" s="28"/>
      <c r="IK167" s="11"/>
      <c r="IL167" s="12"/>
      <c r="IM167" s="12"/>
      <c r="IN167" s="12"/>
      <c r="IO167" s="12"/>
      <c r="IP167" s="11"/>
      <c r="IQ167" s="10"/>
      <c r="IR167" s="33"/>
      <c r="IS167" s="28"/>
      <c r="IT167" s="28"/>
      <c r="IU167" s="11"/>
      <c r="IV167" s="12"/>
      <c r="IW167" s="12"/>
      <c r="IX167" s="12"/>
      <c r="IY167" s="12"/>
      <c r="IZ167" s="11"/>
      <c r="JA167" s="10"/>
      <c r="JB167" s="33"/>
      <c r="JC167" s="28"/>
      <c r="JD167" s="28"/>
      <c r="JE167" s="11"/>
      <c r="JF167" s="12"/>
      <c r="JG167" s="12"/>
      <c r="JH167" s="12"/>
      <c r="JI167" s="12"/>
      <c r="JJ167" s="11"/>
      <c r="JK167" s="10"/>
      <c r="JL167" s="33"/>
      <c r="JM167" s="28"/>
      <c r="JN167" s="28"/>
      <c r="JO167" s="11"/>
      <c r="JP167" s="12"/>
      <c r="JQ167" s="12"/>
      <c r="JR167" s="12"/>
      <c r="JS167" s="12"/>
      <c r="JT167" s="11"/>
      <c r="JU167" s="10"/>
      <c r="JV167" s="33"/>
      <c r="JW167" s="28"/>
      <c r="JX167" s="28"/>
      <c r="JY167" s="11"/>
      <c r="JZ167" s="12"/>
      <c r="KA167" s="12"/>
      <c r="KB167" s="12"/>
      <c r="KC167" s="12"/>
      <c r="KD167" s="11"/>
      <c r="KE167" s="10"/>
      <c r="KF167" s="33"/>
      <c r="KG167" s="28"/>
      <c r="KH167" s="28"/>
      <c r="KI167" s="11"/>
      <c r="KJ167" s="12"/>
      <c r="KK167" s="12"/>
      <c r="KL167" s="12"/>
      <c r="KM167" s="12"/>
      <c r="KN167" s="11"/>
      <c r="KO167" s="10"/>
      <c r="KP167" s="33"/>
      <c r="KQ167" s="28"/>
      <c r="KR167" s="28"/>
      <c r="KS167" s="11"/>
      <c r="KT167" s="12"/>
      <c r="KU167" s="12"/>
      <c r="KV167" s="12"/>
      <c r="KW167" s="12"/>
      <c r="KX167" s="11"/>
      <c r="KY167" s="10"/>
      <c r="KZ167" s="33"/>
      <c r="LA167" s="28"/>
      <c r="LB167" s="28"/>
      <c r="LC167" s="11"/>
      <c r="LD167" s="12"/>
      <c r="LE167" s="12"/>
      <c r="LF167" s="12"/>
      <c r="LG167" s="12"/>
      <c r="LH167" s="11"/>
      <c r="LI167" s="10"/>
      <c r="LJ167" s="33"/>
      <c r="LK167" s="28"/>
      <c r="LL167" s="28"/>
      <c r="LM167" s="11"/>
      <c r="LN167" s="12"/>
      <c r="LO167" s="12"/>
      <c r="LP167" s="12"/>
      <c r="LQ167" s="12"/>
      <c r="LR167" s="11"/>
      <c r="LS167" s="10"/>
      <c r="LT167" s="33"/>
      <c r="LU167" s="28"/>
      <c r="LV167" s="28"/>
      <c r="LW167" s="11"/>
      <c r="LX167" s="12"/>
      <c r="LY167" s="12"/>
      <c r="LZ167" s="12"/>
      <c r="MA167" s="12"/>
      <c r="MB167" s="11"/>
      <c r="MC167" s="10"/>
      <c r="MD167" s="33"/>
      <c r="ME167" s="28"/>
      <c r="MF167" s="28"/>
      <c r="MG167" s="11"/>
      <c r="MH167" s="12"/>
      <c r="MI167" s="12"/>
      <c r="MJ167" s="12"/>
      <c r="MK167" s="12"/>
      <c r="ML167" s="11"/>
      <c r="MM167" s="10"/>
      <c r="MN167" s="33"/>
      <c r="MO167" s="28"/>
      <c r="MP167" s="28"/>
      <c r="MQ167" s="11"/>
      <c r="MR167" s="12"/>
      <c r="MS167" s="12"/>
      <c r="MT167" s="12"/>
      <c r="MU167" s="12"/>
      <c r="MV167" s="11"/>
      <c r="MW167" s="10"/>
      <c r="MX167" s="33"/>
      <c r="MY167" s="28"/>
      <c r="MZ167" s="28"/>
      <c r="NA167" s="11"/>
      <c r="NB167" s="12"/>
      <c r="NC167" s="12"/>
      <c r="ND167" s="12"/>
      <c r="NE167" s="12"/>
      <c r="NF167" s="11"/>
      <c r="NG167" s="10"/>
      <c r="NH167" s="33"/>
      <c r="NI167" s="28"/>
      <c r="NJ167" s="28"/>
      <c r="NK167" s="11"/>
      <c r="NL167" s="12"/>
      <c r="NM167" s="12"/>
      <c r="NN167" s="12"/>
      <c r="NO167" s="12"/>
      <c r="NP167" s="11"/>
      <c r="NQ167" s="10"/>
      <c r="NR167" s="33"/>
      <c r="NS167" s="28"/>
      <c r="NT167" s="28"/>
      <c r="NU167" s="11"/>
      <c r="NV167" s="12"/>
      <c r="NW167" s="12"/>
      <c r="NX167" s="12"/>
      <c r="NY167" s="12"/>
      <c r="NZ167" s="11"/>
      <c r="OA167" s="10"/>
      <c r="OB167" s="33"/>
      <c r="OC167" s="28"/>
      <c r="OD167" s="28"/>
      <c r="OE167" s="11"/>
      <c r="OF167" s="12"/>
      <c r="OG167" s="12"/>
      <c r="OH167" s="12"/>
      <c r="OI167" s="12"/>
      <c r="OJ167" s="11"/>
      <c r="OK167" s="8"/>
      <c r="OL167" s="32"/>
      <c r="OM167" s="27"/>
      <c r="ON167" s="27"/>
      <c r="OP167" s="6"/>
      <c r="OQ167" s="6"/>
      <c r="OR167" s="6"/>
      <c r="OS167" s="6"/>
      <c r="OT167" s="6"/>
      <c r="PF167" s="8"/>
      <c r="PG167" s="32"/>
      <c r="PH167" s="27"/>
      <c r="PI167" s="27"/>
      <c r="PK167" s="6"/>
      <c r="PL167" s="6"/>
      <c r="PM167" s="6"/>
      <c r="PN167" s="6"/>
      <c r="PO167" s="6"/>
      <c r="PQ167" s="8"/>
      <c r="PR167" s="32"/>
      <c r="PS167" s="27"/>
      <c r="PT167" s="27"/>
      <c r="PV167" s="6"/>
      <c r="PW167" s="6"/>
      <c r="PX167" s="6"/>
      <c r="PY167" s="6"/>
      <c r="PZ167" s="6"/>
      <c r="QB167" s="8"/>
      <c r="QC167" s="32"/>
      <c r="QD167" s="27"/>
      <c r="QE167" s="27"/>
      <c r="QG167" s="6"/>
      <c r="QH167" s="6"/>
      <c r="QI167" s="6"/>
      <c r="QJ167" s="6"/>
      <c r="QK167" s="6"/>
      <c r="QM167" s="8"/>
      <c r="QN167" s="32"/>
      <c r="QO167" s="27"/>
      <c r="QP167" s="27"/>
      <c r="QR167" s="6"/>
      <c r="QS167" s="6"/>
      <c r="QT167" s="6"/>
      <c r="QU167" s="6"/>
      <c r="QV167" s="6"/>
      <c r="QX167" s="8"/>
      <c r="QY167" s="32"/>
      <c r="QZ167" s="27"/>
      <c r="RA167" s="27"/>
      <c r="RC167" s="6"/>
      <c r="RD167" s="6"/>
      <c r="RE167" s="6"/>
      <c r="RF167" s="6"/>
      <c r="RG167" s="6"/>
    </row>
    <row r="168" spans="1:476">
      <c r="EK168" s="8"/>
      <c r="EL168" s="32"/>
      <c r="EM168" s="27"/>
      <c r="EN168" s="27"/>
      <c r="EP168" s="6"/>
      <c r="EQ168" s="6"/>
      <c r="ER168" s="6"/>
      <c r="ES168" s="6"/>
      <c r="EU168" s="8"/>
      <c r="EV168" s="32"/>
      <c r="EW168" s="27"/>
      <c r="EX168" s="27"/>
      <c r="EZ168" s="6"/>
      <c r="FA168" s="6"/>
      <c r="FB168" s="6"/>
      <c r="FC168" s="6"/>
      <c r="FE168" s="8"/>
      <c r="FF168" s="32"/>
      <c r="FG168" s="27"/>
      <c r="FH168" s="27"/>
      <c r="FJ168" s="6"/>
      <c r="FK168" s="6"/>
      <c r="FL168" s="6"/>
      <c r="FM168" s="6"/>
      <c r="FO168" s="8"/>
      <c r="FP168" s="32"/>
      <c r="FQ168" s="27"/>
      <c r="FR168" s="27"/>
      <c r="FT168" s="6"/>
      <c r="FU168" s="6"/>
      <c r="FV168" s="6"/>
      <c r="FW168" s="6"/>
      <c r="FY168" s="8"/>
      <c r="FZ168" s="32"/>
      <c r="GA168" s="27"/>
      <c r="GB168" s="27"/>
      <c r="GD168" s="6"/>
      <c r="GE168" s="6"/>
      <c r="GF168" s="6"/>
      <c r="GG168" s="6"/>
      <c r="GI168" s="8"/>
      <c r="GJ168" s="32"/>
      <c r="GK168" s="27"/>
      <c r="GL168" s="27"/>
      <c r="GN168" s="6"/>
      <c r="GO168" s="6"/>
      <c r="GP168" s="6"/>
      <c r="GQ168" s="6"/>
      <c r="GS168" s="8"/>
      <c r="GT168" s="32"/>
      <c r="GU168" s="27"/>
      <c r="GV168" s="27"/>
      <c r="GX168" s="6"/>
      <c r="GY168" s="6"/>
      <c r="GZ168" s="6"/>
      <c r="HA168" s="6"/>
      <c r="HC168" s="8"/>
      <c r="HD168" s="32"/>
      <c r="HE168" s="27"/>
      <c r="HF168" s="27"/>
      <c r="HH168" s="6"/>
      <c r="HI168" s="6"/>
      <c r="HJ168" s="6"/>
      <c r="HK168" s="6"/>
      <c r="HM168" s="8"/>
      <c r="HN168" s="32"/>
      <c r="HO168" s="27"/>
      <c r="HP168" s="27"/>
      <c r="HR168" s="6"/>
      <c r="HS168" s="6"/>
      <c r="HT168" s="6"/>
      <c r="HU168" s="6"/>
      <c r="HW168" s="8"/>
      <c r="HX168" s="32"/>
      <c r="HY168" s="27"/>
      <c r="HZ168" s="27"/>
      <c r="IB168" s="6"/>
      <c r="IC168" s="6"/>
      <c r="ID168" s="6"/>
      <c r="IE168" s="6"/>
      <c r="IG168" s="8"/>
      <c r="IH168" s="32"/>
      <c r="II168" s="27"/>
      <c r="IJ168" s="27"/>
      <c r="IL168" s="6"/>
      <c r="IM168" s="6"/>
      <c r="IN168" s="6"/>
      <c r="IO168" s="6"/>
      <c r="IQ168" s="8"/>
      <c r="IR168" s="32"/>
      <c r="IS168" s="27"/>
      <c r="IT168" s="27"/>
      <c r="IV168" s="6"/>
      <c r="IW168" s="6"/>
      <c r="IX168" s="6"/>
      <c r="IY168" s="6"/>
      <c r="JA168" s="8"/>
      <c r="JB168" s="32"/>
      <c r="JC168" s="27"/>
      <c r="JD168" s="27"/>
      <c r="JF168" s="6"/>
      <c r="JG168" s="6"/>
      <c r="JH168" s="6"/>
      <c r="JI168" s="6"/>
      <c r="JK168" s="8"/>
      <c r="JL168" s="32"/>
      <c r="JM168" s="27"/>
      <c r="JN168" s="27"/>
      <c r="JP168" s="6"/>
      <c r="JQ168" s="6"/>
      <c r="JR168" s="6"/>
      <c r="JS168" s="6"/>
      <c r="JU168" s="8"/>
      <c r="JV168" s="32"/>
      <c r="JW168" s="27"/>
      <c r="JX168" s="27"/>
      <c r="JZ168" s="6"/>
      <c r="KA168" s="6"/>
      <c r="KB168" s="6"/>
      <c r="KC168" s="6"/>
      <c r="KE168" s="8"/>
      <c r="KF168" s="32"/>
      <c r="KG168" s="27"/>
      <c r="KH168" s="27"/>
      <c r="KJ168" s="6"/>
      <c r="KK168" s="6"/>
      <c r="KL168" s="6"/>
      <c r="KM168" s="6"/>
      <c r="KO168" s="8"/>
      <c r="KP168" s="32"/>
      <c r="KQ168" s="27"/>
      <c r="KR168" s="27"/>
      <c r="KT168" s="6"/>
      <c r="KU168" s="6"/>
      <c r="KV168" s="6"/>
      <c r="KW168" s="6"/>
      <c r="KY168" s="8"/>
      <c r="KZ168" s="32"/>
      <c r="LA168" s="27"/>
      <c r="LB168" s="27"/>
      <c r="LD168" s="6"/>
      <c r="LE168" s="6"/>
      <c r="LF168" s="6"/>
      <c r="LG168" s="6"/>
      <c r="LI168" s="8"/>
      <c r="LJ168" s="32"/>
      <c r="LK168" s="27"/>
      <c r="LL168" s="27"/>
      <c r="LN168" s="6"/>
      <c r="LO168" s="6"/>
      <c r="LP168" s="6"/>
      <c r="LQ168" s="6"/>
      <c r="LS168" s="8"/>
      <c r="LT168" s="32"/>
      <c r="LU168" s="27"/>
      <c r="LV168" s="27"/>
      <c r="LX168" s="6"/>
      <c r="LY168" s="6"/>
      <c r="LZ168" s="6"/>
      <c r="MA168" s="6"/>
      <c r="MC168" s="8"/>
      <c r="MD168" s="32"/>
      <c r="ME168" s="27"/>
      <c r="MF168" s="27"/>
      <c r="MH168" s="6"/>
      <c r="MI168" s="6"/>
      <c r="MJ168" s="6"/>
      <c r="MK168" s="6"/>
      <c r="MM168" s="8"/>
      <c r="MN168" s="32"/>
      <c r="MO168" s="27"/>
      <c r="MP168" s="27"/>
      <c r="MR168" s="6"/>
      <c r="MS168" s="6"/>
      <c r="MT168" s="6"/>
      <c r="MU168" s="6"/>
      <c r="MW168" s="8"/>
      <c r="MX168" s="32"/>
      <c r="MY168" s="27"/>
      <c r="MZ168" s="27"/>
      <c r="NB168" s="6"/>
      <c r="NC168" s="6"/>
      <c r="ND168" s="6"/>
      <c r="NE168" s="6"/>
      <c r="NG168" s="8"/>
      <c r="NH168" s="32"/>
      <c r="NI168" s="27"/>
      <c r="NJ168" s="27"/>
      <c r="NL168" s="6"/>
      <c r="NM168" s="6"/>
      <c r="NN168" s="6"/>
      <c r="NO168" s="6"/>
      <c r="NQ168" s="8"/>
      <c r="NR168" s="32"/>
      <c r="NS168" s="27"/>
      <c r="NT168" s="27"/>
      <c r="NV168" s="6"/>
      <c r="NW168" s="6"/>
      <c r="NX168" s="6"/>
      <c r="NY168" s="6"/>
      <c r="OA168" s="8"/>
      <c r="OB168" s="32"/>
      <c r="OC168" s="27"/>
      <c r="OD168" s="27"/>
      <c r="OF168" s="6"/>
      <c r="OG168" s="6"/>
      <c r="OH168" s="6"/>
      <c r="OI168" s="6"/>
      <c r="OK168" s="8"/>
      <c r="OL168" s="32"/>
      <c r="OM168" s="27"/>
      <c r="ON168" s="27"/>
      <c r="OP168" s="6"/>
      <c r="OQ168" s="6"/>
      <c r="OR168" s="6"/>
      <c r="OS168" s="6"/>
      <c r="OT168" s="6"/>
      <c r="PF168" s="8"/>
      <c r="PG168" s="32"/>
      <c r="PH168" s="27"/>
      <c r="PI168" s="27"/>
      <c r="PK168" s="6"/>
      <c r="PL168" s="6"/>
      <c r="PM168" s="6"/>
      <c r="PN168" s="6"/>
      <c r="PO168" s="6"/>
      <c r="PQ168" s="8"/>
      <c r="PR168" s="32"/>
      <c r="PS168" s="27"/>
      <c r="PT168" s="27"/>
      <c r="PV168" s="6"/>
      <c r="PW168" s="6"/>
      <c r="PX168" s="6"/>
      <c r="PY168" s="6"/>
      <c r="PZ168" s="6"/>
      <c r="QB168" s="8"/>
      <c r="QC168" s="32"/>
      <c r="QD168" s="27"/>
      <c r="QE168" s="27"/>
      <c r="QG168" s="6"/>
      <c r="QH168" s="6"/>
      <c r="QI168" s="6"/>
      <c r="QJ168" s="6"/>
      <c r="QK168" s="6"/>
      <c r="QM168" s="8"/>
      <c r="QN168" s="32"/>
      <c r="QO168" s="27"/>
      <c r="QP168" s="27"/>
      <c r="QR168" s="6"/>
      <c r="QS168" s="6"/>
      <c r="QT168" s="6"/>
      <c r="QU168" s="6"/>
      <c r="QV168" s="6"/>
      <c r="QX168" s="8"/>
      <c r="QY168" s="32"/>
      <c r="QZ168" s="27"/>
      <c r="RA168" s="27"/>
      <c r="RC168" s="6"/>
      <c r="RD168" s="6"/>
      <c r="RE168" s="6"/>
      <c r="RF168" s="6"/>
      <c r="RG168" s="6"/>
    </row>
    <row r="169" spans="1:476">
      <c r="EK169" s="8"/>
      <c r="EL169" s="32"/>
      <c r="EM169" s="27"/>
      <c r="EN169" s="27"/>
      <c r="EP169" s="6"/>
      <c r="EQ169" s="6"/>
      <c r="ER169" s="6"/>
      <c r="ES169" s="6"/>
      <c r="EU169" s="8"/>
      <c r="EV169" s="32"/>
      <c r="EW169" s="27"/>
      <c r="EX169" s="27"/>
      <c r="EZ169" s="6"/>
      <c r="FA169" s="6"/>
      <c r="FB169" s="6"/>
      <c r="FC169" s="6"/>
      <c r="FE169" s="8"/>
      <c r="FF169" s="32"/>
      <c r="FG169" s="27"/>
      <c r="FH169" s="27"/>
      <c r="FJ169" s="6"/>
      <c r="FK169" s="6"/>
      <c r="FL169" s="6"/>
      <c r="FM169" s="6"/>
      <c r="FO169" s="8"/>
      <c r="FP169" s="32"/>
      <c r="FQ169" s="27"/>
      <c r="FR169" s="27"/>
      <c r="FT169" s="6"/>
      <c r="FU169" s="6"/>
      <c r="FV169" s="6"/>
      <c r="FW169" s="6"/>
      <c r="FY169" s="8"/>
      <c r="FZ169" s="32"/>
      <c r="GA169" s="27"/>
      <c r="GB169" s="27"/>
      <c r="GD169" s="6"/>
      <c r="GE169" s="6"/>
      <c r="GF169" s="6"/>
      <c r="GG169" s="6"/>
      <c r="GI169" s="8"/>
      <c r="GJ169" s="32"/>
      <c r="GK169" s="27"/>
      <c r="GL169" s="27"/>
      <c r="GN169" s="6"/>
      <c r="GO169" s="6"/>
      <c r="GP169" s="6"/>
      <c r="GQ169" s="6"/>
      <c r="GS169" s="8"/>
      <c r="GT169" s="32"/>
      <c r="GU169" s="27"/>
      <c r="GV169" s="27"/>
      <c r="GX169" s="6"/>
      <c r="GY169" s="6"/>
      <c r="GZ169" s="6"/>
      <c r="HA169" s="6"/>
      <c r="HC169" s="8"/>
      <c r="HD169" s="32"/>
      <c r="HE169" s="27"/>
      <c r="HF169" s="27"/>
      <c r="HH169" s="6"/>
      <c r="HI169" s="6"/>
      <c r="HJ169" s="6"/>
      <c r="HK169" s="6"/>
      <c r="HM169" s="8"/>
      <c r="HN169" s="32"/>
      <c r="HO169" s="27"/>
      <c r="HP169" s="27"/>
      <c r="HR169" s="6"/>
      <c r="HS169" s="6"/>
      <c r="HT169" s="6"/>
      <c r="HU169" s="6"/>
      <c r="HW169" s="8"/>
      <c r="HX169" s="32"/>
      <c r="HY169" s="27"/>
      <c r="HZ169" s="27"/>
      <c r="IB169" s="6"/>
      <c r="IC169" s="6"/>
      <c r="ID169" s="6"/>
      <c r="IE169" s="6"/>
      <c r="IG169" s="8"/>
      <c r="IH169" s="32"/>
      <c r="II169" s="27"/>
      <c r="IJ169" s="27"/>
      <c r="IL169" s="6"/>
      <c r="IM169" s="6"/>
      <c r="IN169" s="6"/>
      <c r="IO169" s="6"/>
      <c r="IQ169" s="8"/>
      <c r="IR169" s="32"/>
      <c r="IS169" s="27"/>
      <c r="IT169" s="27"/>
      <c r="IV169" s="6"/>
      <c r="IW169" s="6"/>
      <c r="IX169" s="6"/>
      <c r="IY169" s="6"/>
      <c r="JA169" s="8"/>
      <c r="JB169" s="32"/>
      <c r="JC169" s="27"/>
      <c r="JD169" s="27"/>
      <c r="JF169" s="6"/>
      <c r="JG169" s="6"/>
      <c r="JH169" s="6"/>
      <c r="JI169" s="6"/>
      <c r="JK169" s="8"/>
      <c r="JL169" s="32"/>
      <c r="JM169" s="27"/>
      <c r="JN169" s="27"/>
      <c r="JP169" s="6"/>
      <c r="JQ169" s="6"/>
      <c r="JR169" s="6"/>
      <c r="JS169" s="6"/>
      <c r="JU169" s="8"/>
      <c r="JV169" s="32"/>
      <c r="JW169" s="27"/>
      <c r="JX169" s="27"/>
      <c r="JZ169" s="6"/>
      <c r="KA169" s="6"/>
      <c r="KB169" s="6"/>
      <c r="KC169" s="6"/>
      <c r="KE169" s="8"/>
      <c r="KF169" s="32"/>
      <c r="KG169" s="27"/>
      <c r="KH169" s="27"/>
      <c r="KJ169" s="6"/>
      <c r="KK169" s="6"/>
      <c r="KL169" s="6"/>
      <c r="KM169" s="6"/>
      <c r="KO169" s="8"/>
      <c r="KP169" s="32"/>
      <c r="KQ169" s="27"/>
      <c r="KR169" s="27"/>
      <c r="KT169" s="6"/>
      <c r="KU169" s="6"/>
      <c r="KV169" s="6"/>
      <c r="KW169" s="6"/>
      <c r="KY169" s="8"/>
      <c r="KZ169" s="32"/>
      <c r="LA169" s="27"/>
      <c r="LB169" s="27"/>
      <c r="LD169" s="6"/>
      <c r="LE169" s="6"/>
      <c r="LF169" s="6"/>
      <c r="LG169" s="6"/>
      <c r="LI169" s="8"/>
      <c r="LJ169" s="32"/>
      <c r="LK169" s="27"/>
      <c r="LL169" s="27"/>
      <c r="LN169" s="6"/>
      <c r="LO169" s="6"/>
      <c r="LP169" s="6"/>
      <c r="LQ169" s="6"/>
      <c r="LS169" s="8"/>
      <c r="LT169" s="32"/>
      <c r="LU169" s="27"/>
      <c r="LV169" s="27"/>
      <c r="LX169" s="6"/>
      <c r="LY169" s="6"/>
      <c r="LZ169" s="6"/>
      <c r="MA169" s="6"/>
      <c r="MC169" s="8"/>
      <c r="MD169" s="32"/>
      <c r="ME169" s="27"/>
      <c r="MF169" s="27"/>
      <c r="MH169" s="6"/>
      <c r="MI169" s="6"/>
      <c r="MJ169" s="6"/>
      <c r="MK169" s="6"/>
      <c r="MM169" s="8"/>
      <c r="MN169" s="32"/>
      <c r="MO169" s="27"/>
      <c r="MP169" s="27"/>
      <c r="MR169" s="6"/>
      <c r="MS169" s="6"/>
      <c r="MT169" s="6"/>
      <c r="MU169" s="6"/>
      <c r="MW169" s="8"/>
      <c r="MX169" s="32"/>
      <c r="MY169" s="27"/>
      <c r="MZ169" s="27"/>
      <c r="NB169" s="6"/>
      <c r="NC169" s="6"/>
      <c r="ND169" s="6"/>
      <c r="NE169" s="6"/>
      <c r="NG169" s="8"/>
      <c r="NH169" s="32"/>
      <c r="NI169" s="27"/>
      <c r="NJ169" s="27"/>
      <c r="NL169" s="6"/>
      <c r="NM169" s="6"/>
      <c r="NN169" s="6"/>
      <c r="NO169" s="6"/>
      <c r="NQ169" s="8"/>
      <c r="NR169" s="32"/>
      <c r="NS169" s="27"/>
      <c r="NT169" s="27"/>
      <c r="NV169" s="6"/>
      <c r="NW169" s="6"/>
      <c r="NX169" s="6"/>
      <c r="NY169" s="6"/>
      <c r="OA169" s="8"/>
      <c r="OB169" s="32"/>
      <c r="OC169" s="27"/>
      <c r="OD169" s="27"/>
      <c r="OF169" s="6"/>
      <c r="OG169" s="6"/>
      <c r="OH169" s="6"/>
      <c r="OI169" s="6"/>
      <c r="OK169" s="8"/>
      <c r="OL169" s="32"/>
      <c r="OM169" s="27"/>
      <c r="ON169" s="27"/>
      <c r="OP169" s="6"/>
      <c r="OQ169" s="6"/>
      <c r="OR169" s="6"/>
      <c r="OS169" s="6"/>
      <c r="OT169" s="6"/>
      <c r="PF169" s="8"/>
      <c r="PG169" s="32"/>
      <c r="PH169" s="27"/>
      <c r="PI169" s="27"/>
      <c r="PK169" s="6"/>
      <c r="PL169" s="6"/>
      <c r="PM169" s="6"/>
      <c r="PN169" s="6"/>
      <c r="PO169" s="6"/>
      <c r="PQ169" s="8"/>
      <c r="PR169" s="32"/>
      <c r="PS169" s="27"/>
      <c r="PT169" s="27"/>
      <c r="PV169" s="6"/>
      <c r="PW169" s="6"/>
      <c r="PX169" s="6"/>
      <c r="PY169" s="6"/>
      <c r="PZ169" s="6"/>
      <c r="QB169" s="8"/>
      <c r="QC169" s="32"/>
      <c r="QD169" s="27"/>
      <c r="QE169" s="27"/>
      <c r="QG169" s="6"/>
      <c r="QH169" s="6"/>
      <c r="QI169" s="6"/>
      <c r="QJ169" s="6"/>
      <c r="QK169" s="6"/>
      <c r="QM169" s="8"/>
      <c r="QN169" s="32"/>
      <c r="QO169" s="27"/>
      <c r="QP169" s="27"/>
      <c r="QR169" s="6"/>
      <c r="QS169" s="6"/>
      <c r="QT169" s="6"/>
      <c r="QU169" s="6"/>
      <c r="QV169" s="6"/>
      <c r="QX169" s="8"/>
      <c r="QY169" s="32"/>
      <c r="QZ169" s="27"/>
      <c r="RA169" s="27"/>
      <c r="RC169" s="6"/>
      <c r="RD169" s="6"/>
      <c r="RE169" s="6"/>
      <c r="RF169" s="6"/>
      <c r="RG169" s="6"/>
    </row>
    <row r="170" spans="1:476">
      <c r="EK170" s="8"/>
      <c r="EL170" s="32"/>
      <c r="EM170" s="27"/>
      <c r="EN170" s="27"/>
      <c r="EP170" s="6"/>
      <c r="EQ170" s="6"/>
      <c r="ER170" s="6"/>
      <c r="ES170" s="6"/>
      <c r="EU170" s="8"/>
      <c r="EV170" s="32"/>
      <c r="EW170" s="27"/>
      <c r="EX170" s="27"/>
      <c r="EZ170" s="6"/>
      <c r="FA170" s="6"/>
      <c r="FB170" s="6"/>
      <c r="FC170" s="6"/>
      <c r="FE170" s="8"/>
      <c r="FF170" s="32"/>
      <c r="FG170" s="27"/>
      <c r="FH170" s="27"/>
      <c r="FJ170" s="6"/>
      <c r="FK170" s="6"/>
      <c r="FL170" s="6"/>
      <c r="FM170" s="6"/>
      <c r="FO170" s="8"/>
      <c r="FP170" s="32"/>
      <c r="FQ170" s="27"/>
      <c r="FR170" s="27"/>
      <c r="FT170" s="6"/>
      <c r="FU170" s="6"/>
      <c r="FV170" s="6"/>
      <c r="FW170" s="6"/>
      <c r="FY170" s="8"/>
      <c r="FZ170" s="32"/>
      <c r="GA170" s="27"/>
      <c r="GB170" s="27"/>
      <c r="GD170" s="6"/>
      <c r="GE170" s="6"/>
      <c r="GF170" s="6"/>
      <c r="GG170" s="6"/>
      <c r="GI170" s="8"/>
      <c r="GJ170" s="32"/>
      <c r="GK170" s="27"/>
      <c r="GL170" s="27"/>
      <c r="GN170" s="6"/>
      <c r="GO170" s="6"/>
      <c r="GP170" s="6"/>
      <c r="GQ170" s="6"/>
      <c r="GS170" s="8"/>
      <c r="GT170" s="32"/>
      <c r="GU170" s="27"/>
      <c r="GV170" s="27"/>
      <c r="GX170" s="6"/>
      <c r="GY170" s="6"/>
      <c r="GZ170" s="6"/>
      <c r="HA170" s="6"/>
      <c r="HC170" s="8"/>
      <c r="HD170" s="32"/>
      <c r="HE170" s="27"/>
      <c r="HF170" s="27"/>
      <c r="HH170" s="6"/>
      <c r="HI170" s="6"/>
      <c r="HJ170" s="6"/>
      <c r="HK170" s="6"/>
      <c r="HM170" s="8"/>
      <c r="HN170" s="32"/>
      <c r="HO170" s="27"/>
      <c r="HP170" s="27"/>
      <c r="HR170" s="6"/>
      <c r="HS170" s="6"/>
      <c r="HT170" s="6"/>
      <c r="HU170" s="6"/>
      <c r="HW170" s="8"/>
      <c r="HX170" s="32"/>
      <c r="HY170" s="27"/>
      <c r="HZ170" s="27"/>
      <c r="IB170" s="6"/>
      <c r="IC170" s="6"/>
      <c r="ID170" s="6"/>
      <c r="IE170" s="6"/>
      <c r="IG170" s="8"/>
      <c r="IH170" s="32"/>
      <c r="II170" s="27"/>
      <c r="IJ170" s="27"/>
      <c r="IL170" s="6"/>
      <c r="IM170" s="6"/>
      <c r="IN170" s="6"/>
      <c r="IO170" s="6"/>
      <c r="IQ170" s="8"/>
      <c r="IR170" s="32"/>
      <c r="IS170" s="27"/>
      <c r="IT170" s="27"/>
      <c r="IV170" s="6"/>
      <c r="IW170" s="6"/>
      <c r="IX170" s="6"/>
      <c r="IY170" s="6"/>
      <c r="JA170" s="8"/>
      <c r="JB170" s="32"/>
      <c r="JC170" s="27"/>
      <c r="JD170" s="27"/>
      <c r="JF170" s="6"/>
      <c r="JG170" s="6"/>
      <c r="JH170" s="6"/>
      <c r="JI170" s="6"/>
      <c r="JK170" s="8"/>
      <c r="JL170" s="32"/>
      <c r="JM170" s="27"/>
      <c r="JN170" s="27"/>
      <c r="JP170" s="6"/>
      <c r="JQ170" s="6"/>
      <c r="JR170" s="6"/>
      <c r="JS170" s="6"/>
      <c r="JU170" s="8"/>
      <c r="JV170" s="32"/>
      <c r="JW170" s="27"/>
      <c r="JX170" s="27"/>
      <c r="JZ170" s="6"/>
      <c r="KA170" s="6"/>
      <c r="KB170" s="6"/>
      <c r="KC170" s="6"/>
      <c r="KE170" s="8"/>
      <c r="KF170" s="32"/>
      <c r="KG170" s="27"/>
      <c r="KH170" s="27"/>
      <c r="KJ170" s="6"/>
      <c r="KK170" s="6"/>
      <c r="KL170" s="6"/>
      <c r="KM170" s="6"/>
      <c r="KO170" s="8"/>
      <c r="KP170" s="32"/>
      <c r="KQ170" s="27"/>
      <c r="KR170" s="27"/>
      <c r="KT170" s="6"/>
      <c r="KU170" s="6"/>
      <c r="KV170" s="6"/>
      <c r="KW170" s="6"/>
      <c r="KY170" s="8"/>
      <c r="KZ170" s="32"/>
      <c r="LA170" s="27"/>
      <c r="LB170" s="27"/>
      <c r="LD170" s="6"/>
      <c r="LE170" s="6"/>
      <c r="LF170" s="6"/>
      <c r="LG170" s="6"/>
      <c r="LI170" s="8"/>
      <c r="LJ170" s="32"/>
      <c r="LK170" s="27"/>
      <c r="LL170" s="27"/>
      <c r="LN170" s="6"/>
      <c r="LO170" s="6"/>
      <c r="LP170" s="6"/>
      <c r="LQ170" s="6"/>
      <c r="LS170" s="8"/>
      <c r="LT170" s="32"/>
      <c r="LU170" s="27"/>
      <c r="LV170" s="27"/>
      <c r="LX170" s="6"/>
      <c r="LY170" s="6"/>
      <c r="LZ170" s="6"/>
      <c r="MA170" s="6"/>
      <c r="MC170" s="8"/>
      <c r="MD170" s="32"/>
      <c r="ME170" s="27"/>
      <c r="MF170" s="27"/>
      <c r="MH170" s="6"/>
      <c r="MI170" s="6"/>
      <c r="MJ170" s="6"/>
      <c r="MK170" s="6"/>
      <c r="MM170" s="8"/>
      <c r="MN170" s="32"/>
      <c r="MO170" s="27"/>
      <c r="MP170" s="27"/>
      <c r="MR170" s="6"/>
      <c r="MS170" s="6"/>
      <c r="MT170" s="6"/>
      <c r="MU170" s="6"/>
      <c r="MW170" s="8"/>
      <c r="MX170" s="32"/>
      <c r="MY170" s="27"/>
      <c r="MZ170" s="27"/>
      <c r="NB170" s="6"/>
      <c r="NC170" s="6"/>
      <c r="ND170" s="6"/>
      <c r="NE170" s="6"/>
      <c r="NG170" s="8"/>
      <c r="NH170" s="32"/>
      <c r="NI170" s="27"/>
      <c r="NJ170" s="27"/>
      <c r="NL170" s="6"/>
      <c r="NM170" s="6"/>
      <c r="NN170" s="6"/>
      <c r="NO170" s="6"/>
      <c r="NQ170" s="8"/>
      <c r="NR170" s="32"/>
      <c r="NS170" s="27"/>
      <c r="NT170" s="27"/>
      <c r="NV170" s="6"/>
      <c r="NW170" s="6"/>
      <c r="NX170" s="6"/>
      <c r="NY170" s="6"/>
      <c r="OA170" s="8"/>
      <c r="OB170" s="32"/>
      <c r="OC170" s="27"/>
      <c r="OD170" s="27"/>
      <c r="OF170" s="6"/>
      <c r="OG170" s="6"/>
      <c r="OH170" s="6"/>
      <c r="OI170" s="6"/>
      <c r="OK170" s="8"/>
      <c r="OL170" s="32"/>
      <c r="OM170" s="27"/>
      <c r="ON170" s="27"/>
      <c r="OP170" s="6"/>
      <c r="OQ170" s="6"/>
      <c r="OR170" s="6"/>
      <c r="OS170" s="6"/>
      <c r="OT170" s="6"/>
      <c r="PF170" s="8"/>
      <c r="PG170" s="32"/>
      <c r="PH170" s="27"/>
      <c r="PI170" s="27"/>
      <c r="PK170" s="6"/>
      <c r="PL170" s="6"/>
      <c r="PM170" s="6"/>
      <c r="PN170" s="6"/>
      <c r="PO170" s="6"/>
      <c r="PQ170" s="8"/>
      <c r="PR170" s="32"/>
      <c r="PS170" s="27"/>
      <c r="PT170" s="27"/>
      <c r="PV170" s="6"/>
      <c r="PW170" s="6"/>
      <c r="PX170" s="6"/>
      <c r="PY170" s="6"/>
      <c r="PZ170" s="6"/>
      <c r="QB170" s="8"/>
      <c r="QC170" s="32"/>
      <c r="QD170" s="27"/>
      <c r="QE170" s="27"/>
      <c r="QG170" s="6"/>
      <c r="QH170" s="6"/>
      <c r="QI170" s="6"/>
      <c r="QJ170" s="6"/>
      <c r="QK170" s="6"/>
      <c r="QM170" s="8"/>
      <c r="QN170" s="32"/>
      <c r="QO170" s="27"/>
      <c r="QP170" s="27"/>
      <c r="QR170" s="6"/>
      <c r="QS170" s="6"/>
      <c r="QT170" s="6"/>
      <c r="QU170" s="6"/>
      <c r="QV170" s="6"/>
      <c r="QX170" s="8"/>
      <c r="QY170" s="32"/>
      <c r="QZ170" s="27"/>
      <c r="RA170" s="27"/>
      <c r="RC170" s="6"/>
      <c r="RD170" s="6"/>
      <c r="RE170" s="6"/>
      <c r="RF170" s="6"/>
      <c r="RG170" s="6"/>
    </row>
    <row r="171" spans="1:476">
      <c r="EK171" s="8"/>
      <c r="EL171" s="32"/>
      <c r="EM171" s="27"/>
      <c r="EN171" s="27"/>
      <c r="EP171" s="6"/>
      <c r="EQ171" s="6"/>
      <c r="ER171" s="6"/>
      <c r="ES171" s="6"/>
      <c r="EU171" s="8"/>
      <c r="EV171" s="32"/>
      <c r="EW171" s="27"/>
      <c r="EX171" s="27"/>
      <c r="EZ171" s="6"/>
      <c r="FA171" s="6"/>
      <c r="FB171" s="6"/>
      <c r="FC171" s="6"/>
      <c r="FE171" s="8"/>
      <c r="FF171" s="32"/>
      <c r="FG171" s="27"/>
      <c r="FH171" s="27"/>
      <c r="FJ171" s="6"/>
      <c r="FK171" s="6"/>
      <c r="FL171" s="6"/>
      <c r="FM171" s="6"/>
      <c r="FO171" s="8"/>
      <c r="FP171" s="32"/>
      <c r="FQ171" s="27"/>
      <c r="FR171" s="27"/>
      <c r="FT171" s="6"/>
      <c r="FU171" s="6"/>
      <c r="FV171" s="6"/>
      <c r="FW171" s="6"/>
      <c r="FY171" s="8"/>
      <c r="FZ171" s="32"/>
      <c r="GA171" s="27"/>
      <c r="GB171" s="27"/>
      <c r="GD171" s="6"/>
      <c r="GE171" s="6"/>
      <c r="GF171" s="6"/>
      <c r="GG171" s="6"/>
      <c r="GI171" s="8"/>
      <c r="GJ171" s="32"/>
      <c r="GK171" s="27"/>
      <c r="GL171" s="27"/>
      <c r="GN171" s="6"/>
      <c r="GO171" s="6"/>
      <c r="GP171" s="6"/>
      <c r="GQ171" s="6"/>
      <c r="GS171" s="8"/>
      <c r="GT171" s="32"/>
      <c r="GU171" s="27"/>
      <c r="GV171" s="27"/>
      <c r="GX171" s="6"/>
      <c r="GY171" s="6"/>
      <c r="GZ171" s="6"/>
      <c r="HA171" s="6"/>
      <c r="HC171" s="8"/>
      <c r="HD171" s="32"/>
      <c r="HE171" s="27"/>
      <c r="HF171" s="27"/>
      <c r="HH171" s="6"/>
      <c r="HI171" s="6"/>
      <c r="HJ171" s="6"/>
      <c r="HK171" s="6"/>
      <c r="HM171" s="8"/>
      <c r="HN171" s="32"/>
      <c r="HO171" s="27"/>
      <c r="HP171" s="27"/>
      <c r="HR171" s="6"/>
      <c r="HS171" s="6"/>
      <c r="HT171" s="6"/>
      <c r="HU171" s="6"/>
      <c r="HW171" s="8"/>
      <c r="HX171" s="32"/>
      <c r="HY171" s="27"/>
      <c r="HZ171" s="27"/>
      <c r="IB171" s="6"/>
      <c r="IC171" s="6"/>
      <c r="ID171" s="6"/>
      <c r="IE171" s="6"/>
      <c r="IG171" s="8"/>
      <c r="IH171" s="32"/>
      <c r="II171" s="27"/>
      <c r="IJ171" s="27"/>
      <c r="IL171" s="6"/>
      <c r="IM171" s="6"/>
      <c r="IN171" s="6"/>
      <c r="IO171" s="6"/>
      <c r="IQ171" s="8"/>
      <c r="IR171" s="32"/>
      <c r="IS171" s="27"/>
      <c r="IT171" s="27"/>
      <c r="IV171" s="6"/>
      <c r="IW171" s="6"/>
      <c r="IX171" s="6"/>
      <c r="IY171" s="6"/>
      <c r="JA171" s="8"/>
      <c r="JB171" s="32"/>
      <c r="JC171" s="27"/>
      <c r="JD171" s="27"/>
      <c r="JF171" s="6"/>
      <c r="JG171" s="6"/>
      <c r="JH171" s="6"/>
      <c r="JI171" s="6"/>
      <c r="JK171" s="8"/>
      <c r="JL171" s="32"/>
      <c r="JM171" s="27"/>
      <c r="JN171" s="27"/>
      <c r="JP171" s="6"/>
      <c r="JQ171" s="6"/>
      <c r="JR171" s="6"/>
      <c r="JS171" s="6"/>
      <c r="JU171" s="8"/>
      <c r="JV171" s="32"/>
      <c r="JW171" s="27"/>
      <c r="JX171" s="27"/>
      <c r="JZ171" s="6"/>
      <c r="KA171" s="6"/>
      <c r="KB171" s="6"/>
      <c r="KC171" s="6"/>
      <c r="KE171" s="8"/>
      <c r="KF171" s="32"/>
      <c r="KG171" s="27"/>
      <c r="KH171" s="27"/>
      <c r="KJ171" s="6"/>
      <c r="KK171" s="6"/>
      <c r="KL171" s="6"/>
      <c r="KM171" s="6"/>
      <c r="KO171" s="8"/>
      <c r="KP171" s="32"/>
      <c r="KQ171" s="27"/>
      <c r="KR171" s="27"/>
      <c r="KT171" s="6"/>
      <c r="KU171" s="6"/>
      <c r="KV171" s="6"/>
      <c r="KW171" s="6"/>
      <c r="KY171" s="8"/>
      <c r="KZ171" s="32"/>
      <c r="LA171" s="27"/>
      <c r="LB171" s="27"/>
      <c r="LD171" s="6"/>
      <c r="LE171" s="6"/>
      <c r="LF171" s="6"/>
      <c r="LG171" s="6"/>
      <c r="LI171" s="8"/>
      <c r="LJ171" s="32"/>
      <c r="LK171" s="27"/>
      <c r="LL171" s="27"/>
      <c r="LN171" s="6"/>
      <c r="LO171" s="6"/>
      <c r="LP171" s="6"/>
      <c r="LQ171" s="6"/>
      <c r="LS171" s="8"/>
      <c r="LT171" s="32"/>
      <c r="LU171" s="27"/>
      <c r="LV171" s="27"/>
      <c r="LX171" s="6"/>
      <c r="LY171" s="6"/>
      <c r="LZ171" s="6"/>
      <c r="MA171" s="6"/>
      <c r="MC171" s="8"/>
      <c r="MD171" s="32"/>
      <c r="ME171" s="27"/>
      <c r="MF171" s="27"/>
      <c r="MH171" s="6"/>
      <c r="MI171" s="6"/>
      <c r="MJ171" s="6"/>
      <c r="MK171" s="6"/>
      <c r="MM171" s="8"/>
      <c r="MN171" s="32"/>
      <c r="MO171" s="27"/>
      <c r="MP171" s="27"/>
      <c r="MR171" s="6"/>
      <c r="MS171" s="6"/>
      <c r="MT171" s="6"/>
      <c r="MU171" s="6"/>
      <c r="MW171" s="8"/>
      <c r="MX171" s="32"/>
      <c r="MY171" s="27"/>
      <c r="MZ171" s="27"/>
      <c r="NB171" s="6"/>
      <c r="NC171" s="6"/>
      <c r="ND171" s="6"/>
      <c r="NE171" s="6"/>
      <c r="NG171" s="8"/>
      <c r="NH171" s="32"/>
      <c r="NI171" s="27"/>
      <c r="NJ171" s="27"/>
      <c r="NL171" s="6"/>
      <c r="NM171" s="6"/>
      <c r="NN171" s="6"/>
      <c r="NO171" s="6"/>
      <c r="NQ171" s="8"/>
      <c r="NR171" s="32"/>
      <c r="NS171" s="27"/>
      <c r="NT171" s="27"/>
      <c r="NV171" s="6"/>
      <c r="NW171" s="6"/>
      <c r="NX171" s="6"/>
      <c r="NY171" s="6"/>
      <c r="OA171" s="8"/>
      <c r="OB171" s="32"/>
      <c r="OC171" s="27"/>
      <c r="OD171" s="27"/>
      <c r="OF171" s="6"/>
      <c r="OG171" s="6"/>
      <c r="OH171" s="6"/>
      <c r="OI171" s="6"/>
      <c r="OK171" s="8"/>
      <c r="OL171" s="32"/>
      <c r="OM171" s="27"/>
      <c r="ON171" s="27"/>
      <c r="OP171" s="6"/>
      <c r="OQ171" s="6"/>
      <c r="OR171" s="6"/>
      <c r="OS171" s="6"/>
      <c r="OT171" s="6"/>
      <c r="PF171" s="8"/>
      <c r="PG171" s="32"/>
      <c r="PH171" s="27"/>
      <c r="PI171" s="27"/>
      <c r="PK171" s="6"/>
      <c r="PL171" s="6"/>
      <c r="PM171" s="6"/>
      <c r="PN171" s="6"/>
      <c r="PO171" s="6"/>
      <c r="PQ171" s="8"/>
      <c r="PR171" s="32"/>
      <c r="PS171" s="27"/>
      <c r="PT171" s="27"/>
      <c r="PV171" s="6"/>
      <c r="PW171" s="6"/>
      <c r="PX171" s="6"/>
      <c r="PY171" s="6"/>
      <c r="PZ171" s="6"/>
      <c r="QB171" s="8"/>
      <c r="QC171" s="32"/>
      <c r="QD171" s="27"/>
      <c r="QE171" s="27"/>
      <c r="QG171" s="6"/>
      <c r="QH171" s="6"/>
      <c r="QI171" s="6"/>
      <c r="QJ171" s="6"/>
      <c r="QK171" s="6"/>
      <c r="QM171" s="8"/>
      <c r="QN171" s="32"/>
      <c r="QO171" s="27"/>
      <c r="QP171" s="27"/>
      <c r="QR171" s="6"/>
      <c r="QS171" s="6"/>
      <c r="QT171" s="6"/>
      <c r="QU171" s="6"/>
      <c r="QV171" s="6"/>
      <c r="QX171" s="8"/>
      <c r="QY171" s="32"/>
      <c r="QZ171" s="27"/>
      <c r="RA171" s="27"/>
      <c r="RC171" s="6"/>
      <c r="RD171" s="6"/>
      <c r="RE171" s="6"/>
      <c r="RF171" s="6"/>
      <c r="RG171" s="6"/>
    </row>
    <row r="172" spans="1:476">
      <c r="A172" s="94"/>
      <c r="B172" s="95"/>
      <c r="C172" s="96"/>
      <c r="D172" s="96"/>
      <c r="E172" s="97"/>
      <c r="F172" s="94"/>
      <c r="G172" s="94"/>
      <c r="H172" s="94"/>
      <c r="I172" s="94"/>
      <c r="J172" s="97"/>
      <c r="K172" s="94"/>
      <c r="L172" s="95"/>
      <c r="M172" s="96"/>
      <c r="N172" s="96"/>
      <c r="O172" s="97"/>
      <c r="P172" s="94"/>
      <c r="Q172" s="94"/>
      <c r="R172" s="94"/>
      <c r="S172" s="94"/>
      <c r="T172" s="97"/>
      <c r="U172" s="94"/>
      <c r="V172" s="95"/>
      <c r="W172" s="96"/>
      <c r="X172" s="96"/>
      <c r="Y172" s="97"/>
      <c r="Z172" s="94"/>
      <c r="AA172" s="94"/>
      <c r="AB172" s="94"/>
      <c r="AC172" s="94"/>
      <c r="AD172" s="97"/>
      <c r="AE172" s="94"/>
      <c r="AF172" s="95"/>
      <c r="AG172" s="96"/>
      <c r="AH172" s="96"/>
      <c r="AI172" s="97"/>
      <c r="AJ172" s="94"/>
      <c r="AK172" s="94"/>
      <c r="AL172" s="94"/>
      <c r="AM172" s="94"/>
      <c r="AN172" s="97"/>
      <c r="AO172" s="94"/>
      <c r="AP172" s="95"/>
      <c r="AQ172" s="96"/>
      <c r="AR172" s="96"/>
      <c r="AS172" s="97"/>
      <c r="AT172" s="94"/>
      <c r="AU172" s="94"/>
      <c r="AV172" s="94"/>
      <c r="AW172" s="94"/>
      <c r="AX172" s="97"/>
      <c r="AY172" s="94"/>
      <c r="AZ172" s="95"/>
      <c r="BA172" s="96"/>
      <c r="BB172" s="96"/>
      <c r="BC172" s="97"/>
      <c r="BD172" s="94"/>
      <c r="BE172" s="94"/>
      <c r="BF172" s="94"/>
      <c r="BG172" s="94"/>
      <c r="BH172" s="97"/>
      <c r="BI172" s="94"/>
      <c r="BJ172" s="95"/>
      <c r="BK172" s="96"/>
      <c r="BL172" s="96"/>
      <c r="BM172" s="97"/>
      <c r="BN172" s="94"/>
      <c r="BO172" s="94"/>
      <c r="BP172" s="94"/>
      <c r="BQ172" s="94"/>
      <c r="BR172" s="97"/>
      <c r="BS172" s="94"/>
      <c r="BT172" s="95"/>
      <c r="BU172" s="96"/>
      <c r="BV172" s="96"/>
      <c r="BW172" s="97"/>
      <c r="BX172" s="94"/>
      <c r="BY172" s="94"/>
      <c r="BZ172" s="94"/>
      <c r="CA172" s="94"/>
      <c r="CB172" s="97"/>
      <c r="CC172" s="94"/>
      <c r="CD172" s="95"/>
      <c r="CE172" s="96"/>
      <c r="CF172" s="96"/>
      <c r="CG172" s="97"/>
      <c r="CH172" s="94"/>
      <c r="CI172" s="94"/>
      <c r="CJ172" s="94"/>
      <c r="CK172" s="94"/>
      <c r="CL172" s="97"/>
      <c r="CM172" s="94"/>
      <c r="CN172" s="95"/>
      <c r="CO172" s="96"/>
      <c r="CP172" s="96"/>
      <c r="CQ172" s="97"/>
      <c r="CR172" s="94"/>
      <c r="CS172" s="94"/>
      <c r="CT172" s="94"/>
      <c r="CU172" s="94"/>
      <c r="CV172" s="97"/>
      <c r="CW172" s="94"/>
      <c r="CX172" s="95"/>
      <c r="CY172" s="96"/>
      <c r="CZ172" s="96"/>
      <c r="DA172" s="97"/>
      <c r="DB172" s="94"/>
      <c r="DC172" s="94"/>
      <c r="DD172" s="94"/>
      <c r="DE172" s="94"/>
      <c r="DF172" s="97"/>
      <c r="DG172" s="94"/>
      <c r="DH172" s="95"/>
      <c r="DI172" s="96"/>
      <c r="DJ172" s="96"/>
      <c r="DK172" s="97"/>
      <c r="DL172" s="94"/>
      <c r="DM172" s="94"/>
      <c r="DN172" s="94"/>
      <c r="DO172" s="94"/>
      <c r="DP172" s="97"/>
      <c r="EK172" s="8"/>
      <c r="EL172" s="32"/>
      <c r="EM172" s="27"/>
      <c r="EN172" s="27"/>
      <c r="EP172" s="6"/>
      <c r="EQ172" s="6"/>
      <c r="ER172" s="6"/>
      <c r="ES172" s="6"/>
      <c r="EU172" s="8"/>
      <c r="EV172" s="32"/>
      <c r="EW172" s="27"/>
      <c r="EX172" s="27"/>
      <c r="EZ172" s="6"/>
      <c r="FA172" s="6"/>
      <c r="FB172" s="6"/>
      <c r="FC172" s="6"/>
      <c r="FE172" s="8"/>
      <c r="FF172" s="32"/>
      <c r="FG172" s="27"/>
      <c r="FH172" s="27"/>
      <c r="FJ172" s="6"/>
      <c r="FK172" s="6"/>
      <c r="FL172" s="6"/>
      <c r="FM172" s="6"/>
      <c r="FO172" s="8"/>
      <c r="FP172" s="32"/>
      <c r="FQ172" s="27"/>
      <c r="FR172" s="27"/>
      <c r="FT172" s="6"/>
      <c r="FU172" s="6"/>
      <c r="FV172" s="6"/>
      <c r="FW172" s="6"/>
      <c r="FY172" s="8"/>
      <c r="FZ172" s="32"/>
      <c r="GA172" s="27"/>
      <c r="GB172" s="27"/>
      <c r="GD172" s="6"/>
      <c r="GE172" s="6"/>
      <c r="GF172" s="6"/>
      <c r="GG172" s="6"/>
      <c r="GI172" s="8"/>
      <c r="GJ172" s="32"/>
      <c r="GK172" s="27"/>
      <c r="GL172" s="27"/>
      <c r="GN172" s="6"/>
      <c r="GO172" s="6"/>
      <c r="GP172" s="6"/>
      <c r="GQ172" s="6"/>
      <c r="GS172" s="8"/>
      <c r="GT172" s="32"/>
      <c r="GU172" s="27"/>
      <c r="GV172" s="27"/>
      <c r="GX172" s="6"/>
      <c r="GY172" s="6"/>
      <c r="GZ172" s="6"/>
      <c r="HA172" s="6"/>
      <c r="HC172" s="8"/>
      <c r="HD172" s="32"/>
      <c r="HE172" s="27"/>
      <c r="HF172" s="27"/>
      <c r="HH172" s="6"/>
      <c r="HI172" s="6"/>
      <c r="HJ172" s="6"/>
      <c r="HK172" s="6"/>
      <c r="HM172" s="8"/>
      <c r="HN172" s="32"/>
      <c r="HO172" s="27"/>
      <c r="HP172" s="27"/>
      <c r="HR172" s="6"/>
      <c r="HS172" s="6"/>
      <c r="HT172" s="6"/>
      <c r="HU172" s="6"/>
      <c r="HW172" s="8"/>
      <c r="HX172" s="32"/>
      <c r="HY172" s="27"/>
      <c r="HZ172" s="27"/>
      <c r="IB172" s="6"/>
      <c r="IC172" s="6"/>
      <c r="ID172" s="6"/>
      <c r="IE172" s="6"/>
      <c r="IG172" s="8"/>
      <c r="IH172" s="32"/>
      <c r="II172" s="27"/>
      <c r="IJ172" s="27"/>
      <c r="IL172" s="6"/>
      <c r="IM172" s="6"/>
      <c r="IN172" s="6"/>
      <c r="IO172" s="6"/>
      <c r="IQ172" s="8"/>
      <c r="IR172" s="32"/>
      <c r="IS172" s="27"/>
      <c r="IT172" s="27"/>
      <c r="IV172" s="6"/>
      <c r="IW172" s="6"/>
      <c r="IX172" s="6"/>
      <c r="IY172" s="6"/>
      <c r="JA172" s="8"/>
      <c r="JB172" s="32"/>
      <c r="JC172" s="27"/>
      <c r="JD172" s="27"/>
      <c r="JF172" s="6"/>
      <c r="JG172" s="6"/>
      <c r="JH172" s="6"/>
      <c r="JI172" s="6"/>
      <c r="JK172" s="8"/>
      <c r="JL172" s="32"/>
      <c r="JM172" s="27"/>
      <c r="JN172" s="27"/>
      <c r="JP172" s="6"/>
      <c r="JQ172" s="6"/>
      <c r="JR172" s="6"/>
      <c r="JS172" s="6"/>
      <c r="JU172" s="8"/>
      <c r="JV172" s="32"/>
      <c r="JW172" s="27"/>
      <c r="JX172" s="27"/>
      <c r="JZ172" s="6"/>
      <c r="KA172" s="6"/>
      <c r="KB172" s="6"/>
      <c r="KC172" s="6"/>
      <c r="KE172" s="8"/>
      <c r="KF172" s="32"/>
      <c r="KG172" s="27"/>
      <c r="KH172" s="27"/>
      <c r="KJ172" s="6"/>
      <c r="KK172" s="6"/>
      <c r="KL172" s="6"/>
      <c r="KM172" s="6"/>
      <c r="KO172" s="8"/>
      <c r="KP172" s="32"/>
      <c r="KQ172" s="27"/>
      <c r="KR172" s="27"/>
      <c r="KT172" s="6"/>
      <c r="KU172" s="6"/>
      <c r="KV172" s="6"/>
      <c r="KW172" s="6"/>
      <c r="KY172" s="8"/>
      <c r="KZ172" s="32"/>
      <c r="LA172" s="27"/>
      <c r="LB172" s="27"/>
      <c r="LD172" s="6"/>
      <c r="LE172" s="6"/>
      <c r="LF172" s="6"/>
      <c r="LG172" s="6"/>
      <c r="LI172" s="8"/>
      <c r="LJ172" s="32"/>
      <c r="LK172" s="27"/>
      <c r="LL172" s="27"/>
      <c r="LN172" s="6"/>
      <c r="LO172" s="6"/>
      <c r="LP172" s="6"/>
      <c r="LQ172" s="6"/>
      <c r="LS172" s="8"/>
      <c r="LT172" s="32"/>
      <c r="LU172" s="27"/>
      <c r="LV172" s="27"/>
      <c r="LX172" s="6"/>
      <c r="LY172" s="6"/>
      <c r="LZ172" s="6"/>
      <c r="MA172" s="6"/>
      <c r="MC172" s="8"/>
      <c r="MD172" s="32"/>
      <c r="ME172" s="27"/>
      <c r="MF172" s="27"/>
      <c r="MH172" s="6"/>
      <c r="MI172" s="6"/>
      <c r="MJ172" s="6"/>
      <c r="MK172" s="6"/>
      <c r="MM172" s="8"/>
      <c r="MN172" s="32"/>
      <c r="MO172" s="27"/>
      <c r="MP172" s="27"/>
      <c r="MR172" s="6"/>
      <c r="MS172" s="6"/>
      <c r="MT172" s="6"/>
      <c r="MU172" s="6"/>
      <c r="MW172" s="8"/>
      <c r="MX172" s="32"/>
      <c r="MY172" s="27"/>
      <c r="MZ172" s="27"/>
      <c r="NB172" s="6"/>
      <c r="NC172" s="6"/>
      <c r="ND172" s="6"/>
      <c r="NE172" s="6"/>
      <c r="NG172" s="8"/>
      <c r="NH172" s="32"/>
      <c r="NI172" s="27"/>
      <c r="NJ172" s="27"/>
      <c r="NL172" s="6"/>
      <c r="NM172" s="6"/>
      <c r="NN172" s="6"/>
      <c r="NO172" s="6"/>
      <c r="NQ172" s="8"/>
      <c r="NR172" s="32"/>
      <c r="NS172" s="27"/>
      <c r="NT172" s="27"/>
      <c r="NV172" s="6"/>
      <c r="NW172" s="6"/>
      <c r="NX172" s="6"/>
      <c r="NY172" s="6"/>
      <c r="OA172" s="8"/>
      <c r="OB172" s="32"/>
      <c r="OC172" s="27"/>
      <c r="OD172" s="27"/>
      <c r="OF172" s="6"/>
      <c r="OG172" s="6"/>
      <c r="OH172" s="6"/>
      <c r="OI172" s="6"/>
      <c r="OK172" s="8"/>
      <c r="OL172" s="32"/>
      <c r="OM172" s="27"/>
      <c r="ON172" s="27"/>
      <c r="OP172" s="6"/>
      <c r="OQ172" s="6"/>
      <c r="OR172" s="6"/>
      <c r="OS172" s="6"/>
      <c r="OT172" s="6"/>
      <c r="PF172" s="8"/>
      <c r="PG172" s="32"/>
      <c r="PH172" s="27"/>
      <c r="PI172" s="27"/>
      <c r="PK172" s="6"/>
      <c r="PL172" s="6"/>
      <c r="PM172" s="6"/>
      <c r="PN172" s="6"/>
      <c r="PO172" s="6"/>
      <c r="PQ172" s="8"/>
      <c r="PR172" s="32"/>
      <c r="PS172" s="27"/>
      <c r="PT172" s="27"/>
      <c r="PV172" s="6"/>
      <c r="PW172" s="6"/>
      <c r="PX172" s="6"/>
      <c r="PY172" s="6"/>
      <c r="PZ172" s="6"/>
      <c r="QB172" s="8"/>
      <c r="QC172" s="32"/>
      <c r="QD172" s="27"/>
      <c r="QE172" s="27"/>
      <c r="QG172" s="6"/>
      <c r="QH172" s="6"/>
      <c r="QI172" s="6"/>
      <c r="QJ172" s="6"/>
      <c r="QK172" s="6"/>
      <c r="QM172" s="8"/>
      <c r="QN172" s="32"/>
      <c r="QO172" s="27"/>
      <c r="QP172" s="27"/>
      <c r="QR172" s="6"/>
      <c r="QS172" s="6"/>
      <c r="QT172" s="6"/>
      <c r="QU172" s="6"/>
      <c r="QV172" s="6"/>
      <c r="QX172" s="8"/>
      <c r="QY172" s="32"/>
      <c r="QZ172" s="27"/>
      <c r="RA172" s="27"/>
      <c r="RC172" s="6"/>
      <c r="RD172" s="6"/>
      <c r="RE172" s="6"/>
      <c r="RF172" s="6"/>
      <c r="RG172" s="6"/>
    </row>
    <row r="173" spans="1:476">
      <c r="EK173" s="8"/>
      <c r="EL173" s="32"/>
      <c r="EM173" s="27"/>
      <c r="EN173" s="27"/>
      <c r="EP173" s="6"/>
      <c r="EQ173" s="6"/>
      <c r="ER173" s="6"/>
      <c r="ES173" s="6"/>
      <c r="EU173" s="8"/>
      <c r="EV173" s="32"/>
      <c r="EW173" s="27"/>
      <c r="EX173" s="27"/>
      <c r="EZ173" s="6"/>
      <c r="FA173" s="6"/>
      <c r="FB173" s="6"/>
      <c r="FC173" s="6"/>
      <c r="FE173" s="8"/>
      <c r="FF173" s="32"/>
      <c r="FG173" s="27"/>
      <c r="FH173" s="27"/>
      <c r="FJ173" s="6"/>
      <c r="FK173" s="6"/>
      <c r="FL173" s="6"/>
      <c r="FM173" s="6"/>
      <c r="FO173" s="8"/>
      <c r="FP173" s="32"/>
      <c r="FQ173" s="27"/>
      <c r="FR173" s="27"/>
      <c r="FT173" s="6"/>
      <c r="FU173" s="6"/>
      <c r="FV173" s="6"/>
      <c r="FW173" s="6"/>
      <c r="FY173" s="8"/>
      <c r="FZ173" s="32"/>
      <c r="GA173" s="27"/>
      <c r="GB173" s="27"/>
      <c r="GD173" s="6"/>
      <c r="GE173" s="6"/>
      <c r="GF173" s="6"/>
      <c r="GG173" s="6"/>
      <c r="GI173" s="8"/>
      <c r="GJ173" s="32"/>
      <c r="GK173" s="27"/>
      <c r="GL173" s="27"/>
      <c r="GN173" s="6"/>
      <c r="GO173" s="6"/>
      <c r="GP173" s="6"/>
      <c r="GQ173" s="6"/>
      <c r="GS173" s="8"/>
      <c r="GT173" s="32"/>
      <c r="GU173" s="27"/>
      <c r="GV173" s="27"/>
      <c r="GX173" s="6"/>
      <c r="GY173" s="6"/>
      <c r="GZ173" s="6"/>
      <c r="HA173" s="6"/>
      <c r="HC173" s="8"/>
      <c r="HD173" s="32"/>
      <c r="HE173" s="27"/>
      <c r="HF173" s="27"/>
      <c r="HH173" s="6"/>
      <c r="HI173" s="6"/>
      <c r="HJ173" s="6"/>
      <c r="HK173" s="6"/>
      <c r="HM173" s="8"/>
      <c r="HN173" s="32"/>
      <c r="HO173" s="27"/>
      <c r="HP173" s="27"/>
      <c r="HR173" s="6"/>
      <c r="HS173" s="6"/>
      <c r="HT173" s="6"/>
      <c r="HU173" s="6"/>
      <c r="HW173" s="8"/>
      <c r="HX173" s="32"/>
      <c r="HY173" s="27"/>
      <c r="HZ173" s="27"/>
      <c r="IB173" s="6"/>
      <c r="IC173" s="6"/>
      <c r="ID173" s="6"/>
      <c r="IE173" s="6"/>
      <c r="IG173" s="8"/>
      <c r="IH173" s="32"/>
      <c r="II173" s="27"/>
      <c r="IJ173" s="27"/>
      <c r="IL173" s="6"/>
      <c r="IM173" s="6"/>
      <c r="IN173" s="6"/>
      <c r="IO173" s="6"/>
      <c r="IQ173" s="8"/>
      <c r="IR173" s="32"/>
      <c r="IS173" s="27"/>
      <c r="IT173" s="27"/>
      <c r="IV173" s="6"/>
      <c r="IW173" s="6"/>
      <c r="IX173" s="6"/>
      <c r="IY173" s="6"/>
      <c r="JA173" s="8"/>
      <c r="JB173" s="32"/>
      <c r="JC173" s="27"/>
      <c r="JD173" s="27"/>
      <c r="JF173" s="6"/>
      <c r="JG173" s="6"/>
      <c r="JH173" s="6"/>
      <c r="JI173" s="6"/>
      <c r="JK173" s="8"/>
      <c r="JL173" s="32"/>
      <c r="JM173" s="27"/>
      <c r="JN173" s="27"/>
      <c r="JP173" s="6"/>
      <c r="JQ173" s="6"/>
      <c r="JR173" s="6"/>
      <c r="JS173" s="6"/>
      <c r="JU173" s="8"/>
      <c r="JV173" s="32"/>
      <c r="JW173" s="27"/>
      <c r="JX173" s="27"/>
      <c r="JZ173" s="6"/>
      <c r="KA173" s="6"/>
      <c r="KB173" s="6"/>
      <c r="KC173" s="6"/>
      <c r="KE173" s="8"/>
      <c r="KF173" s="32"/>
      <c r="KG173" s="27"/>
      <c r="KH173" s="27"/>
      <c r="KJ173" s="6"/>
      <c r="KK173" s="6"/>
      <c r="KL173" s="6"/>
      <c r="KM173" s="6"/>
      <c r="KO173" s="8"/>
      <c r="KP173" s="32"/>
      <c r="KQ173" s="27"/>
      <c r="KR173" s="27"/>
      <c r="KT173" s="6"/>
      <c r="KU173" s="6"/>
      <c r="KV173" s="6"/>
      <c r="KW173" s="6"/>
      <c r="KY173" s="8"/>
      <c r="KZ173" s="32"/>
      <c r="LA173" s="27"/>
      <c r="LB173" s="27"/>
      <c r="LD173" s="6"/>
      <c r="LE173" s="6"/>
      <c r="LF173" s="6"/>
      <c r="LG173" s="6"/>
      <c r="LI173" s="8"/>
      <c r="LJ173" s="32"/>
      <c r="LK173" s="27"/>
      <c r="LL173" s="27"/>
      <c r="LN173" s="6"/>
      <c r="LO173" s="6"/>
      <c r="LP173" s="6"/>
      <c r="LQ173" s="6"/>
      <c r="LS173" s="8"/>
      <c r="LT173" s="32"/>
      <c r="LU173" s="27"/>
      <c r="LV173" s="27"/>
      <c r="LX173" s="6"/>
      <c r="LY173" s="6"/>
      <c r="LZ173" s="6"/>
      <c r="MA173" s="6"/>
      <c r="MC173" s="8"/>
      <c r="MD173" s="32"/>
      <c r="ME173" s="27"/>
      <c r="MF173" s="27"/>
      <c r="MH173" s="6"/>
      <c r="MI173" s="6"/>
      <c r="MJ173" s="6"/>
      <c r="MK173" s="6"/>
      <c r="MM173" s="8"/>
      <c r="MN173" s="32"/>
      <c r="MO173" s="27"/>
      <c r="MP173" s="27"/>
      <c r="MR173" s="6"/>
      <c r="MS173" s="6"/>
      <c r="MT173" s="6"/>
      <c r="MU173" s="6"/>
      <c r="MW173" s="8"/>
      <c r="MX173" s="32"/>
      <c r="MY173" s="27"/>
      <c r="MZ173" s="27"/>
      <c r="NB173" s="6"/>
      <c r="NC173" s="6"/>
      <c r="ND173" s="6"/>
      <c r="NE173" s="6"/>
      <c r="NG173" s="8"/>
      <c r="NH173" s="32"/>
      <c r="NI173" s="27"/>
      <c r="NJ173" s="27"/>
      <c r="NL173" s="6"/>
      <c r="NM173" s="6"/>
      <c r="NN173" s="6"/>
      <c r="NO173" s="6"/>
      <c r="NQ173" s="8"/>
      <c r="NR173" s="32"/>
      <c r="NS173" s="27"/>
      <c r="NT173" s="27"/>
      <c r="NV173" s="6"/>
      <c r="NW173" s="6"/>
      <c r="NX173" s="6"/>
      <c r="NY173" s="6"/>
      <c r="OA173" s="8"/>
      <c r="OB173" s="32"/>
      <c r="OC173" s="27"/>
      <c r="OD173" s="27"/>
      <c r="OF173" s="6"/>
      <c r="OG173" s="6"/>
      <c r="OH173" s="6"/>
      <c r="OI173" s="6"/>
      <c r="OK173" s="8"/>
      <c r="OL173" s="32"/>
      <c r="OM173" s="27"/>
      <c r="ON173" s="27"/>
      <c r="OP173" s="6"/>
      <c r="OQ173" s="6"/>
      <c r="OR173" s="6"/>
      <c r="OS173" s="6"/>
      <c r="OT173" s="6"/>
      <c r="PF173" s="8"/>
      <c r="PG173" s="32"/>
      <c r="PH173" s="27"/>
      <c r="PI173" s="27"/>
      <c r="PK173" s="6"/>
      <c r="PL173" s="6"/>
      <c r="PM173" s="6"/>
      <c r="PN173" s="6"/>
      <c r="PO173" s="6"/>
      <c r="PQ173" s="8"/>
      <c r="PR173" s="32"/>
      <c r="PS173" s="27"/>
      <c r="PT173" s="27"/>
      <c r="PV173" s="6"/>
      <c r="PW173" s="6"/>
      <c r="PX173" s="6"/>
      <c r="PY173" s="6"/>
      <c r="PZ173" s="6"/>
      <c r="QB173" s="8"/>
      <c r="QC173" s="32"/>
      <c r="QD173" s="27"/>
      <c r="QE173" s="27"/>
      <c r="QG173" s="6"/>
      <c r="QH173" s="6"/>
      <c r="QI173" s="6"/>
      <c r="QJ173" s="6"/>
      <c r="QK173" s="6"/>
      <c r="QM173" s="8"/>
      <c r="QN173" s="32"/>
      <c r="QO173" s="27"/>
      <c r="QP173" s="27"/>
      <c r="QR173" s="6"/>
      <c r="QS173" s="6"/>
      <c r="QT173" s="6"/>
      <c r="QU173" s="6"/>
      <c r="QV173" s="6"/>
      <c r="QX173" s="8"/>
      <c r="QY173" s="32"/>
      <c r="QZ173" s="27"/>
      <c r="RA173" s="27"/>
      <c r="RC173" s="6"/>
      <c r="RD173" s="6"/>
      <c r="RE173" s="6"/>
      <c r="RF173" s="6"/>
      <c r="RG173" s="6"/>
    </row>
    <row r="174" spans="1:476">
      <c r="EK174" s="8"/>
      <c r="EL174" s="32"/>
      <c r="EM174" s="27"/>
      <c r="EN174" s="27"/>
      <c r="EP174" s="6"/>
      <c r="EQ174" s="6"/>
      <c r="ER174" s="6"/>
      <c r="ES174" s="6"/>
      <c r="EU174" s="8"/>
      <c r="EV174" s="32"/>
      <c r="EW174" s="27"/>
      <c r="EX174" s="27"/>
      <c r="EZ174" s="6"/>
      <c r="FA174" s="6"/>
      <c r="FB174" s="6"/>
      <c r="FC174" s="6"/>
      <c r="FE174" s="8"/>
      <c r="FF174" s="32"/>
      <c r="FG174" s="27"/>
      <c r="FH174" s="27"/>
      <c r="FJ174" s="6"/>
      <c r="FK174" s="6"/>
      <c r="FL174" s="6"/>
      <c r="FM174" s="6"/>
      <c r="FO174" s="8"/>
      <c r="FP174" s="32"/>
      <c r="FQ174" s="27"/>
      <c r="FR174" s="27"/>
      <c r="FT174" s="6"/>
      <c r="FU174" s="6"/>
      <c r="FV174" s="6"/>
      <c r="FW174" s="6"/>
      <c r="FY174" s="8"/>
      <c r="FZ174" s="32"/>
      <c r="GA174" s="27"/>
      <c r="GB174" s="27"/>
      <c r="GD174" s="6"/>
      <c r="GE174" s="6"/>
      <c r="GF174" s="6"/>
      <c r="GG174" s="6"/>
      <c r="GI174" s="8"/>
      <c r="GJ174" s="32"/>
      <c r="GK174" s="27"/>
      <c r="GL174" s="27"/>
      <c r="GN174" s="6"/>
      <c r="GO174" s="6"/>
      <c r="GP174" s="6"/>
      <c r="GQ174" s="6"/>
      <c r="GS174" s="8"/>
      <c r="GT174" s="32"/>
      <c r="GU174" s="27"/>
      <c r="GV174" s="27"/>
      <c r="GX174" s="6"/>
      <c r="GY174" s="6"/>
      <c r="GZ174" s="6"/>
      <c r="HA174" s="6"/>
      <c r="HC174" s="8"/>
      <c r="HD174" s="32"/>
      <c r="HE174" s="27"/>
      <c r="HF174" s="27"/>
      <c r="HH174" s="6"/>
      <c r="HI174" s="6"/>
      <c r="HJ174" s="6"/>
      <c r="HK174" s="6"/>
      <c r="HM174" s="8"/>
      <c r="HN174" s="32"/>
      <c r="HO174" s="27"/>
      <c r="HP174" s="27"/>
      <c r="HR174" s="6"/>
      <c r="HS174" s="6"/>
      <c r="HT174" s="6"/>
      <c r="HU174" s="6"/>
      <c r="HW174" s="8"/>
      <c r="HX174" s="32"/>
      <c r="HY174" s="27"/>
      <c r="HZ174" s="27"/>
      <c r="IB174" s="6"/>
      <c r="IC174" s="6"/>
      <c r="ID174" s="6"/>
      <c r="IE174" s="6"/>
      <c r="IG174" s="8"/>
      <c r="IH174" s="32"/>
      <c r="II174" s="27"/>
      <c r="IJ174" s="27"/>
      <c r="IL174" s="6"/>
      <c r="IM174" s="6"/>
      <c r="IN174" s="6"/>
      <c r="IO174" s="6"/>
      <c r="IQ174" s="8"/>
      <c r="IR174" s="32"/>
      <c r="IS174" s="27"/>
      <c r="IT174" s="27"/>
      <c r="IV174" s="6"/>
      <c r="IW174" s="6"/>
      <c r="IX174" s="6"/>
      <c r="IY174" s="6"/>
      <c r="JA174" s="8"/>
      <c r="JB174" s="32"/>
      <c r="JC174" s="27"/>
      <c r="JD174" s="27"/>
      <c r="JF174" s="6"/>
      <c r="JG174" s="6"/>
      <c r="JH174" s="6"/>
      <c r="JI174" s="6"/>
      <c r="JK174" s="8"/>
      <c r="JL174" s="32"/>
      <c r="JM174" s="27"/>
      <c r="JN174" s="27"/>
      <c r="JP174" s="6"/>
      <c r="JQ174" s="6"/>
      <c r="JR174" s="6"/>
      <c r="JS174" s="6"/>
      <c r="JU174" s="8"/>
      <c r="JV174" s="32"/>
      <c r="JW174" s="27"/>
      <c r="JX174" s="27"/>
      <c r="JZ174" s="6"/>
      <c r="KA174" s="6"/>
      <c r="KB174" s="6"/>
      <c r="KC174" s="6"/>
      <c r="KE174" s="8"/>
      <c r="KF174" s="32"/>
      <c r="KG174" s="27"/>
      <c r="KH174" s="27"/>
      <c r="KJ174" s="6"/>
      <c r="KK174" s="6"/>
      <c r="KL174" s="6"/>
      <c r="KM174" s="6"/>
      <c r="KO174" s="8"/>
      <c r="KP174" s="32"/>
      <c r="KQ174" s="27"/>
      <c r="KR174" s="27"/>
      <c r="KT174" s="6"/>
      <c r="KU174" s="6"/>
      <c r="KV174" s="6"/>
      <c r="KW174" s="6"/>
      <c r="KY174" s="8"/>
      <c r="KZ174" s="32"/>
      <c r="LA174" s="27"/>
      <c r="LB174" s="27"/>
      <c r="LD174" s="6"/>
      <c r="LE174" s="6"/>
      <c r="LF174" s="6"/>
      <c r="LG174" s="6"/>
      <c r="LI174" s="8"/>
      <c r="LJ174" s="32"/>
      <c r="LK174" s="27"/>
      <c r="LL174" s="27"/>
      <c r="LN174" s="6"/>
      <c r="LO174" s="6"/>
      <c r="LP174" s="6"/>
      <c r="LQ174" s="6"/>
      <c r="LS174" s="8"/>
      <c r="LT174" s="32"/>
      <c r="LU174" s="27"/>
      <c r="LV174" s="27"/>
      <c r="LX174" s="6"/>
      <c r="LY174" s="6"/>
      <c r="LZ174" s="6"/>
      <c r="MA174" s="6"/>
      <c r="MC174" s="8"/>
      <c r="MD174" s="32"/>
      <c r="ME174" s="27"/>
      <c r="MF174" s="27"/>
      <c r="MH174" s="6"/>
      <c r="MI174" s="6"/>
      <c r="MJ174" s="6"/>
      <c r="MK174" s="6"/>
      <c r="MM174" s="8"/>
      <c r="MN174" s="32"/>
      <c r="MO174" s="27"/>
      <c r="MP174" s="27"/>
      <c r="MR174" s="6"/>
      <c r="MS174" s="6"/>
      <c r="MT174" s="6"/>
      <c r="MU174" s="6"/>
      <c r="MW174" s="8"/>
      <c r="MX174" s="32"/>
      <c r="MY174" s="27"/>
      <c r="MZ174" s="27"/>
      <c r="NB174" s="6"/>
      <c r="NC174" s="6"/>
      <c r="ND174" s="6"/>
      <c r="NE174" s="6"/>
      <c r="NG174" s="8"/>
      <c r="NH174" s="32"/>
      <c r="NI174" s="27"/>
      <c r="NJ174" s="27"/>
      <c r="NL174" s="6"/>
      <c r="NM174" s="6"/>
      <c r="NN174" s="6"/>
      <c r="NO174" s="6"/>
      <c r="NQ174" s="8"/>
      <c r="NR174" s="32"/>
      <c r="NS174" s="27"/>
      <c r="NT174" s="27"/>
      <c r="NV174" s="6"/>
      <c r="NW174" s="6"/>
      <c r="NX174" s="6"/>
      <c r="NY174" s="6"/>
      <c r="OA174" s="8"/>
      <c r="OB174" s="32"/>
      <c r="OC174" s="27"/>
      <c r="OD174" s="27"/>
      <c r="OF174" s="6"/>
      <c r="OG174" s="6"/>
      <c r="OH174" s="6"/>
      <c r="OI174" s="6"/>
      <c r="OK174" s="8"/>
      <c r="OL174" s="32"/>
      <c r="OM174" s="27"/>
      <c r="ON174" s="27"/>
      <c r="OP174" s="6"/>
      <c r="OQ174" s="6"/>
      <c r="OR174" s="6"/>
      <c r="OS174" s="6"/>
      <c r="OT174" s="6"/>
      <c r="PF174" s="8"/>
      <c r="PG174" s="32"/>
      <c r="PH174" s="27"/>
      <c r="PI174" s="27"/>
      <c r="PK174" s="6"/>
      <c r="PL174" s="6"/>
      <c r="PM174" s="6"/>
      <c r="PN174" s="6"/>
      <c r="PO174" s="6"/>
      <c r="PQ174" s="8"/>
      <c r="PR174" s="32"/>
      <c r="PS174" s="27"/>
      <c r="PT174" s="27"/>
      <c r="PV174" s="6"/>
      <c r="PW174" s="6"/>
      <c r="PX174" s="6"/>
      <c r="PY174" s="6"/>
      <c r="PZ174" s="6"/>
      <c r="QB174" s="8"/>
      <c r="QC174" s="32"/>
      <c r="QD174" s="27"/>
      <c r="QE174" s="27"/>
      <c r="QG174" s="6"/>
      <c r="QH174" s="6"/>
      <c r="QI174" s="6"/>
      <c r="QJ174" s="6"/>
      <c r="QK174" s="6"/>
      <c r="QM174" s="8"/>
      <c r="QN174" s="32"/>
      <c r="QO174" s="27"/>
      <c r="QP174" s="27"/>
      <c r="QR174" s="6"/>
      <c r="QS174" s="6"/>
      <c r="QT174" s="6"/>
      <c r="QU174" s="6"/>
      <c r="QV174" s="6"/>
      <c r="QX174" s="8"/>
      <c r="QY174" s="32"/>
      <c r="QZ174" s="27"/>
      <c r="RA174" s="27"/>
      <c r="RC174" s="6"/>
      <c r="RD174" s="6"/>
      <c r="RE174" s="6"/>
      <c r="RF174" s="6"/>
      <c r="RG174" s="6"/>
    </row>
    <row r="175" spans="1:476">
      <c r="EK175" s="8"/>
      <c r="EL175" s="32"/>
      <c r="EM175" s="27"/>
      <c r="EN175" s="27"/>
      <c r="EP175" s="6"/>
      <c r="EQ175" s="6"/>
      <c r="ER175" s="6"/>
      <c r="ES175" s="6"/>
      <c r="EU175" s="8"/>
      <c r="EV175" s="32"/>
      <c r="EW175" s="27"/>
      <c r="EX175" s="27"/>
      <c r="EZ175" s="6"/>
      <c r="FA175" s="6"/>
      <c r="FB175" s="6"/>
      <c r="FC175" s="6"/>
      <c r="FE175" s="8"/>
      <c r="FF175" s="32"/>
      <c r="FG175" s="27"/>
      <c r="FH175" s="27"/>
      <c r="FJ175" s="6"/>
      <c r="FK175" s="6"/>
      <c r="FL175" s="6"/>
      <c r="FM175" s="6"/>
      <c r="FO175" s="8"/>
      <c r="FP175" s="32"/>
      <c r="FQ175" s="27"/>
      <c r="FR175" s="27"/>
      <c r="FT175" s="6"/>
      <c r="FU175" s="6"/>
      <c r="FV175" s="6"/>
      <c r="FW175" s="6"/>
      <c r="FY175" s="8"/>
      <c r="FZ175" s="32"/>
      <c r="GA175" s="27"/>
      <c r="GB175" s="27"/>
      <c r="GD175" s="6"/>
      <c r="GE175" s="6"/>
      <c r="GF175" s="6"/>
      <c r="GG175" s="6"/>
      <c r="GI175" s="8"/>
      <c r="GJ175" s="32"/>
      <c r="GK175" s="27"/>
      <c r="GL175" s="27"/>
      <c r="GN175" s="6"/>
      <c r="GO175" s="6"/>
      <c r="GP175" s="6"/>
      <c r="GQ175" s="6"/>
      <c r="GS175" s="8"/>
      <c r="GT175" s="32"/>
      <c r="GU175" s="27"/>
      <c r="GV175" s="27"/>
      <c r="GX175" s="6"/>
      <c r="GY175" s="6"/>
      <c r="GZ175" s="6"/>
      <c r="HA175" s="6"/>
      <c r="HC175" s="8"/>
      <c r="HD175" s="32"/>
      <c r="HE175" s="27"/>
      <c r="HF175" s="27"/>
      <c r="HH175" s="6"/>
      <c r="HI175" s="6"/>
      <c r="HJ175" s="6"/>
      <c r="HK175" s="6"/>
      <c r="HM175" s="8"/>
      <c r="HN175" s="32"/>
      <c r="HO175" s="27"/>
      <c r="HP175" s="27"/>
      <c r="HR175" s="6"/>
      <c r="HS175" s="6"/>
      <c r="HT175" s="6"/>
      <c r="HU175" s="6"/>
      <c r="HW175" s="8"/>
      <c r="HX175" s="32"/>
      <c r="HY175" s="27"/>
      <c r="HZ175" s="27"/>
      <c r="IB175" s="6"/>
      <c r="IC175" s="6"/>
      <c r="ID175" s="6"/>
      <c r="IE175" s="6"/>
      <c r="IG175" s="8"/>
      <c r="IH175" s="32"/>
      <c r="II175" s="27"/>
      <c r="IJ175" s="27"/>
      <c r="IL175" s="6"/>
      <c r="IM175" s="6"/>
      <c r="IN175" s="6"/>
      <c r="IO175" s="6"/>
      <c r="IQ175" s="8"/>
      <c r="IR175" s="32"/>
      <c r="IS175" s="27"/>
      <c r="IT175" s="27"/>
      <c r="IV175" s="6"/>
      <c r="IW175" s="6"/>
      <c r="IX175" s="6"/>
      <c r="IY175" s="6"/>
      <c r="JA175" s="8"/>
      <c r="JB175" s="32"/>
      <c r="JC175" s="27"/>
      <c r="JD175" s="27"/>
      <c r="JF175" s="6"/>
      <c r="JG175" s="6"/>
      <c r="JH175" s="6"/>
      <c r="JI175" s="6"/>
      <c r="JK175" s="8"/>
      <c r="JL175" s="32"/>
      <c r="JM175" s="27"/>
      <c r="JN175" s="27"/>
      <c r="JP175" s="6"/>
      <c r="JQ175" s="6"/>
      <c r="JR175" s="6"/>
      <c r="JS175" s="6"/>
      <c r="JU175" s="8"/>
      <c r="JV175" s="32"/>
      <c r="JW175" s="27"/>
      <c r="JX175" s="27"/>
      <c r="JZ175" s="6"/>
      <c r="KA175" s="6"/>
      <c r="KB175" s="6"/>
      <c r="KC175" s="6"/>
      <c r="KE175" s="8"/>
      <c r="KF175" s="32"/>
      <c r="KG175" s="27"/>
      <c r="KH175" s="27"/>
      <c r="KJ175" s="6"/>
      <c r="KK175" s="6"/>
      <c r="KL175" s="6"/>
      <c r="KM175" s="6"/>
      <c r="KO175" s="8"/>
      <c r="KP175" s="32"/>
      <c r="KQ175" s="27"/>
      <c r="KR175" s="27"/>
      <c r="KT175" s="6"/>
      <c r="KU175" s="6"/>
      <c r="KV175" s="6"/>
      <c r="KW175" s="6"/>
      <c r="KY175" s="8"/>
      <c r="KZ175" s="32"/>
      <c r="LA175" s="27"/>
      <c r="LB175" s="27"/>
      <c r="LD175" s="6"/>
      <c r="LE175" s="6"/>
      <c r="LF175" s="6"/>
      <c r="LG175" s="6"/>
      <c r="LI175" s="8"/>
      <c r="LJ175" s="32"/>
      <c r="LK175" s="27"/>
      <c r="LL175" s="27"/>
      <c r="LN175" s="6"/>
      <c r="LO175" s="6"/>
      <c r="LP175" s="6"/>
      <c r="LQ175" s="6"/>
      <c r="LS175" s="8"/>
      <c r="LT175" s="32"/>
      <c r="LU175" s="27"/>
      <c r="LV175" s="27"/>
      <c r="LX175" s="6"/>
      <c r="LY175" s="6"/>
      <c r="LZ175" s="6"/>
      <c r="MA175" s="6"/>
      <c r="MC175" s="8"/>
      <c r="MD175" s="32"/>
      <c r="ME175" s="27"/>
      <c r="MF175" s="27"/>
      <c r="MH175" s="6"/>
      <c r="MI175" s="6"/>
      <c r="MJ175" s="6"/>
      <c r="MK175" s="6"/>
      <c r="MM175" s="8"/>
      <c r="MN175" s="32"/>
      <c r="MO175" s="27"/>
      <c r="MP175" s="27"/>
      <c r="MR175" s="6"/>
      <c r="MS175" s="6"/>
      <c r="MT175" s="6"/>
      <c r="MU175" s="6"/>
      <c r="MW175" s="8"/>
      <c r="MX175" s="32"/>
      <c r="MY175" s="27"/>
      <c r="MZ175" s="27"/>
      <c r="NB175" s="6"/>
      <c r="NC175" s="6"/>
      <c r="ND175" s="6"/>
      <c r="NE175" s="6"/>
      <c r="NG175" s="8"/>
      <c r="NH175" s="32"/>
      <c r="NI175" s="27"/>
      <c r="NJ175" s="27"/>
      <c r="NL175" s="6"/>
      <c r="NM175" s="6"/>
      <c r="NN175" s="6"/>
      <c r="NO175" s="6"/>
      <c r="NQ175" s="8"/>
      <c r="NR175" s="32"/>
      <c r="NS175" s="27"/>
      <c r="NT175" s="27"/>
      <c r="NV175" s="6"/>
      <c r="NW175" s="6"/>
      <c r="NX175" s="6"/>
      <c r="NY175" s="6"/>
      <c r="OA175" s="8"/>
      <c r="OB175" s="32"/>
      <c r="OC175" s="27"/>
      <c r="OD175" s="27"/>
      <c r="OF175" s="6"/>
      <c r="OG175" s="6"/>
      <c r="OH175" s="6"/>
      <c r="OI175" s="6"/>
      <c r="OK175" s="8"/>
      <c r="OL175" s="32"/>
      <c r="OM175" s="27"/>
      <c r="ON175" s="27"/>
      <c r="OP175" s="6"/>
      <c r="OQ175" s="6"/>
      <c r="OR175" s="6"/>
      <c r="OS175" s="6"/>
      <c r="OT175" s="6"/>
      <c r="PF175" s="8"/>
      <c r="PG175" s="32"/>
      <c r="PH175" s="27"/>
      <c r="PI175" s="27"/>
      <c r="PK175" s="6"/>
      <c r="PL175" s="6"/>
      <c r="PM175" s="6"/>
      <c r="PN175" s="6"/>
      <c r="PO175" s="6"/>
      <c r="PQ175" s="8"/>
      <c r="PR175" s="32"/>
      <c r="PS175" s="27"/>
      <c r="PT175" s="27"/>
      <c r="PV175" s="6"/>
      <c r="PW175" s="6"/>
      <c r="PX175" s="6"/>
      <c r="PY175" s="6"/>
      <c r="PZ175" s="6"/>
      <c r="QB175" s="8"/>
      <c r="QC175" s="32"/>
      <c r="QD175" s="27"/>
      <c r="QE175" s="27"/>
      <c r="QG175" s="6"/>
      <c r="QH175" s="6"/>
      <c r="QI175" s="6"/>
      <c r="QJ175" s="6"/>
      <c r="QK175" s="6"/>
      <c r="QM175" s="8"/>
      <c r="QN175" s="32"/>
      <c r="QO175" s="27"/>
      <c r="QP175" s="27"/>
      <c r="QR175" s="6"/>
      <c r="QS175" s="6"/>
      <c r="QT175" s="6"/>
      <c r="QU175" s="6"/>
      <c r="QV175" s="6"/>
      <c r="QX175" s="8"/>
      <c r="QY175" s="32"/>
      <c r="QZ175" s="27"/>
      <c r="RA175" s="27"/>
      <c r="RC175" s="6"/>
      <c r="RD175" s="6"/>
      <c r="RE175" s="6"/>
      <c r="RF175" s="6"/>
      <c r="RG175" s="6"/>
    </row>
    <row r="176" spans="1:476">
      <c r="EK176" s="8"/>
      <c r="EL176" s="32"/>
      <c r="EM176" s="27"/>
      <c r="EN176" s="27"/>
      <c r="EP176" s="6"/>
      <c r="EQ176" s="6"/>
      <c r="ER176" s="6"/>
      <c r="ES176" s="6"/>
      <c r="EU176" s="8"/>
      <c r="EV176" s="32"/>
      <c r="EW176" s="27"/>
      <c r="EX176" s="27"/>
      <c r="EZ176" s="6"/>
      <c r="FA176" s="6"/>
      <c r="FB176" s="6"/>
      <c r="FC176" s="6"/>
      <c r="FE176" s="8"/>
      <c r="FF176" s="32"/>
      <c r="FG176" s="27"/>
      <c r="FH176" s="27"/>
      <c r="FJ176" s="6"/>
      <c r="FK176" s="6"/>
      <c r="FL176" s="6"/>
      <c r="FM176" s="6"/>
      <c r="FO176" s="8"/>
      <c r="FP176" s="32"/>
      <c r="FQ176" s="27"/>
      <c r="FR176" s="27"/>
      <c r="FT176" s="6"/>
      <c r="FU176" s="6"/>
      <c r="FV176" s="6"/>
      <c r="FW176" s="6"/>
      <c r="FY176" s="8"/>
      <c r="FZ176" s="32"/>
      <c r="GA176" s="27"/>
      <c r="GB176" s="27"/>
      <c r="GD176" s="6"/>
      <c r="GE176" s="6"/>
      <c r="GF176" s="6"/>
      <c r="GG176" s="6"/>
      <c r="GI176" s="8"/>
      <c r="GJ176" s="32"/>
      <c r="GK176" s="27"/>
      <c r="GL176" s="27"/>
      <c r="GN176" s="6"/>
      <c r="GO176" s="6"/>
      <c r="GP176" s="6"/>
      <c r="GQ176" s="6"/>
      <c r="GS176" s="8"/>
      <c r="GT176" s="32"/>
      <c r="GU176" s="27"/>
      <c r="GV176" s="27"/>
      <c r="GX176" s="6"/>
      <c r="GY176" s="6"/>
      <c r="GZ176" s="6"/>
      <c r="HA176" s="6"/>
      <c r="HC176" s="8"/>
      <c r="HD176" s="32"/>
      <c r="HE176" s="27"/>
      <c r="HF176" s="27"/>
      <c r="HH176" s="6"/>
      <c r="HI176" s="6"/>
      <c r="HJ176" s="6"/>
      <c r="HK176" s="6"/>
      <c r="HM176" s="8"/>
      <c r="HN176" s="32"/>
      <c r="HO176" s="27"/>
      <c r="HP176" s="27"/>
      <c r="HR176" s="6"/>
      <c r="HS176" s="6"/>
      <c r="HT176" s="6"/>
      <c r="HU176" s="6"/>
      <c r="HW176" s="8"/>
      <c r="HX176" s="32"/>
      <c r="HY176" s="27"/>
      <c r="HZ176" s="27"/>
      <c r="IB176" s="6"/>
      <c r="IC176" s="6"/>
      <c r="ID176" s="6"/>
      <c r="IE176" s="6"/>
      <c r="IG176" s="8"/>
      <c r="IH176" s="32"/>
      <c r="II176" s="27"/>
      <c r="IJ176" s="27"/>
      <c r="IL176" s="6"/>
      <c r="IM176" s="6"/>
      <c r="IN176" s="6"/>
      <c r="IO176" s="6"/>
      <c r="IQ176" s="8"/>
      <c r="IR176" s="32"/>
      <c r="IS176" s="27"/>
      <c r="IT176" s="27"/>
      <c r="IV176" s="6"/>
      <c r="IW176" s="6"/>
      <c r="IX176" s="6"/>
      <c r="IY176" s="6"/>
      <c r="JA176" s="8"/>
      <c r="JB176" s="32"/>
      <c r="JC176" s="27"/>
      <c r="JD176" s="27"/>
      <c r="JF176" s="6"/>
      <c r="JG176" s="6"/>
      <c r="JH176" s="6"/>
      <c r="JI176" s="6"/>
      <c r="JK176" s="8"/>
      <c r="JL176" s="32"/>
      <c r="JM176" s="27"/>
      <c r="JN176" s="27"/>
      <c r="JP176" s="6"/>
      <c r="JQ176" s="6"/>
      <c r="JR176" s="6"/>
      <c r="JS176" s="6"/>
      <c r="JU176" s="8"/>
      <c r="JV176" s="32"/>
      <c r="JW176" s="27"/>
      <c r="JX176" s="27"/>
      <c r="JZ176" s="6"/>
      <c r="KA176" s="6"/>
      <c r="KB176" s="6"/>
      <c r="KC176" s="6"/>
      <c r="KE176" s="8"/>
      <c r="KF176" s="32"/>
      <c r="KG176" s="27"/>
      <c r="KH176" s="27"/>
      <c r="KJ176" s="6"/>
      <c r="KK176" s="6"/>
      <c r="KL176" s="6"/>
      <c r="KM176" s="6"/>
      <c r="KO176" s="8"/>
      <c r="KP176" s="32"/>
      <c r="KQ176" s="27"/>
      <c r="KR176" s="27"/>
      <c r="KT176" s="6"/>
      <c r="KU176" s="6"/>
      <c r="KV176" s="6"/>
      <c r="KW176" s="6"/>
      <c r="KY176" s="8"/>
      <c r="KZ176" s="32"/>
      <c r="LA176" s="27"/>
      <c r="LB176" s="27"/>
      <c r="LD176" s="6"/>
      <c r="LE176" s="6"/>
      <c r="LF176" s="6"/>
      <c r="LG176" s="6"/>
      <c r="LI176" s="8"/>
      <c r="LJ176" s="32"/>
      <c r="LK176" s="27"/>
      <c r="LL176" s="27"/>
      <c r="LN176" s="6"/>
      <c r="LO176" s="6"/>
      <c r="LP176" s="6"/>
      <c r="LQ176" s="6"/>
      <c r="LS176" s="8"/>
      <c r="LT176" s="32"/>
      <c r="LU176" s="27"/>
      <c r="LV176" s="27"/>
      <c r="LX176" s="6"/>
      <c r="LY176" s="6"/>
      <c r="LZ176" s="6"/>
      <c r="MA176" s="6"/>
      <c r="MC176" s="8"/>
      <c r="MD176" s="32"/>
      <c r="ME176" s="27"/>
      <c r="MF176" s="27"/>
      <c r="MH176" s="6"/>
      <c r="MI176" s="6"/>
      <c r="MJ176" s="6"/>
      <c r="MK176" s="6"/>
      <c r="MM176" s="8"/>
      <c r="MN176" s="32"/>
      <c r="MO176" s="27"/>
      <c r="MP176" s="27"/>
      <c r="MR176" s="6"/>
      <c r="MS176" s="6"/>
      <c r="MT176" s="6"/>
      <c r="MU176" s="6"/>
      <c r="MW176" s="8"/>
      <c r="MX176" s="32"/>
      <c r="MY176" s="27"/>
      <c r="MZ176" s="27"/>
      <c r="NB176" s="6"/>
      <c r="NC176" s="6"/>
      <c r="ND176" s="6"/>
      <c r="NE176" s="6"/>
      <c r="NG176" s="8"/>
      <c r="NH176" s="32"/>
      <c r="NI176" s="27"/>
      <c r="NJ176" s="27"/>
      <c r="NL176" s="6"/>
      <c r="NM176" s="6"/>
      <c r="NN176" s="6"/>
      <c r="NO176" s="6"/>
      <c r="NQ176" s="8"/>
      <c r="NR176" s="32"/>
      <c r="NS176" s="27"/>
      <c r="NT176" s="27"/>
      <c r="NV176" s="6"/>
      <c r="NW176" s="6"/>
      <c r="NX176" s="6"/>
      <c r="NY176" s="6"/>
      <c r="OA176" s="8"/>
      <c r="OB176" s="32"/>
      <c r="OC176" s="27"/>
      <c r="OD176" s="27"/>
      <c r="OF176" s="6"/>
      <c r="OG176" s="6"/>
      <c r="OH176" s="6"/>
      <c r="OI176" s="6"/>
      <c r="OK176" s="8"/>
      <c r="OL176" s="32"/>
      <c r="OM176" s="27"/>
      <c r="ON176" s="27"/>
      <c r="OP176" s="6"/>
      <c r="OQ176" s="6"/>
      <c r="OR176" s="6"/>
      <c r="OS176" s="6"/>
      <c r="OT176" s="6"/>
      <c r="PF176" s="8"/>
      <c r="PG176" s="32"/>
      <c r="PH176" s="27"/>
      <c r="PI176" s="27"/>
      <c r="PK176" s="6"/>
      <c r="PL176" s="6"/>
      <c r="PM176" s="6"/>
      <c r="PN176" s="6"/>
      <c r="PO176" s="6"/>
      <c r="PQ176" s="8"/>
      <c r="PR176" s="32"/>
      <c r="PS176" s="27"/>
      <c r="PT176" s="27"/>
      <c r="PV176" s="6"/>
      <c r="PW176" s="6"/>
      <c r="PX176" s="6"/>
      <c r="PY176" s="6"/>
      <c r="PZ176" s="6"/>
      <c r="QB176" s="8"/>
      <c r="QC176" s="32"/>
      <c r="QD176" s="27"/>
      <c r="QE176" s="27"/>
      <c r="QG176" s="6"/>
      <c r="QH176" s="6"/>
      <c r="QI176" s="6"/>
      <c r="QJ176" s="6"/>
      <c r="QK176" s="6"/>
      <c r="QM176" s="8"/>
      <c r="QN176" s="32"/>
      <c r="QO176" s="27"/>
      <c r="QP176" s="27"/>
      <c r="QR176" s="6"/>
      <c r="QS176" s="6"/>
      <c r="QT176" s="6"/>
      <c r="QU176" s="6"/>
      <c r="QV176" s="6"/>
      <c r="QX176" s="8"/>
      <c r="QY176" s="32"/>
      <c r="QZ176" s="27"/>
      <c r="RA176" s="27"/>
      <c r="RC176" s="6"/>
      <c r="RD176" s="6"/>
      <c r="RE176" s="6"/>
      <c r="RF176" s="6"/>
      <c r="RG176" s="6"/>
    </row>
    <row r="177" spans="141:475">
      <c r="EK177" s="8"/>
      <c r="EL177" s="32"/>
      <c r="EM177" s="27"/>
      <c r="EN177" s="27"/>
      <c r="EP177" s="6"/>
      <c r="EQ177" s="6"/>
      <c r="ER177" s="6"/>
      <c r="ES177" s="6"/>
      <c r="EU177" s="8"/>
      <c r="EV177" s="32"/>
      <c r="EW177" s="27"/>
      <c r="EX177" s="27"/>
      <c r="EZ177" s="6"/>
      <c r="FA177" s="6"/>
      <c r="FB177" s="6"/>
      <c r="FC177" s="6"/>
      <c r="FE177" s="8"/>
      <c r="FF177" s="32"/>
      <c r="FG177" s="27"/>
      <c r="FH177" s="27"/>
      <c r="FJ177" s="6"/>
      <c r="FK177" s="6"/>
      <c r="FL177" s="6"/>
      <c r="FM177" s="6"/>
      <c r="FO177" s="8"/>
      <c r="FP177" s="32"/>
      <c r="FQ177" s="27"/>
      <c r="FR177" s="27"/>
      <c r="FT177" s="6"/>
      <c r="FU177" s="6"/>
      <c r="FV177" s="6"/>
      <c r="FW177" s="6"/>
      <c r="FY177" s="8"/>
      <c r="FZ177" s="32"/>
      <c r="GA177" s="27"/>
      <c r="GB177" s="27"/>
      <c r="GD177" s="6"/>
      <c r="GE177" s="6"/>
      <c r="GF177" s="6"/>
      <c r="GG177" s="6"/>
      <c r="GI177" s="8"/>
      <c r="GJ177" s="32"/>
      <c r="GK177" s="27"/>
      <c r="GL177" s="27"/>
      <c r="GN177" s="6"/>
      <c r="GO177" s="6"/>
      <c r="GP177" s="6"/>
      <c r="GQ177" s="6"/>
      <c r="GS177" s="8"/>
      <c r="GT177" s="32"/>
      <c r="GU177" s="27"/>
      <c r="GV177" s="27"/>
      <c r="GX177" s="6"/>
      <c r="GY177" s="6"/>
      <c r="GZ177" s="6"/>
      <c r="HA177" s="6"/>
      <c r="HC177" s="8"/>
      <c r="HD177" s="32"/>
      <c r="HE177" s="27"/>
      <c r="HF177" s="27"/>
      <c r="HH177" s="6"/>
      <c r="HI177" s="6"/>
      <c r="HJ177" s="6"/>
      <c r="HK177" s="6"/>
      <c r="HM177" s="8"/>
      <c r="HN177" s="32"/>
      <c r="HO177" s="27"/>
      <c r="HP177" s="27"/>
      <c r="HR177" s="6"/>
      <c r="HS177" s="6"/>
      <c r="HT177" s="6"/>
      <c r="HU177" s="6"/>
      <c r="HW177" s="8"/>
      <c r="HX177" s="32"/>
      <c r="HY177" s="27"/>
      <c r="HZ177" s="27"/>
      <c r="IB177" s="6"/>
      <c r="IC177" s="6"/>
      <c r="ID177" s="6"/>
      <c r="IE177" s="6"/>
      <c r="IG177" s="8"/>
      <c r="IH177" s="32"/>
      <c r="II177" s="27"/>
      <c r="IJ177" s="27"/>
      <c r="IL177" s="6"/>
      <c r="IM177" s="6"/>
      <c r="IN177" s="6"/>
      <c r="IO177" s="6"/>
      <c r="IQ177" s="8"/>
      <c r="IR177" s="32"/>
      <c r="IS177" s="27"/>
      <c r="IT177" s="27"/>
      <c r="IV177" s="6"/>
      <c r="IW177" s="6"/>
      <c r="IX177" s="6"/>
      <c r="IY177" s="6"/>
      <c r="JA177" s="8"/>
      <c r="JB177" s="32"/>
      <c r="JC177" s="27"/>
      <c r="JD177" s="27"/>
      <c r="JF177" s="6"/>
      <c r="JG177" s="6"/>
      <c r="JH177" s="6"/>
      <c r="JI177" s="6"/>
      <c r="JK177" s="8"/>
      <c r="JL177" s="32"/>
      <c r="JM177" s="27"/>
      <c r="JN177" s="27"/>
      <c r="JP177" s="6"/>
      <c r="JQ177" s="6"/>
      <c r="JR177" s="6"/>
      <c r="JS177" s="6"/>
      <c r="JU177" s="8"/>
      <c r="JV177" s="32"/>
      <c r="JW177" s="27"/>
      <c r="JX177" s="27"/>
      <c r="JZ177" s="6"/>
      <c r="KA177" s="6"/>
      <c r="KB177" s="6"/>
      <c r="KC177" s="6"/>
      <c r="KE177" s="8"/>
      <c r="KF177" s="32"/>
      <c r="KG177" s="27"/>
      <c r="KH177" s="27"/>
      <c r="KJ177" s="6"/>
      <c r="KK177" s="6"/>
      <c r="KL177" s="6"/>
      <c r="KM177" s="6"/>
      <c r="KO177" s="8"/>
      <c r="KP177" s="32"/>
      <c r="KQ177" s="27"/>
      <c r="KR177" s="27"/>
      <c r="KT177" s="6"/>
      <c r="KU177" s="6"/>
      <c r="KV177" s="6"/>
      <c r="KW177" s="6"/>
      <c r="KY177" s="8"/>
      <c r="KZ177" s="32"/>
      <c r="LA177" s="27"/>
      <c r="LB177" s="27"/>
      <c r="LD177" s="6"/>
      <c r="LE177" s="6"/>
      <c r="LF177" s="6"/>
      <c r="LG177" s="6"/>
      <c r="LI177" s="8"/>
      <c r="LJ177" s="32"/>
      <c r="LK177" s="27"/>
      <c r="LL177" s="27"/>
      <c r="LN177" s="6"/>
      <c r="LO177" s="6"/>
      <c r="LP177" s="6"/>
      <c r="LQ177" s="6"/>
      <c r="LS177" s="8"/>
      <c r="LT177" s="32"/>
      <c r="LU177" s="27"/>
      <c r="LV177" s="27"/>
      <c r="LX177" s="6"/>
      <c r="LY177" s="6"/>
      <c r="LZ177" s="6"/>
      <c r="MA177" s="6"/>
      <c r="MC177" s="8"/>
      <c r="MD177" s="32"/>
      <c r="ME177" s="27"/>
      <c r="MF177" s="27"/>
      <c r="MH177" s="6"/>
      <c r="MI177" s="6"/>
      <c r="MJ177" s="6"/>
      <c r="MK177" s="6"/>
      <c r="MM177" s="8"/>
      <c r="MN177" s="32"/>
      <c r="MO177" s="27"/>
      <c r="MP177" s="27"/>
      <c r="MR177" s="6"/>
      <c r="MS177" s="6"/>
      <c r="MT177" s="6"/>
      <c r="MU177" s="6"/>
      <c r="MW177" s="8"/>
      <c r="MX177" s="32"/>
      <c r="MY177" s="27"/>
      <c r="MZ177" s="27"/>
      <c r="NB177" s="6"/>
      <c r="NC177" s="6"/>
      <c r="ND177" s="6"/>
      <c r="NE177" s="6"/>
      <c r="NG177" s="8"/>
      <c r="NH177" s="32"/>
      <c r="NI177" s="27"/>
      <c r="NJ177" s="27"/>
      <c r="NL177" s="6"/>
      <c r="NM177" s="6"/>
      <c r="NN177" s="6"/>
      <c r="NO177" s="6"/>
      <c r="NQ177" s="8"/>
      <c r="NR177" s="32"/>
      <c r="NS177" s="27"/>
      <c r="NT177" s="27"/>
      <c r="NV177" s="6"/>
      <c r="NW177" s="6"/>
      <c r="NX177" s="6"/>
      <c r="NY177" s="6"/>
      <c r="OA177" s="8"/>
      <c r="OB177" s="32"/>
      <c r="OC177" s="27"/>
      <c r="OD177" s="27"/>
      <c r="OF177" s="6"/>
      <c r="OG177" s="6"/>
      <c r="OH177" s="6"/>
      <c r="OI177" s="6"/>
      <c r="OK177" s="8"/>
      <c r="OL177" s="32"/>
      <c r="OM177" s="27"/>
      <c r="ON177" s="27"/>
      <c r="OP177" s="6"/>
      <c r="OQ177" s="6"/>
      <c r="OR177" s="6"/>
      <c r="OS177" s="6"/>
      <c r="OT177" s="6"/>
      <c r="PF177" s="8"/>
      <c r="PG177" s="32"/>
      <c r="PH177" s="27"/>
      <c r="PI177" s="27"/>
      <c r="PK177" s="6"/>
      <c r="PL177" s="6"/>
      <c r="PM177" s="6"/>
      <c r="PN177" s="6"/>
      <c r="PO177" s="6"/>
      <c r="PQ177" s="8"/>
      <c r="PR177" s="32"/>
      <c r="PS177" s="27"/>
      <c r="PT177" s="27"/>
      <c r="PV177" s="6"/>
      <c r="PW177" s="6"/>
      <c r="PX177" s="6"/>
      <c r="PY177" s="6"/>
      <c r="PZ177" s="6"/>
      <c r="QB177" s="8"/>
      <c r="QC177" s="32"/>
      <c r="QD177" s="27"/>
      <c r="QE177" s="27"/>
      <c r="QG177" s="6"/>
      <c r="QH177" s="6"/>
      <c r="QI177" s="6"/>
      <c r="QJ177" s="6"/>
      <c r="QK177" s="6"/>
      <c r="QM177" s="8"/>
      <c r="QN177" s="32"/>
      <c r="QO177" s="27"/>
      <c r="QP177" s="27"/>
      <c r="QR177" s="6"/>
      <c r="QS177" s="6"/>
      <c r="QT177" s="6"/>
      <c r="QU177" s="6"/>
      <c r="QV177" s="6"/>
      <c r="QX177" s="8"/>
      <c r="QY177" s="32"/>
      <c r="QZ177" s="27"/>
      <c r="RA177" s="27"/>
      <c r="RC177" s="6"/>
      <c r="RD177" s="6"/>
      <c r="RE177" s="6"/>
      <c r="RF177" s="6"/>
      <c r="RG177" s="6"/>
    </row>
    <row r="178" spans="141:475">
      <c r="EK178" s="8"/>
      <c r="EL178" s="32"/>
      <c r="EM178" s="27"/>
      <c r="EN178" s="27"/>
      <c r="EP178" s="6"/>
      <c r="EQ178" s="6"/>
      <c r="ER178" s="6"/>
      <c r="ES178" s="6"/>
      <c r="EU178" s="8"/>
      <c r="EV178" s="32"/>
      <c r="EW178" s="27"/>
      <c r="EX178" s="27"/>
      <c r="EZ178" s="6"/>
      <c r="FA178" s="6"/>
      <c r="FB178" s="6"/>
      <c r="FC178" s="6"/>
      <c r="FE178" s="8"/>
      <c r="FF178" s="32"/>
      <c r="FG178" s="27"/>
      <c r="FH178" s="27"/>
      <c r="FJ178" s="6"/>
      <c r="FK178" s="6"/>
      <c r="FL178" s="6"/>
      <c r="FM178" s="6"/>
      <c r="FO178" s="8"/>
      <c r="FP178" s="32"/>
      <c r="FQ178" s="27"/>
      <c r="FR178" s="27"/>
      <c r="FT178" s="6"/>
      <c r="FU178" s="6"/>
      <c r="FV178" s="6"/>
      <c r="FW178" s="6"/>
      <c r="FY178" s="8"/>
      <c r="FZ178" s="32"/>
      <c r="GA178" s="27"/>
      <c r="GB178" s="27"/>
      <c r="GD178" s="6"/>
      <c r="GE178" s="6"/>
      <c r="GF178" s="6"/>
      <c r="GG178" s="6"/>
      <c r="GI178" s="8"/>
      <c r="GJ178" s="32"/>
      <c r="GK178" s="27"/>
      <c r="GL178" s="27"/>
      <c r="GN178" s="6"/>
      <c r="GO178" s="6"/>
      <c r="GP178" s="6"/>
      <c r="GQ178" s="6"/>
      <c r="GS178" s="8"/>
      <c r="GT178" s="32"/>
      <c r="GU178" s="27"/>
      <c r="GV178" s="27"/>
      <c r="GX178" s="6"/>
      <c r="GY178" s="6"/>
      <c r="GZ178" s="6"/>
      <c r="HA178" s="6"/>
      <c r="HC178" s="8"/>
      <c r="HD178" s="32"/>
      <c r="HE178" s="27"/>
      <c r="HF178" s="27"/>
      <c r="HH178" s="6"/>
      <c r="HI178" s="6"/>
      <c r="HJ178" s="6"/>
      <c r="HK178" s="6"/>
      <c r="HM178" s="8"/>
      <c r="HN178" s="32"/>
      <c r="HO178" s="27"/>
      <c r="HP178" s="27"/>
      <c r="HR178" s="6"/>
      <c r="HS178" s="6"/>
      <c r="HT178" s="6"/>
      <c r="HU178" s="6"/>
      <c r="HW178" s="8"/>
      <c r="HX178" s="32"/>
      <c r="HY178" s="27"/>
      <c r="HZ178" s="27"/>
      <c r="IB178" s="6"/>
      <c r="IC178" s="6"/>
      <c r="ID178" s="6"/>
      <c r="IE178" s="6"/>
      <c r="IG178" s="8"/>
      <c r="IH178" s="32"/>
      <c r="II178" s="27"/>
      <c r="IJ178" s="27"/>
      <c r="IL178" s="6"/>
      <c r="IM178" s="6"/>
      <c r="IN178" s="6"/>
      <c r="IO178" s="6"/>
      <c r="IQ178" s="8"/>
      <c r="IR178" s="32"/>
      <c r="IS178" s="27"/>
      <c r="IT178" s="27"/>
      <c r="IV178" s="6"/>
      <c r="IW178" s="6"/>
      <c r="IX178" s="6"/>
      <c r="IY178" s="6"/>
      <c r="JA178" s="8"/>
      <c r="JB178" s="32"/>
      <c r="JC178" s="27"/>
      <c r="JD178" s="27"/>
      <c r="JF178" s="6"/>
      <c r="JG178" s="6"/>
      <c r="JH178" s="6"/>
      <c r="JI178" s="6"/>
      <c r="JK178" s="8"/>
      <c r="JL178" s="32"/>
      <c r="JM178" s="27"/>
      <c r="JN178" s="27"/>
      <c r="JP178" s="6"/>
      <c r="JQ178" s="6"/>
      <c r="JR178" s="6"/>
      <c r="JS178" s="6"/>
      <c r="JU178" s="8"/>
      <c r="JV178" s="32"/>
      <c r="JW178" s="27"/>
      <c r="JX178" s="27"/>
      <c r="JZ178" s="6"/>
      <c r="KA178" s="6"/>
      <c r="KB178" s="6"/>
      <c r="KC178" s="6"/>
      <c r="KE178" s="8"/>
      <c r="KF178" s="32"/>
      <c r="KG178" s="27"/>
      <c r="KH178" s="27"/>
      <c r="KJ178" s="6"/>
      <c r="KK178" s="6"/>
      <c r="KL178" s="6"/>
      <c r="KM178" s="6"/>
      <c r="KO178" s="8"/>
      <c r="KP178" s="32"/>
      <c r="KQ178" s="27"/>
      <c r="KR178" s="27"/>
      <c r="KT178" s="6"/>
      <c r="KU178" s="6"/>
      <c r="KV178" s="6"/>
      <c r="KW178" s="6"/>
      <c r="KY178" s="8"/>
      <c r="KZ178" s="32"/>
      <c r="LA178" s="27"/>
      <c r="LB178" s="27"/>
      <c r="LD178" s="6"/>
      <c r="LE178" s="6"/>
      <c r="LF178" s="6"/>
      <c r="LG178" s="6"/>
      <c r="LI178" s="8"/>
      <c r="LJ178" s="32"/>
      <c r="LK178" s="27"/>
      <c r="LL178" s="27"/>
      <c r="LN178" s="6"/>
      <c r="LO178" s="6"/>
      <c r="LP178" s="6"/>
      <c r="LQ178" s="6"/>
      <c r="LS178" s="8"/>
      <c r="LT178" s="32"/>
      <c r="LU178" s="27"/>
      <c r="LV178" s="27"/>
      <c r="LX178" s="6"/>
      <c r="LY178" s="6"/>
      <c r="LZ178" s="6"/>
      <c r="MA178" s="6"/>
      <c r="MC178" s="8"/>
      <c r="MD178" s="32"/>
      <c r="ME178" s="27"/>
      <c r="MF178" s="27"/>
      <c r="MH178" s="6"/>
      <c r="MI178" s="6"/>
      <c r="MJ178" s="6"/>
      <c r="MK178" s="6"/>
      <c r="MM178" s="8"/>
      <c r="MN178" s="32"/>
      <c r="MO178" s="27"/>
      <c r="MP178" s="27"/>
      <c r="MR178" s="6"/>
      <c r="MS178" s="6"/>
      <c r="MT178" s="6"/>
      <c r="MU178" s="6"/>
      <c r="MW178" s="8"/>
      <c r="MX178" s="32"/>
      <c r="MY178" s="27"/>
      <c r="MZ178" s="27"/>
      <c r="NB178" s="6"/>
      <c r="NC178" s="6"/>
      <c r="ND178" s="6"/>
      <c r="NE178" s="6"/>
      <c r="NG178" s="8"/>
      <c r="NH178" s="32"/>
      <c r="NI178" s="27"/>
      <c r="NJ178" s="27"/>
      <c r="NL178" s="6"/>
      <c r="NM178" s="6"/>
      <c r="NN178" s="6"/>
      <c r="NO178" s="6"/>
      <c r="NQ178" s="8"/>
      <c r="NR178" s="32"/>
      <c r="NS178" s="27"/>
      <c r="NT178" s="27"/>
      <c r="NV178" s="6"/>
      <c r="NW178" s="6"/>
      <c r="NX178" s="6"/>
      <c r="NY178" s="6"/>
      <c r="OA178" s="8"/>
      <c r="OB178" s="32"/>
      <c r="OC178" s="27"/>
      <c r="OD178" s="27"/>
      <c r="OF178" s="6"/>
      <c r="OG178" s="6"/>
      <c r="OH178" s="6"/>
      <c r="OI178" s="6"/>
      <c r="OK178" s="8"/>
      <c r="OL178" s="32"/>
      <c r="OM178" s="27"/>
      <c r="ON178" s="27"/>
      <c r="OP178" s="6"/>
      <c r="OQ178" s="6"/>
      <c r="OR178" s="6"/>
      <c r="OS178" s="6"/>
      <c r="OT178" s="6"/>
      <c r="PF178" s="8"/>
      <c r="PG178" s="32"/>
      <c r="PH178" s="27"/>
      <c r="PI178" s="27"/>
      <c r="PK178" s="6"/>
      <c r="PL178" s="6"/>
      <c r="PM178" s="6"/>
      <c r="PN178" s="6"/>
      <c r="PO178" s="6"/>
      <c r="PQ178" s="8"/>
      <c r="PR178" s="32"/>
      <c r="PS178" s="27"/>
      <c r="PT178" s="27"/>
      <c r="PV178" s="6"/>
      <c r="PW178" s="6"/>
      <c r="PX178" s="6"/>
      <c r="PY178" s="6"/>
      <c r="PZ178" s="6"/>
      <c r="QB178" s="8"/>
      <c r="QC178" s="32"/>
      <c r="QD178" s="27"/>
      <c r="QE178" s="27"/>
      <c r="QG178" s="6"/>
      <c r="QH178" s="6"/>
      <c r="QI178" s="6"/>
      <c r="QJ178" s="6"/>
      <c r="QK178" s="6"/>
      <c r="QM178" s="8"/>
      <c r="QN178" s="32"/>
      <c r="QO178" s="27"/>
      <c r="QP178" s="27"/>
      <c r="QR178" s="6"/>
      <c r="QS178" s="6"/>
      <c r="QT178" s="6"/>
      <c r="QU178" s="6"/>
      <c r="QV178" s="6"/>
      <c r="QX178" s="8"/>
      <c r="QY178" s="32"/>
      <c r="QZ178" s="27"/>
      <c r="RA178" s="27"/>
      <c r="RC178" s="6"/>
      <c r="RD178" s="6"/>
      <c r="RE178" s="6"/>
      <c r="RF178" s="6"/>
      <c r="RG178" s="6"/>
    </row>
    <row r="179" spans="141:475">
      <c r="EK179" s="8"/>
      <c r="EL179" s="32"/>
      <c r="EM179" s="27"/>
      <c r="EN179" s="27"/>
      <c r="EP179" s="6"/>
      <c r="EQ179" s="6"/>
      <c r="ER179" s="6"/>
      <c r="ES179" s="6"/>
      <c r="EU179" s="8"/>
      <c r="EV179" s="32"/>
      <c r="EW179" s="27"/>
      <c r="EX179" s="27"/>
      <c r="EZ179" s="6"/>
      <c r="FA179" s="6"/>
      <c r="FB179" s="6"/>
      <c r="FC179" s="6"/>
      <c r="FE179" s="8"/>
      <c r="FF179" s="32"/>
      <c r="FG179" s="27"/>
      <c r="FH179" s="27"/>
      <c r="FJ179" s="6"/>
      <c r="FK179" s="6"/>
      <c r="FL179" s="6"/>
      <c r="FM179" s="6"/>
      <c r="FO179" s="8"/>
      <c r="FP179" s="32"/>
      <c r="FQ179" s="27"/>
      <c r="FR179" s="27"/>
      <c r="FT179" s="6"/>
      <c r="FU179" s="6"/>
      <c r="FV179" s="6"/>
      <c r="FW179" s="6"/>
      <c r="FY179" s="8"/>
      <c r="FZ179" s="32"/>
      <c r="GA179" s="27"/>
      <c r="GB179" s="27"/>
      <c r="GD179" s="6"/>
      <c r="GE179" s="6"/>
      <c r="GF179" s="6"/>
      <c r="GG179" s="6"/>
      <c r="GI179" s="8"/>
      <c r="GJ179" s="32"/>
      <c r="GK179" s="27"/>
      <c r="GL179" s="27"/>
      <c r="GN179" s="6"/>
      <c r="GO179" s="6"/>
      <c r="GP179" s="6"/>
      <c r="GQ179" s="6"/>
      <c r="GS179" s="8"/>
      <c r="GT179" s="32"/>
      <c r="GU179" s="27"/>
      <c r="GV179" s="27"/>
      <c r="GX179" s="6"/>
      <c r="GY179" s="6"/>
      <c r="GZ179" s="6"/>
      <c r="HA179" s="6"/>
      <c r="HC179" s="8"/>
      <c r="HD179" s="32"/>
      <c r="HE179" s="27"/>
      <c r="HF179" s="27"/>
      <c r="HH179" s="6"/>
      <c r="HI179" s="6"/>
      <c r="HJ179" s="6"/>
      <c r="HK179" s="6"/>
      <c r="HM179" s="8"/>
      <c r="HN179" s="32"/>
      <c r="HO179" s="27"/>
      <c r="HP179" s="27"/>
      <c r="HR179" s="6"/>
      <c r="HS179" s="6"/>
      <c r="HT179" s="6"/>
      <c r="HU179" s="6"/>
      <c r="HW179" s="8"/>
      <c r="HX179" s="32"/>
      <c r="HY179" s="27"/>
      <c r="HZ179" s="27"/>
      <c r="IB179" s="6"/>
      <c r="IC179" s="6"/>
      <c r="ID179" s="6"/>
      <c r="IE179" s="6"/>
      <c r="IG179" s="8"/>
      <c r="IH179" s="32"/>
      <c r="II179" s="27"/>
      <c r="IJ179" s="27"/>
      <c r="IL179" s="6"/>
      <c r="IM179" s="6"/>
      <c r="IN179" s="6"/>
      <c r="IO179" s="6"/>
      <c r="IQ179" s="8"/>
      <c r="IR179" s="32"/>
      <c r="IS179" s="27"/>
      <c r="IT179" s="27"/>
      <c r="IV179" s="6"/>
      <c r="IW179" s="6"/>
      <c r="IX179" s="6"/>
      <c r="IY179" s="6"/>
      <c r="JA179" s="8"/>
      <c r="JB179" s="32"/>
      <c r="JC179" s="27"/>
      <c r="JD179" s="27"/>
      <c r="JF179" s="6"/>
      <c r="JG179" s="6"/>
      <c r="JH179" s="6"/>
      <c r="JI179" s="6"/>
      <c r="JK179" s="8"/>
      <c r="JL179" s="32"/>
      <c r="JM179" s="27"/>
      <c r="JN179" s="27"/>
      <c r="JP179" s="6"/>
      <c r="JQ179" s="6"/>
      <c r="JR179" s="6"/>
      <c r="JS179" s="6"/>
      <c r="JU179" s="8"/>
      <c r="JV179" s="32"/>
      <c r="JW179" s="27"/>
      <c r="JX179" s="27"/>
      <c r="JZ179" s="6"/>
      <c r="KA179" s="6"/>
      <c r="KB179" s="6"/>
      <c r="KC179" s="6"/>
      <c r="KE179" s="8"/>
      <c r="KF179" s="32"/>
      <c r="KG179" s="27"/>
      <c r="KH179" s="27"/>
      <c r="KJ179" s="6"/>
      <c r="KK179" s="6"/>
      <c r="KL179" s="6"/>
      <c r="KM179" s="6"/>
      <c r="KO179" s="8"/>
      <c r="KP179" s="32"/>
      <c r="KQ179" s="27"/>
      <c r="KR179" s="27"/>
      <c r="KT179" s="6"/>
      <c r="KU179" s="6"/>
      <c r="KV179" s="6"/>
      <c r="KW179" s="6"/>
      <c r="KY179" s="8"/>
      <c r="KZ179" s="32"/>
      <c r="LA179" s="27"/>
      <c r="LB179" s="27"/>
      <c r="LD179" s="6"/>
      <c r="LE179" s="6"/>
      <c r="LF179" s="6"/>
      <c r="LG179" s="6"/>
      <c r="LI179" s="8"/>
      <c r="LJ179" s="32"/>
      <c r="LK179" s="27"/>
      <c r="LL179" s="27"/>
      <c r="LN179" s="6"/>
      <c r="LO179" s="6"/>
      <c r="LP179" s="6"/>
      <c r="LQ179" s="6"/>
      <c r="LS179" s="8"/>
      <c r="LT179" s="32"/>
      <c r="LU179" s="27"/>
      <c r="LV179" s="27"/>
      <c r="LX179" s="6"/>
      <c r="LY179" s="6"/>
      <c r="LZ179" s="6"/>
      <c r="MA179" s="6"/>
      <c r="MC179" s="8"/>
      <c r="MD179" s="32"/>
      <c r="ME179" s="27"/>
      <c r="MF179" s="27"/>
      <c r="MH179" s="6"/>
      <c r="MI179" s="6"/>
      <c r="MJ179" s="6"/>
      <c r="MK179" s="6"/>
      <c r="MM179" s="8"/>
      <c r="MN179" s="32"/>
      <c r="MO179" s="27"/>
      <c r="MP179" s="27"/>
      <c r="MR179" s="6"/>
      <c r="MS179" s="6"/>
      <c r="MT179" s="6"/>
      <c r="MU179" s="6"/>
      <c r="MW179" s="8"/>
      <c r="MX179" s="32"/>
      <c r="MY179" s="27"/>
      <c r="MZ179" s="27"/>
      <c r="NB179" s="6"/>
      <c r="NC179" s="6"/>
      <c r="ND179" s="6"/>
      <c r="NE179" s="6"/>
      <c r="NG179" s="8"/>
      <c r="NH179" s="32"/>
      <c r="NI179" s="27"/>
      <c r="NJ179" s="27"/>
      <c r="NL179" s="6"/>
      <c r="NM179" s="6"/>
      <c r="NN179" s="6"/>
      <c r="NO179" s="6"/>
      <c r="NQ179" s="8"/>
      <c r="NR179" s="32"/>
      <c r="NS179" s="27"/>
      <c r="NT179" s="27"/>
      <c r="NV179" s="6"/>
      <c r="NW179" s="6"/>
      <c r="NX179" s="6"/>
      <c r="NY179" s="6"/>
      <c r="OA179" s="8"/>
      <c r="OB179" s="32"/>
      <c r="OC179" s="27"/>
      <c r="OD179" s="27"/>
      <c r="OF179" s="6"/>
      <c r="OG179" s="6"/>
      <c r="OH179" s="6"/>
      <c r="OI179" s="6"/>
      <c r="OK179" s="8"/>
      <c r="OL179" s="32"/>
      <c r="OM179" s="27"/>
      <c r="ON179" s="27"/>
      <c r="OP179" s="6"/>
      <c r="OQ179" s="6"/>
      <c r="OR179" s="6"/>
      <c r="OS179" s="6"/>
      <c r="OT179" s="6"/>
      <c r="PF179" s="8"/>
      <c r="PG179" s="32"/>
      <c r="PH179" s="27"/>
      <c r="PI179" s="27"/>
      <c r="PK179" s="6"/>
      <c r="PL179" s="6"/>
      <c r="PM179" s="6"/>
      <c r="PN179" s="6"/>
      <c r="PO179" s="6"/>
      <c r="PQ179" s="8"/>
      <c r="PR179" s="32"/>
      <c r="PS179" s="27"/>
      <c r="PT179" s="27"/>
      <c r="PV179" s="6"/>
      <c r="PW179" s="6"/>
      <c r="PX179" s="6"/>
      <c r="PY179" s="6"/>
      <c r="PZ179" s="6"/>
      <c r="QB179" s="8"/>
      <c r="QC179" s="32"/>
      <c r="QD179" s="27"/>
      <c r="QE179" s="27"/>
      <c r="QG179" s="6"/>
      <c r="QH179" s="6"/>
      <c r="QI179" s="6"/>
      <c r="QJ179" s="6"/>
      <c r="QK179" s="6"/>
      <c r="QM179" s="8"/>
      <c r="QN179" s="32"/>
      <c r="QO179" s="27"/>
      <c r="QP179" s="27"/>
      <c r="QR179" s="6"/>
      <c r="QS179" s="6"/>
      <c r="QT179" s="6"/>
      <c r="QU179" s="6"/>
      <c r="QV179" s="6"/>
      <c r="QX179" s="8"/>
      <c r="QY179" s="32"/>
      <c r="QZ179" s="27"/>
      <c r="RA179" s="27"/>
      <c r="RC179" s="6"/>
      <c r="RD179" s="6"/>
      <c r="RE179" s="6"/>
      <c r="RF179" s="6"/>
      <c r="RG179" s="6"/>
    </row>
    <row r="180" spans="141:475">
      <c r="EK180" s="8"/>
      <c r="EL180" s="32"/>
      <c r="EM180" s="27"/>
      <c r="EN180" s="27"/>
      <c r="EP180" s="6"/>
      <c r="EQ180" s="6"/>
      <c r="ER180" s="6"/>
      <c r="ES180" s="6"/>
      <c r="EU180" s="8"/>
      <c r="EV180" s="32"/>
      <c r="EW180" s="27"/>
      <c r="EX180" s="27"/>
      <c r="EZ180" s="6"/>
      <c r="FA180" s="6"/>
      <c r="FB180" s="6"/>
      <c r="FC180" s="6"/>
      <c r="FE180" s="8"/>
      <c r="FF180" s="32"/>
      <c r="FG180" s="27"/>
      <c r="FH180" s="27"/>
      <c r="FJ180" s="6"/>
      <c r="FK180" s="6"/>
      <c r="FL180" s="6"/>
      <c r="FM180" s="6"/>
      <c r="FO180" s="8"/>
      <c r="FP180" s="32"/>
      <c r="FQ180" s="27"/>
      <c r="FR180" s="27"/>
      <c r="FT180" s="6"/>
      <c r="FU180" s="6"/>
      <c r="FV180" s="6"/>
      <c r="FW180" s="6"/>
      <c r="FY180" s="8"/>
      <c r="FZ180" s="32"/>
      <c r="GA180" s="27"/>
      <c r="GB180" s="27"/>
      <c r="GD180" s="6"/>
      <c r="GE180" s="6"/>
      <c r="GF180" s="6"/>
      <c r="GG180" s="6"/>
      <c r="GI180" s="8"/>
      <c r="GJ180" s="32"/>
      <c r="GK180" s="27"/>
      <c r="GL180" s="27"/>
      <c r="GN180" s="6"/>
      <c r="GO180" s="6"/>
      <c r="GP180" s="6"/>
      <c r="GQ180" s="6"/>
      <c r="GS180" s="8"/>
      <c r="GT180" s="32"/>
      <c r="GU180" s="27"/>
      <c r="GV180" s="27"/>
      <c r="GX180" s="6"/>
      <c r="GY180" s="6"/>
      <c r="GZ180" s="6"/>
      <c r="HA180" s="6"/>
      <c r="HC180" s="8"/>
      <c r="HD180" s="32"/>
      <c r="HE180" s="27"/>
      <c r="HF180" s="27"/>
      <c r="HH180" s="6"/>
      <c r="HI180" s="6"/>
      <c r="HJ180" s="6"/>
      <c r="HK180" s="6"/>
      <c r="HM180" s="8"/>
      <c r="HN180" s="32"/>
      <c r="HO180" s="27"/>
      <c r="HP180" s="27"/>
      <c r="HR180" s="6"/>
      <c r="HS180" s="6"/>
      <c r="HT180" s="6"/>
      <c r="HU180" s="6"/>
      <c r="HW180" s="8"/>
      <c r="HX180" s="32"/>
      <c r="HY180" s="27"/>
      <c r="HZ180" s="27"/>
      <c r="IB180" s="6"/>
      <c r="IC180" s="6"/>
      <c r="ID180" s="6"/>
      <c r="IE180" s="6"/>
      <c r="IG180" s="8"/>
      <c r="IH180" s="32"/>
      <c r="II180" s="27"/>
      <c r="IJ180" s="27"/>
      <c r="IL180" s="6"/>
      <c r="IM180" s="6"/>
      <c r="IN180" s="6"/>
      <c r="IO180" s="6"/>
      <c r="IQ180" s="8"/>
      <c r="IR180" s="32"/>
      <c r="IS180" s="27"/>
      <c r="IT180" s="27"/>
      <c r="IV180" s="6"/>
      <c r="IW180" s="6"/>
      <c r="IX180" s="6"/>
      <c r="IY180" s="6"/>
      <c r="JA180" s="8"/>
      <c r="JB180" s="32"/>
      <c r="JC180" s="27"/>
      <c r="JD180" s="27"/>
      <c r="JF180" s="6"/>
      <c r="JG180" s="6"/>
      <c r="JH180" s="6"/>
      <c r="JI180" s="6"/>
      <c r="JK180" s="8"/>
      <c r="JL180" s="32"/>
      <c r="JM180" s="27"/>
      <c r="JN180" s="27"/>
      <c r="JP180" s="6"/>
      <c r="JQ180" s="6"/>
      <c r="JR180" s="6"/>
      <c r="JS180" s="6"/>
      <c r="JU180" s="8"/>
      <c r="JV180" s="32"/>
      <c r="JW180" s="27"/>
      <c r="JX180" s="27"/>
      <c r="JZ180" s="6"/>
      <c r="KA180" s="6"/>
      <c r="KB180" s="6"/>
      <c r="KC180" s="6"/>
      <c r="KE180" s="8"/>
      <c r="KF180" s="32"/>
      <c r="KG180" s="27"/>
      <c r="KH180" s="27"/>
      <c r="KJ180" s="6"/>
      <c r="KK180" s="6"/>
      <c r="KL180" s="6"/>
      <c r="KM180" s="6"/>
      <c r="KO180" s="8"/>
      <c r="KP180" s="32"/>
      <c r="KQ180" s="27"/>
      <c r="KR180" s="27"/>
      <c r="KT180" s="6"/>
      <c r="KU180" s="6"/>
      <c r="KV180" s="6"/>
      <c r="KW180" s="6"/>
      <c r="KY180" s="8"/>
      <c r="KZ180" s="32"/>
      <c r="LA180" s="27"/>
      <c r="LB180" s="27"/>
      <c r="LD180" s="6"/>
      <c r="LE180" s="6"/>
      <c r="LF180" s="6"/>
      <c r="LG180" s="6"/>
      <c r="LI180" s="8"/>
      <c r="LJ180" s="32"/>
      <c r="LK180" s="27"/>
      <c r="LL180" s="27"/>
      <c r="LN180" s="6"/>
      <c r="LO180" s="6"/>
      <c r="LP180" s="6"/>
      <c r="LQ180" s="6"/>
      <c r="LS180" s="8"/>
      <c r="LT180" s="32"/>
      <c r="LU180" s="27"/>
      <c r="LV180" s="27"/>
      <c r="LX180" s="6"/>
      <c r="LY180" s="6"/>
      <c r="LZ180" s="6"/>
      <c r="MA180" s="6"/>
      <c r="MC180" s="8"/>
      <c r="MD180" s="32"/>
      <c r="ME180" s="27"/>
      <c r="MF180" s="27"/>
      <c r="MH180" s="6"/>
      <c r="MI180" s="6"/>
      <c r="MJ180" s="6"/>
      <c r="MK180" s="6"/>
      <c r="MM180" s="8"/>
      <c r="MN180" s="32"/>
      <c r="MO180" s="27"/>
      <c r="MP180" s="27"/>
      <c r="MR180" s="6"/>
      <c r="MS180" s="6"/>
      <c r="MT180" s="6"/>
      <c r="MU180" s="6"/>
      <c r="MW180" s="8"/>
      <c r="MX180" s="32"/>
      <c r="MY180" s="27"/>
      <c r="MZ180" s="27"/>
      <c r="NB180" s="6"/>
      <c r="NC180" s="6"/>
      <c r="ND180" s="6"/>
      <c r="NE180" s="6"/>
      <c r="NG180" s="8"/>
      <c r="NH180" s="32"/>
      <c r="NI180" s="27"/>
      <c r="NJ180" s="27"/>
      <c r="NL180" s="6"/>
      <c r="NM180" s="6"/>
      <c r="NN180" s="6"/>
      <c r="NO180" s="6"/>
      <c r="NQ180" s="8"/>
      <c r="NR180" s="32"/>
      <c r="NS180" s="27"/>
      <c r="NT180" s="27"/>
      <c r="NV180" s="6"/>
      <c r="NW180" s="6"/>
      <c r="NX180" s="6"/>
      <c r="NY180" s="6"/>
      <c r="OA180" s="8"/>
      <c r="OB180" s="32"/>
      <c r="OC180" s="27"/>
      <c r="OD180" s="27"/>
      <c r="OF180" s="6"/>
      <c r="OG180" s="6"/>
      <c r="OH180" s="6"/>
      <c r="OI180" s="6"/>
      <c r="OK180" s="8"/>
      <c r="OL180" s="32"/>
      <c r="OM180" s="27"/>
      <c r="ON180" s="27"/>
      <c r="OP180" s="6"/>
      <c r="OQ180" s="6"/>
      <c r="OR180" s="6"/>
      <c r="OS180" s="6"/>
      <c r="OT180" s="6"/>
      <c r="PF180" s="8"/>
      <c r="PG180" s="32"/>
      <c r="PH180" s="27"/>
      <c r="PI180" s="27"/>
      <c r="PK180" s="6"/>
      <c r="PL180" s="6"/>
      <c r="PM180" s="6"/>
      <c r="PN180" s="6"/>
      <c r="PO180" s="6"/>
      <c r="PQ180" s="8"/>
      <c r="PR180" s="32"/>
      <c r="PS180" s="27"/>
      <c r="PT180" s="27"/>
      <c r="PV180" s="6"/>
      <c r="PW180" s="6"/>
      <c r="PX180" s="6"/>
      <c r="PY180" s="6"/>
      <c r="PZ180" s="6"/>
      <c r="QB180" s="8"/>
      <c r="QC180" s="32"/>
      <c r="QD180" s="27"/>
      <c r="QE180" s="27"/>
      <c r="QG180" s="6"/>
      <c r="QH180" s="6"/>
      <c r="QI180" s="6"/>
      <c r="QJ180" s="6"/>
      <c r="QK180" s="6"/>
      <c r="QM180" s="8"/>
      <c r="QN180" s="32"/>
      <c r="QO180" s="27"/>
      <c r="QP180" s="27"/>
      <c r="QR180" s="6"/>
      <c r="QS180" s="6"/>
      <c r="QT180" s="6"/>
      <c r="QU180" s="6"/>
      <c r="QV180" s="6"/>
      <c r="QX180" s="8"/>
      <c r="QY180" s="32"/>
      <c r="QZ180" s="27"/>
      <c r="RA180" s="27"/>
      <c r="RC180" s="6"/>
      <c r="RD180" s="6"/>
      <c r="RE180" s="6"/>
      <c r="RF180" s="6"/>
      <c r="RG180" s="6"/>
    </row>
    <row r="181" spans="141:475">
      <c r="EK181" s="8"/>
      <c r="EL181" s="32"/>
      <c r="EM181" s="27"/>
      <c r="EN181" s="27"/>
      <c r="EP181" s="6"/>
      <c r="EQ181" s="6"/>
      <c r="ER181" s="6"/>
      <c r="ES181" s="6"/>
      <c r="EU181" s="8"/>
      <c r="EV181" s="32"/>
      <c r="EW181" s="27"/>
      <c r="EX181" s="27"/>
      <c r="EZ181" s="6"/>
      <c r="FA181" s="6"/>
      <c r="FB181" s="6"/>
      <c r="FC181" s="6"/>
      <c r="FE181" s="8"/>
      <c r="FF181" s="32"/>
      <c r="FG181" s="27"/>
      <c r="FH181" s="27"/>
      <c r="FJ181" s="6"/>
      <c r="FK181" s="6"/>
      <c r="FL181" s="6"/>
      <c r="FM181" s="6"/>
      <c r="FO181" s="8"/>
      <c r="FP181" s="32"/>
      <c r="FQ181" s="27"/>
      <c r="FR181" s="27"/>
      <c r="FT181" s="6"/>
      <c r="FU181" s="6"/>
      <c r="FV181" s="6"/>
      <c r="FW181" s="6"/>
      <c r="FY181" s="8"/>
      <c r="FZ181" s="32"/>
      <c r="GA181" s="27"/>
      <c r="GB181" s="27"/>
      <c r="GD181" s="6"/>
      <c r="GE181" s="6"/>
      <c r="GF181" s="6"/>
      <c r="GG181" s="6"/>
      <c r="GI181" s="8"/>
      <c r="GJ181" s="32"/>
      <c r="GK181" s="27"/>
      <c r="GL181" s="27"/>
      <c r="GN181" s="6"/>
      <c r="GO181" s="6"/>
      <c r="GP181" s="6"/>
      <c r="GQ181" s="6"/>
      <c r="GS181" s="8"/>
      <c r="GT181" s="32"/>
      <c r="GU181" s="27"/>
      <c r="GV181" s="27"/>
      <c r="GX181" s="6"/>
      <c r="GY181" s="6"/>
      <c r="GZ181" s="6"/>
      <c r="HA181" s="6"/>
      <c r="HC181" s="8"/>
      <c r="HD181" s="32"/>
      <c r="HE181" s="27"/>
      <c r="HF181" s="27"/>
      <c r="HH181" s="6"/>
      <c r="HI181" s="6"/>
      <c r="HJ181" s="6"/>
      <c r="HK181" s="6"/>
      <c r="HM181" s="8"/>
      <c r="HN181" s="32"/>
      <c r="HO181" s="27"/>
      <c r="HP181" s="27"/>
      <c r="HR181" s="6"/>
      <c r="HS181" s="6"/>
      <c r="HT181" s="6"/>
      <c r="HU181" s="6"/>
      <c r="HW181" s="8"/>
      <c r="HX181" s="32"/>
      <c r="HY181" s="27"/>
      <c r="HZ181" s="27"/>
      <c r="IB181" s="6"/>
      <c r="IC181" s="6"/>
      <c r="ID181" s="6"/>
      <c r="IE181" s="6"/>
      <c r="IG181" s="8"/>
      <c r="IH181" s="32"/>
      <c r="II181" s="27"/>
      <c r="IJ181" s="27"/>
      <c r="IL181" s="6"/>
      <c r="IM181" s="6"/>
      <c r="IN181" s="6"/>
      <c r="IO181" s="6"/>
      <c r="IQ181" s="8"/>
      <c r="IR181" s="32"/>
      <c r="IS181" s="27"/>
      <c r="IT181" s="27"/>
      <c r="IV181" s="6"/>
      <c r="IW181" s="6"/>
      <c r="IX181" s="6"/>
      <c r="IY181" s="6"/>
      <c r="JA181" s="8"/>
      <c r="JB181" s="32"/>
      <c r="JC181" s="27"/>
      <c r="JD181" s="27"/>
      <c r="JF181" s="6"/>
      <c r="JG181" s="6"/>
      <c r="JH181" s="6"/>
      <c r="JI181" s="6"/>
      <c r="JK181" s="8"/>
      <c r="JL181" s="32"/>
      <c r="JM181" s="27"/>
      <c r="JN181" s="27"/>
      <c r="JP181" s="6"/>
      <c r="JQ181" s="6"/>
      <c r="JR181" s="6"/>
      <c r="JS181" s="6"/>
      <c r="JU181" s="8"/>
      <c r="JV181" s="32"/>
      <c r="JW181" s="27"/>
      <c r="JX181" s="27"/>
      <c r="JZ181" s="6"/>
      <c r="KA181" s="6"/>
      <c r="KB181" s="6"/>
      <c r="KC181" s="6"/>
      <c r="KE181" s="8"/>
      <c r="KF181" s="32"/>
      <c r="KG181" s="27"/>
      <c r="KH181" s="27"/>
      <c r="KJ181" s="6"/>
      <c r="KK181" s="6"/>
      <c r="KL181" s="6"/>
      <c r="KM181" s="6"/>
      <c r="KO181" s="8"/>
      <c r="KP181" s="32"/>
      <c r="KQ181" s="27"/>
      <c r="KR181" s="27"/>
      <c r="KT181" s="6"/>
      <c r="KU181" s="6"/>
      <c r="KV181" s="6"/>
      <c r="KW181" s="6"/>
      <c r="KY181" s="8"/>
      <c r="KZ181" s="32"/>
      <c r="LA181" s="27"/>
      <c r="LB181" s="27"/>
      <c r="LD181" s="6"/>
      <c r="LE181" s="6"/>
      <c r="LF181" s="6"/>
      <c r="LG181" s="6"/>
      <c r="LI181" s="8"/>
      <c r="LJ181" s="32"/>
      <c r="LK181" s="27"/>
      <c r="LL181" s="27"/>
      <c r="LN181" s="6"/>
      <c r="LO181" s="6"/>
      <c r="LP181" s="6"/>
      <c r="LQ181" s="6"/>
      <c r="LS181" s="8"/>
      <c r="LT181" s="32"/>
      <c r="LU181" s="27"/>
      <c r="LV181" s="27"/>
      <c r="LX181" s="6"/>
      <c r="LY181" s="6"/>
      <c r="LZ181" s="6"/>
      <c r="MA181" s="6"/>
      <c r="MC181" s="8"/>
      <c r="MD181" s="32"/>
      <c r="ME181" s="27"/>
      <c r="MF181" s="27"/>
      <c r="MH181" s="6"/>
      <c r="MI181" s="6"/>
      <c r="MJ181" s="6"/>
      <c r="MK181" s="6"/>
      <c r="MM181" s="8"/>
      <c r="MN181" s="32"/>
      <c r="MO181" s="27"/>
      <c r="MP181" s="27"/>
      <c r="MR181" s="6"/>
      <c r="MS181" s="6"/>
      <c r="MT181" s="6"/>
      <c r="MU181" s="6"/>
      <c r="MW181" s="8"/>
      <c r="MX181" s="32"/>
      <c r="MY181" s="27"/>
      <c r="MZ181" s="27"/>
      <c r="NB181" s="6"/>
      <c r="NC181" s="6"/>
      <c r="ND181" s="6"/>
      <c r="NE181" s="6"/>
      <c r="NG181" s="8"/>
      <c r="NH181" s="32"/>
      <c r="NI181" s="27"/>
      <c r="NJ181" s="27"/>
      <c r="NL181" s="6"/>
      <c r="NM181" s="6"/>
      <c r="NN181" s="6"/>
      <c r="NO181" s="6"/>
      <c r="NQ181" s="8"/>
      <c r="NR181" s="32"/>
      <c r="NS181" s="27"/>
      <c r="NT181" s="27"/>
      <c r="NV181" s="6"/>
      <c r="NW181" s="6"/>
      <c r="NX181" s="6"/>
      <c r="NY181" s="6"/>
      <c r="OA181" s="8"/>
      <c r="OB181" s="32"/>
      <c r="OC181" s="27"/>
      <c r="OD181" s="27"/>
      <c r="OF181" s="6"/>
      <c r="OG181" s="6"/>
      <c r="OH181" s="6"/>
      <c r="OI181" s="6"/>
      <c r="OK181" s="8"/>
      <c r="OL181" s="32"/>
      <c r="OM181" s="27"/>
      <c r="ON181" s="27"/>
      <c r="OP181" s="6"/>
      <c r="OQ181" s="6"/>
      <c r="OR181" s="6"/>
      <c r="OS181" s="6"/>
      <c r="OT181" s="6"/>
      <c r="PF181" s="8"/>
      <c r="PG181" s="32"/>
      <c r="PH181" s="27"/>
      <c r="PI181" s="27"/>
      <c r="PK181" s="6"/>
      <c r="PL181" s="6"/>
      <c r="PM181" s="6"/>
      <c r="PN181" s="6"/>
      <c r="PO181" s="6"/>
      <c r="PQ181" s="8"/>
      <c r="PR181" s="32"/>
      <c r="PS181" s="27"/>
      <c r="PT181" s="27"/>
      <c r="PV181" s="6"/>
      <c r="PW181" s="6"/>
      <c r="PX181" s="6"/>
      <c r="PY181" s="6"/>
      <c r="PZ181" s="6"/>
      <c r="QB181" s="8"/>
      <c r="QC181" s="32"/>
      <c r="QD181" s="27"/>
      <c r="QE181" s="27"/>
      <c r="QG181" s="6"/>
      <c r="QH181" s="6"/>
      <c r="QI181" s="6"/>
      <c r="QJ181" s="6"/>
      <c r="QK181" s="6"/>
      <c r="QM181" s="8"/>
      <c r="QN181" s="32"/>
      <c r="QO181" s="27"/>
      <c r="QP181" s="27"/>
      <c r="QR181" s="6"/>
      <c r="QS181" s="6"/>
      <c r="QT181" s="6"/>
      <c r="QU181" s="6"/>
      <c r="QV181" s="6"/>
      <c r="QX181" s="8"/>
      <c r="QY181" s="32"/>
      <c r="QZ181" s="27"/>
      <c r="RA181" s="27"/>
      <c r="RC181" s="6"/>
      <c r="RD181" s="6"/>
      <c r="RE181" s="6"/>
      <c r="RF181" s="6"/>
      <c r="RG181" s="6"/>
    </row>
    <row r="182" spans="141:475">
      <c r="EK182" s="8"/>
      <c r="EL182" s="32"/>
      <c r="EM182" s="27"/>
      <c r="EN182" s="27"/>
      <c r="EP182" s="6"/>
      <c r="EQ182" s="6"/>
      <c r="ER182" s="6"/>
      <c r="ES182" s="6"/>
      <c r="EU182" s="8"/>
      <c r="EV182" s="32"/>
      <c r="EW182" s="27"/>
      <c r="EX182" s="27"/>
      <c r="EZ182" s="6"/>
      <c r="FA182" s="6"/>
      <c r="FB182" s="6"/>
      <c r="FC182" s="6"/>
      <c r="FE182" s="8"/>
      <c r="FF182" s="32"/>
      <c r="FG182" s="27"/>
      <c r="FH182" s="27"/>
      <c r="FJ182" s="6"/>
      <c r="FK182" s="6"/>
      <c r="FL182" s="6"/>
      <c r="FM182" s="6"/>
      <c r="FO182" s="8"/>
      <c r="FP182" s="32"/>
      <c r="FQ182" s="27"/>
      <c r="FR182" s="27"/>
      <c r="FT182" s="6"/>
      <c r="FU182" s="6"/>
      <c r="FV182" s="6"/>
      <c r="FW182" s="6"/>
      <c r="FY182" s="8"/>
      <c r="FZ182" s="32"/>
      <c r="GA182" s="27"/>
      <c r="GB182" s="27"/>
      <c r="GD182" s="6"/>
      <c r="GE182" s="6"/>
      <c r="GF182" s="6"/>
      <c r="GG182" s="6"/>
      <c r="GI182" s="8"/>
      <c r="GJ182" s="32"/>
      <c r="GK182" s="27"/>
      <c r="GL182" s="27"/>
      <c r="GN182" s="6"/>
      <c r="GO182" s="6"/>
      <c r="GP182" s="6"/>
      <c r="GQ182" s="6"/>
      <c r="GS182" s="8"/>
      <c r="GT182" s="32"/>
      <c r="GU182" s="27"/>
      <c r="GV182" s="27"/>
      <c r="GX182" s="6"/>
      <c r="GY182" s="6"/>
      <c r="GZ182" s="6"/>
      <c r="HA182" s="6"/>
      <c r="HC182" s="8"/>
      <c r="HD182" s="32"/>
      <c r="HE182" s="27"/>
      <c r="HF182" s="27"/>
      <c r="HH182" s="6"/>
      <c r="HI182" s="6"/>
      <c r="HJ182" s="6"/>
      <c r="HK182" s="6"/>
      <c r="HM182" s="8"/>
      <c r="HN182" s="32"/>
      <c r="HO182" s="27"/>
      <c r="HP182" s="27"/>
      <c r="HR182" s="6"/>
      <c r="HS182" s="6"/>
      <c r="HT182" s="6"/>
      <c r="HU182" s="6"/>
      <c r="HW182" s="8"/>
      <c r="HX182" s="32"/>
      <c r="HY182" s="27"/>
      <c r="HZ182" s="27"/>
      <c r="IB182" s="6"/>
      <c r="IC182" s="6"/>
      <c r="ID182" s="6"/>
      <c r="IE182" s="6"/>
      <c r="IG182" s="8"/>
      <c r="IH182" s="32"/>
      <c r="II182" s="27"/>
      <c r="IJ182" s="27"/>
      <c r="IL182" s="6"/>
      <c r="IM182" s="6"/>
      <c r="IN182" s="6"/>
      <c r="IO182" s="6"/>
      <c r="IQ182" s="8"/>
      <c r="IR182" s="32"/>
      <c r="IS182" s="27"/>
      <c r="IT182" s="27"/>
      <c r="IV182" s="6"/>
      <c r="IW182" s="6"/>
      <c r="IX182" s="6"/>
      <c r="IY182" s="6"/>
      <c r="JA182" s="8"/>
      <c r="JB182" s="32"/>
      <c r="JC182" s="27"/>
      <c r="JD182" s="27"/>
      <c r="JF182" s="6"/>
      <c r="JG182" s="6"/>
      <c r="JH182" s="6"/>
      <c r="JI182" s="6"/>
      <c r="JK182" s="8"/>
      <c r="JL182" s="32"/>
      <c r="JM182" s="27"/>
      <c r="JN182" s="27"/>
      <c r="JP182" s="6"/>
      <c r="JQ182" s="6"/>
      <c r="JR182" s="6"/>
      <c r="JS182" s="6"/>
      <c r="JU182" s="8"/>
      <c r="JV182" s="32"/>
      <c r="JW182" s="27"/>
      <c r="JX182" s="27"/>
      <c r="JZ182" s="6"/>
      <c r="KA182" s="6"/>
      <c r="KB182" s="6"/>
      <c r="KC182" s="6"/>
      <c r="KE182" s="8"/>
      <c r="KF182" s="32"/>
      <c r="KG182" s="27"/>
      <c r="KH182" s="27"/>
      <c r="KJ182" s="6"/>
      <c r="KK182" s="6"/>
      <c r="KL182" s="6"/>
      <c r="KM182" s="6"/>
      <c r="KO182" s="8"/>
      <c r="KP182" s="32"/>
      <c r="KQ182" s="27"/>
      <c r="KR182" s="27"/>
      <c r="KT182" s="6"/>
      <c r="KU182" s="6"/>
      <c r="KV182" s="6"/>
      <c r="KW182" s="6"/>
      <c r="KY182" s="8"/>
      <c r="KZ182" s="32"/>
      <c r="LA182" s="27"/>
      <c r="LB182" s="27"/>
      <c r="LD182" s="6"/>
      <c r="LE182" s="6"/>
      <c r="LF182" s="6"/>
      <c r="LG182" s="6"/>
      <c r="LI182" s="8"/>
      <c r="LJ182" s="32"/>
      <c r="LK182" s="27"/>
      <c r="LL182" s="27"/>
      <c r="LN182" s="6"/>
      <c r="LO182" s="6"/>
      <c r="LP182" s="6"/>
      <c r="LQ182" s="6"/>
      <c r="LS182" s="8"/>
      <c r="LT182" s="32"/>
      <c r="LU182" s="27"/>
      <c r="LV182" s="27"/>
      <c r="LX182" s="6"/>
      <c r="LY182" s="6"/>
      <c r="LZ182" s="6"/>
      <c r="MA182" s="6"/>
      <c r="MC182" s="8"/>
      <c r="MD182" s="32"/>
      <c r="ME182" s="27"/>
      <c r="MF182" s="27"/>
      <c r="MH182" s="6"/>
      <c r="MI182" s="6"/>
      <c r="MJ182" s="6"/>
      <c r="MK182" s="6"/>
      <c r="MM182" s="8"/>
      <c r="MN182" s="32"/>
      <c r="MO182" s="27"/>
      <c r="MP182" s="27"/>
      <c r="MR182" s="6"/>
      <c r="MS182" s="6"/>
      <c r="MT182" s="6"/>
      <c r="MU182" s="6"/>
      <c r="MW182" s="8"/>
      <c r="MX182" s="32"/>
      <c r="MY182" s="27"/>
      <c r="MZ182" s="27"/>
      <c r="NB182" s="6"/>
      <c r="NC182" s="6"/>
      <c r="ND182" s="6"/>
      <c r="NE182" s="6"/>
      <c r="NG182" s="8"/>
      <c r="NH182" s="32"/>
      <c r="NI182" s="27"/>
      <c r="NJ182" s="27"/>
      <c r="NL182" s="6"/>
      <c r="NM182" s="6"/>
      <c r="NN182" s="6"/>
      <c r="NO182" s="6"/>
      <c r="NQ182" s="8"/>
      <c r="NR182" s="32"/>
      <c r="NS182" s="27"/>
      <c r="NT182" s="27"/>
      <c r="NV182" s="6"/>
      <c r="NW182" s="6"/>
      <c r="NX182" s="6"/>
      <c r="NY182" s="6"/>
      <c r="OA182" s="8"/>
      <c r="OB182" s="32"/>
      <c r="OC182" s="27"/>
      <c r="OD182" s="27"/>
      <c r="OF182" s="6"/>
      <c r="OG182" s="6"/>
      <c r="OH182" s="6"/>
      <c r="OI182" s="6"/>
      <c r="OK182" s="8"/>
      <c r="OL182" s="32"/>
      <c r="OM182" s="27"/>
      <c r="ON182" s="27"/>
      <c r="OP182" s="6"/>
      <c r="OQ182" s="6"/>
      <c r="OR182" s="6"/>
      <c r="OS182" s="6"/>
      <c r="OT182" s="6"/>
      <c r="PF182" s="8"/>
      <c r="PG182" s="32"/>
      <c r="PH182" s="27"/>
      <c r="PI182" s="27"/>
      <c r="PK182" s="6"/>
      <c r="PL182" s="6"/>
      <c r="PM182" s="6"/>
      <c r="PN182" s="6"/>
      <c r="PO182" s="6"/>
      <c r="PQ182" s="8"/>
      <c r="PR182" s="32"/>
      <c r="PS182" s="27"/>
      <c r="PT182" s="27"/>
      <c r="PV182" s="6"/>
      <c r="PW182" s="6"/>
      <c r="PX182" s="6"/>
      <c r="PY182" s="6"/>
      <c r="PZ182" s="6"/>
      <c r="QB182" s="8"/>
      <c r="QC182" s="32"/>
      <c r="QD182" s="27"/>
      <c r="QE182" s="27"/>
      <c r="QG182" s="6"/>
      <c r="QH182" s="6"/>
      <c r="QI182" s="6"/>
      <c r="QJ182" s="6"/>
      <c r="QK182" s="6"/>
      <c r="QM182" s="8"/>
      <c r="QN182" s="32"/>
      <c r="QO182" s="27"/>
      <c r="QP182" s="27"/>
      <c r="QR182" s="6"/>
      <c r="QS182" s="6"/>
      <c r="QT182" s="6"/>
      <c r="QU182" s="6"/>
      <c r="QV182" s="6"/>
      <c r="QX182" s="8"/>
      <c r="QY182" s="32"/>
      <c r="QZ182" s="27"/>
      <c r="RA182" s="27"/>
      <c r="RC182" s="6"/>
      <c r="RD182" s="6"/>
      <c r="RE182" s="6"/>
      <c r="RF182" s="6"/>
      <c r="RG182" s="6"/>
    </row>
    <row r="183" spans="141:475">
      <c r="EK183" s="8"/>
      <c r="EL183" s="32"/>
      <c r="EM183" s="27"/>
      <c r="EN183" s="27"/>
      <c r="EP183" s="6"/>
      <c r="EQ183" s="6"/>
      <c r="ER183" s="6"/>
      <c r="ES183" s="6"/>
      <c r="EU183" s="8"/>
      <c r="EV183" s="32"/>
      <c r="EW183" s="27"/>
      <c r="EX183" s="27"/>
      <c r="EZ183" s="6"/>
      <c r="FA183" s="6"/>
      <c r="FB183" s="6"/>
      <c r="FC183" s="6"/>
      <c r="FE183" s="8"/>
      <c r="FF183" s="32"/>
      <c r="FG183" s="27"/>
      <c r="FH183" s="27"/>
      <c r="FJ183" s="6"/>
      <c r="FK183" s="6"/>
      <c r="FL183" s="6"/>
      <c r="FM183" s="6"/>
      <c r="FO183" s="8"/>
      <c r="FP183" s="32"/>
      <c r="FQ183" s="27"/>
      <c r="FR183" s="27"/>
      <c r="FT183" s="6"/>
      <c r="FU183" s="6"/>
      <c r="FV183" s="6"/>
      <c r="FW183" s="6"/>
      <c r="FY183" s="8"/>
      <c r="FZ183" s="32"/>
      <c r="GA183" s="27"/>
      <c r="GB183" s="27"/>
      <c r="GD183" s="6"/>
      <c r="GE183" s="6"/>
      <c r="GF183" s="6"/>
      <c r="GG183" s="6"/>
      <c r="GI183" s="8"/>
      <c r="GJ183" s="32"/>
      <c r="GK183" s="27"/>
      <c r="GL183" s="27"/>
      <c r="GN183" s="6"/>
      <c r="GO183" s="6"/>
      <c r="GP183" s="6"/>
      <c r="GQ183" s="6"/>
      <c r="GS183" s="8"/>
      <c r="GT183" s="32"/>
      <c r="GU183" s="27"/>
      <c r="GV183" s="27"/>
      <c r="GX183" s="6"/>
      <c r="GY183" s="6"/>
      <c r="GZ183" s="6"/>
      <c r="HA183" s="6"/>
      <c r="HC183" s="8"/>
      <c r="HD183" s="32"/>
      <c r="HE183" s="27"/>
      <c r="HF183" s="27"/>
      <c r="HH183" s="6"/>
      <c r="HI183" s="6"/>
      <c r="HJ183" s="6"/>
      <c r="HK183" s="6"/>
      <c r="HM183" s="8"/>
      <c r="HN183" s="32"/>
      <c r="HO183" s="27"/>
      <c r="HP183" s="27"/>
      <c r="HR183" s="6"/>
      <c r="HS183" s="6"/>
      <c r="HT183" s="6"/>
      <c r="HU183" s="6"/>
      <c r="HW183" s="8"/>
      <c r="HX183" s="32"/>
      <c r="HY183" s="27"/>
      <c r="HZ183" s="27"/>
      <c r="IB183" s="6"/>
      <c r="IC183" s="6"/>
      <c r="ID183" s="6"/>
      <c r="IE183" s="6"/>
      <c r="IG183" s="8"/>
      <c r="IH183" s="32"/>
      <c r="II183" s="27"/>
      <c r="IJ183" s="27"/>
      <c r="IL183" s="6"/>
      <c r="IM183" s="6"/>
      <c r="IN183" s="6"/>
      <c r="IO183" s="6"/>
      <c r="IQ183" s="8"/>
      <c r="IR183" s="32"/>
      <c r="IS183" s="27"/>
      <c r="IT183" s="27"/>
      <c r="IV183" s="6"/>
      <c r="IW183" s="6"/>
      <c r="IX183" s="6"/>
      <c r="IY183" s="6"/>
      <c r="JA183" s="8"/>
      <c r="JB183" s="32"/>
      <c r="JC183" s="27"/>
      <c r="JD183" s="27"/>
      <c r="JF183" s="6"/>
      <c r="JG183" s="6"/>
      <c r="JH183" s="6"/>
      <c r="JI183" s="6"/>
      <c r="JK183" s="8"/>
      <c r="JL183" s="32"/>
      <c r="JM183" s="27"/>
      <c r="JN183" s="27"/>
      <c r="JP183" s="6"/>
      <c r="JQ183" s="6"/>
      <c r="JR183" s="6"/>
      <c r="JS183" s="6"/>
      <c r="JU183" s="8"/>
      <c r="JV183" s="32"/>
      <c r="JW183" s="27"/>
      <c r="JX183" s="27"/>
      <c r="JZ183" s="6"/>
      <c r="KA183" s="6"/>
      <c r="KB183" s="6"/>
      <c r="KC183" s="6"/>
      <c r="KE183" s="8"/>
      <c r="KF183" s="32"/>
      <c r="KG183" s="27"/>
      <c r="KH183" s="27"/>
      <c r="KJ183" s="6"/>
      <c r="KK183" s="6"/>
      <c r="KL183" s="6"/>
      <c r="KM183" s="6"/>
      <c r="KO183" s="8"/>
      <c r="KP183" s="32"/>
      <c r="KQ183" s="27"/>
      <c r="KR183" s="27"/>
      <c r="KT183" s="6"/>
      <c r="KU183" s="6"/>
      <c r="KV183" s="6"/>
      <c r="KW183" s="6"/>
      <c r="KY183" s="8"/>
      <c r="KZ183" s="32"/>
      <c r="LA183" s="27"/>
      <c r="LB183" s="27"/>
      <c r="LD183" s="6"/>
      <c r="LE183" s="6"/>
      <c r="LF183" s="6"/>
      <c r="LG183" s="6"/>
      <c r="LI183" s="8"/>
      <c r="LJ183" s="32"/>
      <c r="LK183" s="27"/>
      <c r="LL183" s="27"/>
      <c r="LN183" s="6"/>
      <c r="LO183" s="6"/>
      <c r="LP183" s="6"/>
      <c r="LQ183" s="6"/>
      <c r="LS183" s="8"/>
      <c r="LT183" s="32"/>
      <c r="LU183" s="27"/>
      <c r="LV183" s="27"/>
      <c r="LX183" s="6"/>
      <c r="LY183" s="6"/>
      <c r="LZ183" s="6"/>
      <c r="MA183" s="6"/>
      <c r="MC183" s="8"/>
      <c r="MD183" s="32"/>
      <c r="ME183" s="27"/>
      <c r="MF183" s="27"/>
      <c r="MH183" s="6"/>
      <c r="MI183" s="6"/>
      <c r="MJ183" s="6"/>
      <c r="MK183" s="6"/>
      <c r="MM183" s="8"/>
      <c r="MN183" s="32"/>
      <c r="MO183" s="27"/>
      <c r="MP183" s="27"/>
      <c r="MR183" s="6"/>
      <c r="MS183" s="6"/>
      <c r="MT183" s="6"/>
      <c r="MU183" s="6"/>
      <c r="MW183" s="8"/>
      <c r="MX183" s="32"/>
      <c r="MY183" s="27"/>
      <c r="MZ183" s="27"/>
      <c r="NB183" s="6"/>
      <c r="NC183" s="6"/>
      <c r="ND183" s="6"/>
      <c r="NE183" s="6"/>
      <c r="NG183" s="8"/>
      <c r="NH183" s="32"/>
      <c r="NI183" s="27"/>
      <c r="NJ183" s="27"/>
      <c r="NL183" s="6"/>
      <c r="NM183" s="6"/>
      <c r="NN183" s="6"/>
      <c r="NO183" s="6"/>
      <c r="NQ183" s="8"/>
      <c r="NR183" s="32"/>
      <c r="NS183" s="27"/>
      <c r="NT183" s="27"/>
      <c r="NV183" s="6"/>
      <c r="NW183" s="6"/>
      <c r="NX183" s="6"/>
      <c r="NY183" s="6"/>
      <c r="OA183" s="8"/>
      <c r="OB183" s="32"/>
      <c r="OC183" s="27"/>
      <c r="OD183" s="27"/>
      <c r="OF183" s="6"/>
      <c r="OG183" s="6"/>
      <c r="OH183" s="6"/>
      <c r="OI183" s="6"/>
      <c r="OK183" s="8"/>
      <c r="OL183" s="32"/>
      <c r="OM183" s="27"/>
      <c r="ON183" s="27"/>
      <c r="OP183" s="6"/>
      <c r="OQ183" s="6"/>
      <c r="OR183" s="6"/>
      <c r="OS183" s="6"/>
      <c r="OT183" s="6"/>
      <c r="PF183" s="8"/>
      <c r="PG183" s="32"/>
      <c r="PH183" s="27"/>
      <c r="PI183" s="27"/>
      <c r="PK183" s="6"/>
      <c r="PL183" s="6"/>
      <c r="PM183" s="6"/>
      <c r="PN183" s="6"/>
      <c r="PO183" s="6"/>
      <c r="PQ183" s="8"/>
      <c r="PR183" s="32"/>
      <c r="PS183" s="27"/>
      <c r="PT183" s="27"/>
      <c r="PV183" s="6"/>
      <c r="PW183" s="6"/>
      <c r="PX183" s="6"/>
      <c r="PY183" s="6"/>
      <c r="PZ183" s="6"/>
      <c r="QB183" s="8"/>
      <c r="QC183" s="32"/>
      <c r="QD183" s="27"/>
      <c r="QE183" s="27"/>
      <c r="QG183" s="6"/>
      <c r="QH183" s="6"/>
      <c r="QI183" s="6"/>
      <c r="QJ183" s="6"/>
      <c r="QK183" s="6"/>
      <c r="QM183" s="8"/>
      <c r="QN183" s="32"/>
      <c r="QO183" s="27"/>
      <c r="QP183" s="27"/>
      <c r="QR183" s="6"/>
      <c r="QS183" s="6"/>
      <c r="QT183" s="6"/>
      <c r="QU183" s="6"/>
      <c r="QV183" s="6"/>
      <c r="QX183" s="8"/>
      <c r="QY183" s="32"/>
      <c r="QZ183" s="27"/>
      <c r="RA183" s="27"/>
      <c r="RC183" s="6"/>
      <c r="RD183" s="6"/>
      <c r="RE183" s="6"/>
      <c r="RF183" s="6"/>
      <c r="RG183" s="6"/>
    </row>
    <row r="184" spans="141:475">
      <c r="EK184" s="8"/>
      <c r="EL184" s="32"/>
      <c r="EM184" s="27"/>
      <c r="EN184" s="27"/>
      <c r="EP184" s="6"/>
      <c r="EQ184" s="6"/>
      <c r="ER184" s="6"/>
      <c r="ES184" s="6"/>
      <c r="EU184" s="8"/>
      <c r="EV184" s="32"/>
      <c r="EW184" s="27"/>
      <c r="EX184" s="27"/>
      <c r="EZ184" s="6"/>
      <c r="FA184" s="6"/>
      <c r="FB184" s="6"/>
      <c r="FC184" s="6"/>
      <c r="FE184" s="8"/>
      <c r="FF184" s="32"/>
      <c r="FG184" s="27"/>
      <c r="FH184" s="27"/>
      <c r="FJ184" s="6"/>
      <c r="FK184" s="6"/>
      <c r="FL184" s="6"/>
      <c r="FM184" s="6"/>
      <c r="FO184" s="8"/>
      <c r="FP184" s="32"/>
      <c r="FQ184" s="27"/>
      <c r="FR184" s="27"/>
      <c r="FT184" s="6"/>
      <c r="FU184" s="6"/>
      <c r="FV184" s="6"/>
      <c r="FW184" s="6"/>
      <c r="FY184" s="8"/>
      <c r="FZ184" s="32"/>
      <c r="GA184" s="27"/>
      <c r="GB184" s="27"/>
      <c r="GD184" s="6"/>
      <c r="GE184" s="6"/>
      <c r="GF184" s="6"/>
      <c r="GG184" s="6"/>
      <c r="GI184" s="8"/>
      <c r="GJ184" s="32"/>
      <c r="GK184" s="27"/>
      <c r="GL184" s="27"/>
      <c r="GN184" s="6"/>
      <c r="GO184" s="6"/>
      <c r="GP184" s="6"/>
      <c r="GQ184" s="6"/>
      <c r="GS184" s="8"/>
      <c r="GT184" s="32"/>
      <c r="GU184" s="27"/>
      <c r="GV184" s="27"/>
      <c r="GX184" s="6"/>
      <c r="GY184" s="6"/>
      <c r="GZ184" s="6"/>
      <c r="HA184" s="6"/>
      <c r="HC184" s="8"/>
      <c r="HD184" s="32"/>
      <c r="HE184" s="27"/>
      <c r="HF184" s="27"/>
      <c r="HH184" s="6"/>
      <c r="HI184" s="6"/>
      <c r="HJ184" s="6"/>
      <c r="HK184" s="6"/>
      <c r="HM184" s="8"/>
      <c r="HN184" s="32"/>
      <c r="HO184" s="27"/>
      <c r="HP184" s="27"/>
      <c r="HR184" s="6"/>
      <c r="HS184" s="6"/>
      <c r="HT184" s="6"/>
      <c r="HU184" s="6"/>
      <c r="HW184" s="8"/>
      <c r="HX184" s="32"/>
      <c r="HY184" s="27"/>
      <c r="HZ184" s="27"/>
      <c r="IB184" s="6"/>
      <c r="IC184" s="6"/>
      <c r="ID184" s="6"/>
      <c r="IE184" s="6"/>
      <c r="IG184" s="8"/>
      <c r="IH184" s="32"/>
      <c r="II184" s="27"/>
      <c r="IJ184" s="27"/>
      <c r="IL184" s="6"/>
      <c r="IM184" s="6"/>
      <c r="IN184" s="6"/>
      <c r="IO184" s="6"/>
      <c r="IQ184" s="8"/>
      <c r="IR184" s="32"/>
      <c r="IS184" s="27"/>
      <c r="IT184" s="27"/>
      <c r="IV184" s="6"/>
      <c r="IW184" s="6"/>
      <c r="IX184" s="6"/>
      <c r="IY184" s="6"/>
      <c r="JA184" s="8"/>
      <c r="JB184" s="32"/>
      <c r="JC184" s="27"/>
      <c r="JD184" s="27"/>
      <c r="JF184" s="6"/>
      <c r="JG184" s="6"/>
      <c r="JH184" s="6"/>
      <c r="JI184" s="6"/>
      <c r="JK184" s="8"/>
      <c r="JL184" s="32"/>
      <c r="JM184" s="27"/>
      <c r="JN184" s="27"/>
      <c r="JP184" s="6"/>
      <c r="JQ184" s="6"/>
      <c r="JR184" s="6"/>
      <c r="JS184" s="6"/>
      <c r="JU184" s="8"/>
      <c r="JV184" s="32"/>
      <c r="JW184" s="27"/>
      <c r="JX184" s="27"/>
      <c r="JZ184" s="6"/>
      <c r="KA184" s="6"/>
      <c r="KB184" s="6"/>
      <c r="KC184" s="6"/>
      <c r="KE184" s="8"/>
      <c r="KF184" s="32"/>
      <c r="KG184" s="27"/>
      <c r="KH184" s="27"/>
      <c r="KJ184" s="6"/>
      <c r="KK184" s="6"/>
      <c r="KL184" s="6"/>
      <c r="KM184" s="6"/>
      <c r="KO184" s="8"/>
      <c r="KP184" s="32"/>
      <c r="KQ184" s="27"/>
      <c r="KR184" s="27"/>
      <c r="KT184" s="6"/>
      <c r="KU184" s="6"/>
      <c r="KV184" s="6"/>
      <c r="KW184" s="6"/>
      <c r="KY184" s="8"/>
      <c r="KZ184" s="32"/>
      <c r="LA184" s="27"/>
      <c r="LB184" s="27"/>
      <c r="LD184" s="6"/>
      <c r="LE184" s="6"/>
      <c r="LF184" s="6"/>
      <c r="LG184" s="6"/>
      <c r="LI184" s="8"/>
      <c r="LJ184" s="32"/>
      <c r="LK184" s="27"/>
      <c r="LL184" s="27"/>
      <c r="LN184" s="6"/>
      <c r="LO184" s="6"/>
      <c r="LP184" s="6"/>
      <c r="LQ184" s="6"/>
      <c r="LS184" s="8"/>
      <c r="LT184" s="32"/>
      <c r="LU184" s="27"/>
      <c r="LV184" s="27"/>
      <c r="LX184" s="6"/>
      <c r="LY184" s="6"/>
      <c r="LZ184" s="6"/>
      <c r="MA184" s="6"/>
      <c r="MC184" s="8"/>
      <c r="MD184" s="32"/>
      <c r="ME184" s="27"/>
      <c r="MF184" s="27"/>
      <c r="MH184" s="6"/>
      <c r="MI184" s="6"/>
      <c r="MJ184" s="6"/>
      <c r="MK184" s="6"/>
      <c r="MM184" s="8"/>
      <c r="MN184" s="32"/>
      <c r="MO184" s="27"/>
      <c r="MP184" s="27"/>
      <c r="MR184" s="6"/>
      <c r="MS184" s="6"/>
      <c r="MT184" s="6"/>
      <c r="MU184" s="6"/>
      <c r="MW184" s="8"/>
      <c r="MX184" s="32"/>
      <c r="MY184" s="27"/>
      <c r="MZ184" s="27"/>
      <c r="NB184" s="6"/>
      <c r="NC184" s="6"/>
      <c r="ND184" s="6"/>
      <c r="NE184" s="6"/>
      <c r="NG184" s="8"/>
      <c r="NH184" s="32"/>
      <c r="NI184" s="27"/>
      <c r="NJ184" s="27"/>
      <c r="NL184" s="6"/>
      <c r="NM184" s="6"/>
      <c r="NN184" s="6"/>
      <c r="NO184" s="6"/>
      <c r="NQ184" s="8"/>
      <c r="NR184" s="32"/>
      <c r="NS184" s="27"/>
      <c r="NT184" s="27"/>
      <c r="NV184" s="6"/>
      <c r="NW184" s="6"/>
      <c r="NX184" s="6"/>
      <c r="NY184" s="6"/>
      <c r="OA184" s="8"/>
      <c r="OB184" s="32"/>
      <c r="OC184" s="27"/>
      <c r="OD184" s="27"/>
      <c r="OF184" s="6"/>
      <c r="OG184" s="6"/>
      <c r="OH184" s="6"/>
      <c r="OI184" s="6"/>
      <c r="OK184" s="8"/>
      <c r="OL184" s="32"/>
      <c r="OM184" s="27"/>
      <c r="ON184" s="27"/>
      <c r="OP184" s="6"/>
      <c r="OQ184" s="6"/>
      <c r="OR184" s="6"/>
      <c r="OS184" s="6"/>
      <c r="OT184" s="6"/>
      <c r="PF184" s="8"/>
      <c r="PG184" s="32"/>
      <c r="PH184" s="27"/>
      <c r="PI184" s="27"/>
      <c r="PK184" s="6"/>
      <c r="PL184" s="6"/>
      <c r="PM184" s="6"/>
      <c r="PN184" s="6"/>
      <c r="PO184" s="6"/>
      <c r="PQ184" s="8"/>
      <c r="PR184" s="32"/>
      <c r="PS184" s="27"/>
      <c r="PT184" s="27"/>
      <c r="PV184" s="6"/>
      <c r="PW184" s="6"/>
      <c r="PX184" s="6"/>
      <c r="PY184" s="6"/>
      <c r="PZ184" s="6"/>
      <c r="QB184" s="8"/>
      <c r="QC184" s="32"/>
      <c r="QD184" s="27"/>
      <c r="QE184" s="27"/>
      <c r="QG184" s="6"/>
      <c r="QH184" s="6"/>
      <c r="QI184" s="6"/>
      <c r="QJ184" s="6"/>
      <c r="QK184" s="6"/>
      <c r="QM184" s="8"/>
      <c r="QN184" s="32"/>
      <c r="QO184" s="27"/>
      <c r="QP184" s="27"/>
      <c r="QR184" s="6"/>
      <c r="QS184" s="6"/>
      <c r="QT184" s="6"/>
      <c r="QU184" s="6"/>
      <c r="QV184" s="6"/>
      <c r="QX184" s="8"/>
      <c r="QY184" s="32"/>
      <c r="QZ184" s="27"/>
      <c r="RA184" s="27"/>
      <c r="RC184" s="6"/>
      <c r="RD184" s="6"/>
      <c r="RE184" s="6"/>
      <c r="RF184" s="6"/>
      <c r="RG184" s="6"/>
    </row>
    <row r="185" spans="141:475">
      <c r="EK185" s="8"/>
      <c r="EL185" s="32"/>
      <c r="EM185" s="27"/>
      <c r="EN185" s="27"/>
      <c r="EP185" s="6"/>
      <c r="EQ185" s="6"/>
      <c r="ER185" s="6"/>
      <c r="ES185" s="6"/>
      <c r="EU185" s="8"/>
      <c r="EV185" s="32"/>
      <c r="EW185" s="27"/>
      <c r="EX185" s="27"/>
      <c r="EZ185" s="6"/>
      <c r="FA185" s="6"/>
      <c r="FB185" s="6"/>
      <c r="FC185" s="6"/>
      <c r="FE185" s="8"/>
      <c r="FF185" s="32"/>
      <c r="FG185" s="27"/>
      <c r="FH185" s="27"/>
      <c r="FJ185" s="6"/>
      <c r="FK185" s="6"/>
      <c r="FL185" s="6"/>
      <c r="FM185" s="6"/>
      <c r="FO185" s="8"/>
      <c r="FP185" s="32"/>
      <c r="FQ185" s="27"/>
      <c r="FR185" s="27"/>
      <c r="FT185" s="6"/>
      <c r="FU185" s="6"/>
      <c r="FV185" s="6"/>
      <c r="FW185" s="6"/>
      <c r="FY185" s="8"/>
      <c r="FZ185" s="32"/>
      <c r="GA185" s="27"/>
      <c r="GB185" s="27"/>
      <c r="GD185" s="6"/>
      <c r="GE185" s="6"/>
      <c r="GF185" s="6"/>
      <c r="GG185" s="6"/>
      <c r="GI185" s="8"/>
      <c r="GJ185" s="32"/>
      <c r="GK185" s="27"/>
      <c r="GL185" s="27"/>
      <c r="GN185" s="6"/>
      <c r="GO185" s="6"/>
      <c r="GP185" s="6"/>
      <c r="GQ185" s="6"/>
      <c r="GS185" s="8"/>
      <c r="GT185" s="32"/>
      <c r="GU185" s="27"/>
      <c r="GV185" s="27"/>
      <c r="GX185" s="6"/>
      <c r="GY185" s="6"/>
      <c r="GZ185" s="6"/>
      <c r="HA185" s="6"/>
      <c r="HC185" s="8"/>
      <c r="HD185" s="32"/>
      <c r="HE185" s="27"/>
      <c r="HF185" s="27"/>
      <c r="HH185" s="6"/>
      <c r="HI185" s="6"/>
      <c r="HJ185" s="6"/>
      <c r="HK185" s="6"/>
      <c r="HM185" s="8"/>
      <c r="HN185" s="32"/>
      <c r="HO185" s="27"/>
      <c r="HP185" s="27"/>
      <c r="HR185" s="6"/>
      <c r="HS185" s="6"/>
      <c r="HT185" s="6"/>
      <c r="HU185" s="6"/>
      <c r="HW185" s="8"/>
      <c r="HX185" s="32"/>
      <c r="HY185" s="27"/>
      <c r="HZ185" s="27"/>
      <c r="IB185" s="6"/>
      <c r="IC185" s="6"/>
      <c r="ID185" s="6"/>
      <c r="IE185" s="6"/>
      <c r="IG185" s="8"/>
      <c r="IH185" s="32"/>
      <c r="II185" s="27"/>
      <c r="IJ185" s="27"/>
      <c r="IL185" s="6"/>
      <c r="IM185" s="6"/>
      <c r="IN185" s="6"/>
      <c r="IO185" s="6"/>
      <c r="IQ185" s="8"/>
      <c r="IR185" s="32"/>
      <c r="IS185" s="27"/>
      <c r="IT185" s="27"/>
      <c r="IV185" s="6"/>
      <c r="IW185" s="6"/>
      <c r="IX185" s="6"/>
      <c r="IY185" s="6"/>
      <c r="JA185" s="8"/>
      <c r="JB185" s="32"/>
      <c r="JC185" s="27"/>
      <c r="JD185" s="27"/>
      <c r="JF185" s="6"/>
      <c r="JG185" s="6"/>
      <c r="JH185" s="6"/>
      <c r="JI185" s="6"/>
      <c r="JK185" s="8"/>
      <c r="JL185" s="32"/>
      <c r="JM185" s="27"/>
      <c r="JN185" s="27"/>
      <c r="JP185" s="6"/>
      <c r="JQ185" s="6"/>
      <c r="JR185" s="6"/>
      <c r="JS185" s="6"/>
      <c r="JU185" s="8"/>
      <c r="JV185" s="32"/>
      <c r="JW185" s="27"/>
      <c r="JX185" s="27"/>
      <c r="JZ185" s="6"/>
      <c r="KA185" s="6"/>
      <c r="KB185" s="6"/>
      <c r="KC185" s="6"/>
      <c r="KE185" s="8"/>
      <c r="KF185" s="32"/>
      <c r="KG185" s="27"/>
      <c r="KH185" s="27"/>
      <c r="KJ185" s="6"/>
      <c r="KK185" s="6"/>
      <c r="KL185" s="6"/>
      <c r="KM185" s="6"/>
      <c r="KO185" s="8"/>
      <c r="KP185" s="32"/>
      <c r="KQ185" s="27"/>
      <c r="KR185" s="27"/>
      <c r="KT185" s="6"/>
      <c r="KU185" s="6"/>
      <c r="KV185" s="6"/>
      <c r="KW185" s="6"/>
      <c r="KY185" s="8"/>
      <c r="KZ185" s="32"/>
      <c r="LA185" s="27"/>
      <c r="LB185" s="27"/>
      <c r="LD185" s="6"/>
      <c r="LE185" s="6"/>
      <c r="LF185" s="6"/>
      <c r="LG185" s="6"/>
      <c r="LI185" s="8"/>
      <c r="LJ185" s="32"/>
      <c r="LK185" s="27"/>
      <c r="LL185" s="27"/>
      <c r="LN185" s="6"/>
      <c r="LO185" s="6"/>
      <c r="LP185" s="6"/>
      <c r="LQ185" s="6"/>
      <c r="LS185" s="8"/>
      <c r="LT185" s="32"/>
      <c r="LU185" s="27"/>
      <c r="LV185" s="27"/>
      <c r="LX185" s="6"/>
      <c r="LY185" s="6"/>
      <c r="LZ185" s="6"/>
      <c r="MA185" s="6"/>
      <c r="MC185" s="8"/>
      <c r="MD185" s="32"/>
      <c r="ME185" s="27"/>
      <c r="MF185" s="27"/>
      <c r="MH185" s="6"/>
      <c r="MI185" s="6"/>
      <c r="MJ185" s="6"/>
      <c r="MK185" s="6"/>
      <c r="MM185" s="8"/>
      <c r="MN185" s="32"/>
      <c r="MO185" s="27"/>
      <c r="MP185" s="27"/>
      <c r="MR185" s="6"/>
      <c r="MS185" s="6"/>
      <c r="MT185" s="6"/>
      <c r="MU185" s="6"/>
      <c r="MW185" s="8"/>
      <c r="MX185" s="32"/>
      <c r="MY185" s="27"/>
      <c r="MZ185" s="27"/>
      <c r="NB185" s="6"/>
      <c r="NC185" s="6"/>
      <c r="ND185" s="6"/>
      <c r="NE185" s="6"/>
      <c r="NG185" s="8"/>
      <c r="NH185" s="32"/>
      <c r="NI185" s="27"/>
      <c r="NJ185" s="27"/>
      <c r="NL185" s="6"/>
      <c r="NM185" s="6"/>
      <c r="NN185" s="6"/>
      <c r="NO185" s="6"/>
      <c r="NQ185" s="8"/>
      <c r="NR185" s="32"/>
      <c r="NS185" s="27"/>
      <c r="NT185" s="27"/>
      <c r="NV185" s="6"/>
      <c r="NW185" s="6"/>
      <c r="NX185" s="6"/>
      <c r="NY185" s="6"/>
      <c r="OA185" s="8"/>
      <c r="OB185" s="32"/>
      <c r="OC185" s="27"/>
      <c r="OD185" s="27"/>
      <c r="OF185" s="6"/>
      <c r="OG185" s="6"/>
      <c r="OH185" s="6"/>
      <c r="OI185" s="6"/>
      <c r="OK185" s="8"/>
      <c r="OL185" s="32"/>
      <c r="OM185" s="27"/>
      <c r="ON185" s="27"/>
      <c r="OP185" s="6"/>
      <c r="OQ185" s="6"/>
      <c r="OR185" s="6"/>
      <c r="OS185" s="6"/>
      <c r="OT185" s="6"/>
      <c r="PF185" s="8"/>
      <c r="PG185" s="32"/>
      <c r="PH185" s="27"/>
      <c r="PI185" s="27"/>
      <c r="PK185" s="6"/>
      <c r="PL185" s="6"/>
      <c r="PM185" s="6"/>
      <c r="PN185" s="6"/>
      <c r="PO185" s="6"/>
      <c r="PQ185" s="8"/>
      <c r="PR185" s="32"/>
      <c r="PS185" s="27"/>
      <c r="PT185" s="27"/>
      <c r="PV185" s="6"/>
      <c r="PW185" s="6"/>
      <c r="PX185" s="6"/>
      <c r="PY185" s="6"/>
      <c r="PZ185" s="6"/>
      <c r="QB185" s="8"/>
      <c r="QC185" s="32"/>
      <c r="QD185" s="27"/>
      <c r="QE185" s="27"/>
      <c r="QG185" s="6"/>
      <c r="QH185" s="6"/>
      <c r="QI185" s="6"/>
      <c r="QJ185" s="6"/>
      <c r="QK185" s="6"/>
      <c r="QM185" s="8"/>
      <c r="QN185" s="32"/>
      <c r="QO185" s="27"/>
      <c r="QP185" s="27"/>
      <c r="QR185" s="6"/>
      <c r="QS185" s="6"/>
      <c r="QT185" s="6"/>
      <c r="QU185" s="6"/>
      <c r="QV185" s="6"/>
      <c r="QX185" s="8"/>
      <c r="QY185" s="32"/>
      <c r="QZ185" s="27"/>
      <c r="RA185" s="27"/>
      <c r="RC185" s="6"/>
      <c r="RD185" s="6"/>
      <c r="RE185" s="6"/>
      <c r="RF185" s="6"/>
      <c r="RG185" s="6"/>
    </row>
    <row r="186" spans="141:475">
      <c r="EK186" s="8"/>
      <c r="EL186" s="32"/>
      <c r="EM186" s="27"/>
      <c r="EN186" s="27"/>
      <c r="EP186" s="6"/>
      <c r="EQ186" s="6"/>
      <c r="ER186" s="6"/>
      <c r="ES186" s="6"/>
      <c r="EU186" s="8"/>
      <c r="EV186" s="32"/>
      <c r="EW186" s="27"/>
      <c r="EX186" s="27"/>
      <c r="EZ186" s="6"/>
      <c r="FA186" s="6"/>
      <c r="FB186" s="6"/>
      <c r="FC186" s="6"/>
      <c r="FE186" s="8"/>
      <c r="FF186" s="32"/>
      <c r="FG186" s="27"/>
      <c r="FH186" s="27"/>
      <c r="FJ186" s="6"/>
      <c r="FK186" s="6"/>
      <c r="FL186" s="6"/>
      <c r="FM186" s="6"/>
      <c r="FO186" s="8"/>
      <c r="FP186" s="32"/>
      <c r="FQ186" s="27"/>
      <c r="FR186" s="27"/>
      <c r="FT186" s="6"/>
      <c r="FU186" s="6"/>
      <c r="FV186" s="6"/>
      <c r="FW186" s="6"/>
      <c r="FY186" s="8"/>
      <c r="FZ186" s="32"/>
      <c r="GA186" s="27"/>
      <c r="GB186" s="27"/>
      <c r="GD186" s="6"/>
      <c r="GE186" s="6"/>
      <c r="GF186" s="6"/>
      <c r="GG186" s="6"/>
      <c r="GI186" s="8"/>
      <c r="GJ186" s="32"/>
      <c r="GK186" s="27"/>
      <c r="GL186" s="27"/>
      <c r="GN186" s="6"/>
      <c r="GO186" s="6"/>
      <c r="GP186" s="6"/>
      <c r="GQ186" s="6"/>
      <c r="GS186" s="8"/>
      <c r="GT186" s="32"/>
      <c r="GU186" s="27"/>
      <c r="GV186" s="27"/>
      <c r="GX186" s="6"/>
      <c r="GY186" s="6"/>
      <c r="GZ186" s="6"/>
      <c r="HA186" s="6"/>
      <c r="HC186" s="8"/>
      <c r="HD186" s="32"/>
      <c r="HE186" s="27"/>
      <c r="HF186" s="27"/>
      <c r="HH186" s="6"/>
      <c r="HI186" s="6"/>
      <c r="HJ186" s="6"/>
      <c r="HK186" s="6"/>
      <c r="HM186" s="8"/>
      <c r="HN186" s="32"/>
      <c r="HO186" s="27"/>
      <c r="HP186" s="27"/>
      <c r="HR186" s="6"/>
      <c r="HS186" s="6"/>
      <c r="HT186" s="6"/>
      <c r="HU186" s="6"/>
      <c r="HW186" s="8"/>
      <c r="HX186" s="32"/>
      <c r="HY186" s="27"/>
      <c r="HZ186" s="27"/>
      <c r="IB186" s="6"/>
      <c r="IC186" s="6"/>
      <c r="ID186" s="6"/>
      <c r="IE186" s="6"/>
      <c r="IG186" s="8"/>
      <c r="IH186" s="32"/>
      <c r="II186" s="27"/>
      <c r="IJ186" s="27"/>
      <c r="IL186" s="6"/>
      <c r="IM186" s="6"/>
      <c r="IN186" s="6"/>
      <c r="IO186" s="6"/>
      <c r="IQ186" s="8"/>
      <c r="IR186" s="32"/>
      <c r="IS186" s="27"/>
      <c r="IT186" s="27"/>
      <c r="IV186" s="6"/>
      <c r="IW186" s="6"/>
      <c r="IX186" s="6"/>
      <c r="IY186" s="6"/>
      <c r="JA186" s="8"/>
      <c r="JB186" s="32"/>
      <c r="JC186" s="27"/>
      <c r="JD186" s="27"/>
      <c r="JF186" s="6"/>
      <c r="JG186" s="6"/>
      <c r="JH186" s="6"/>
      <c r="JI186" s="6"/>
      <c r="JK186" s="8"/>
      <c r="JL186" s="32"/>
      <c r="JM186" s="27"/>
      <c r="JN186" s="27"/>
      <c r="JP186" s="6"/>
      <c r="JQ186" s="6"/>
      <c r="JR186" s="6"/>
      <c r="JS186" s="6"/>
      <c r="JU186" s="8"/>
      <c r="JV186" s="32"/>
      <c r="JW186" s="27"/>
      <c r="JX186" s="27"/>
      <c r="JZ186" s="6"/>
      <c r="KA186" s="6"/>
      <c r="KB186" s="6"/>
      <c r="KC186" s="6"/>
      <c r="KE186" s="8"/>
      <c r="KF186" s="32"/>
      <c r="KG186" s="27"/>
      <c r="KH186" s="27"/>
      <c r="KJ186" s="6"/>
      <c r="KK186" s="6"/>
      <c r="KL186" s="6"/>
      <c r="KM186" s="6"/>
      <c r="KO186" s="8"/>
      <c r="KP186" s="32"/>
      <c r="KQ186" s="27"/>
      <c r="KR186" s="27"/>
      <c r="KT186" s="6"/>
      <c r="KU186" s="6"/>
      <c r="KV186" s="6"/>
      <c r="KW186" s="6"/>
      <c r="KY186" s="8"/>
      <c r="KZ186" s="32"/>
      <c r="LA186" s="27"/>
      <c r="LB186" s="27"/>
      <c r="LD186" s="6"/>
      <c r="LE186" s="6"/>
      <c r="LF186" s="6"/>
      <c r="LG186" s="6"/>
      <c r="LI186" s="8"/>
      <c r="LJ186" s="32"/>
      <c r="LK186" s="27"/>
      <c r="LL186" s="27"/>
      <c r="LN186" s="6"/>
      <c r="LO186" s="6"/>
      <c r="LP186" s="6"/>
      <c r="LQ186" s="6"/>
      <c r="LS186" s="8"/>
      <c r="LT186" s="32"/>
      <c r="LU186" s="27"/>
      <c r="LV186" s="27"/>
      <c r="LX186" s="6"/>
      <c r="LY186" s="6"/>
      <c r="LZ186" s="6"/>
      <c r="MA186" s="6"/>
      <c r="MC186" s="8"/>
      <c r="MD186" s="32"/>
      <c r="ME186" s="27"/>
      <c r="MF186" s="27"/>
      <c r="MH186" s="6"/>
      <c r="MI186" s="6"/>
      <c r="MJ186" s="6"/>
      <c r="MK186" s="6"/>
      <c r="MM186" s="8"/>
      <c r="MN186" s="32"/>
      <c r="MO186" s="27"/>
      <c r="MP186" s="27"/>
      <c r="MR186" s="6"/>
      <c r="MS186" s="6"/>
      <c r="MT186" s="6"/>
      <c r="MU186" s="6"/>
      <c r="MW186" s="8"/>
      <c r="MX186" s="32"/>
      <c r="MY186" s="27"/>
      <c r="MZ186" s="27"/>
      <c r="NB186" s="6"/>
      <c r="NC186" s="6"/>
      <c r="ND186" s="6"/>
      <c r="NE186" s="6"/>
      <c r="NG186" s="8"/>
      <c r="NH186" s="32"/>
      <c r="NI186" s="27"/>
      <c r="NJ186" s="27"/>
      <c r="NL186" s="6"/>
      <c r="NM186" s="6"/>
      <c r="NN186" s="6"/>
      <c r="NO186" s="6"/>
      <c r="NQ186" s="8"/>
      <c r="NR186" s="32"/>
      <c r="NS186" s="27"/>
      <c r="NT186" s="27"/>
      <c r="NV186" s="6"/>
      <c r="NW186" s="6"/>
      <c r="NX186" s="6"/>
      <c r="NY186" s="6"/>
      <c r="OA186" s="8"/>
      <c r="OB186" s="32"/>
      <c r="OC186" s="27"/>
      <c r="OD186" s="27"/>
      <c r="OF186" s="6"/>
      <c r="OG186" s="6"/>
      <c r="OH186" s="6"/>
      <c r="OI186" s="6"/>
      <c r="OK186" s="8"/>
      <c r="OL186" s="32"/>
      <c r="OM186" s="27"/>
      <c r="ON186" s="27"/>
      <c r="OP186" s="6"/>
      <c r="OQ186" s="6"/>
      <c r="OR186" s="6"/>
      <c r="OS186" s="6"/>
      <c r="OT186" s="6"/>
      <c r="PF186" s="8"/>
      <c r="PG186" s="32"/>
      <c r="PH186" s="27"/>
      <c r="PI186" s="27"/>
      <c r="PK186" s="6"/>
      <c r="PL186" s="6"/>
      <c r="PM186" s="6"/>
      <c r="PN186" s="6"/>
      <c r="PO186" s="6"/>
      <c r="PQ186" s="8"/>
      <c r="PR186" s="32"/>
      <c r="PS186" s="27"/>
      <c r="PT186" s="27"/>
      <c r="PV186" s="6"/>
      <c r="PW186" s="6"/>
      <c r="PX186" s="6"/>
      <c r="PY186" s="6"/>
      <c r="PZ186" s="6"/>
      <c r="QB186" s="8"/>
      <c r="QC186" s="32"/>
      <c r="QD186" s="27"/>
      <c r="QE186" s="27"/>
      <c r="QG186" s="6"/>
      <c r="QH186" s="6"/>
      <c r="QI186" s="6"/>
      <c r="QJ186" s="6"/>
      <c r="QK186" s="6"/>
      <c r="QM186" s="8"/>
      <c r="QN186" s="32"/>
      <c r="QO186" s="27"/>
      <c r="QP186" s="27"/>
      <c r="QR186" s="6"/>
      <c r="QS186" s="6"/>
      <c r="QT186" s="6"/>
      <c r="QU186" s="6"/>
      <c r="QV186" s="6"/>
      <c r="QX186" s="8"/>
      <c r="QY186" s="32"/>
      <c r="QZ186" s="27"/>
      <c r="RA186" s="27"/>
      <c r="RC186" s="6"/>
      <c r="RD186" s="6"/>
      <c r="RE186" s="6"/>
      <c r="RF186" s="6"/>
      <c r="RG186" s="6"/>
    </row>
    <row r="187" spans="141:475">
      <c r="EK187" s="8"/>
      <c r="EL187" s="32"/>
      <c r="EM187" s="27"/>
      <c r="EN187" s="27"/>
      <c r="EP187" s="6"/>
      <c r="EQ187" s="6"/>
      <c r="ER187" s="6"/>
      <c r="ES187" s="6"/>
      <c r="EU187" s="8"/>
      <c r="EV187" s="32"/>
      <c r="EW187" s="27"/>
      <c r="EX187" s="27"/>
      <c r="EZ187" s="6"/>
      <c r="FA187" s="6"/>
      <c r="FB187" s="6"/>
      <c r="FC187" s="6"/>
      <c r="FE187" s="8"/>
      <c r="FF187" s="32"/>
      <c r="FG187" s="27"/>
      <c r="FH187" s="27"/>
      <c r="FJ187" s="6"/>
      <c r="FK187" s="6"/>
      <c r="FL187" s="6"/>
      <c r="FM187" s="6"/>
      <c r="FO187" s="8"/>
      <c r="FP187" s="32"/>
      <c r="FQ187" s="27"/>
      <c r="FR187" s="27"/>
      <c r="FT187" s="6"/>
      <c r="FU187" s="6"/>
      <c r="FV187" s="6"/>
      <c r="FW187" s="6"/>
      <c r="FY187" s="8"/>
      <c r="FZ187" s="32"/>
      <c r="GA187" s="27"/>
      <c r="GB187" s="27"/>
      <c r="GD187" s="6"/>
      <c r="GE187" s="6"/>
      <c r="GF187" s="6"/>
      <c r="GG187" s="6"/>
      <c r="GI187" s="8"/>
      <c r="GJ187" s="32"/>
      <c r="GK187" s="27"/>
      <c r="GL187" s="27"/>
      <c r="GN187" s="6"/>
      <c r="GO187" s="6"/>
      <c r="GP187" s="6"/>
      <c r="GQ187" s="6"/>
      <c r="GS187" s="8"/>
      <c r="GT187" s="32"/>
      <c r="GU187" s="27"/>
      <c r="GV187" s="27"/>
      <c r="GX187" s="6"/>
      <c r="GY187" s="6"/>
      <c r="GZ187" s="6"/>
      <c r="HA187" s="6"/>
      <c r="HC187" s="8"/>
      <c r="HD187" s="32"/>
      <c r="HE187" s="27"/>
      <c r="HF187" s="27"/>
      <c r="HH187" s="6"/>
      <c r="HI187" s="6"/>
      <c r="HJ187" s="6"/>
      <c r="HK187" s="6"/>
      <c r="HM187" s="8"/>
      <c r="HN187" s="32"/>
      <c r="HO187" s="27"/>
      <c r="HP187" s="27"/>
      <c r="HR187" s="6"/>
      <c r="HS187" s="6"/>
      <c r="HT187" s="6"/>
      <c r="HU187" s="6"/>
      <c r="HW187" s="8"/>
      <c r="HX187" s="32"/>
      <c r="HY187" s="27"/>
      <c r="HZ187" s="27"/>
      <c r="IB187" s="6"/>
      <c r="IC187" s="6"/>
      <c r="ID187" s="6"/>
      <c r="IE187" s="6"/>
      <c r="IG187" s="8"/>
      <c r="IH187" s="32"/>
      <c r="II187" s="27"/>
      <c r="IJ187" s="27"/>
      <c r="IL187" s="6"/>
      <c r="IM187" s="6"/>
      <c r="IN187" s="6"/>
      <c r="IO187" s="6"/>
      <c r="IQ187" s="8"/>
      <c r="IR187" s="32"/>
      <c r="IS187" s="27"/>
      <c r="IT187" s="27"/>
      <c r="IV187" s="6"/>
      <c r="IW187" s="6"/>
      <c r="IX187" s="6"/>
      <c r="IY187" s="6"/>
      <c r="JA187" s="8"/>
      <c r="JB187" s="32"/>
      <c r="JC187" s="27"/>
      <c r="JD187" s="27"/>
      <c r="JF187" s="6"/>
      <c r="JG187" s="6"/>
      <c r="JH187" s="6"/>
      <c r="JI187" s="6"/>
      <c r="JK187" s="8"/>
      <c r="JL187" s="32"/>
      <c r="JM187" s="27"/>
      <c r="JN187" s="27"/>
      <c r="JP187" s="6"/>
      <c r="JQ187" s="6"/>
      <c r="JR187" s="6"/>
      <c r="JS187" s="6"/>
      <c r="JU187" s="8"/>
      <c r="JV187" s="32"/>
      <c r="JW187" s="27"/>
      <c r="JX187" s="27"/>
      <c r="JZ187" s="6"/>
      <c r="KA187" s="6"/>
      <c r="KB187" s="6"/>
      <c r="KC187" s="6"/>
      <c r="KE187" s="8"/>
      <c r="KF187" s="32"/>
      <c r="KG187" s="27"/>
      <c r="KH187" s="27"/>
      <c r="KJ187" s="6"/>
      <c r="KK187" s="6"/>
      <c r="KL187" s="6"/>
      <c r="KM187" s="6"/>
      <c r="KO187" s="8"/>
      <c r="KP187" s="32"/>
      <c r="KQ187" s="27"/>
      <c r="KR187" s="27"/>
      <c r="KT187" s="6"/>
      <c r="KU187" s="6"/>
      <c r="KV187" s="6"/>
      <c r="KW187" s="6"/>
      <c r="KY187" s="8"/>
      <c r="KZ187" s="32"/>
      <c r="LA187" s="27"/>
      <c r="LB187" s="27"/>
      <c r="LD187" s="6"/>
      <c r="LE187" s="6"/>
      <c r="LF187" s="6"/>
      <c r="LG187" s="6"/>
      <c r="LI187" s="8"/>
      <c r="LJ187" s="32"/>
      <c r="LK187" s="27"/>
      <c r="LL187" s="27"/>
      <c r="LN187" s="6"/>
      <c r="LO187" s="6"/>
      <c r="LP187" s="6"/>
      <c r="LQ187" s="6"/>
      <c r="LS187" s="8"/>
      <c r="LT187" s="32"/>
      <c r="LU187" s="27"/>
      <c r="LV187" s="27"/>
      <c r="LX187" s="6"/>
      <c r="LY187" s="6"/>
      <c r="LZ187" s="6"/>
      <c r="MA187" s="6"/>
      <c r="MC187" s="8"/>
      <c r="MD187" s="32"/>
      <c r="ME187" s="27"/>
      <c r="MF187" s="27"/>
      <c r="MH187" s="6"/>
      <c r="MI187" s="6"/>
      <c r="MJ187" s="6"/>
      <c r="MK187" s="6"/>
      <c r="MM187" s="8"/>
      <c r="MN187" s="32"/>
      <c r="MO187" s="27"/>
      <c r="MP187" s="27"/>
      <c r="MR187" s="6"/>
      <c r="MS187" s="6"/>
      <c r="MT187" s="6"/>
      <c r="MU187" s="6"/>
      <c r="MW187" s="8"/>
      <c r="MX187" s="32"/>
      <c r="MY187" s="27"/>
      <c r="MZ187" s="27"/>
      <c r="NB187" s="6"/>
      <c r="NC187" s="6"/>
      <c r="ND187" s="6"/>
      <c r="NE187" s="6"/>
      <c r="NG187" s="8"/>
      <c r="NH187" s="32"/>
      <c r="NI187" s="27"/>
      <c r="NJ187" s="27"/>
      <c r="NL187" s="6"/>
      <c r="NM187" s="6"/>
      <c r="NN187" s="6"/>
      <c r="NO187" s="6"/>
      <c r="NQ187" s="8"/>
      <c r="NR187" s="32"/>
      <c r="NS187" s="27"/>
      <c r="NT187" s="27"/>
      <c r="NV187" s="6"/>
      <c r="NW187" s="6"/>
      <c r="NX187" s="6"/>
      <c r="NY187" s="6"/>
      <c r="OA187" s="8"/>
      <c r="OB187" s="32"/>
      <c r="OC187" s="27"/>
      <c r="OD187" s="27"/>
      <c r="OF187" s="6"/>
      <c r="OG187" s="6"/>
      <c r="OH187" s="6"/>
      <c r="OI187" s="6"/>
      <c r="OK187" s="8"/>
      <c r="OL187" s="32"/>
      <c r="OM187" s="27"/>
      <c r="ON187" s="27"/>
      <c r="OP187" s="6"/>
      <c r="OQ187" s="6"/>
      <c r="OR187" s="6"/>
      <c r="OS187" s="6"/>
      <c r="OT187" s="6"/>
      <c r="PF187" s="8"/>
      <c r="PG187" s="32"/>
      <c r="PH187" s="27"/>
      <c r="PI187" s="27"/>
      <c r="PK187" s="6"/>
      <c r="PL187" s="6"/>
      <c r="PM187" s="6"/>
      <c r="PN187" s="6"/>
      <c r="PO187" s="6"/>
      <c r="PQ187" s="8"/>
      <c r="PR187" s="32"/>
      <c r="PS187" s="27"/>
      <c r="PT187" s="27"/>
      <c r="PV187" s="6"/>
      <c r="PW187" s="6"/>
      <c r="PX187" s="6"/>
      <c r="PY187" s="6"/>
      <c r="PZ187" s="6"/>
      <c r="QB187" s="8"/>
      <c r="QC187" s="32"/>
      <c r="QD187" s="27"/>
      <c r="QE187" s="27"/>
      <c r="QG187" s="6"/>
      <c r="QH187" s="6"/>
      <c r="QI187" s="6"/>
      <c r="QJ187" s="6"/>
      <c r="QK187" s="6"/>
      <c r="QM187" s="8"/>
      <c r="QN187" s="32"/>
      <c r="QO187" s="27"/>
      <c r="QP187" s="27"/>
      <c r="QR187" s="6"/>
      <c r="QS187" s="6"/>
      <c r="QT187" s="6"/>
      <c r="QU187" s="6"/>
      <c r="QV187" s="6"/>
      <c r="QX187" s="8"/>
      <c r="QY187" s="32"/>
      <c r="QZ187" s="27"/>
      <c r="RA187" s="27"/>
      <c r="RC187" s="6"/>
      <c r="RD187" s="6"/>
      <c r="RE187" s="6"/>
      <c r="RF187" s="6"/>
      <c r="RG187" s="6"/>
    </row>
    <row r="188" spans="141:475">
      <c r="EK188" s="8"/>
      <c r="EL188" s="32"/>
      <c r="EM188" s="27"/>
      <c r="EN188" s="27"/>
      <c r="EP188" s="6"/>
      <c r="EQ188" s="6"/>
      <c r="ER188" s="6"/>
      <c r="ES188" s="6"/>
      <c r="EU188" s="8"/>
      <c r="EV188" s="32"/>
      <c r="EW188" s="27"/>
      <c r="EX188" s="27"/>
      <c r="EZ188" s="6"/>
      <c r="FA188" s="6"/>
      <c r="FB188" s="6"/>
      <c r="FC188" s="6"/>
      <c r="FE188" s="8"/>
      <c r="FF188" s="32"/>
      <c r="FG188" s="27"/>
      <c r="FH188" s="27"/>
      <c r="FJ188" s="6"/>
      <c r="FK188" s="6"/>
      <c r="FL188" s="6"/>
      <c r="FM188" s="6"/>
      <c r="FO188" s="8"/>
      <c r="FP188" s="32"/>
      <c r="FQ188" s="27"/>
      <c r="FR188" s="27"/>
      <c r="FT188" s="6"/>
      <c r="FU188" s="6"/>
      <c r="FV188" s="6"/>
      <c r="FW188" s="6"/>
      <c r="FY188" s="8"/>
      <c r="FZ188" s="32"/>
      <c r="GA188" s="27"/>
      <c r="GB188" s="27"/>
      <c r="GD188" s="6"/>
      <c r="GE188" s="6"/>
      <c r="GF188" s="6"/>
      <c r="GG188" s="6"/>
      <c r="GI188" s="8"/>
      <c r="GJ188" s="32"/>
      <c r="GK188" s="27"/>
      <c r="GL188" s="27"/>
      <c r="GN188" s="6"/>
      <c r="GO188" s="6"/>
      <c r="GP188" s="6"/>
      <c r="GQ188" s="6"/>
      <c r="GS188" s="8"/>
      <c r="GT188" s="32"/>
      <c r="GU188" s="27"/>
      <c r="GV188" s="27"/>
      <c r="GX188" s="6"/>
      <c r="GY188" s="6"/>
      <c r="GZ188" s="6"/>
      <c r="HA188" s="6"/>
      <c r="HC188" s="8"/>
      <c r="HD188" s="32"/>
      <c r="HE188" s="27"/>
      <c r="HF188" s="27"/>
      <c r="HH188" s="6"/>
      <c r="HI188" s="6"/>
      <c r="HJ188" s="6"/>
      <c r="HK188" s="6"/>
      <c r="HM188" s="8"/>
      <c r="HN188" s="32"/>
      <c r="HO188" s="27"/>
      <c r="HP188" s="27"/>
      <c r="HR188" s="6"/>
      <c r="HS188" s="6"/>
      <c r="HT188" s="6"/>
      <c r="HU188" s="6"/>
      <c r="HW188" s="8"/>
      <c r="HX188" s="32"/>
      <c r="HY188" s="27"/>
      <c r="HZ188" s="27"/>
      <c r="IB188" s="6"/>
      <c r="IC188" s="6"/>
      <c r="ID188" s="6"/>
      <c r="IE188" s="6"/>
      <c r="IG188" s="8"/>
      <c r="IH188" s="32"/>
      <c r="II188" s="27"/>
      <c r="IJ188" s="27"/>
      <c r="IL188" s="6"/>
      <c r="IM188" s="6"/>
      <c r="IN188" s="6"/>
      <c r="IO188" s="6"/>
      <c r="IQ188" s="8"/>
      <c r="IR188" s="32"/>
      <c r="IS188" s="27"/>
      <c r="IT188" s="27"/>
      <c r="IV188" s="6"/>
      <c r="IW188" s="6"/>
      <c r="IX188" s="6"/>
      <c r="IY188" s="6"/>
      <c r="JA188" s="8"/>
      <c r="JB188" s="32"/>
      <c r="JC188" s="27"/>
      <c r="JD188" s="27"/>
      <c r="JF188" s="6"/>
      <c r="JG188" s="6"/>
      <c r="JH188" s="6"/>
      <c r="JI188" s="6"/>
      <c r="JK188" s="8"/>
      <c r="JL188" s="32"/>
      <c r="JM188" s="27"/>
      <c r="JN188" s="27"/>
      <c r="JP188" s="6"/>
      <c r="JQ188" s="6"/>
      <c r="JR188" s="6"/>
      <c r="JS188" s="6"/>
      <c r="JU188" s="8"/>
      <c r="JV188" s="32"/>
      <c r="JW188" s="27"/>
      <c r="JX188" s="27"/>
      <c r="JZ188" s="6"/>
      <c r="KA188" s="6"/>
      <c r="KB188" s="6"/>
      <c r="KC188" s="6"/>
      <c r="KE188" s="8"/>
      <c r="KF188" s="32"/>
      <c r="KG188" s="27"/>
      <c r="KH188" s="27"/>
      <c r="KJ188" s="6"/>
      <c r="KK188" s="6"/>
      <c r="KL188" s="6"/>
      <c r="KM188" s="6"/>
      <c r="KO188" s="8"/>
      <c r="KP188" s="32"/>
      <c r="KQ188" s="27"/>
      <c r="KR188" s="27"/>
      <c r="KT188" s="6"/>
      <c r="KU188" s="6"/>
      <c r="KV188" s="6"/>
      <c r="KW188" s="6"/>
      <c r="KY188" s="8"/>
      <c r="KZ188" s="32"/>
      <c r="LA188" s="27"/>
      <c r="LB188" s="27"/>
      <c r="LD188" s="6"/>
      <c r="LE188" s="6"/>
      <c r="LF188" s="6"/>
      <c r="LG188" s="6"/>
      <c r="LI188" s="8"/>
      <c r="LJ188" s="32"/>
      <c r="LK188" s="27"/>
      <c r="LL188" s="27"/>
      <c r="LN188" s="6"/>
      <c r="LO188" s="6"/>
      <c r="LP188" s="6"/>
      <c r="LQ188" s="6"/>
      <c r="LS188" s="8"/>
      <c r="LT188" s="32"/>
      <c r="LU188" s="27"/>
      <c r="LV188" s="27"/>
      <c r="LX188" s="6"/>
      <c r="LY188" s="6"/>
      <c r="LZ188" s="6"/>
      <c r="MA188" s="6"/>
      <c r="MC188" s="8"/>
      <c r="MD188" s="32"/>
      <c r="ME188" s="27"/>
      <c r="MF188" s="27"/>
      <c r="MH188" s="6"/>
      <c r="MI188" s="6"/>
      <c r="MJ188" s="6"/>
      <c r="MK188" s="6"/>
      <c r="MM188" s="8"/>
      <c r="MN188" s="32"/>
      <c r="MO188" s="27"/>
      <c r="MP188" s="27"/>
      <c r="MR188" s="6"/>
      <c r="MS188" s="6"/>
      <c r="MT188" s="6"/>
      <c r="MU188" s="6"/>
      <c r="MW188" s="8"/>
      <c r="MX188" s="32"/>
      <c r="MY188" s="27"/>
      <c r="MZ188" s="27"/>
      <c r="NB188" s="6"/>
      <c r="NC188" s="6"/>
      <c r="ND188" s="6"/>
      <c r="NE188" s="6"/>
      <c r="NG188" s="8"/>
      <c r="NH188" s="32"/>
      <c r="NI188" s="27"/>
      <c r="NJ188" s="27"/>
      <c r="NL188" s="6"/>
      <c r="NM188" s="6"/>
      <c r="NN188" s="6"/>
      <c r="NO188" s="6"/>
      <c r="NQ188" s="8"/>
      <c r="NR188" s="32"/>
      <c r="NS188" s="27"/>
      <c r="NT188" s="27"/>
      <c r="NV188" s="6"/>
      <c r="NW188" s="6"/>
      <c r="NX188" s="6"/>
      <c r="NY188" s="6"/>
      <c r="OA188" s="8"/>
      <c r="OB188" s="32"/>
      <c r="OC188" s="27"/>
      <c r="OD188" s="27"/>
      <c r="OF188" s="6"/>
      <c r="OG188" s="6"/>
      <c r="OH188" s="6"/>
      <c r="OI188" s="6"/>
      <c r="OK188" s="8"/>
      <c r="OL188" s="32"/>
      <c r="OM188" s="27"/>
      <c r="ON188" s="27"/>
      <c r="OP188" s="6"/>
      <c r="OQ188" s="6"/>
      <c r="OR188" s="6"/>
      <c r="OS188" s="6"/>
      <c r="OT188" s="6"/>
      <c r="PF188" s="8"/>
      <c r="PG188" s="32"/>
      <c r="PH188" s="27"/>
      <c r="PI188" s="27"/>
      <c r="PK188" s="6"/>
      <c r="PL188" s="6"/>
      <c r="PM188" s="6"/>
      <c r="PN188" s="6"/>
      <c r="PO188" s="6"/>
      <c r="PQ188" s="8"/>
      <c r="PR188" s="32"/>
      <c r="PS188" s="27"/>
      <c r="PT188" s="27"/>
      <c r="PV188" s="6"/>
      <c r="PW188" s="6"/>
      <c r="PX188" s="6"/>
      <c r="PY188" s="6"/>
      <c r="PZ188" s="6"/>
      <c r="QB188" s="8"/>
      <c r="QC188" s="32"/>
      <c r="QD188" s="27"/>
      <c r="QE188" s="27"/>
      <c r="QG188" s="6"/>
      <c r="QH188" s="6"/>
      <c r="QI188" s="6"/>
      <c r="QJ188" s="6"/>
      <c r="QK188" s="6"/>
      <c r="QM188" s="8"/>
      <c r="QN188" s="32"/>
      <c r="QO188" s="27"/>
      <c r="QP188" s="27"/>
      <c r="QR188" s="6"/>
      <c r="QS188" s="6"/>
      <c r="QT188" s="6"/>
      <c r="QU188" s="6"/>
      <c r="QV188" s="6"/>
      <c r="QX188" s="8"/>
      <c r="QY188" s="32"/>
      <c r="QZ188" s="27"/>
      <c r="RA188" s="27"/>
      <c r="RC188" s="6"/>
      <c r="RD188" s="6"/>
      <c r="RE188" s="6"/>
      <c r="RF188" s="6"/>
      <c r="RG188" s="6"/>
    </row>
    <row r="189" spans="141:475">
      <c r="EK189" s="8"/>
      <c r="EL189" s="32"/>
      <c r="EM189" s="27"/>
      <c r="EN189" s="27"/>
      <c r="EP189" s="6"/>
      <c r="EQ189" s="6"/>
      <c r="ER189" s="6"/>
      <c r="ES189" s="6"/>
      <c r="EU189" s="8"/>
      <c r="EV189" s="32"/>
      <c r="EW189" s="27"/>
      <c r="EX189" s="27"/>
      <c r="EZ189" s="6"/>
      <c r="FA189" s="6"/>
      <c r="FB189" s="6"/>
      <c r="FC189" s="6"/>
      <c r="FE189" s="8"/>
      <c r="FF189" s="32"/>
      <c r="FG189" s="27"/>
      <c r="FH189" s="27"/>
      <c r="FJ189" s="6"/>
      <c r="FK189" s="6"/>
      <c r="FL189" s="6"/>
      <c r="FM189" s="6"/>
      <c r="FO189" s="8"/>
      <c r="FP189" s="32"/>
      <c r="FQ189" s="27"/>
      <c r="FR189" s="27"/>
      <c r="FT189" s="6"/>
      <c r="FU189" s="6"/>
      <c r="FV189" s="6"/>
      <c r="FW189" s="6"/>
      <c r="FY189" s="8"/>
      <c r="FZ189" s="32"/>
      <c r="GA189" s="27"/>
      <c r="GB189" s="27"/>
      <c r="GD189" s="6"/>
      <c r="GE189" s="6"/>
      <c r="GF189" s="6"/>
      <c r="GG189" s="6"/>
      <c r="GI189" s="8"/>
      <c r="GJ189" s="32"/>
      <c r="GK189" s="27"/>
      <c r="GL189" s="27"/>
      <c r="GN189" s="6"/>
      <c r="GO189" s="6"/>
      <c r="GP189" s="6"/>
      <c r="GQ189" s="6"/>
      <c r="GS189" s="8"/>
      <c r="GT189" s="32"/>
      <c r="GU189" s="27"/>
      <c r="GV189" s="27"/>
      <c r="GX189" s="6"/>
      <c r="GY189" s="6"/>
      <c r="GZ189" s="6"/>
      <c r="HA189" s="6"/>
      <c r="HC189" s="8"/>
      <c r="HD189" s="32"/>
      <c r="HE189" s="27"/>
      <c r="HF189" s="27"/>
      <c r="HH189" s="6"/>
      <c r="HI189" s="6"/>
      <c r="HJ189" s="6"/>
      <c r="HK189" s="6"/>
      <c r="HM189" s="8"/>
      <c r="HN189" s="32"/>
      <c r="HO189" s="27"/>
      <c r="HP189" s="27"/>
      <c r="HR189" s="6"/>
      <c r="HS189" s="6"/>
      <c r="HT189" s="6"/>
      <c r="HU189" s="6"/>
      <c r="HW189" s="8"/>
      <c r="HX189" s="32"/>
      <c r="HY189" s="27"/>
      <c r="HZ189" s="27"/>
      <c r="IB189" s="6"/>
      <c r="IC189" s="6"/>
      <c r="ID189" s="6"/>
      <c r="IE189" s="6"/>
      <c r="IG189" s="8"/>
      <c r="IH189" s="32"/>
      <c r="II189" s="27"/>
      <c r="IJ189" s="27"/>
      <c r="IL189" s="6"/>
      <c r="IM189" s="6"/>
      <c r="IN189" s="6"/>
      <c r="IO189" s="6"/>
      <c r="IQ189" s="8"/>
      <c r="IR189" s="32"/>
      <c r="IS189" s="27"/>
      <c r="IT189" s="27"/>
      <c r="IV189" s="6"/>
      <c r="IW189" s="6"/>
      <c r="IX189" s="6"/>
      <c r="IY189" s="6"/>
      <c r="JA189" s="8"/>
      <c r="JB189" s="32"/>
      <c r="JC189" s="27"/>
      <c r="JD189" s="27"/>
      <c r="JF189" s="6"/>
      <c r="JG189" s="6"/>
      <c r="JH189" s="6"/>
      <c r="JI189" s="6"/>
      <c r="JK189" s="8"/>
      <c r="JL189" s="32"/>
      <c r="JM189" s="27"/>
      <c r="JN189" s="27"/>
      <c r="JP189" s="6"/>
      <c r="JQ189" s="6"/>
      <c r="JR189" s="6"/>
      <c r="JS189" s="6"/>
      <c r="JU189" s="8"/>
      <c r="JV189" s="32"/>
      <c r="JW189" s="27"/>
      <c r="JX189" s="27"/>
      <c r="JZ189" s="6"/>
      <c r="KA189" s="6"/>
      <c r="KB189" s="6"/>
      <c r="KC189" s="6"/>
      <c r="KE189" s="8"/>
      <c r="KF189" s="32"/>
      <c r="KG189" s="27"/>
      <c r="KH189" s="27"/>
      <c r="KJ189" s="6"/>
      <c r="KK189" s="6"/>
      <c r="KL189" s="6"/>
      <c r="KM189" s="6"/>
      <c r="KO189" s="8"/>
      <c r="KP189" s="32"/>
      <c r="KQ189" s="27"/>
      <c r="KR189" s="27"/>
      <c r="KT189" s="6"/>
      <c r="KU189" s="6"/>
      <c r="KV189" s="6"/>
      <c r="KW189" s="6"/>
      <c r="KY189" s="8"/>
      <c r="KZ189" s="32"/>
      <c r="LA189" s="27"/>
      <c r="LB189" s="27"/>
      <c r="LD189" s="6"/>
      <c r="LE189" s="6"/>
      <c r="LF189" s="6"/>
      <c r="LG189" s="6"/>
      <c r="LI189" s="8"/>
      <c r="LJ189" s="32"/>
      <c r="LK189" s="27"/>
      <c r="LL189" s="27"/>
      <c r="LN189" s="6"/>
      <c r="LO189" s="6"/>
      <c r="LP189" s="6"/>
      <c r="LQ189" s="6"/>
      <c r="LS189" s="8"/>
      <c r="LT189" s="32"/>
      <c r="LU189" s="27"/>
      <c r="LV189" s="27"/>
      <c r="LX189" s="6"/>
      <c r="LY189" s="6"/>
      <c r="LZ189" s="6"/>
      <c r="MA189" s="6"/>
      <c r="MC189" s="8"/>
      <c r="MD189" s="32"/>
      <c r="ME189" s="27"/>
      <c r="MF189" s="27"/>
      <c r="MH189" s="6"/>
      <c r="MI189" s="6"/>
      <c r="MJ189" s="6"/>
      <c r="MK189" s="6"/>
      <c r="MM189" s="8"/>
      <c r="MN189" s="32"/>
      <c r="MO189" s="27"/>
      <c r="MP189" s="27"/>
      <c r="MR189" s="6"/>
      <c r="MS189" s="6"/>
      <c r="MT189" s="6"/>
      <c r="MU189" s="6"/>
      <c r="MW189" s="8"/>
      <c r="MX189" s="32"/>
      <c r="MY189" s="27"/>
      <c r="MZ189" s="27"/>
      <c r="NB189" s="6"/>
      <c r="NC189" s="6"/>
      <c r="ND189" s="6"/>
      <c r="NE189" s="6"/>
      <c r="NG189" s="8"/>
      <c r="NH189" s="32"/>
      <c r="NI189" s="27"/>
      <c r="NJ189" s="27"/>
      <c r="NL189" s="6"/>
      <c r="NM189" s="6"/>
      <c r="NN189" s="6"/>
      <c r="NO189" s="6"/>
      <c r="NQ189" s="8"/>
      <c r="NR189" s="32"/>
      <c r="NS189" s="27"/>
      <c r="NT189" s="27"/>
      <c r="NV189" s="6"/>
      <c r="NW189" s="6"/>
      <c r="NX189" s="6"/>
      <c r="NY189" s="6"/>
      <c r="OA189" s="8"/>
      <c r="OB189" s="32"/>
      <c r="OC189" s="27"/>
      <c r="OD189" s="27"/>
      <c r="OF189" s="6"/>
      <c r="OG189" s="6"/>
      <c r="OH189" s="6"/>
      <c r="OI189" s="6"/>
      <c r="OK189" s="8"/>
      <c r="OL189" s="32"/>
      <c r="OM189" s="27"/>
      <c r="ON189" s="27"/>
      <c r="OP189" s="6"/>
      <c r="OQ189" s="6"/>
      <c r="OR189" s="6"/>
      <c r="OS189" s="6"/>
      <c r="OT189" s="6"/>
      <c r="PF189" s="8"/>
      <c r="PG189" s="32"/>
      <c r="PH189" s="27"/>
      <c r="PI189" s="27"/>
      <c r="PK189" s="6"/>
      <c r="PL189" s="6"/>
      <c r="PM189" s="6"/>
      <c r="PN189" s="6"/>
      <c r="PO189" s="6"/>
      <c r="PQ189" s="8"/>
      <c r="PR189" s="32"/>
      <c r="PS189" s="27"/>
      <c r="PT189" s="27"/>
      <c r="PV189" s="6"/>
      <c r="PW189" s="6"/>
      <c r="PX189" s="6"/>
      <c r="PY189" s="6"/>
      <c r="PZ189" s="6"/>
      <c r="QB189" s="8"/>
      <c r="QC189" s="32"/>
      <c r="QD189" s="27"/>
      <c r="QE189" s="27"/>
      <c r="QG189" s="6"/>
      <c r="QH189" s="6"/>
      <c r="QI189" s="6"/>
      <c r="QJ189" s="6"/>
      <c r="QK189" s="6"/>
      <c r="QM189" s="8"/>
      <c r="QN189" s="32"/>
      <c r="QO189" s="27"/>
      <c r="QP189" s="27"/>
      <c r="QR189" s="6"/>
      <c r="QS189" s="6"/>
      <c r="QT189" s="6"/>
      <c r="QU189" s="6"/>
      <c r="QV189" s="6"/>
      <c r="QX189" s="8"/>
      <c r="QY189" s="32"/>
      <c r="QZ189" s="27"/>
      <c r="RA189" s="27"/>
      <c r="RC189" s="6"/>
      <c r="RD189" s="6"/>
      <c r="RE189" s="6"/>
      <c r="RF189" s="6"/>
      <c r="RG189" s="6"/>
    </row>
    <row r="190" spans="141:475">
      <c r="EK190" s="8"/>
      <c r="EL190" s="32"/>
      <c r="EM190" s="27"/>
      <c r="EN190" s="27"/>
      <c r="EP190" s="6"/>
      <c r="EQ190" s="6"/>
      <c r="ER190" s="6"/>
      <c r="ES190" s="6"/>
      <c r="EU190" s="8"/>
      <c r="EV190" s="32"/>
      <c r="EW190" s="27"/>
      <c r="EX190" s="27"/>
      <c r="EZ190" s="6"/>
      <c r="FA190" s="6"/>
      <c r="FB190" s="6"/>
      <c r="FC190" s="6"/>
      <c r="FE190" s="8"/>
      <c r="FF190" s="32"/>
      <c r="FG190" s="27"/>
      <c r="FH190" s="27"/>
      <c r="FJ190" s="6"/>
      <c r="FK190" s="6"/>
      <c r="FL190" s="6"/>
      <c r="FM190" s="6"/>
      <c r="FO190" s="8"/>
      <c r="FP190" s="32"/>
      <c r="FQ190" s="27"/>
      <c r="FR190" s="27"/>
      <c r="FT190" s="6"/>
      <c r="FU190" s="6"/>
      <c r="FV190" s="6"/>
      <c r="FW190" s="6"/>
      <c r="FY190" s="8"/>
      <c r="FZ190" s="32"/>
      <c r="GA190" s="27"/>
      <c r="GB190" s="27"/>
      <c r="GD190" s="6"/>
      <c r="GE190" s="6"/>
      <c r="GF190" s="6"/>
      <c r="GG190" s="6"/>
      <c r="GI190" s="8"/>
      <c r="GJ190" s="32"/>
      <c r="GK190" s="27"/>
      <c r="GL190" s="27"/>
      <c r="GN190" s="6"/>
      <c r="GO190" s="6"/>
      <c r="GP190" s="6"/>
      <c r="GQ190" s="6"/>
      <c r="GS190" s="8"/>
      <c r="GT190" s="32"/>
      <c r="GU190" s="27"/>
      <c r="GV190" s="27"/>
      <c r="GX190" s="6"/>
      <c r="GY190" s="6"/>
      <c r="GZ190" s="6"/>
      <c r="HA190" s="6"/>
      <c r="HC190" s="8"/>
      <c r="HD190" s="32"/>
      <c r="HE190" s="27"/>
      <c r="HF190" s="27"/>
      <c r="HH190" s="6"/>
      <c r="HI190" s="6"/>
      <c r="HJ190" s="6"/>
      <c r="HK190" s="6"/>
      <c r="HM190" s="8"/>
      <c r="HN190" s="32"/>
      <c r="HO190" s="27"/>
      <c r="HP190" s="27"/>
      <c r="HR190" s="6"/>
      <c r="HS190" s="6"/>
      <c r="HT190" s="6"/>
      <c r="HU190" s="6"/>
      <c r="HW190" s="8"/>
      <c r="HX190" s="32"/>
      <c r="HY190" s="27"/>
      <c r="HZ190" s="27"/>
      <c r="IB190" s="6"/>
      <c r="IC190" s="6"/>
      <c r="ID190" s="6"/>
      <c r="IE190" s="6"/>
      <c r="IG190" s="8"/>
      <c r="IH190" s="32"/>
      <c r="II190" s="27"/>
      <c r="IJ190" s="27"/>
      <c r="IL190" s="6"/>
      <c r="IM190" s="6"/>
      <c r="IN190" s="6"/>
      <c r="IO190" s="6"/>
      <c r="IQ190" s="8"/>
      <c r="IR190" s="32"/>
      <c r="IS190" s="27"/>
      <c r="IT190" s="27"/>
      <c r="IV190" s="6"/>
      <c r="IW190" s="6"/>
      <c r="IX190" s="6"/>
      <c r="IY190" s="6"/>
      <c r="JA190" s="8"/>
      <c r="JB190" s="32"/>
      <c r="JC190" s="27"/>
      <c r="JD190" s="27"/>
      <c r="JF190" s="6"/>
      <c r="JG190" s="6"/>
      <c r="JH190" s="6"/>
      <c r="JI190" s="6"/>
      <c r="JK190" s="8"/>
      <c r="JL190" s="32"/>
      <c r="JM190" s="27"/>
      <c r="JN190" s="27"/>
      <c r="JP190" s="6"/>
      <c r="JQ190" s="6"/>
      <c r="JR190" s="6"/>
      <c r="JS190" s="6"/>
      <c r="JU190" s="8"/>
      <c r="JV190" s="32"/>
      <c r="JW190" s="27"/>
      <c r="JX190" s="27"/>
      <c r="JZ190" s="6"/>
      <c r="KA190" s="6"/>
      <c r="KB190" s="6"/>
      <c r="KC190" s="6"/>
      <c r="KE190" s="8"/>
      <c r="KF190" s="32"/>
      <c r="KG190" s="27"/>
      <c r="KH190" s="27"/>
      <c r="KJ190" s="6"/>
      <c r="KK190" s="6"/>
      <c r="KL190" s="6"/>
      <c r="KM190" s="6"/>
      <c r="KO190" s="8"/>
      <c r="KP190" s="32"/>
      <c r="KQ190" s="27"/>
      <c r="KR190" s="27"/>
      <c r="KT190" s="6"/>
      <c r="KU190" s="6"/>
      <c r="KV190" s="6"/>
      <c r="KW190" s="6"/>
      <c r="KY190" s="8"/>
      <c r="KZ190" s="32"/>
      <c r="LA190" s="27"/>
      <c r="LB190" s="27"/>
      <c r="LD190" s="6"/>
      <c r="LE190" s="6"/>
      <c r="LF190" s="6"/>
      <c r="LG190" s="6"/>
      <c r="LI190" s="8"/>
      <c r="LJ190" s="32"/>
      <c r="LK190" s="27"/>
      <c r="LL190" s="27"/>
      <c r="LN190" s="6"/>
      <c r="LO190" s="6"/>
      <c r="LP190" s="6"/>
      <c r="LQ190" s="6"/>
      <c r="LS190" s="8"/>
      <c r="LT190" s="32"/>
      <c r="LU190" s="27"/>
      <c r="LV190" s="27"/>
      <c r="LX190" s="6"/>
      <c r="LY190" s="6"/>
      <c r="LZ190" s="6"/>
      <c r="MA190" s="6"/>
      <c r="MC190" s="8"/>
      <c r="MD190" s="32"/>
      <c r="ME190" s="27"/>
      <c r="MF190" s="27"/>
      <c r="MH190" s="6"/>
      <c r="MI190" s="6"/>
      <c r="MJ190" s="6"/>
      <c r="MK190" s="6"/>
      <c r="MM190" s="8"/>
      <c r="MN190" s="32"/>
      <c r="MO190" s="27"/>
      <c r="MP190" s="27"/>
      <c r="MR190" s="6"/>
      <c r="MS190" s="6"/>
      <c r="MT190" s="6"/>
      <c r="MU190" s="6"/>
      <c r="MW190" s="8"/>
      <c r="MX190" s="32"/>
      <c r="MY190" s="27"/>
      <c r="MZ190" s="27"/>
      <c r="NB190" s="6"/>
      <c r="NC190" s="6"/>
      <c r="ND190" s="6"/>
      <c r="NE190" s="6"/>
      <c r="NG190" s="8"/>
      <c r="NH190" s="32"/>
      <c r="NI190" s="27"/>
      <c r="NJ190" s="27"/>
      <c r="NL190" s="6"/>
      <c r="NM190" s="6"/>
      <c r="NN190" s="6"/>
      <c r="NO190" s="6"/>
      <c r="NQ190" s="8"/>
      <c r="NR190" s="32"/>
      <c r="NS190" s="27"/>
      <c r="NT190" s="27"/>
      <c r="NV190" s="6"/>
      <c r="NW190" s="6"/>
      <c r="NX190" s="6"/>
      <c r="NY190" s="6"/>
      <c r="OA190" s="8"/>
      <c r="OB190" s="32"/>
      <c r="OC190" s="27"/>
      <c r="OD190" s="27"/>
      <c r="OF190" s="6"/>
      <c r="OG190" s="6"/>
      <c r="OH190" s="6"/>
      <c r="OI190" s="6"/>
      <c r="OK190" s="8"/>
      <c r="OL190" s="32"/>
      <c r="OM190" s="27"/>
      <c r="ON190" s="27"/>
      <c r="OP190" s="6"/>
      <c r="OQ190" s="6"/>
      <c r="OR190" s="6"/>
      <c r="OS190" s="6"/>
      <c r="OT190" s="6"/>
      <c r="PF190" s="8"/>
      <c r="PG190" s="32"/>
      <c r="PH190" s="27"/>
      <c r="PI190" s="27"/>
      <c r="PK190" s="6"/>
      <c r="PL190" s="6"/>
      <c r="PM190" s="6"/>
      <c r="PN190" s="6"/>
      <c r="PO190" s="6"/>
      <c r="PQ190" s="8"/>
      <c r="PR190" s="32"/>
      <c r="PS190" s="27"/>
      <c r="PT190" s="27"/>
      <c r="PV190" s="6"/>
      <c r="PW190" s="6"/>
      <c r="PX190" s="6"/>
      <c r="PY190" s="6"/>
      <c r="PZ190" s="6"/>
      <c r="QB190" s="8"/>
      <c r="QC190" s="32"/>
      <c r="QD190" s="27"/>
      <c r="QE190" s="27"/>
      <c r="QG190" s="6"/>
      <c r="QH190" s="6"/>
      <c r="QI190" s="6"/>
      <c r="QJ190" s="6"/>
      <c r="QK190" s="6"/>
      <c r="QM190" s="8"/>
      <c r="QN190" s="32"/>
      <c r="QO190" s="27"/>
      <c r="QP190" s="27"/>
      <c r="QR190" s="6"/>
      <c r="QS190" s="6"/>
      <c r="QT190" s="6"/>
      <c r="QU190" s="6"/>
      <c r="QV190" s="6"/>
      <c r="QX190" s="8"/>
      <c r="QY190" s="32"/>
      <c r="QZ190" s="27"/>
      <c r="RA190" s="27"/>
      <c r="RC190" s="6"/>
      <c r="RD190" s="6"/>
      <c r="RE190" s="6"/>
      <c r="RF190" s="6"/>
      <c r="RG190" s="6"/>
    </row>
    <row r="191" spans="141:475">
      <c r="EK191" s="8"/>
      <c r="EL191" s="32"/>
      <c r="EM191" s="27"/>
      <c r="EN191" s="27"/>
      <c r="EP191" s="6"/>
      <c r="EQ191" s="6"/>
      <c r="ER191" s="6"/>
      <c r="ES191" s="6"/>
      <c r="EU191" s="8"/>
      <c r="EV191" s="32"/>
      <c r="EW191" s="27"/>
      <c r="EX191" s="27"/>
      <c r="EZ191" s="6"/>
      <c r="FA191" s="6"/>
      <c r="FB191" s="6"/>
      <c r="FC191" s="6"/>
      <c r="FE191" s="8"/>
      <c r="FF191" s="32"/>
      <c r="FG191" s="27"/>
      <c r="FH191" s="27"/>
      <c r="FJ191" s="6"/>
      <c r="FK191" s="6"/>
      <c r="FL191" s="6"/>
      <c r="FM191" s="6"/>
      <c r="FO191" s="8"/>
      <c r="FP191" s="32"/>
      <c r="FQ191" s="27"/>
      <c r="FR191" s="27"/>
      <c r="FT191" s="6"/>
      <c r="FU191" s="6"/>
      <c r="FV191" s="6"/>
      <c r="FW191" s="6"/>
      <c r="FY191" s="8"/>
      <c r="FZ191" s="32"/>
      <c r="GA191" s="27"/>
      <c r="GB191" s="27"/>
      <c r="GD191" s="6"/>
      <c r="GE191" s="6"/>
      <c r="GF191" s="6"/>
      <c r="GG191" s="6"/>
      <c r="GI191" s="8"/>
      <c r="GJ191" s="32"/>
      <c r="GK191" s="27"/>
      <c r="GL191" s="27"/>
      <c r="GN191" s="6"/>
      <c r="GO191" s="6"/>
      <c r="GP191" s="6"/>
      <c r="GQ191" s="6"/>
      <c r="GS191" s="8"/>
      <c r="GT191" s="32"/>
      <c r="GU191" s="27"/>
      <c r="GV191" s="27"/>
      <c r="GX191" s="6"/>
      <c r="GY191" s="6"/>
      <c r="GZ191" s="6"/>
      <c r="HA191" s="6"/>
      <c r="HC191" s="8"/>
      <c r="HD191" s="32"/>
      <c r="HE191" s="27"/>
      <c r="HF191" s="27"/>
      <c r="HH191" s="6"/>
      <c r="HI191" s="6"/>
      <c r="HJ191" s="6"/>
      <c r="HK191" s="6"/>
      <c r="HM191" s="8"/>
      <c r="HN191" s="32"/>
      <c r="HO191" s="27"/>
      <c r="HP191" s="27"/>
      <c r="HR191" s="6"/>
      <c r="HS191" s="6"/>
      <c r="HT191" s="6"/>
      <c r="HU191" s="6"/>
      <c r="HW191" s="8"/>
      <c r="HX191" s="32"/>
      <c r="HY191" s="27"/>
      <c r="HZ191" s="27"/>
      <c r="IB191" s="6"/>
      <c r="IC191" s="6"/>
      <c r="ID191" s="6"/>
      <c r="IE191" s="6"/>
      <c r="IG191" s="8"/>
      <c r="IH191" s="32"/>
      <c r="II191" s="27"/>
      <c r="IJ191" s="27"/>
      <c r="IL191" s="6"/>
      <c r="IM191" s="6"/>
      <c r="IN191" s="6"/>
      <c r="IO191" s="6"/>
      <c r="IQ191" s="8"/>
      <c r="IR191" s="32"/>
      <c r="IS191" s="27"/>
      <c r="IT191" s="27"/>
      <c r="IV191" s="6"/>
      <c r="IW191" s="6"/>
      <c r="IX191" s="6"/>
      <c r="IY191" s="6"/>
      <c r="JA191" s="8"/>
      <c r="JB191" s="32"/>
      <c r="JC191" s="27"/>
      <c r="JD191" s="27"/>
      <c r="JF191" s="6"/>
      <c r="JG191" s="6"/>
      <c r="JH191" s="6"/>
      <c r="JI191" s="6"/>
      <c r="JK191" s="8"/>
      <c r="JL191" s="32"/>
      <c r="JM191" s="27"/>
      <c r="JN191" s="27"/>
      <c r="JP191" s="6"/>
      <c r="JQ191" s="6"/>
      <c r="JR191" s="6"/>
      <c r="JS191" s="6"/>
      <c r="JU191" s="8"/>
      <c r="JV191" s="32"/>
      <c r="JW191" s="27"/>
      <c r="JX191" s="27"/>
      <c r="JZ191" s="6"/>
      <c r="KA191" s="6"/>
      <c r="KB191" s="6"/>
      <c r="KC191" s="6"/>
      <c r="KE191" s="8"/>
      <c r="KF191" s="32"/>
      <c r="KG191" s="27"/>
      <c r="KH191" s="27"/>
      <c r="KJ191" s="6"/>
      <c r="KK191" s="6"/>
      <c r="KL191" s="6"/>
      <c r="KM191" s="6"/>
      <c r="KO191" s="8"/>
      <c r="KP191" s="32"/>
      <c r="KQ191" s="27"/>
      <c r="KR191" s="27"/>
      <c r="KT191" s="6"/>
      <c r="KU191" s="6"/>
      <c r="KV191" s="6"/>
      <c r="KW191" s="6"/>
      <c r="KY191" s="8"/>
      <c r="KZ191" s="32"/>
      <c r="LA191" s="27"/>
      <c r="LB191" s="27"/>
      <c r="LD191" s="6"/>
      <c r="LE191" s="6"/>
      <c r="LF191" s="6"/>
      <c r="LG191" s="6"/>
      <c r="LI191" s="8"/>
      <c r="LJ191" s="32"/>
      <c r="LK191" s="27"/>
      <c r="LL191" s="27"/>
      <c r="LN191" s="6"/>
      <c r="LO191" s="6"/>
      <c r="LP191" s="6"/>
      <c r="LQ191" s="6"/>
      <c r="LS191" s="8"/>
      <c r="LT191" s="32"/>
      <c r="LU191" s="27"/>
      <c r="LV191" s="27"/>
      <c r="LX191" s="6"/>
      <c r="LY191" s="6"/>
      <c r="LZ191" s="6"/>
      <c r="MA191" s="6"/>
      <c r="MC191" s="8"/>
      <c r="MD191" s="32"/>
      <c r="ME191" s="27"/>
      <c r="MF191" s="27"/>
      <c r="MH191" s="6"/>
      <c r="MI191" s="6"/>
      <c r="MJ191" s="6"/>
      <c r="MK191" s="6"/>
      <c r="MM191" s="8"/>
      <c r="MN191" s="32"/>
      <c r="MO191" s="27"/>
      <c r="MP191" s="27"/>
      <c r="MR191" s="6"/>
      <c r="MS191" s="6"/>
      <c r="MT191" s="6"/>
      <c r="MU191" s="6"/>
      <c r="MW191" s="8"/>
      <c r="MX191" s="32"/>
      <c r="MY191" s="27"/>
      <c r="MZ191" s="27"/>
      <c r="NB191" s="6"/>
      <c r="NC191" s="6"/>
      <c r="ND191" s="6"/>
      <c r="NE191" s="6"/>
      <c r="NG191" s="8"/>
      <c r="NH191" s="32"/>
      <c r="NI191" s="27"/>
      <c r="NJ191" s="27"/>
      <c r="NL191" s="6"/>
      <c r="NM191" s="6"/>
      <c r="NN191" s="6"/>
      <c r="NO191" s="6"/>
      <c r="NQ191" s="8"/>
      <c r="NR191" s="32"/>
      <c r="NS191" s="27"/>
      <c r="NT191" s="27"/>
      <c r="NV191" s="6"/>
      <c r="NW191" s="6"/>
      <c r="NX191" s="6"/>
      <c r="NY191" s="6"/>
      <c r="OA191" s="8"/>
      <c r="OB191" s="32"/>
      <c r="OC191" s="27"/>
      <c r="OD191" s="27"/>
      <c r="OF191" s="6"/>
      <c r="OG191" s="6"/>
      <c r="OH191" s="6"/>
      <c r="OI191" s="6"/>
      <c r="OK191" s="8"/>
      <c r="OL191" s="32"/>
      <c r="OM191" s="27"/>
      <c r="ON191" s="27"/>
      <c r="OP191" s="6"/>
      <c r="OQ191" s="6"/>
      <c r="OR191" s="6"/>
      <c r="OS191" s="6"/>
      <c r="OT191" s="6"/>
      <c r="PF191" s="8"/>
      <c r="PG191" s="32"/>
      <c r="PH191" s="27"/>
      <c r="PI191" s="27"/>
      <c r="PK191" s="6"/>
      <c r="PL191" s="6"/>
      <c r="PM191" s="6"/>
      <c r="PN191" s="6"/>
      <c r="PO191" s="6"/>
      <c r="PQ191" s="8"/>
      <c r="PR191" s="32"/>
      <c r="PS191" s="27"/>
      <c r="PT191" s="27"/>
      <c r="PV191" s="6"/>
      <c r="PW191" s="6"/>
      <c r="PX191" s="6"/>
      <c r="PY191" s="6"/>
      <c r="PZ191" s="6"/>
      <c r="QB191" s="8"/>
      <c r="QC191" s="32"/>
      <c r="QD191" s="27"/>
      <c r="QE191" s="27"/>
      <c r="QG191" s="6"/>
      <c r="QH191" s="6"/>
      <c r="QI191" s="6"/>
      <c r="QJ191" s="6"/>
      <c r="QK191" s="6"/>
      <c r="QM191" s="8"/>
      <c r="QN191" s="32"/>
      <c r="QO191" s="27"/>
      <c r="QP191" s="27"/>
      <c r="QR191" s="6"/>
      <c r="QS191" s="6"/>
      <c r="QT191" s="6"/>
      <c r="QU191" s="6"/>
      <c r="QV191" s="6"/>
      <c r="QX191" s="8"/>
      <c r="QY191" s="32"/>
      <c r="QZ191" s="27"/>
      <c r="RA191" s="27"/>
      <c r="RC191" s="6"/>
      <c r="RD191" s="6"/>
      <c r="RE191" s="6"/>
      <c r="RF191" s="6"/>
      <c r="RG191" s="6"/>
    </row>
    <row r="192" spans="141:475">
      <c r="EK192" s="8"/>
      <c r="EL192" s="32"/>
      <c r="EM192" s="27"/>
      <c r="EN192" s="27"/>
      <c r="EP192" s="6"/>
      <c r="EQ192" s="6"/>
      <c r="ER192" s="6"/>
      <c r="ES192" s="6"/>
      <c r="EU192" s="8"/>
      <c r="EV192" s="32"/>
      <c r="EW192" s="27"/>
      <c r="EX192" s="27"/>
      <c r="EZ192" s="6"/>
      <c r="FA192" s="6"/>
      <c r="FB192" s="6"/>
      <c r="FC192" s="6"/>
      <c r="FE192" s="8"/>
      <c r="FF192" s="32"/>
      <c r="FG192" s="27"/>
      <c r="FH192" s="27"/>
      <c r="FJ192" s="6"/>
      <c r="FK192" s="6"/>
      <c r="FL192" s="6"/>
      <c r="FM192" s="6"/>
      <c r="FO192" s="8"/>
      <c r="FP192" s="32"/>
      <c r="FQ192" s="27"/>
      <c r="FR192" s="27"/>
      <c r="FT192" s="6"/>
      <c r="FU192" s="6"/>
      <c r="FV192" s="6"/>
      <c r="FW192" s="6"/>
      <c r="FY192" s="8"/>
      <c r="FZ192" s="32"/>
      <c r="GA192" s="27"/>
      <c r="GB192" s="27"/>
      <c r="GD192" s="6"/>
      <c r="GE192" s="6"/>
      <c r="GF192" s="6"/>
      <c r="GG192" s="6"/>
      <c r="GI192" s="8"/>
      <c r="GJ192" s="32"/>
      <c r="GK192" s="27"/>
      <c r="GL192" s="27"/>
      <c r="GN192" s="6"/>
      <c r="GO192" s="6"/>
      <c r="GP192" s="6"/>
      <c r="GQ192" s="6"/>
      <c r="GS192" s="8"/>
      <c r="GT192" s="32"/>
      <c r="GU192" s="27"/>
      <c r="GV192" s="27"/>
      <c r="GX192" s="6"/>
      <c r="GY192" s="6"/>
      <c r="GZ192" s="6"/>
      <c r="HA192" s="6"/>
      <c r="HC192" s="8"/>
      <c r="HD192" s="32"/>
      <c r="HE192" s="27"/>
      <c r="HF192" s="27"/>
      <c r="HH192" s="6"/>
      <c r="HI192" s="6"/>
      <c r="HJ192" s="6"/>
      <c r="HK192" s="6"/>
      <c r="HM192" s="8"/>
      <c r="HN192" s="32"/>
      <c r="HO192" s="27"/>
      <c r="HP192" s="27"/>
      <c r="HR192" s="6"/>
      <c r="HS192" s="6"/>
      <c r="HT192" s="6"/>
      <c r="HU192" s="6"/>
      <c r="HW192" s="8"/>
      <c r="HX192" s="32"/>
      <c r="HY192" s="27"/>
      <c r="HZ192" s="27"/>
      <c r="IB192" s="6"/>
      <c r="IC192" s="6"/>
      <c r="ID192" s="6"/>
      <c r="IE192" s="6"/>
      <c r="IG192" s="8"/>
      <c r="IH192" s="32"/>
      <c r="II192" s="27"/>
      <c r="IJ192" s="27"/>
      <c r="IL192" s="6"/>
      <c r="IM192" s="6"/>
      <c r="IN192" s="6"/>
      <c r="IO192" s="6"/>
      <c r="IQ192" s="8"/>
      <c r="IR192" s="32"/>
      <c r="IS192" s="27"/>
      <c r="IT192" s="27"/>
      <c r="IV192" s="6"/>
      <c r="IW192" s="6"/>
      <c r="IX192" s="6"/>
      <c r="IY192" s="6"/>
      <c r="JA192" s="8"/>
      <c r="JB192" s="32"/>
      <c r="JC192" s="27"/>
      <c r="JD192" s="27"/>
      <c r="JF192" s="6"/>
      <c r="JG192" s="6"/>
      <c r="JH192" s="6"/>
      <c r="JI192" s="6"/>
      <c r="JK192" s="8"/>
      <c r="JL192" s="32"/>
      <c r="JM192" s="27"/>
      <c r="JN192" s="27"/>
      <c r="JP192" s="6"/>
      <c r="JQ192" s="6"/>
      <c r="JR192" s="6"/>
      <c r="JS192" s="6"/>
      <c r="JU192" s="8"/>
      <c r="JV192" s="32"/>
      <c r="JW192" s="27"/>
      <c r="JX192" s="27"/>
      <c r="JZ192" s="6"/>
      <c r="KA192" s="6"/>
      <c r="KB192" s="6"/>
      <c r="KC192" s="6"/>
      <c r="KE192" s="8"/>
      <c r="KF192" s="32"/>
      <c r="KG192" s="27"/>
      <c r="KH192" s="27"/>
      <c r="KJ192" s="6"/>
      <c r="KK192" s="6"/>
      <c r="KL192" s="6"/>
      <c r="KM192" s="6"/>
      <c r="KO192" s="8"/>
      <c r="KP192" s="32"/>
      <c r="KQ192" s="27"/>
      <c r="KR192" s="27"/>
      <c r="KT192" s="6"/>
      <c r="KU192" s="6"/>
      <c r="KV192" s="6"/>
      <c r="KW192" s="6"/>
      <c r="KY192" s="8"/>
      <c r="KZ192" s="32"/>
      <c r="LA192" s="27"/>
      <c r="LB192" s="27"/>
      <c r="LD192" s="6"/>
      <c r="LE192" s="6"/>
      <c r="LF192" s="6"/>
      <c r="LG192" s="6"/>
      <c r="LI192" s="8"/>
      <c r="LJ192" s="32"/>
      <c r="LK192" s="27"/>
      <c r="LL192" s="27"/>
      <c r="LN192" s="6"/>
      <c r="LO192" s="6"/>
      <c r="LP192" s="6"/>
      <c r="LQ192" s="6"/>
      <c r="LS192" s="8"/>
      <c r="LT192" s="32"/>
      <c r="LU192" s="27"/>
      <c r="LV192" s="27"/>
      <c r="LX192" s="6"/>
      <c r="LY192" s="6"/>
      <c r="LZ192" s="6"/>
      <c r="MA192" s="6"/>
      <c r="MC192" s="8"/>
      <c r="MD192" s="32"/>
      <c r="ME192" s="27"/>
      <c r="MF192" s="27"/>
      <c r="MH192" s="6"/>
      <c r="MI192" s="6"/>
      <c r="MJ192" s="6"/>
      <c r="MK192" s="6"/>
      <c r="MM192" s="8"/>
      <c r="MN192" s="32"/>
      <c r="MO192" s="27"/>
      <c r="MP192" s="27"/>
      <c r="MR192" s="6"/>
      <c r="MS192" s="6"/>
      <c r="MT192" s="6"/>
      <c r="MU192" s="6"/>
      <c r="MW192" s="8"/>
      <c r="MX192" s="32"/>
      <c r="MY192" s="27"/>
      <c r="MZ192" s="27"/>
      <c r="NB192" s="6"/>
      <c r="NC192" s="6"/>
      <c r="ND192" s="6"/>
      <c r="NE192" s="6"/>
      <c r="NG192" s="8"/>
      <c r="NH192" s="32"/>
      <c r="NI192" s="27"/>
      <c r="NJ192" s="27"/>
      <c r="NL192" s="6"/>
      <c r="NM192" s="6"/>
      <c r="NN192" s="6"/>
      <c r="NO192" s="6"/>
      <c r="NQ192" s="8"/>
      <c r="NR192" s="32"/>
      <c r="NS192" s="27"/>
      <c r="NT192" s="27"/>
      <c r="NV192" s="6"/>
      <c r="NW192" s="6"/>
      <c r="NX192" s="6"/>
      <c r="NY192" s="6"/>
      <c r="OA192" s="8"/>
      <c r="OB192" s="32"/>
      <c r="OC192" s="27"/>
      <c r="OD192" s="27"/>
      <c r="OF192" s="6"/>
      <c r="OG192" s="6"/>
      <c r="OH192" s="6"/>
      <c r="OI192" s="6"/>
      <c r="OK192" s="8"/>
      <c r="OL192" s="32"/>
      <c r="OM192" s="27"/>
      <c r="ON192" s="27"/>
      <c r="OP192" s="6"/>
      <c r="OQ192" s="6"/>
      <c r="OR192" s="6"/>
      <c r="OS192" s="6"/>
      <c r="OT192" s="6"/>
      <c r="PF192" s="8"/>
      <c r="PG192" s="32"/>
      <c r="PH192" s="27"/>
      <c r="PI192" s="27"/>
      <c r="PK192" s="6"/>
      <c r="PL192" s="6"/>
      <c r="PM192" s="6"/>
      <c r="PN192" s="6"/>
      <c r="PO192" s="6"/>
      <c r="PQ192" s="8"/>
      <c r="PR192" s="32"/>
      <c r="PS192" s="27"/>
      <c r="PT192" s="27"/>
      <c r="PV192" s="6"/>
      <c r="PW192" s="6"/>
      <c r="PX192" s="6"/>
      <c r="PY192" s="6"/>
      <c r="PZ192" s="6"/>
      <c r="QB192" s="8"/>
      <c r="QC192" s="32"/>
      <c r="QD192" s="27"/>
      <c r="QE192" s="27"/>
      <c r="QG192" s="6"/>
      <c r="QH192" s="6"/>
      <c r="QI192" s="6"/>
      <c r="QJ192" s="6"/>
      <c r="QK192" s="6"/>
      <c r="QM192" s="8"/>
      <c r="QN192" s="32"/>
      <c r="QO192" s="27"/>
      <c r="QP192" s="27"/>
      <c r="QR192" s="6"/>
      <c r="QS192" s="6"/>
      <c r="QT192" s="6"/>
      <c r="QU192" s="6"/>
      <c r="QV192" s="6"/>
      <c r="QX192" s="8"/>
      <c r="QY192" s="32"/>
      <c r="QZ192" s="27"/>
      <c r="RA192" s="27"/>
      <c r="RC192" s="6"/>
      <c r="RD192" s="6"/>
      <c r="RE192" s="6"/>
      <c r="RF192" s="6"/>
      <c r="RG192" s="6"/>
    </row>
    <row r="193" spans="141:475">
      <c r="EK193" s="8"/>
      <c r="EL193" s="32"/>
      <c r="EM193" s="27"/>
      <c r="EN193" s="27"/>
      <c r="EP193" s="6"/>
      <c r="EQ193" s="6"/>
      <c r="ER193" s="6"/>
      <c r="ES193" s="6"/>
      <c r="EU193" s="8"/>
      <c r="EV193" s="32"/>
      <c r="EW193" s="27"/>
      <c r="EX193" s="27"/>
      <c r="EZ193" s="6"/>
      <c r="FA193" s="6"/>
      <c r="FB193" s="6"/>
      <c r="FC193" s="6"/>
      <c r="FE193" s="8"/>
      <c r="FF193" s="32"/>
      <c r="FG193" s="27"/>
      <c r="FH193" s="27"/>
      <c r="FJ193" s="6"/>
      <c r="FK193" s="6"/>
      <c r="FL193" s="6"/>
      <c r="FM193" s="6"/>
      <c r="FO193" s="8"/>
      <c r="FP193" s="32"/>
      <c r="FQ193" s="27"/>
      <c r="FR193" s="27"/>
      <c r="FT193" s="6"/>
      <c r="FU193" s="6"/>
      <c r="FV193" s="6"/>
      <c r="FW193" s="6"/>
      <c r="FY193" s="8"/>
      <c r="FZ193" s="32"/>
      <c r="GA193" s="27"/>
      <c r="GB193" s="27"/>
      <c r="GD193" s="6"/>
      <c r="GE193" s="6"/>
      <c r="GF193" s="6"/>
      <c r="GG193" s="6"/>
      <c r="GI193" s="8"/>
      <c r="GJ193" s="32"/>
      <c r="GK193" s="27"/>
      <c r="GL193" s="27"/>
      <c r="GN193" s="6"/>
      <c r="GO193" s="6"/>
      <c r="GP193" s="6"/>
      <c r="GQ193" s="6"/>
      <c r="GS193" s="8"/>
      <c r="GT193" s="32"/>
      <c r="GU193" s="27"/>
      <c r="GV193" s="27"/>
      <c r="GX193" s="6"/>
      <c r="GY193" s="6"/>
      <c r="GZ193" s="6"/>
      <c r="HA193" s="6"/>
      <c r="HC193" s="8"/>
      <c r="HD193" s="32"/>
      <c r="HE193" s="27"/>
      <c r="HF193" s="27"/>
      <c r="HH193" s="6"/>
      <c r="HI193" s="6"/>
      <c r="HJ193" s="6"/>
      <c r="HK193" s="6"/>
      <c r="HM193" s="8"/>
      <c r="HN193" s="32"/>
      <c r="HO193" s="27"/>
      <c r="HP193" s="27"/>
      <c r="HR193" s="6"/>
      <c r="HS193" s="6"/>
      <c r="HT193" s="6"/>
      <c r="HU193" s="6"/>
      <c r="HW193" s="8"/>
      <c r="HX193" s="32"/>
      <c r="HY193" s="27"/>
      <c r="HZ193" s="27"/>
      <c r="IB193" s="6"/>
      <c r="IC193" s="6"/>
      <c r="ID193" s="6"/>
      <c r="IE193" s="6"/>
      <c r="IG193" s="8"/>
      <c r="IH193" s="32"/>
      <c r="II193" s="27"/>
      <c r="IJ193" s="27"/>
      <c r="IL193" s="6"/>
      <c r="IM193" s="6"/>
      <c r="IN193" s="6"/>
      <c r="IO193" s="6"/>
      <c r="IQ193" s="8"/>
      <c r="IR193" s="32"/>
      <c r="IS193" s="27"/>
      <c r="IT193" s="27"/>
      <c r="IV193" s="6"/>
      <c r="IW193" s="6"/>
      <c r="IX193" s="6"/>
      <c r="IY193" s="6"/>
      <c r="JA193" s="8"/>
      <c r="JB193" s="32"/>
      <c r="JC193" s="27"/>
      <c r="JD193" s="27"/>
      <c r="JF193" s="6"/>
      <c r="JG193" s="6"/>
      <c r="JH193" s="6"/>
      <c r="JI193" s="6"/>
      <c r="JK193" s="8"/>
      <c r="JL193" s="32"/>
      <c r="JM193" s="27"/>
      <c r="JN193" s="27"/>
      <c r="JP193" s="6"/>
      <c r="JQ193" s="6"/>
      <c r="JR193" s="6"/>
      <c r="JS193" s="6"/>
      <c r="JU193" s="8"/>
      <c r="JV193" s="32"/>
      <c r="JW193" s="27"/>
      <c r="JX193" s="27"/>
      <c r="JZ193" s="6"/>
      <c r="KA193" s="6"/>
      <c r="KB193" s="6"/>
      <c r="KC193" s="6"/>
      <c r="KE193" s="8"/>
      <c r="KF193" s="32"/>
      <c r="KG193" s="27"/>
      <c r="KH193" s="27"/>
      <c r="KJ193" s="6"/>
      <c r="KK193" s="6"/>
      <c r="KL193" s="6"/>
      <c r="KM193" s="6"/>
      <c r="KO193" s="8"/>
      <c r="KP193" s="32"/>
      <c r="KQ193" s="27"/>
      <c r="KR193" s="27"/>
      <c r="KT193" s="6"/>
      <c r="KU193" s="6"/>
      <c r="KV193" s="6"/>
      <c r="KW193" s="6"/>
      <c r="KY193" s="8"/>
      <c r="KZ193" s="32"/>
      <c r="LA193" s="27"/>
      <c r="LB193" s="27"/>
      <c r="LD193" s="6"/>
      <c r="LE193" s="6"/>
      <c r="LF193" s="6"/>
      <c r="LG193" s="6"/>
      <c r="LI193" s="8"/>
      <c r="LJ193" s="32"/>
      <c r="LK193" s="27"/>
      <c r="LL193" s="27"/>
      <c r="LN193" s="6"/>
      <c r="LO193" s="6"/>
      <c r="LP193" s="6"/>
      <c r="LQ193" s="6"/>
      <c r="LS193" s="8"/>
      <c r="LT193" s="32"/>
      <c r="LU193" s="27"/>
      <c r="LV193" s="27"/>
      <c r="LX193" s="6"/>
      <c r="LY193" s="6"/>
      <c r="LZ193" s="6"/>
      <c r="MA193" s="6"/>
      <c r="MC193" s="8"/>
      <c r="MD193" s="32"/>
      <c r="ME193" s="27"/>
      <c r="MF193" s="27"/>
      <c r="MH193" s="6"/>
      <c r="MI193" s="6"/>
      <c r="MJ193" s="6"/>
      <c r="MK193" s="6"/>
      <c r="MM193" s="8"/>
      <c r="MN193" s="32"/>
      <c r="MO193" s="27"/>
      <c r="MP193" s="27"/>
      <c r="MR193" s="6"/>
      <c r="MS193" s="6"/>
      <c r="MT193" s="6"/>
      <c r="MU193" s="6"/>
      <c r="MW193" s="8"/>
      <c r="MX193" s="32"/>
      <c r="MY193" s="27"/>
      <c r="MZ193" s="27"/>
      <c r="NB193" s="6"/>
      <c r="NC193" s="6"/>
      <c r="ND193" s="6"/>
      <c r="NE193" s="6"/>
      <c r="NG193" s="8"/>
      <c r="NH193" s="32"/>
      <c r="NI193" s="27"/>
      <c r="NJ193" s="27"/>
      <c r="NL193" s="6"/>
      <c r="NM193" s="6"/>
      <c r="NN193" s="6"/>
      <c r="NO193" s="6"/>
      <c r="NQ193" s="8"/>
      <c r="NR193" s="32"/>
      <c r="NS193" s="27"/>
      <c r="NT193" s="27"/>
      <c r="NV193" s="6"/>
      <c r="NW193" s="6"/>
      <c r="NX193" s="6"/>
      <c r="NY193" s="6"/>
      <c r="OA193" s="8"/>
      <c r="OB193" s="32"/>
      <c r="OC193" s="27"/>
      <c r="OD193" s="27"/>
      <c r="OF193" s="6"/>
      <c r="OG193" s="6"/>
      <c r="OH193" s="6"/>
      <c r="OI193" s="6"/>
      <c r="OK193" s="8"/>
      <c r="OL193" s="32"/>
      <c r="OM193" s="27"/>
      <c r="ON193" s="27"/>
      <c r="OP193" s="6"/>
      <c r="OQ193" s="6"/>
      <c r="OR193" s="6"/>
      <c r="OS193" s="6"/>
      <c r="OT193" s="6"/>
      <c r="PF193" s="8"/>
      <c r="PG193" s="32"/>
      <c r="PH193" s="27"/>
      <c r="PI193" s="27"/>
      <c r="PK193" s="6"/>
      <c r="PL193" s="6"/>
      <c r="PM193" s="6"/>
      <c r="PN193" s="6"/>
      <c r="PO193" s="6"/>
      <c r="PQ193" s="8"/>
      <c r="PR193" s="32"/>
      <c r="PS193" s="27"/>
      <c r="PT193" s="27"/>
      <c r="PV193" s="6"/>
      <c r="PW193" s="6"/>
      <c r="PX193" s="6"/>
      <c r="PY193" s="6"/>
      <c r="PZ193" s="6"/>
      <c r="QB193" s="8"/>
      <c r="QC193" s="32"/>
      <c r="QD193" s="27"/>
      <c r="QE193" s="27"/>
      <c r="QG193" s="6"/>
      <c r="QH193" s="6"/>
      <c r="QI193" s="6"/>
      <c r="QJ193" s="6"/>
      <c r="QK193" s="6"/>
      <c r="QM193" s="8"/>
      <c r="QN193" s="32"/>
      <c r="QO193" s="27"/>
      <c r="QP193" s="27"/>
      <c r="QR193" s="6"/>
      <c r="QS193" s="6"/>
      <c r="QT193" s="6"/>
      <c r="QU193" s="6"/>
      <c r="QV193" s="6"/>
      <c r="QX193" s="8"/>
      <c r="QY193" s="32"/>
      <c r="QZ193" s="27"/>
      <c r="RA193" s="27"/>
      <c r="RC193" s="6"/>
      <c r="RD193" s="6"/>
      <c r="RE193" s="6"/>
      <c r="RF193" s="6"/>
      <c r="RG193" s="6"/>
    </row>
    <row r="194" spans="141:475">
      <c r="EK194" s="8"/>
      <c r="EL194" s="32"/>
      <c r="EM194" s="27"/>
      <c r="EN194" s="27"/>
      <c r="EP194" s="6"/>
      <c r="EQ194" s="6"/>
      <c r="ER194" s="6"/>
      <c r="ES194" s="6"/>
      <c r="EU194" s="8"/>
      <c r="EV194" s="32"/>
      <c r="EW194" s="27"/>
      <c r="EX194" s="27"/>
      <c r="EZ194" s="6"/>
      <c r="FA194" s="6"/>
      <c r="FB194" s="6"/>
      <c r="FC194" s="6"/>
      <c r="FE194" s="8"/>
      <c r="FF194" s="32"/>
      <c r="FG194" s="27"/>
      <c r="FH194" s="27"/>
      <c r="FJ194" s="6"/>
      <c r="FK194" s="6"/>
      <c r="FL194" s="6"/>
      <c r="FM194" s="6"/>
      <c r="FO194" s="8"/>
      <c r="FP194" s="32"/>
      <c r="FQ194" s="27"/>
      <c r="FR194" s="27"/>
      <c r="FT194" s="6"/>
      <c r="FU194" s="6"/>
      <c r="FV194" s="6"/>
      <c r="FW194" s="6"/>
      <c r="FY194" s="8"/>
      <c r="FZ194" s="32"/>
      <c r="GA194" s="27"/>
      <c r="GB194" s="27"/>
      <c r="GD194" s="6"/>
      <c r="GE194" s="6"/>
      <c r="GF194" s="6"/>
      <c r="GG194" s="6"/>
      <c r="GI194" s="8"/>
      <c r="GJ194" s="32"/>
      <c r="GK194" s="27"/>
      <c r="GL194" s="27"/>
      <c r="GN194" s="6"/>
      <c r="GO194" s="6"/>
      <c r="GP194" s="6"/>
      <c r="GQ194" s="6"/>
      <c r="GS194" s="8"/>
      <c r="GT194" s="32"/>
      <c r="GU194" s="27"/>
      <c r="GV194" s="27"/>
      <c r="GX194" s="6"/>
      <c r="GY194" s="6"/>
      <c r="GZ194" s="6"/>
      <c r="HA194" s="6"/>
      <c r="HC194" s="8"/>
      <c r="HD194" s="32"/>
      <c r="HE194" s="27"/>
      <c r="HF194" s="27"/>
      <c r="HH194" s="6"/>
      <c r="HI194" s="6"/>
      <c r="HJ194" s="6"/>
      <c r="HK194" s="6"/>
      <c r="HM194" s="8"/>
      <c r="HN194" s="32"/>
      <c r="HO194" s="27"/>
      <c r="HP194" s="27"/>
      <c r="HR194" s="6"/>
      <c r="HS194" s="6"/>
      <c r="HT194" s="6"/>
      <c r="HU194" s="6"/>
      <c r="HW194" s="8"/>
      <c r="HX194" s="32"/>
      <c r="HY194" s="27"/>
      <c r="HZ194" s="27"/>
      <c r="IB194" s="6"/>
      <c r="IC194" s="6"/>
      <c r="ID194" s="6"/>
      <c r="IE194" s="6"/>
      <c r="IG194" s="8"/>
      <c r="IH194" s="32"/>
      <c r="II194" s="27"/>
      <c r="IJ194" s="27"/>
      <c r="IL194" s="6"/>
      <c r="IM194" s="6"/>
      <c r="IN194" s="6"/>
      <c r="IO194" s="6"/>
      <c r="IQ194" s="8"/>
      <c r="IR194" s="32"/>
      <c r="IS194" s="27"/>
      <c r="IT194" s="27"/>
      <c r="IV194" s="6"/>
      <c r="IW194" s="6"/>
      <c r="IX194" s="6"/>
      <c r="IY194" s="6"/>
      <c r="JA194" s="8"/>
      <c r="JB194" s="32"/>
      <c r="JC194" s="27"/>
      <c r="JD194" s="27"/>
      <c r="JF194" s="6"/>
      <c r="JG194" s="6"/>
      <c r="JH194" s="6"/>
      <c r="JI194" s="6"/>
      <c r="JK194" s="8"/>
      <c r="JL194" s="32"/>
      <c r="JM194" s="27"/>
      <c r="JN194" s="27"/>
      <c r="JP194" s="6"/>
      <c r="JQ194" s="6"/>
      <c r="JR194" s="6"/>
      <c r="JS194" s="6"/>
      <c r="JU194" s="8"/>
      <c r="JV194" s="32"/>
      <c r="JW194" s="27"/>
      <c r="JX194" s="27"/>
      <c r="JZ194" s="6"/>
      <c r="KA194" s="6"/>
      <c r="KB194" s="6"/>
      <c r="KC194" s="6"/>
      <c r="KE194" s="8"/>
      <c r="KF194" s="32"/>
      <c r="KG194" s="27"/>
      <c r="KH194" s="27"/>
      <c r="KJ194" s="6"/>
      <c r="KK194" s="6"/>
      <c r="KL194" s="6"/>
      <c r="KM194" s="6"/>
      <c r="KO194" s="8"/>
      <c r="KP194" s="32"/>
      <c r="KQ194" s="27"/>
      <c r="KR194" s="27"/>
      <c r="KT194" s="6"/>
      <c r="KU194" s="6"/>
      <c r="KV194" s="6"/>
      <c r="KW194" s="6"/>
      <c r="KY194" s="8"/>
      <c r="KZ194" s="32"/>
      <c r="LA194" s="27"/>
      <c r="LB194" s="27"/>
      <c r="LD194" s="6"/>
      <c r="LE194" s="6"/>
      <c r="LF194" s="6"/>
      <c r="LG194" s="6"/>
      <c r="LI194" s="8"/>
      <c r="LJ194" s="32"/>
      <c r="LK194" s="27"/>
      <c r="LL194" s="27"/>
      <c r="LN194" s="6"/>
      <c r="LO194" s="6"/>
      <c r="LP194" s="6"/>
      <c r="LQ194" s="6"/>
      <c r="LS194" s="8"/>
      <c r="LT194" s="32"/>
      <c r="LU194" s="27"/>
      <c r="LV194" s="27"/>
      <c r="LX194" s="6"/>
      <c r="LY194" s="6"/>
      <c r="LZ194" s="6"/>
      <c r="MA194" s="6"/>
      <c r="MC194" s="8"/>
      <c r="MD194" s="32"/>
      <c r="ME194" s="27"/>
      <c r="MF194" s="27"/>
      <c r="MH194" s="6"/>
      <c r="MI194" s="6"/>
      <c r="MJ194" s="6"/>
      <c r="MK194" s="6"/>
      <c r="MM194" s="8"/>
      <c r="MN194" s="32"/>
      <c r="MO194" s="27"/>
      <c r="MP194" s="27"/>
      <c r="MR194" s="6"/>
      <c r="MS194" s="6"/>
      <c r="MT194" s="6"/>
      <c r="MU194" s="6"/>
      <c r="MW194" s="8"/>
      <c r="MX194" s="32"/>
      <c r="MY194" s="27"/>
      <c r="MZ194" s="27"/>
      <c r="NB194" s="6"/>
      <c r="NC194" s="6"/>
      <c r="ND194" s="6"/>
      <c r="NE194" s="6"/>
      <c r="NG194" s="8"/>
      <c r="NH194" s="32"/>
      <c r="NI194" s="27"/>
      <c r="NJ194" s="27"/>
      <c r="NL194" s="6"/>
      <c r="NM194" s="6"/>
      <c r="NN194" s="6"/>
      <c r="NO194" s="6"/>
      <c r="NQ194" s="8"/>
      <c r="NR194" s="32"/>
      <c r="NS194" s="27"/>
      <c r="NT194" s="27"/>
      <c r="NV194" s="6"/>
      <c r="NW194" s="6"/>
      <c r="NX194" s="6"/>
      <c r="NY194" s="6"/>
      <c r="OA194" s="8"/>
      <c r="OB194" s="32"/>
      <c r="OC194" s="27"/>
      <c r="OD194" s="27"/>
      <c r="OF194" s="6"/>
      <c r="OG194" s="6"/>
      <c r="OH194" s="6"/>
      <c r="OI194" s="6"/>
      <c r="OK194" s="8"/>
      <c r="OL194" s="32"/>
      <c r="OM194" s="27"/>
      <c r="ON194" s="27"/>
      <c r="OP194" s="6"/>
      <c r="OQ194" s="6"/>
      <c r="OR194" s="6"/>
      <c r="OS194" s="6"/>
      <c r="OT194" s="6"/>
      <c r="PF194" s="8"/>
      <c r="PG194" s="32"/>
      <c r="PH194" s="27"/>
      <c r="PI194" s="27"/>
      <c r="PK194" s="6"/>
      <c r="PL194" s="6"/>
      <c r="PM194" s="6"/>
      <c r="PN194" s="6"/>
      <c r="PO194" s="6"/>
      <c r="PQ194" s="8"/>
      <c r="PR194" s="32"/>
      <c r="PS194" s="27"/>
      <c r="PT194" s="27"/>
      <c r="PV194" s="6"/>
      <c r="PW194" s="6"/>
      <c r="PX194" s="6"/>
      <c r="PY194" s="6"/>
      <c r="PZ194" s="6"/>
      <c r="QB194" s="8"/>
      <c r="QC194" s="32"/>
      <c r="QD194" s="27"/>
      <c r="QE194" s="27"/>
      <c r="QG194" s="6"/>
      <c r="QH194" s="6"/>
      <c r="QI194" s="6"/>
      <c r="QJ194" s="6"/>
      <c r="QK194" s="6"/>
      <c r="QM194" s="8"/>
      <c r="QN194" s="32"/>
      <c r="QO194" s="27"/>
      <c r="QP194" s="27"/>
      <c r="QR194" s="6"/>
      <c r="QS194" s="6"/>
      <c r="QT194" s="6"/>
      <c r="QU194" s="6"/>
      <c r="QV194" s="6"/>
      <c r="QX194" s="8"/>
      <c r="QY194" s="32"/>
      <c r="QZ194" s="27"/>
      <c r="RA194" s="27"/>
      <c r="RC194" s="6"/>
      <c r="RD194" s="6"/>
      <c r="RE194" s="6"/>
      <c r="RF194" s="6"/>
      <c r="RG194" s="6"/>
    </row>
    <row r="195" spans="141:475">
      <c r="EK195" s="8"/>
      <c r="EL195" s="32"/>
      <c r="EM195" s="27"/>
      <c r="EN195" s="27"/>
      <c r="EP195" s="6"/>
      <c r="EQ195" s="6"/>
      <c r="ER195" s="6"/>
      <c r="ES195" s="6"/>
      <c r="EU195" s="8"/>
      <c r="EV195" s="32"/>
      <c r="EW195" s="27"/>
      <c r="EX195" s="27"/>
      <c r="EZ195" s="6"/>
      <c r="FA195" s="6"/>
      <c r="FB195" s="6"/>
      <c r="FC195" s="6"/>
      <c r="FE195" s="8"/>
      <c r="FF195" s="32"/>
      <c r="FG195" s="27"/>
      <c r="FH195" s="27"/>
      <c r="FJ195" s="6"/>
      <c r="FK195" s="6"/>
      <c r="FL195" s="6"/>
      <c r="FM195" s="6"/>
      <c r="FO195" s="8"/>
      <c r="FP195" s="32"/>
      <c r="FQ195" s="27"/>
      <c r="FR195" s="27"/>
      <c r="FT195" s="6"/>
      <c r="FU195" s="6"/>
      <c r="FV195" s="6"/>
      <c r="FW195" s="6"/>
      <c r="FY195" s="8"/>
      <c r="FZ195" s="32"/>
      <c r="GA195" s="27"/>
      <c r="GB195" s="27"/>
      <c r="GD195" s="6"/>
      <c r="GE195" s="6"/>
      <c r="GF195" s="6"/>
      <c r="GG195" s="6"/>
      <c r="GI195" s="8"/>
      <c r="GJ195" s="32"/>
      <c r="GK195" s="27"/>
      <c r="GL195" s="27"/>
      <c r="GN195" s="6"/>
      <c r="GO195" s="6"/>
      <c r="GP195" s="6"/>
      <c r="GQ195" s="6"/>
      <c r="GS195" s="8"/>
      <c r="GT195" s="32"/>
      <c r="GU195" s="27"/>
      <c r="GV195" s="27"/>
      <c r="GX195" s="6"/>
      <c r="GY195" s="6"/>
      <c r="GZ195" s="6"/>
      <c r="HA195" s="6"/>
      <c r="HC195" s="8"/>
      <c r="HD195" s="32"/>
      <c r="HE195" s="27"/>
      <c r="HF195" s="27"/>
      <c r="HH195" s="6"/>
      <c r="HI195" s="6"/>
      <c r="HJ195" s="6"/>
      <c r="HK195" s="6"/>
      <c r="HM195" s="8"/>
      <c r="HN195" s="32"/>
      <c r="HO195" s="27"/>
      <c r="HP195" s="27"/>
      <c r="HR195" s="6"/>
      <c r="HS195" s="6"/>
      <c r="HT195" s="6"/>
      <c r="HU195" s="6"/>
      <c r="HW195" s="8"/>
      <c r="HX195" s="32"/>
      <c r="HY195" s="27"/>
      <c r="HZ195" s="27"/>
      <c r="IB195" s="6"/>
      <c r="IC195" s="6"/>
      <c r="ID195" s="6"/>
      <c r="IE195" s="6"/>
      <c r="IG195" s="8"/>
      <c r="IH195" s="32"/>
      <c r="II195" s="27"/>
      <c r="IJ195" s="27"/>
      <c r="IL195" s="6"/>
      <c r="IM195" s="6"/>
      <c r="IN195" s="6"/>
      <c r="IO195" s="6"/>
      <c r="IQ195" s="8"/>
      <c r="IR195" s="32"/>
      <c r="IS195" s="27"/>
      <c r="IT195" s="27"/>
      <c r="IV195" s="6"/>
      <c r="IW195" s="6"/>
      <c r="IX195" s="6"/>
      <c r="IY195" s="6"/>
      <c r="JA195" s="8"/>
      <c r="JB195" s="32"/>
      <c r="JC195" s="27"/>
      <c r="JD195" s="27"/>
      <c r="JF195" s="6"/>
      <c r="JG195" s="6"/>
      <c r="JH195" s="6"/>
      <c r="JI195" s="6"/>
      <c r="JK195" s="8"/>
      <c r="JL195" s="32"/>
      <c r="JM195" s="27"/>
      <c r="JN195" s="27"/>
      <c r="JP195" s="6"/>
      <c r="JQ195" s="6"/>
      <c r="JR195" s="6"/>
      <c r="JS195" s="6"/>
      <c r="JU195" s="8"/>
      <c r="JV195" s="32"/>
      <c r="JW195" s="27"/>
      <c r="JX195" s="27"/>
      <c r="JZ195" s="6"/>
      <c r="KA195" s="6"/>
      <c r="KB195" s="6"/>
      <c r="KC195" s="6"/>
      <c r="KE195" s="8"/>
      <c r="KF195" s="32"/>
      <c r="KG195" s="27"/>
      <c r="KH195" s="27"/>
      <c r="KJ195" s="6"/>
      <c r="KK195" s="6"/>
      <c r="KL195" s="6"/>
      <c r="KM195" s="6"/>
      <c r="KO195" s="8"/>
      <c r="KP195" s="32"/>
      <c r="KQ195" s="27"/>
      <c r="KR195" s="27"/>
      <c r="KT195" s="6"/>
      <c r="KU195" s="6"/>
      <c r="KV195" s="6"/>
      <c r="KW195" s="6"/>
      <c r="KY195" s="8"/>
      <c r="KZ195" s="32"/>
      <c r="LA195" s="27"/>
      <c r="LB195" s="27"/>
      <c r="LD195" s="6"/>
      <c r="LE195" s="6"/>
      <c r="LF195" s="6"/>
      <c r="LG195" s="6"/>
      <c r="LI195" s="8"/>
      <c r="LJ195" s="32"/>
      <c r="LK195" s="27"/>
      <c r="LL195" s="27"/>
      <c r="LN195" s="6"/>
      <c r="LO195" s="6"/>
      <c r="LP195" s="6"/>
      <c r="LQ195" s="6"/>
      <c r="LS195" s="8"/>
      <c r="LT195" s="32"/>
      <c r="LU195" s="27"/>
      <c r="LV195" s="27"/>
      <c r="LX195" s="6"/>
      <c r="LY195" s="6"/>
      <c r="LZ195" s="6"/>
      <c r="MA195" s="6"/>
      <c r="MC195" s="8"/>
      <c r="MD195" s="32"/>
      <c r="ME195" s="27"/>
      <c r="MF195" s="27"/>
      <c r="MH195" s="6"/>
      <c r="MI195" s="6"/>
      <c r="MJ195" s="6"/>
      <c r="MK195" s="6"/>
      <c r="MM195" s="8"/>
      <c r="MN195" s="32"/>
      <c r="MO195" s="27"/>
      <c r="MP195" s="27"/>
      <c r="MR195" s="6"/>
      <c r="MS195" s="6"/>
      <c r="MT195" s="6"/>
      <c r="MU195" s="6"/>
      <c r="MW195" s="8"/>
      <c r="MX195" s="32"/>
      <c r="MY195" s="27"/>
      <c r="MZ195" s="27"/>
      <c r="NB195" s="6"/>
      <c r="NC195" s="6"/>
      <c r="ND195" s="6"/>
      <c r="NE195" s="6"/>
      <c r="NG195" s="8"/>
      <c r="NH195" s="32"/>
      <c r="NI195" s="27"/>
      <c r="NJ195" s="27"/>
      <c r="NL195" s="6"/>
      <c r="NM195" s="6"/>
      <c r="NN195" s="6"/>
      <c r="NO195" s="6"/>
      <c r="NQ195" s="8"/>
      <c r="NR195" s="32"/>
      <c r="NS195" s="27"/>
      <c r="NT195" s="27"/>
      <c r="NV195" s="6"/>
      <c r="NW195" s="6"/>
      <c r="NX195" s="6"/>
      <c r="NY195" s="6"/>
      <c r="OA195" s="8"/>
      <c r="OB195" s="32"/>
      <c r="OC195" s="27"/>
      <c r="OD195" s="27"/>
      <c r="OF195" s="6"/>
      <c r="OG195" s="6"/>
      <c r="OH195" s="6"/>
      <c r="OI195" s="6"/>
      <c r="OK195" s="8"/>
      <c r="OL195" s="32"/>
      <c r="OM195" s="27"/>
      <c r="ON195" s="27"/>
      <c r="OP195" s="6"/>
      <c r="OQ195" s="6"/>
      <c r="OR195" s="6"/>
      <c r="OS195" s="6"/>
      <c r="OT195" s="6"/>
      <c r="PF195" s="8"/>
      <c r="PG195" s="32"/>
      <c r="PH195" s="27"/>
      <c r="PI195" s="27"/>
      <c r="PK195" s="6"/>
      <c r="PL195" s="6"/>
      <c r="PM195" s="6"/>
      <c r="PN195" s="6"/>
      <c r="PO195" s="6"/>
      <c r="PQ195" s="8"/>
      <c r="PR195" s="32"/>
      <c r="PS195" s="27"/>
      <c r="PT195" s="27"/>
      <c r="PV195" s="6"/>
      <c r="PW195" s="6"/>
      <c r="PX195" s="6"/>
      <c r="PY195" s="6"/>
      <c r="PZ195" s="6"/>
      <c r="QB195" s="8"/>
      <c r="QC195" s="32"/>
      <c r="QD195" s="27"/>
      <c r="QE195" s="27"/>
      <c r="QG195" s="6"/>
      <c r="QH195" s="6"/>
      <c r="QI195" s="6"/>
      <c r="QJ195" s="6"/>
      <c r="QK195" s="6"/>
      <c r="QM195" s="8"/>
      <c r="QN195" s="32"/>
      <c r="QO195" s="27"/>
      <c r="QP195" s="27"/>
      <c r="QR195" s="6"/>
      <c r="QS195" s="6"/>
      <c r="QT195" s="6"/>
      <c r="QU195" s="6"/>
      <c r="QV195" s="6"/>
      <c r="QX195" s="8"/>
      <c r="QY195" s="32"/>
      <c r="QZ195" s="27"/>
      <c r="RA195" s="27"/>
      <c r="RC195" s="6"/>
      <c r="RD195" s="6"/>
      <c r="RE195" s="6"/>
      <c r="RF195" s="6"/>
      <c r="RG195" s="6"/>
    </row>
    <row r="196" spans="141:475">
      <c r="EK196" s="8"/>
      <c r="EL196" s="32"/>
      <c r="EM196" s="27"/>
      <c r="EN196" s="27"/>
      <c r="EP196" s="6"/>
      <c r="EQ196" s="6"/>
      <c r="ER196" s="6"/>
      <c r="ES196" s="6"/>
      <c r="EU196" s="8"/>
      <c r="EV196" s="32"/>
      <c r="EW196" s="27"/>
      <c r="EX196" s="27"/>
      <c r="EZ196" s="6"/>
      <c r="FA196" s="6"/>
      <c r="FB196" s="6"/>
      <c r="FC196" s="6"/>
      <c r="FE196" s="8"/>
      <c r="FF196" s="32"/>
      <c r="FG196" s="27"/>
      <c r="FH196" s="27"/>
      <c r="FJ196" s="6"/>
      <c r="FK196" s="6"/>
      <c r="FL196" s="6"/>
      <c r="FM196" s="6"/>
      <c r="FO196" s="8"/>
      <c r="FP196" s="32"/>
      <c r="FQ196" s="27"/>
      <c r="FR196" s="27"/>
      <c r="FT196" s="6"/>
      <c r="FU196" s="6"/>
      <c r="FV196" s="6"/>
      <c r="FW196" s="6"/>
      <c r="FY196" s="8"/>
      <c r="FZ196" s="32"/>
      <c r="GA196" s="27"/>
      <c r="GB196" s="27"/>
      <c r="GD196" s="6"/>
      <c r="GE196" s="6"/>
      <c r="GF196" s="6"/>
      <c r="GG196" s="6"/>
      <c r="GI196" s="8"/>
      <c r="GJ196" s="32"/>
      <c r="GK196" s="27"/>
      <c r="GL196" s="27"/>
      <c r="GN196" s="6"/>
      <c r="GO196" s="6"/>
      <c r="GP196" s="6"/>
      <c r="GQ196" s="6"/>
      <c r="GS196" s="8"/>
      <c r="GT196" s="32"/>
      <c r="GU196" s="27"/>
      <c r="GV196" s="27"/>
      <c r="GX196" s="6"/>
      <c r="GY196" s="6"/>
      <c r="GZ196" s="6"/>
      <c r="HA196" s="6"/>
      <c r="HC196" s="8"/>
      <c r="HD196" s="32"/>
      <c r="HE196" s="27"/>
      <c r="HF196" s="27"/>
      <c r="HH196" s="6"/>
      <c r="HI196" s="6"/>
      <c r="HJ196" s="6"/>
      <c r="HK196" s="6"/>
      <c r="HM196" s="8"/>
      <c r="HN196" s="32"/>
      <c r="HO196" s="27"/>
      <c r="HP196" s="27"/>
      <c r="HR196" s="6"/>
      <c r="HS196" s="6"/>
      <c r="HT196" s="6"/>
      <c r="HU196" s="6"/>
      <c r="HW196" s="8"/>
      <c r="HX196" s="32"/>
      <c r="HY196" s="27"/>
      <c r="HZ196" s="27"/>
      <c r="IB196" s="6"/>
      <c r="IC196" s="6"/>
      <c r="ID196" s="6"/>
      <c r="IE196" s="6"/>
      <c r="IG196" s="8"/>
      <c r="IH196" s="32"/>
      <c r="II196" s="27"/>
      <c r="IJ196" s="27"/>
      <c r="IL196" s="6"/>
      <c r="IM196" s="6"/>
      <c r="IN196" s="6"/>
      <c r="IO196" s="6"/>
      <c r="IQ196" s="8"/>
      <c r="IR196" s="32"/>
      <c r="IS196" s="27"/>
      <c r="IT196" s="27"/>
      <c r="IV196" s="6"/>
      <c r="IW196" s="6"/>
      <c r="IX196" s="6"/>
      <c r="IY196" s="6"/>
      <c r="JA196" s="8"/>
      <c r="JB196" s="32"/>
      <c r="JC196" s="27"/>
      <c r="JD196" s="27"/>
      <c r="JF196" s="6"/>
      <c r="JG196" s="6"/>
      <c r="JH196" s="6"/>
      <c r="JI196" s="6"/>
      <c r="JK196" s="8"/>
      <c r="JL196" s="32"/>
      <c r="JM196" s="27"/>
      <c r="JN196" s="27"/>
      <c r="JP196" s="6"/>
      <c r="JQ196" s="6"/>
      <c r="JR196" s="6"/>
      <c r="JS196" s="6"/>
      <c r="JU196" s="8"/>
      <c r="JV196" s="32"/>
      <c r="JW196" s="27"/>
      <c r="JX196" s="27"/>
      <c r="JZ196" s="6"/>
      <c r="KA196" s="6"/>
      <c r="KB196" s="6"/>
      <c r="KC196" s="6"/>
      <c r="KE196" s="8"/>
      <c r="KF196" s="32"/>
      <c r="KG196" s="27"/>
      <c r="KH196" s="27"/>
      <c r="KJ196" s="6"/>
      <c r="KK196" s="6"/>
      <c r="KL196" s="6"/>
      <c r="KM196" s="6"/>
      <c r="KO196" s="8"/>
      <c r="KP196" s="32"/>
      <c r="KQ196" s="27"/>
      <c r="KR196" s="27"/>
      <c r="KT196" s="6"/>
      <c r="KU196" s="6"/>
      <c r="KV196" s="6"/>
      <c r="KW196" s="6"/>
      <c r="KY196" s="8"/>
      <c r="KZ196" s="32"/>
      <c r="LA196" s="27"/>
      <c r="LB196" s="27"/>
      <c r="LD196" s="6"/>
      <c r="LE196" s="6"/>
      <c r="LF196" s="6"/>
      <c r="LG196" s="6"/>
      <c r="LI196" s="8"/>
      <c r="LJ196" s="32"/>
      <c r="LK196" s="27"/>
      <c r="LL196" s="27"/>
      <c r="LN196" s="6"/>
      <c r="LO196" s="6"/>
      <c r="LP196" s="6"/>
      <c r="LQ196" s="6"/>
      <c r="LS196" s="8"/>
      <c r="LT196" s="32"/>
      <c r="LU196" s="27"/>
      <c r="LV196" s="27"/>
      <c r="LX196" s="6"/>
      <c r="LY196" s="6"/>
      <c r="LZ196" s="6"/>
      <c r="MA196" s="6"/>
      <c r="MC196" s="8"/>
      <c r="MD196" s="32"/>
      <c r="ME196" s="27"/>
      <c r="MF196" s="27"/>
      <c r="MH196" s="6"/>
      <c r="MI196" s="6"/>
      <c r="MJ196" s="6"/>
      <c r="MK196" s="6"/>
      <c r="MM196" s="8"/>
      <c r="MN196" s="32"/>
      <c r="MO196" s="27"/>
      <c r="MP196" s="27"/>
      <c r="MR196" s="6"/>
      <c r="MS196" s="6"/>
      <c r="MT196" s="6"/>
      <c r="MU196" s="6"/>
      <c r="MW196" s="8"/>
      <c r="MX196" s="32"/>
      <c r="MY196" s="27"/>
      <c r="MZ196" s="27"/>
      <c r="NB196" s="6"/>
      <c r="NC196" s="6"/>
      <c r="ND196" s="6"/>
      <c r="NE196" s="6"/>
      <c r="NG196" s="8"/>
      <c r="NH196" s="32"/>
      <c r="NI196" s="27"/>
      <c r="NJ196" s="27"/>
      <c r="NL196" s="6"/>
      <c r="NM196" s="6"/>
      <c r="NN196" s="6"/>
      <c r="NO196" s="6"/>
      <c r="NQ196" s="8"/>
      <c r="NR196" s="32"/>
      <c r="NS196" s="27"/>
      <c r="NT196" s="27"/>
      <c r="NV196" s="6"/>
      <c r="NW196" s="6"/>
      <c r="NX196" s="6"/>
      <c r="NY196" s="6"/>
      <c r="OA196" s="8"/>
      <c r="OB196" s="32"/>
      <c r="OC196" s="27"/>
      <c r="OD196" s="27"/>
      <c r="OF196" s="6"/>
      <c r="OG196" s="6"/>
      <c r="OH196" s="6"/>
      <c r="OI196" s="6"/>
      <c r="OK196" s="8"/>
      <c r="OL196" s="32"/>
      <c r="OM196" s="27"/>
      <c r="ON196" s="27"/>
      <c r="OP196" s="6"/>
      <c r="OQ196" s="6"/>
      <c r="OR196" s="6"/>
      <c r="OS196" s="6"/>
      <c r="OT196" s="6"/>
      <c r="PF196" s="8"/>
      <c r="PG196" s="32"/>
      <c r="PH196" s="27"/>
      <c r="PI196" s="27"/>
      <c r="PK196" s="6"/>
      <c r="PL196" s="6"/>
      <c r="PM196" s="6"/>
      <c r="PN196" s="6"/>
      <c r="PO196" s="6"/>
      <c r="PQ196" s="8"/>
      <c r="PR196" s="32"/>
      <c r="PS196" s="27"/>
      <c r="PT196" s="27"/>
      <c r="PV196" s="6"/>
      <c r="PW196" s="6"/>
      <c r="PX196" s="6"/>
      <c r="PY196" s="6"/>
      <c r="PZ196" s="6"/>
      <c r="QB196" s="8"/>
      <c r="QC196" s="32"/>
      <c r="QD196" s="27"/>
      <c r="QE196" s="27"/>
      <c r="QG196" s="6"/>
      <c r="QH196" s="6"/>
      <c r="QI196" s="6"/>
      <c r="QJ196" s="6"/>
      <c r="QK196" s="6"/>
      <c r="QM196" s="8"/>
      <c r="QN196" s="32"/>
      <c r="QO196" s="27"/>
      <c r="QP196" s="27"/>
      <c r="QR196" s="6"/>
      <c r="QS196" s="6"/>
      <c r="QT196" s="6"/>
      <c r="QU196" s="6"/>
      <c r="QV196" s="6"/>
      <c r="QX196" s="8"/>
      <c r="QY196" s="32"/>
      <c r="QZ196" s="27"/>
      <c r="RA196" s="27"/>
      <c r="RC196" s="6"/>
      <c r="RD196" s="6"/>
      <c r="RE196" s="6"/>
      <c r="RF196" s="6"/>
      <c r="RG196" s="6"/>
    </row>
    <row r="197" spans="141:475">
      <c r="EK197" s="8"/>
      <c r="EL197" s="32"/>
      <c r="EM197" s="27"/>
      <c r="EN197" s="27"/>
      <c r="EP197" s="6"/>
      <c r="EQ197" s="6"/>
      <c r="ER197" s="6"/>
      <c r="ES197" s="6"/>
      <c r="EU197" s="8"/>
      <c r="EV197" s="32"/>
      <c r="EW197" s="27"/>
      <c r="EX197" s="27"/>
      <c r="EZ197" s="6"/>
      <c r="FA197" s="6"/>
      <c r="FB197" s="6"/>
      <c r="FC197" s="6"/>
      <c r="FE197" s="8"/>
      <c r="FF197" s="32"/>
      <c r="FG197" s="27"/>
      <c r="FH197" s="27"/>
      <c r="FJ197" s="6"/>
      <c r="FK197" s="6"/>
      <c r="FL197" s="6"/>
      <c r="FM197" s="6"/>
      <c r="FO197" s="8"/>
      <c r="FP197" s="32"/>
      <c r="FQ197" s="27"/>
      <c r="FR197" s="27"/>
      <c r="FT197" s="6"/>
      <c r="FU197" s="6"/>
      <c r="FV197" s="6"/>
      <c r="FW197" s="6"/>
      <c r="FY197" s="8"/>
      <c r="FZ197" s="32"/>
      <c r="GA197" s="27"/>
      <c r="GB197" s="27"/>
      <c r="GD197" s="6"/>
      <c r="GE197" s="6"/>
      <c r="GF197" s="6"/>
      <c r="GG197" s="6"/>
      <c r="GI197" s="8"/>
      <c r="GJ197" s="32"/>
      <c r="GK197" s="27"/>
      <c r="GL197" s="27"/>
      <c r="GN197" s="6"/>
      <c r="GO197" s="6"/>
      <c r="GP197" s="6"/>
      <c r="GQ197" s="6"/>
      <c r="GS197" s="8"/>
      <c r="GT197" s="32"/>
      <c r="GU197" s="27"/>
      <c r="GV197" s="27"/>
      <c r="GX197" s="6"/>
      <c r="GY197" s="6"/>
      <c r="GZ197" s="6"/>
      <c r="HA197" s="6"/>
      <c r="HC197" s="8"/>
      <c r="HD197" s="32"/>
      <c r="HE197" s="27"/>
      <c r="HF197" s="27"/>
      <c r="HH197" s="6"/>
      <c r="HI197" s="6"/>
      <c r="HJ197" s="6"/>
      <c r="HK197" s="6"/>
      <c r="HM197" s="8"/>
      <c r="HN197" s="32"/>
      <c r="HO197" s="27"/>
      <c r="HP197" s="27"/>
      <c r="HR197" s="6"/>
      <c r="HS197" s="6"/>
      <c r="HT197" s="6"/>
      <c r="HU197" s="6"/>
      <c r="HW197" s="8"/>
      <c r="HX197" s="32"/>
      <c r="HY197" s="27"/>
      <c r="HZ197" s="27"/>
      <c r="IB197" s="6"/>
      <c r="IC197" s="6"/>
      <c r="ID197" s="6"/>
      <c r="IE197" s="6"/>
      <c r="IG197" s="8"/>
      <c r="IH197" s="32"/>
      <c r="II197" s="27"/>
      <c r="IJ197" s="27"/>
      <c r="IL197" s="6"/>
      <c r="IM197" s="6"/>
      <c r="IN197" s="6"/>
      <c r="IO197" s="6"/>
      <c r="IQ197" s="8"/>
      <c r="IR197" s="32"/>
      <c r="IS197" s="27"/>
      <c r="IT197" s="27"/>
      <c r="IV197" s="6"/>
      <c r="IW197" s="6"/>
      <c r="IX197" s="6"/>
      <c r="IY197" s="6"/>
      <c r="JA197" s="8"/>
      <c r="JB197" s="32"/>
      <c r="JC197" s="27"/>
      <c r="JD197" s="27"/>
      <c r="JF197" s="6"/>
      <c r="JG197" s="6"/>
      <c r="JH197" s="6"/>
      <c r="JI197" s="6"/>
      <c r="JK197" s="8"/>
      <c r="JL197" s="32"/>
      <c r="JM197" s="27"/>
      <c r="JN197" s="27"/>
      <c r="JP197" s="6"/>
      <c r="JQ197" s="6"/>
      <c r="JR197" s="6"/>
      <c r="JS197" s="6"/>
      <c r="JU197" s="8"/>
      <c r="JV197" s="32"/>
      <c r="JW197" s="27"/>
      <c r="JX197" s="27"/>
      <c r="JZ197" s="6"/>
      <c r="KA197" s="6"/>
      <c r="KB197" s="6"/>
      <c r="KC197" s="6"/>
      <c r="KE197" s="8"/>
      <c r="KF197" s="32"/>
      <c r="KG197" s="27"/>
      <c r="KH197" s="27"/>
      <c r="KJ197" s="6"/>
      <c r="KK197" s="6"/>
      <c r="KL197" s="6"/>
      <c r="KM197" s="6"/>
      <c r="KO197" s="8"/>
      <c r="KP197" s="32"/>
      <c r="KQ197" s="27"/>
      <c r="KR197" s="27"/>
      <c r="KT197" s="6"/>
      <c r="KU197" s="6"/>
      <c r="KV197" s="6"/>
      <c r="KW197" s="6"/>
      <c r="KY197" s="8"/>
      <c r="KZ197" s="32"/>
      <c r="LA197" s="27"/>
      <c r="LB197" s="27"/>
      <c r="LD197" s="6"/>
      <c r="LE197" s="6"/>
      <c r="LF197" s="6"/>
      <c r="LG197" s="6"/>
      <c r="LI197" s="8"/>
      <c r="LJ197" s="32"/>
      <c r="LK197" s="27"/>
      <c r="LL197" s="27"/>
      <c r="LN197" s="6"/>
      <c r="LO197" s="6"/>
      <c r="LP197" s="6"/>
      <c r="LQ197" s="6"/>
      <c r="LS197" s="8"/>
      <c r="LT197" s="32"/>
      <c r="LU197" s="27"/>
      <c r="LV197" s="27"/>
      <c r="LX197" s="6"/>
      <c r="LY197" s="6"/>
      <c r="LZ197" s="6"/>
      <c r="MA197" s="6"/>
      <c r="MC197" s="8"/>
      <c r="MD197" s="32"/>
      <c r="ME197" s="27"/>
      <c r="MF197" s="27"/>
      <c r="MH197" s="6"/>
      <c r="MI197" s="6"/>
      <c r="MJ197" s="6"/>
      <c r="MK197" s="6"/>
      <c r="MM197" s="8"/>
      <c r="MN197" s="32"/>
      <c r="MO197" s="27"/>
      <c r="MP197" s="27"/>
      <c r="MR197" s="6"/>
      <c r="MS197" s="6"/>
      <c r="MT197" s="6"/>
      <c r="MU197" s="6"/>
      <c r="MW197" s="8"/>
      <c r="MX197" s="32"/>
      <c r="MY197" s="27"/>
      <c r="MZ197" s="27"/>
      <c r="NB197" s="6"/>
      <c r="NC197" s="6"/>
      <c r="ND197" s="6"/>
      <c r="NE197" s="6"/>
      <c r="NG197" s="8"/>
      <c r="NH197" s="32"/>
      <c r="NI197" s="27"/>
      <c r="NJ197" s="27"/>
      <c r="NL197" s="6"/>
      <c r="NM197" s="6"/>
      <c r="NN197" s="6"/>
      <c r="NO197" s="6"/>
      <c r="NQ197" s="8"/>
      <c r="NR197" s="32"/>
      <c r="NS197" s="27"/>
      <c r="NT197" s="27"/>
      <c r="NV197" s="6"/>
      <c r="NW197" s="6"/>
      <c r="NX197" s="6"/>
      <c r="NY197" s="6"/>
      <c r="OA197" s="8"/>
      <c r="OB197" s="32"/>
      <c r="OC197" s="27"/>
      <c r="OD197" s="27"/>
      <c r="OF197" s="6"/>
      <c r="OG197" s="6"/>
      <c r="OH197" s="6"/>
      <c r="OI197" s="6"/>
      <c r="OK197" s="8"/>
      <c r="OL197" s="32"/>
      <c r="OM197" s="27"/>
      <c r="ON197" s="27"/>
      <c r="OP197" s="6"/>
      <c r="OQ197" s="6"/>
      <c r="OR197" s="6"/>
      <c r="OS197" s="6"/>
      <c r="OT197" s="6"/>
      <c r="PF197" s="8"/>
      <c r="PG197" s="32"/>
      <c r="PH197" s="27"/>
      <c r="PI197" s="27"/>
      <c r="PK197" s="6"/>
      <c r="PL197" s="6"/>
      <c r="PM197" s="6"/>
      <c r="PN197" s="6"/>
      <c r="PO197" s="6"/>
      <c r="PQ197" s="8"/>
      <c r="PR197" s="32"/>
      <c r="PS197" s="27"/>
      <c r="PT197" s="27"/>
      <c r="PV197" s="6"/>
      <c r="PW197" s="6"/>
      <c r="PX197" s="6"/>
      <c r="PY197" s="6"/>
      <c r="PZ197" s="6"/>
      <c r="QB197" s="8"/>
      <c r="QC197" s="32"/>
      <c r="QD197" s="27"/>
      <c r="QE197" s="27"/>
      <c r="QG197" s="6"/>
      <c r="QH197" s="6"/>
      <c r="QI197" s="6"/>
      <c r="QJ197" s="6"/>
      <c r="QK197" s="6"/>
      <c r="QM197" s="8"/>
      <c r="QN197" s="32"/>
      <c r="QO197" s="27"/>
      <c r="QP197" s="27"/>
      <c r="QR197" s="6"/>
      <c r="QS197" s="6"/>
      <c r="QT197" s="6"/>
      <c r="QU197" s="6"/>
      <c r="QV197" s="6"/>
      <c r="QX197" s="8"/>
      <c r="QY197" s="32"/>
      <c r="QZ197" s="27"/>
      <c r="RA197" s="27"/>
      <c r="RC197" s="6"/>
      <c r="RD197" s="6"/>
      <c r="RE197" s="6"/>
      <c r="RF197" s="6"/>
      <c r="RG197" s="6"/>
    </row>
    <row r="198" spans="141:475">
      <c r="EK198" s="8"/>
      <c r="EL198" s="32"/>
      <c r="EM198" s="27"/>
      <c r="EN198" s="27"/>
      <c r="EP198" s="6"/>
      <c r="EQ198" s="6"/>
      <c r="ER198" s="6"/>
      <c r="ES198" s="6"/>
      <c r="EU198" s="8"/>
      <c r="EV198" s="32"/>
      <c r="EW198" s="27"/>
      <c r="EX198" s="27"/>
      <c r="EZ198" s="6"/>
      <c r="FA198" s="6"/>
      <c r="FB198" s="6"/>
      <c r="FC198" s="6"/>
      <c r="FE198" s="8"/>
      <c r="FF198" s="32"/>
      <c r="FG198" s="27"/>
      <c r="FH198" s="27"/>
      <c r="FJ198" s="6"/>
      <c r="FK198" s="6"/>
      <c r="FL198" s="6"/>
      <c r="FM198" s="6"/>
      <c r="FO198" s="8"/>
      <c r="FP198" s="32"/>
      <c r="FQ198" s="27"/>
      <c r="FR198" s="27"/>
      <c r="FT198" s="6"/>
      <c r="FU198" s="6"/>
      <c r="FV198" s="6"/>
      <c r="FW198" s="6"/>
      <c r="FY198" s="8"/>
      <c r="FZ198" s="32"/>
      <c r="GA198" s="27"/>
      <c r="GB198" s="27"/>
      <c r="GD198" s="6"/>
      <c r="GE198" s="6"/>
      <c r="GF198" s="6"/>
      <c r="GG198" s="6"/>
      <c r="GI198" s="8"/>
      <c r="GJ198" s="32"/>
      <c r="GK198" s="27"/>
      <c r="GL198" s="27"/>
      <c r="GN198" s="6"/>
      <c r="GO198" s="6"/>
      <c r="GP198" s="6"/>
      <c r="GQ198" s="6"/>
      <c r="GS198" s="8"/>
      <c r="GT198" s="32"/>
      <c r="GU198" s="27"/>
      <c r="GV198" s="27"/>
      <c r="GX198" s="6"/>
      <c r="GY198" s="6"/>
      <c r="GZ198" s="6"/>
      <c r="HA198" s="6"/>
      <c r="HC198" s="8"/>
      <c r="HD198" s="32"/>
      <c r="HE198" s="27"/>
      <c r="HF198" s="27"/>
      <c r="HH198" s="6"/>
      <c r="HI198" s="6"/>
      <c r="HJ198" s="6"/>
      <c r="HK198" s="6"/>
      <c r="HM198" s="8"/>
      <c r="HN198" s="32"/>
      <c r="HO198" s="27"/>
      <c r="HP198" s="27"/>
      <c r="HR198" s="6"/>
      <c r="HS198" s="6"/>
      <c r="HT198" s="6"/>
      <c r="HU198" s="6"/>
      <c r="HW198" s="8"/>
      <c r="HX198" s="32"/>
      <c r="HY198" s="27"/>
      <c r="HZ198" s="27"/>
      <c r="IB198" s="6"/>
      <c r="IC198" s="6"/>
      <c r="ID198" s="6"/>
      <c r="IE198" s="6"/>
      <c r="IG198" s="8"/>
      <c r="IH198" s="32"/>
      <c r="II198" s="27"/>
      <c r="IJ198" s="27"/>
      <c r="IL198" s="6"/>
      <c r="IM198" s="6"/>
      <c r="IN198" s="6"/>
      <c r="IO198" s="6"/>
      <c r="IQ198" s="8"/>
      <c r="IR198" s="32"/>
      <c r="IS198" s="27"/>
      <c r="IT198" s="27"/>
      <c r="IV198" s="6"/>
      <c r="IW198" s="6"/>
      <c r="IX198" s="6"/>
      <c r="IY198" s="6"/>
      <c r="JA198" s="8"/>
      <c r="JB198" s="32"/>
      <c r="JC198" s="27"/>
      <c r="JD198" s="27"/>
      <c r="JF198" s="6"/>
      <c r="JG198" s="6"/>
      <c r="JH198" s="6"/>
      <c r="JI198" s="6"/>
      <c r="JK198" s="8"/>
      <c r="JL198" s="32"/>
      <c r="JM198" s="27"/>
      <c r="JN198" s="27"/>
      <c r="JP198" s="6"/>
      <c r="JQ198" s="6"/>
      <c r="JR198" s="6"/>
      <c r="JS198" s="6"/>
      <c r="JU198" s="8"/>
      <c r="JV198" s="32"/>
      <c r="JW198" s="27"/>
      <c r="JX198" s="27"/>
      <c r="JZ198" s="6"/>
      <c r="KA198" s="6"/>
      <c r="KB198" s="6"/>
      <c r="KC198" s="6"/>
      <c r="KE198" s="8"/>
      <c r="KF198" s="32"/>
      <c r="KG198" s="27"/>
      <c r="KH198" s="27"/>
      <c r="KJ198" s="6"/>
      <c r="KK198" s="6"/>
      <c r="KL198" s="6"/>
      <c r="KM198" s="6"/>
      <c r="KO198" s="8"/>
      <c r="KP198" s="32"/>
      <c r="KQ198" s="27"/>
      <c r="KR198" s="27"/>
      <c r="KT198" s="6"/>
      <c r="KU198" s="6"/>
      <c r="KV198" s="6"/>
      <c r="KW198" s="6"/>
      <c r="KY198" s="8"/>
      <c r="KZ198" s="32"/>
      <c r="LA198" s="27"/>
      <c r="LB198" s="27"/>
      <c r="LD198" s="6"/>
      <c r="LE198" s="6"/>
      <c r="LF198" s="6"/>
      <c r="LG198" s="6"/>
      <c r="LI198" s="8"/>
      <c r="LJ198" s="32"/>
      <c r="LK198" s="27"/>
      <c r="LL198" s="27"/>
      <c r="LN198" s="6"/>
      <c r="LO198" s="6"/>
      <c r="LP198" s="6"/>
      <c r="LQ198" s="6"/>
      <c r="LS198" s="8"/>
      <c r="LT198" s="32"/>
      <c r="LU198" s="27"/>
      <c r="LV198" s="27"/>
      <c r="LX198" s="6"/>
      <c r="LY198" s="6"/>
      <c r="LZ198" s="6"/>
      <c r="MA198" s="6"/>
      <c r="MC198" s="8"/>
      <c r="MD198" s="32"/>
      <c r="ME198" s="27"/>
      <c r="MF198" s="27"/>
      <c r="MH198" s="6"/>
      <c r="MI198" s="6"/>
      <c r="MJ198" s="6"/>
      <c r="MK198" s="6"/>
      <c r="MM198" s="8"/>
      <c r="MN198" s="32"/>
      <c r="MO198" s="27"/>
      <c r="MP198" s="27"/>
      <c r="MR198" s="6"/>
      <c r="MS198" s="6"/>
      <c r="MT198" s="6"/>
      <c r="MU198" s="6"/>
      <c r="MW198" s="8"/>
      <c r="MX198" s="32"/>
      <c r="MY198" s="27"/>
      <c r="MZ198" s="27"/>
      <c r="NB198" s="6"/>
      <c r="NC198" s="6"/>
      <c r="ND198" s="6"/>
      <c r="NE198" s="6"/>
      <c r="NG198" s="8"/>
      <c r="NH198" s="32"/>
      <c r="NI198" s="27"/>
      <c r="NJ198" s="27"/>
      <c r="NL198" s="6"/>
      <c r="NM198" s="6"/>
      <c r="NN198" s="6"/>
      <c r="NO198" s="6"/>
      <c r="NQ198" s="8"/>
      <c r="NR198" s="32"/>
      <c r="NS198" s="27"/>
      <c r="NT198" s="27"/>
      <c r="NV198" s="6"/>
      <c r="NW198" s="6"/>
      <c r="NX198" s="6"/>
      <c r="NY198" s="6"/>
      <c r="OA198" s="8"/>
      <c r="OB198" s="32"/>
      <c r="OC198" s="27"/>
      <c r="OD198" s="27"/>
      <c r="OF198" s="6"/>
      <c r="OG198" s="6"/>
      <c r="OH198" s="6"/>
      <c r="OI198" s="6"/>
      <c r="OK198" s="8"/>
      <c r="OL198" s="32"/>
      <c r="OM198" s="27"/>
      <c r="ON198" s="27"/>
      <c r="OP198" s="6"/>
      <c r="OQ198" s="6"/>
      <c r="OR198" s="6"/>
      <c r="OS198" s="6"/>
      <c r="OT198" s="6"/>
      <c r="PF198" s="8"/>
      <c r="PG198" s="32"/>
      <c r="PH198" s="27"/>
      <c r="PI198" s="27"/>
      <c r="PK198" s="6"/>
      <c r="PL198" s="6"/>
      <c r="PM198" s="6"/>
      <c r="PN198" s="6"/>
      <c r="PO198" s="6"/>
      <c r="PQ198" s="8"/>
      <c r="PR198" s="32"/>
      <c r="PS198" s="27"/>
      <c r="PT198" s="27"/>
      <c r="PV198" s="6"/>
      <c r="PW198" s="6"/>
      <c r="PX198" s="6"/>
      <c r="PY198" s="6"/>
      <c r="PZ198" s="6"/>
      <c r="QB198" s="8"/>
      <c r="QC198" s="32"/>
      <c r="QD198" s="27"/>
      <c r="QE198" s="27"/>
      <c r="QG198" s="6"/>
      <c r="QH198" s="6"/>
      <c r="QI198" s="6"/>
      <c r="QJ198" s="6"/>
      <c r="QK198" s="6"/>
      <c r="QM198" s="8"/>
      <c r="QN198" s="32"/>
      <c r="QO198" s="27"/>
      <c r="QP198" s="27"/>
      <c r="QR198" s="6"/>
      <c r="QS198" s="6"/>
      <c r="QT198" s="6"/>
      <c r="QU198" s="6"/>
      <c r="QV198" s="6"/>
      <c r="QX198" s="8"/>
      <c r="QY198" s="32"/>
      <c r="QZ198" s="27"/>
      <c r="RA198" s="27"/>
      <c r="RC198" s="6"/>
      <c r="RD198" s="6"/>
      <c r="RE198" s="6"/>
      <c r="RF198" s="6"/>
      <c r="RG198" s="6"/>
    </row>
    <row r="199" spans="141:475">
      <c r="EK199" s="8"/>
      <c r="EL199" s="32"/>
      <c r="EM199" s="27"/>
      <c r="EN199" s="27"/>
      <c r="EP199" s="6"/>
      <c r="EQ199" s="6"/>
      <c r="ER199" s="6"/>
      <c r="ES199" s="6"/>
      <c r="EU199" s="8"/>
      <c r="EV199" s="32"/>
      <c r="EW199" s="27"/>
      <c r="EX199" s="27"/>
      <c r="EZ199" s="6"/>
      <c r="FA199" s="6"/>
      <c r="FB199" s="6"/>
      <c r="FC199" s="6"/>
      <c r="FE199" s="8"/>
      <c r="FF199" s="32"/>
      <c r="FG199" s="27"/>
      <c r="FH199" s="27"/>
      <c r="FJ199" s="6"/>
      <c r="FK199" s="6"/>
      <c r="FL199" s="6"/>
      <c r="FM199" s="6"/>
      <c r="FO199" s="8"/>
      <c r="FP199" s="32"/>
      <c r="FQ199" s="27"/>
      <c r="FR199" s="27"/>
      <c r="FT199" s="6"/>
      <c r="FU199" s="6"/>
      <c r="FV199" s="6"/>
      <c r="FW199" s="6"/>
      <c r="FY199" s="8"/>
      <c r="FZ199" s="32"/>
      <c r="GA199" s="27"/>
      <c r="GB199" s="27"/>
      <c r="GD199" s="6"/>
      <c r="GE199" s="6"/>
      <c r="GF199" s="6"/>
      <c r="GG199" s="6"/>
      <c r="GI199" s="8"/>
      <c r="GJ199" s="32"/>
      <c r="GK199" s="27"/>
      <c r="GL199" s="27"/>
      <c r="GN199" s="6"/>
      <c r="GO199" s="6"/>
      <c r="GP199" s="6"/>
      <c r="GQ199" s="6"/>
      <c r="GS199" s="8"/>
      <c r="GT199" s="32"/>
      <c r="GU199" s="27"/>
      <c r="GV199" s="27"/>
      <c r="GX199" s="6"/>
      <c r="GY199" s="6"/>
      <c r="GZ199" s="6"/>
      <c r="HA199" s="6"/>
      <c r="HC199" s="8"/>
      <c r="HD199" s="32"/>
      <c r="HE199" s="27"/>
      <c r="HF199" s="27"/>
      <c r="HH199" s="6"/>
      <c r="HI199" s="6"/>
      <c r="HJ199" s="6"/>
      <c r="HK199" s="6"/>
      <c r="HM199" s="8"/>
      <c r="HN199" s="32"/>
      <c r="HO199" s="27"/>
      <c r="HP199" s="27"/>
      <c r="HR199" s="6"/>
      <c r="HS199" s="6"/>
      <c r="HT199" s="6"/>
      <c r="HU199" s="6"/>
      <c r="HW199" s="8"/>
      <c r="HX199" s="32"/>
      <c r="HY199" s="27"/>
      <c r="HZ199" s="27"/>
      <c r="IB199" s="6"/>
      <c r="IC199" s="6"/>
      <c r="ID199" s="6"/>
      <c r="IE199" s="6"/>
      <c r="IG199" s="8"/>
      <c r="IH199" s="32"/>
      <c r="II199" s="27"/>
      <c r="IJ199" s="27"/>
      <c r="IL199" s="6"/>
      <c r="IM199" s="6"/>
      <c r="IN199" s="6"/>
      <c r="IO199" s="6"/>
      <c r="IQ199" s="8"/>
      <c r="IR199" s="32"/>
      <c r="IS199" s="27"/>
      <c r="IT199" s="27"/>
      <c r="IV199" s="6"/>
      <c r="IW199" s="6"/>
      <c r="IX199" s="6"/>
      <c r="IY199" s="6"/>
      <c r="JA199" s="8"/>
      <c r="JB199" s="32"/>
      <c r="JC199" s="27"/>
      <c r="JD199" s="27"/>
      <c r="JF199" s="6"/>
      <c r="JG199" s="6"/>
      <c r="JH199" s="6"/>
      <c r="JI199" s="6"/>
      <c r="JK199" s="8"/>
      <c r="JL199" s="32"/>
      <c r="JM199" s="27"/>
      <c r="JN199" s="27"/>
      <c r="JP199" s="6"/>
      <c r="JQ199" s="6"/>
      <c r="JR199" s="6"/>
      <c r="JS199" s="6"/>
      <c r="JU199" s="8"/>
      <c r="JV199" s="32"/>
      <c r="JW199" s="27"/>
      <c r="JX199" s="27"/>
      <c r="JZ199" s="6"/>
      <c r="KA199" s="6"/>
      <c r="KB199" s="6"/>
      <c r="KC199" s="6"/>
      <c r="KE199" s="8"/>
      <c r="KF199" s="32"/>
      <c r="KG199" s="27"/>
      <c r="KH199" s="27"/>
      <c r="KJ199" s="6"/>
      <c r="KK199" s="6"/>
      <c r="KL199" s="6"/>
      <c r="KM199" s="6"/>
      <c r="KO199" s="8"/>
      <c r="KP199" s="32"/>
      <c r="KQ199" s="27"/>
      <c r="KR199" s="27"/>
      <c r="KT199" s="6"/>
      <c r="KU199" s="6"/>
      <c r="KV199" s="6"/>
      <c r="KW199" s="6"/>
      <c r="KY199" s="8"/>
      <c r="KZ199" s="32"/>
      <c r="LA199" s="27"/>
      <c r="LB199" s="27"/>
      <c r="LD199" s="6"/>
      <c r="LE199" s="6"/>
      <c r="LF199" s="6"/>
      <c r="LG199" s="6"/>
      <c r="LI199" s="8"/>
      <c r="LJ199" s="32"/>
      <c r="LK199" s="27"/>
      <c r="LL199" s="27"/>
      <c r="LN199" s="6"/>
      <c r="LO199" s="6"/>
      <c r="LP199" s="6"/>
      <c r="LQ199" s="6"/>
      <c r="LS199" s="8"/>
      <c r="LT199" s="32"/>
      <c r="LU199" s="27"/>
      <c r="LV199" s="27"/>
      <c r="LX199" s="6"/>
      <c r="LY199" s="6"/>
      <c r="LZ199" s="6"/>
      <c r="MA199" s="6"/>
      <c r="MC199" s="8"/>
      <c r="MD199" s="32"/>
      <c r="ME199" s="27"/>
      <c r="MF199" s="27"/>
      <c r="MH199" s="6"/>
      <c r="MI199" s="6"/>
      <c r="MJ199" s="6"/>
      <c r="MK199" s="6"/>
      <c r="MM199" s="8"/>
      <c r="MN199" s="32"/>
      <c r="MO199" s="27"/>
      <c r="MP199" s="27"/>
      <c r="MR199" s="6"/>
      <c r="MS199" s="6"/>
      <c r="MT199" s="6"/>
      <c r="MU199" s="6"/>
      <c r="MW199" s="8"/>
      <c r="MX199" s="32"/>
      <c r="MY199" s="27"/>
      <c r="MZ199" s="27"/>
      <c r="NB199" s="6"/>
      <c r="NC199" s="6"/>
      <c r="ND199" s="6"/>
      <c r="NE199" s="6"/>
      <c r="NG199" s="8"/>
      <c r="NH199" s="32"/>
      <c r="NI199" s="27"/>
      <c r="NJ199" s="27"/>
      <c r="NL199" s="6"/>
      <c r="NM199" s="6"/>
      <c r="NN199" s="6"/>
      <c r="NO199" s="6"/>
      <c r="NQ199" s="8"/>
      <c r="NR199" s="32"/>
      <c r="NS199" s="27"/>
      <c r="NT199" s="27"/>
      <c r="NV199" s="6"/>
      <c r="NW199" s="6"/>
      <c r="NX199" s="6"/>
      <c r="NY199" s="6"/>
      <c r="OA199" s="8"/>
      <c r="OB199" s="32"/>
      <c r="OC199" s="27"/>
      <c r="OD199" s="27"/>
      <c r="OF199" s="6"/>
      <c r="OG199" s="6"/>
      <c r="OH199" s="6"/>
      <c r="OI199" s="6"/>
      <c r="OK199" s="8"/>
      <c r="OL199" s="32"/>
      <c r="OM199" s="27"/>
      <c r="ON199" s="27"/>
      <c r="OP199" s="6"/>
      <c r="OQ199" s="6"/>
      <c r="OR199" s="6"/>
      <c r="OS199" s="6"/>
      <c r="OT199" s="6"/>
      <c r="PF199" s="8"/>
      <c r="PG199" s="32"/>
      <c r="PH199" s="27"/>
      <c r="PI199" s="27"/>
      <c r="PK199" s="6"/>
      <c r="PL199" s="6"/>
      <c r="PM199" s="6"/>
      <c r="PN199" s="6"/>
      <c r="PO199" s="6"/>
      <c r="PQ199" s="8"/>
      <c r="PR199" s="32"/>
      <c r="PS199" s="27"/>
      <c r="PT199" s="27"/>
      <c r="PV199" s="6"/>
      <c r="PW199" s="6"/>
      <c r="PX199" s="6"/>
      <c r="PY199" s="6"/>
      <c r="PZ199" s="6"/>
      <c r="QB199" s="8"/>
      <c r="QC199" s="32"/>
      <c r="QD199" s="27"/>
      <c r="QE199" s="27"/>
      <c r="QG199" s="6"/>
      <c r="QH199" s="6"/>
      <c r="QI199" s="6"/>
      <c r="QJ199" s="6"/>
      <c r="QK199" s="6"/>
      <c r="QM199" s="8"/>
      <c r="QN199" s="32"/>
      <c r="QO199" s="27"/>
      <c r="QP199" s="27"/>
      <c r="QR199" s="6"/>
      <c r="QS199" s="6"/>
      <c r="QT199" s="6"/>
      <c r="QU199" s="6"/>
      <c r="QV199" s="6"/>
      <c r="QX199" s="8"/>
      <c r="QY199" s="32"/>
      <c r="QZ199" s="27"/>
      <c r="RA199" s="27"/>
      <c r="RC199" s="6"/>
      <c r="RD199" s="6"/>
      <c r="RE199" s="6"/>
      <c r="RF199" s="6"/>
      <c r="RG199" s="6"/>
    </row>
    <row r="200" spans="141:475">
      <c r="EK200" s="8"/>
      <c r="EL200" s="32"/>
      <c r="EM200" s="27"/>
      <c r="EN200" s="27"/>
      <c r="EP200" s="6"/>
      <c r="EQ200" s="6"/>
      <c r="ER200" s="6"/>
      <c r="ES200" s="6"/>
      <c r="EU200" s="8"/>
      <c r="EV200" s="32"/>
      <c r="EW200" s="27"/>
      <c r="EX200" s="27"/>
      <c r="EZ200" s="6"/>
      <c r="FA200" s="6"/>
      <c r="FB200" s="6"/>
      <c r="FC200" s="6"/>
      <c r="FE200" s="8"/>
      <c r="FF200" s="32"/>
      <c r="FG200" s="27"/>
      <c r="FH200" s="27"/>
      <c r="FJ200" s="6"/>
      <c r="FK200" s="6"/>
      <c r="FL200" s="6"/>
      <c r="FM200" s="6"/>
      <c r="FO200" s="8"/>
      <c r="FP200" s="32"/>
      <c r="FQ200" s="27"/>
      <c r="FR200" s="27"/>
      <c r="FT200" s="6"/>
      <c r="FU200" s="6"/>
      <c r="FV200" s="6"/>
      <c r="FW200" s="6"/>
      <c r="FY200" s="8"/>
      <c r="FZ200" s="32"/>
      <c r="GA200" s="27"/>
      <c r="GB200" s="27"/>
      <c r="GD200" s="6"/>
      <c r="GE200" s="6"/>
      <c r="GF200" s="6"/>
      <c r="GG200" s="6"/>
      <c r="GI200" s="8"/>
      <c r="GJ200" s="32"/>
      <c r="GK200" s="27"/>
      <c r="GL200" s="27"/>
      <c r="GN200" s="6"/>
      <c r="GO200" s="6"/>
      <c r="GP200" s="6"/>
      <c r="GQ200" s="6"/>
      <c r="GS200" s="8"/>
      <c r="GT200" s="32"/>
      <c r="GU200" s="27"/>
      <c r="GV200" s="27"/>
      <c r="GX200" s="6"/>
      <c r="GY200" s="6"/>
      <c r="GZ200" s="6"/>
      <c r="HA200" s="6"/>
      <c r="HC200" s="8"/>
      <c r="HD200" s="32"/>
      <c r="HE200" s="27"/>
      <c r="HF200" s="27"/>
      <c r="HH200" s="6"/>
      <c r="HI200" s="6"/>
      <c r="HJ200" s="6"/>
      <c r="HK200" s="6"/>
      <c r="HM200" s="8"/>
      <c r="HN200" s="32"/>
      <c r="HO200" s="27"/>
      <c r="HP200" s="27"/>
      <c r="HR200" s="6"/>
      <c r="HS200" s="6"/>
      <c r="HT200" s="6"/>
      <c r="HU200" s="6"/>
      <c r="HW200" s="8"/>
      <c r="HX200" s="32"/>
      <c r="HY200" s="27"/>
      <c r="HZ200" s="27"/>
      <c r="IB200" s="6"/>
      <c r="IC200" s="6"/>
      <c r="ID200" s="6"/>
      <c r="IE200" s="6"/>
      <c r="IG200" s="8"/>
      <c r="IH200" s="32"/>
      <c r="II200" s="27"/>
      <c r="IJ200" s="27"/>
      <c r="IL200" s="6"/>
      <c r="IM200" s="6"/>
      <c r="IN200" s="6"/>
      <c r="IO200" s="6"/>
      <c r="IQ200" s="8"/>
      <c r="IR200" s="32"/>
      <c r="IS200" s="27"/>
      <c r="IT200" s="27"/>
      <c r="IV200" s="6"/>
      <c r="IW200" s="6"/>
      <c r="IX200" s="6"/>
      <c r="IY200" s="6"/>
      <c r="JA200" s="8"/>
      <c r="JB200" s="32"/>
      <c r="JC200" s="27"/>
      <c r="JD200" s="27"/>
      <c r="JF200" s="6"/>
      <c r="JG200" s="6"/>
      <c r="JH200" s="6"/>
      <c r="JI200" s="6"/>
      <c r="JK200" s="8"/>
      <c r="JL200" s="32"/>
      <c r="JM200" s="27"/>
      <c r="JN200" s="27"/>
      <c r="JP200" s="6"/>
      <c r="JQ200" s="6"/>
      <c r="JR200" s="6"/>
      <c r="JS200" s="6"/>
      <c r="JU200" s="8"/>
      <c r="JV200" s="32"/>
      <c r="JW200" s="27"/>
      <c r="JX200" s="27"/>
      <c r="JZ200" s="6"/>
      <c r="KA200" s="6"/>
      <c r="KB200" s="6"/>
      <c r="KC200" s="6"/>
      <c r="KE200" s="8"/>
      <c r="KF200" s="32"/>
      <c r="KG200" s="27"/>
      <c r="KH200" s="27"/>
      <c r="KJ200" s="6"/>
      <c r="KK200" s="6"/>
      <c r="KL200" s="6"/>
      <c r="KM200" s="6"/>
      <c r="KO200" s="8"/>
      <c r="KP200" s="32"/>
      <c r="KQ200" s="27"/>
      <c r="KR200" s="27"/>
      <c r="KT200" s="6"/>
      <c r="KU200" s="6"/>
      <c r="KV200" s="6"/>
      <c r="KW200" s="6"/>
      <c r="KY200" s="8"/>
      <c r="KZ200" s="32"/>
      <c r="LA200" s="27"/>
      <c r="LB200" s="27"/>
      <c r="LD200" s="6"/>
      <c r="LE200" s="6"/>
      <c r="LF200" s="6"/>
      <c r="LG200" s="6"/>
      <c r="LI200" s="8"/>
      <c r="LJ200" s="32"/>
      <c r="LK200" s="27"/>
      <c r="LL200" s="27"/>
      <c r="LN200" s="6"/>
      <c r="LO200" s="6"/>
      <c r="LP200" s="6"/>
      <c r="LQ200" s="6"/>
      <c r="LS200" s="8"/>
      <c r="LT200" s="32"/>
      <c r="LU200" s="27"/>
      <c r="LV200" s="27"/>
      <c r="LX200" s="6"/>
      <c r="LY200" s="6"/>
      <c r="LZ200" s="6"/>
      <c r="MA200" s="6"/>
      <c r="MC200" s="8"/>
      <c r="MD200" s="32"/>
      <c r="ME200" s="27"/>
      <c r="MF200" s="27"/>
      <c r="MH200" s="6"/>
      <c r="MI200" s="6"/>
      <c r="MJ200" s="6"/>
      <c r="MK200" s="6"/>
      <c r="MM200" s="8"/>
      <c r="MN200" s="32"/>
      <c r="MO200" s="27"/>
      <c r="MP200" s="27"/>
      <c r="MR200" s="6"/>
      <c r="MS200" s="6"/>
      <c r="MT200" s="6"/>
      <c r="MU200" s="6"/>
      <c r="MW200" s="8"/>
      <c r="MX200" s="32"/>
      <c r="MY200" s="27"/>
      <c r="MZ200" s="27"/>
      <c r="NB200" s="6"/>
      <c r="NC200" s="6"/>
      <c r="ND200" s="6"/>
      <c r="NE200" s="6"/>
      <c r="NG200" s="8"/>
      <c r="NH200" s="32"/>
      <c r="NI200" s="27"/>
      <c r="NJ200" s="27"/>
      <c r="NL200" s="6"/>
      <c r="NM200" s="6"/>
      <c r="NN200" s="6"/>
      <c r="NO200" s="6"/>
      <c r="NQ200" s="8"/>
      <c r="NR200" s="32"/>
      <c r="NS200" s="27"/>
      <c r="NT200" s="27"/>
      <c r="NV200" s="6"/>
      <c r="NW200" s="6"/>
      <c r="NX200" s="6"/>
      <c r="NY200" s="6"/>
      <c r="OA200" s="8"/>
      <c r="OB200" s="32"/>
      <c r="OC200" s="27"/>
      <c r="OD200" s="27"/>
      <c r="OF200" s="6"/>
      <c r="OG200" s="6"/>
      <c r="OH200" s="6"/>
      <c r="OI200" s="6"/>
      <c r="OK200" s="8"/>
      <c r="OL200" s="32"/>
      <c r="OM200" s="27"/>
      <c r="ON200" s="27"/>
      <c r="OP200" s="6"/>
      <c r="OQ200" s="6"/>
      <c r="OR200" s="6"/>
      <c r="OS200" s="6"/>
      <c r="OT200" s="6"/>
      <c r="PF200" s="8"/>
      <c r="PG200" s="32"/>
      <c r="PH200" s="27"/>
      <c r="PI200" s="27"/>
      <c r="PK200" s="6"/>
      <c r="PL200" s="6"/>
      <c r="PM200" s="6"/>
      <c r="PN200" s="6"/>
      <c r="PO200" s="6"/>
      <c r="PQ200" s="8"/>
      <c r="PR200" s="32"/>
      <c r="PS200" s="27"/>
      <c r="PT200" s="27"/>
      <c r="PV200" s="6"/>
      <c r="PW200" s="6"/>
      <c r="PX200" s="6"/>
      <c r="PY200" s="6"/>
      <c r="PZ200" s="6"/>
      <c r="QB200" s="8"/>
      <c r="QC200" s="32"/>
      <c r="QD200" s="27"/>
      <c r="QE200" s="27"/>
      <c r="QG200" s="6"/>
      <c r="QH200" s="6"/>
      <c r="QI200" s="6"/>
      <c r="QJ200" s="6"/>
      <c r="QK200" s="6"/>
      <c r="QM200" s="8"/>
      <c r="QN200" s="32"/>
      <c r="QO200" s="27"/>
      <c r="QP200" s="27"/>
      <c r="QR200" s="6"/>
      <c r="QS200" s="6"/>
      <c r="QT200" s="6"/>
      <c r="QU200" s="6"/>
      <c r="QV200" s="6"/>
      <c r="QX200" s="8"/>
      <c r="QY200" s="32"/>
      <c r="QZ200" s="27"/>
      <c r="RA200" s="27"/>
      <c r="RC200" s="6"/>
      <c r="RD200" s="6"/>
      <c r="RE200" s="6"/>
      <c r="RF200" s="6"/>
      <c r="RG200" s="6"/>
    </row>
    <row r="201" spans="141:475">
      <c r="EK201" s="8"/>
      <c r="EL201" s="32"/>
      <c r="EM201" s="27"/>
      <c r="EN201" s="27"/>
      <c r="EP201" s="6"/>
      <c r="EQ201" s="6"/>
      <c r="ER201" s="6"/>
      <c r="ES201" s="6"/>
      <c r="EU201" s="8"/>
      <c r="EV201" s="32"/>
      <c r="EW201" s="27"/>
      <c r="EX201" s="27"/>
      <c r="EZ201" s="6"/>
      <c r="FA201" s="6"/>
      <c r="FB201" s="6"/>
      <c r="FC201" s="6"/>
      <c r="FE201" s="8"/>
      <c r="FF201" s="32"/>
      <c r="FG201" s="27"/>
      <c r="FH201" s="27"/>
      <c r="FJ201" s="6"/>
      <c r="FK201" s="6"/>
      <c r="FL201" s="6"/>
      <c r="FM201" s="6"/>
      <c r="FO201" s="8"/>
      <c r="FP201" s="32"/>
      <c r="FQ201" s="27"/>
      <c r="FR201" s="27"/>
      <c r="FT201" s="6"/>
      <c r="FU201" s="6"/>
      <c r="FV201" s="6"/>
      <c r="FW201" s="6"/>
      <c r="FY201" s="8"/>
      <c r="FZ201" s="32"/>
      <c r="GA201" s="27"/>
      <c r="GB201" s="27"/>
      <c r="GD201" s="6"/>
      <c r="GE201" s="6"/>
      <c r="GF201" s="6"/>
      <c r="GG201" s="6"/>
      <c r="GI201" s="8"/>
      <c r="GJ201" s="32"/>
      <c r="GK201" s="27"/>
      <c r="GL201" s="27"/>
      <c r="GN201" s="6"/>
      <c r="GO201" s="6"/>
      <c r="GP201" s="6"/>
      <c r="GQ201" s="6"/>
      <c r="GS201" s="8"/>
      <c r="GT201" s="32"/>
      <c r="GU201" s="27"/>
      <c r="GV201" s="27"/>
      <c r="GX201" s="6"/>
      <c r="GY201" s="6"/>
      <c r="GZ201" s="6"/>
      <c r="HA201" s="6"/>
      <c r="HC201" s="8"/>
      <c r="HD201" s="32"/>
      <c r="HE201" s="27"/>
      <c r="HF201" s="27"/>
      <c r="HH201" s="6"/>
      <c r="HI201" s="6"/>
      <c r="HJ201" s="6"/>
      <c r="HK201" s="6"/>
      <c r="HM201" s="8"/>
      <c r="HN201" s="32"/>
      <c r="HO201" s="27"/>
      <c r="HP201" s="27"/>
      <c r="HR201" s="6"/>
      <c r="HS201" s="6"/>
      <c r="HT201" s="6"/>
      <c r="HU201" s="6"/>
      <c r="HW201" s="8"/>
      <c r="HX201" s="32"/>
      <c r="HY201" s="27"/>
      <c r="HZ201" s="27"/>
      <c r="IB201" s="6"/>
      <c r="IC201" s="6"/>
      <c r="ID201" s="6"/>
      <c r="IE201" s="6"/>
      <c r="IG201" s="8"/>
      <c r="IH201" s="32"/>
      <c r="II201" s="27"/>
      <c r="IJ201" s="27"/>
      <c r="IL201" s="6"/>
      <c r="IM201" s="6"/>
      <c r="IN201" s="6"/>
      <c r="IO201" s="6"/>
      <c r="IQ201" s="8"/>
      <c r="IR201" s="32"/>
      <c r="IS201" s="27"/>
      <c r="IT201" s="27"/>
      <c r="IV201" s="6"/>
      <c r="IW201" s="6"/>
      <c r="IX201" s="6"/>
      <c r="IY201" s="6"/>
      <c r="JA201" s="8"/>
      <c r="JB201" s="32"/>
      <c r="JC201" s="27"/>
      <c r="JD201" s="27"/>
      <c r="JF201" s="6"/>
      <c r="JG201" s="6"/>
      <c r="JH201" s="6"/>
      <c r="JI201" s="6"/>
      <c r="JK201" s="8"/>
      <c r="JL201" s="32"/>
      <c r="JM201" s="27"/>
      <c r="JN201" s="27"/>
      <c r="JP201" s="6"/>
      <c r="JQ201" s="6"/>
      <c r="JR201" s="6"/>
      <c r="JS201" s="6"/>
      <c r="JU201" s="8"/>
      <c r="JV201" s="32"/>
      <c r="JW201" s="27"/>
      <c r="JX201" s="27"/>
      <c r="JZ201" s="6"/>
      <c r="KA201" s="6"/>
      <c r="KB201" s="6"/>
      <c r="KC201" s="6"/>
      <c r="KE201" s="8"/>
      <c r="KF201" s="32"/>
      <c r="KG201" s="27"/>
      <c r="KH201" s="27"/>
      <c r="KJ201" s="6"/>
      <c r="KK201" s="6"/>
      <c r="KL201" s="6"/>
      <c r="KM201" s="6"/>
      <c r="KO201" s="8"/>
      <c r="KP201" s="32"/>
      <c r="KQ201" s="27"/>
      <c r="KR201" s="27"/>
      <c r="KT201" s="6"/>
      <c r="KU201" s="6"/>
      <c r="KV201" s="6"/>
      <c r="KW201" s="6"/>
      <c r="KY201" s="8"/>
      <c r="KZ201" s="32"/>
      <c r="LA201" s="27"/>
      <c r="LB201" s="27"/>
      <c r="LD201" s="6"/>
      <c r="LE201" s="6"/>
      <c r="LF201" s="6"/>
      <c r="LG201" s="6"/>
      <c r="LI201" s="8"/>
      <c r="LJ201" s="32"/>
      <c r="LK201" s="27"/>
      <c r="LL201" s="27"/>
      <c r="LN201" s="6"/>
      <c r="LO201" s="6"/>
      <c r="LP201" s="6"/>
      <c r="LQ201" s="6"/>
      <c r="LS201" s="8"/>
      <c r="LT201" s="32"/>
      <c r="LU201" s="27"/>
      <c r="LV201" s="27"/>
      <c r="LX201" s="6"/>
      <c r="LY201" s="6"/>
      <c r="LZ201" s="6"/>
      <c r="MA201" s="6"/>
      <c r="MC201" s="8"/>
      <c r="MD201" s="32"/>
      <c r="ME201" s="27"/>
      <c r="MF201" s="27"/>
      <c r="MH201" s="6"/>
      <c r="MI201" s="6"/>
      <c r="MJ201" s="6"/>
      <c r="MK201" s="6"/>
      <c r="MM201" s="8"/>
      <c r="MN201" s="32"/>
      <c r="MO201" s="27"/>
      <c r="MP201" s="27"/>
      <c r="MR201" s="6"/>
      <c r="MS201" s="6"/>
      <c r="MT201" s="6"/>
      <c r="MU201" s="6"/>
      <c r="MW201" s="8"/>
      <c r="MX201" s="32"/>
      <c r="MY201" s="27"/>
      <c r="MZ201" s="27"/>
      <c r="NB201" s="6"/>
      <c r="NC201" s="6"/>
      <c r="ND201" s="6"/>
      <c r="NE201" s="6"/>
      <c r="NG201" s="8"/>
      <c r="NH201" s="32"/>
      <c r="NI201" s="27"/>
      <c r="NJ201" s="27"/>
      <c r="NL201" s="6"/>
      <c r="NM201" s="6"/>
      <c r="NN201" s="6"/>
      <c r="NO201" s="6"/>
      <c r="NQ201" s="8"/>
      <c r="NR201" s="32"/>
      <c r="NS201" s="27"/>
      <c r="NT201" s="27"/>
      <c r="NV201" s="6"/>
      <c r="NW201" s="6"/>
      <c r="NX201" s="6"/>
      <c r="NY201" s="6"/>
      <c r="OA201" s="8"/>
      <c r="OB201" s="32"/>
      <c r="OC201" s="27"/>
      <c r="OD201" s="27"/>
      <c r="OF201" s="6"/>
      <c r="OG201" s="6"/>
      <c r="OH201" s="6"/>
      <c r="OI201" s="6"/>
      <c r="OK201" s="8"/>
      <c r="OL201" s="32"/>
      <c r="OM201" s="27"/>
      <c r="ON201" s="27"/>
      <c r="OP201" s="6"/>
      <c r="OQ201" s="6"/>
      <c r="OR201" s="6"/>
      <c r="OS201" s="6"/>
      <c r="OT201" s="6"/>
      <c r="PF201" s="8"/>
      <c r="PG201" s="32"/>
      <c r="PH201" s="27"/>
      <c r="PI201" s="27"/>
      <c r="PK201" s="6"/>
      <c r="PL201" s="6"/>
      <c r="PM201" s="6"/>
      <c r="PN201" s="6"/>
      <c r="PO201" s="6"/>
      <c r="PQ201" s="8"/>
      <c r="PR201" s="32"/>
      <c r="PS201" s="27"/>
      <c r="PT201" s="27"/>
      <c r="PV201" s="6"/>
      <c r="PW201" s="6"/>
      <c r="PX201" s="6"/>
      <c r="PY201" s="6"/>
      <c r="PZ201" s="6"/>
      <c r="QB201" s="8"/>
      <c r="QC201" s="32"/>
      <c r="QD201" s="27"/>
      <c r="QE201" s="27"/>
      <c r="QG201" s="6"/>
      <c r="QH201" s="6"/>
      <c r="QI201" s="6"/>
      <c r="QJ201" s="6"/>
      <c r="QK201" s="6"/>
      <c r="QM201" s="8"/>
      <c r="QN201" s="32"/>
      <c r="QO201" s="27"/>
      <c r="QP201" s="27"/>
      <c r="QR201" s="6"/>
      <c r="QS201" s="6"/>
      <c r="QT201" s="6"/>
      <c r="QU201" s="6"/>
      <c r="QV201" s="6"/>
      <c r="QX201" s="8"/>
      <c r="QY201" s="32"/>
      <c r="QZ201" s="27"/>
      <c r="RA201" s="27"/>
      <c r="RC201" s="6"/>
      <c r="RD201" s="6"/>
      <c r="RE201" s="6"/>
      <c r="RF201" s="6"/>
      <c r="RG201" s="6"/>
    </row>
    <row r="202" spans="141:475">
      <c r="EK202" s="8"/>
      <c r="EL202" s="32"/>
      <c r="EM202" s="27"/>
      <c r="EN202" s="27"/>
      <c r="EP202" s="6"/>
      <c r="EQ202" s="6"/>
      <c r="ER202" s="6"/>
      <c r="ES202" s="6"/>
      <c r="EU202" s="8"/>
      <c r="EV202" s="32"/>
      <c r="EW202" s="27"/>
      <c r="EX202" s="27"/>
      <c r="EZ202" s="6"/>
      <c r="FA202" s="6"/>
      <c r="FB202" s="6"/>
      <c r="FC202" s="6"/>
      <c r="FE202" s="8"/>
      <c r="FF202" s="32"/>
      <c r="FG202" s="27"/>
      <c r="FH202" s="27"/>
      <c r="FJ202" s="6"/>
      <c r="FK202" s="6"/>
      <c r="FL202" s="6"/>
      <c r="FM202" s="6"/>
      <c r="FO202" s="8"/>
      <c r="FP202" s="32"/>
      <c r="FQ202" s="27"/>
      <c r="FR202" s="27"/>
      <c r="FT202" s="6"/>
      <c r="FU202" s="6"/>
      <c r="FV202" s="6"/>
      <c r="FW202" s="6"/>
      <c r="FY202" s="8"/>
      <c r="FZ202" s="32"/>
      <c r="GA202" s="27"/>
      <c r="GB202" s="27"/>
      <c r="GD202" s="6"/>
      <c r="GE202" s="6"/>
      <c r="GF202" s="6"/>
      <c r="GG202" s="6"/>
      <c r="GI202" s="8"/>
      <c r="GJ202" s="32"/>
      <c r="GK202" s="27"/>
      <c r="GL202" s="27"/>
      <c r="GN202" s="6"/>
      <c r="GO202" s="6"/>
      <c r="GP202" s="6"/>
      <c r="GQ202" s="6"/>
      <c r="GS202" s="8"/>
      <c r="GT202" s="32"/>
      <c r="GU202" s="27"/>
      <c r="GV202" s="27"/>
      <c r="GX202" s="6"/>
      <c r="GY202" s="6"/>
      <c r="GZ202" s="6"/>
      <c r="HA202" s="6"/>
      <c r="HC202" s="8"/>
      <c r="HD202" s="32"/>
      <c r="HE202" s="27"/>
      <c r="HF202" s="27"/>
      <c r="HH202" s="6"/>
      <c r="HI202" s="6"/>
      <c r="HJ202" s="6"/>
      <c r="HK202" s="6"/>
      <c r="HM202" s="8"/>
      <c r="HN202" s="32"/>
      <c r="HO202" s="27"/>
      <c r="HP202" s="27"/>
      <c r="HR202" s="6"/>
      <c r="HS202" s="6"/>
      <c r="HT202" s="6"/>
      <c r="HU202" s="6"/>
      <c r="HW202" s="8"/>
      <c r="HX202" s="32"/>
      <c r="HY202" s="27"/>
      <c r="HZ202" s="27"/>
      <c r="IB202" s="6"/>
      <c r="IC202" s="6"/>
      <c r="ID202" s="6"/>
      <c r="IE202" s="6"/>
      <c r="IG202" s="8"/>
      <c r="IH202" s="32"/>
      <c r="II202" s="27"/>
      <c r="IJ202" s="27"/>
      <c r="IL202" s="6"/>
      <c r="IM202" s="6"/>
      <c r="IN202" s="6"/>
      <c r="IO202" s="6"/>
      <c r="IQ202" s="8"/>
      <c r="IR202" s="32"/>
      <c r="IS202" s="27"/>
      <c r="IT202" s="27"/>
      <c r="IV202" s="6"/>
      <c r="IW202" s="6"/>
      <c r="IX202" s="6"/>
      <c r="IY202" s="6"/>
      <c r="JA202" s="8"/>
      <c r="JB202" s="32"/>
      <c r="JC202" s="27"/>
      <c r="JD202" s="27"/>
      <c r="JF202" s="6"/>
      <c r="JG202" s="6"/>
      <c r="JH202" s="6"/>
      <c r="JI202" s="6"/>
      <c r="JK202" s="8"/>
      <c r="JL202" s="32"/>
      <c r="JM202" s="27"/>
      <c r="JN202" s="27"/>
      <c r="JP202" s="6"/>
      <c r="JQ202" s="6"/>
      <c r="JR202" s="6"/>
      <c r="JS202" s="6"/>
      <c r="JU202" s="8"/>
      <c r="JV202" s="32"/>
      <c r="JW202" s="27"/>
      <c r="JX202" s="27"/>
      <c r="JZ202" s="6"/>
      <c r="KA202" s="6"/>
      <c r="KB202" s="6"/>
      <c r="KC202" s="6"/>
      <c r="KE202" s="8"/>
      <c r="KF202" s="32"/>
      <c r="KG202" s="27"/>
      <c r="KH202" s="27"/>
      <c r="KJ202" s="6"/>
      <c r="KK202" s="6"/>
      <c r="KL202" s="6"/>
      <c r="KM202" s="6"/>
      <c r="KO202" s="8"/>
      <c r="KP202" s="32"/>
      <c r="KQ202" s="27"/>
      <c r="KR202" s="27"/>
      <c r="KT202" s="6"/>
      <c r="KU202" s="6"/>
      <c r="KV202" s="6"/>
      <c r="KW202" s="6"/>
      <c r="KY202" s="8"/>
      <c r="KZ202" s="32"/>
      <c r="LA202" s="27"/>
      <c r="LB202" s="27"/>
      <c r="LD202" s="6"/>
      <c r="LE202" s="6"/>
      <c r="LF202" s="6"/>
      <c r="LG202" s="6"/>
      <c r="LI202" s="8"/>
      <c r="LJ202" s="32"/>
      <c r="LK202" s="27"/>
      <c r="LL202" s="27"/>
      <c r="LN202" s="6"/>
      <c r="LO202" s="6"/>
      <c r="LP202" s="6"/>
      <c r="LQ202" s="6"/>
      <c r="LS202" s="8"/>
      <c r="LT202" s="32"/>
      <c r="LU202" s="27"/>
      <c r="LV202" s="27"/>
      <c r="LX202" s="6"/>
      <c r="LY202" s="6"/>
      <c r="LZ202" s="6"/>
      <c r="MA202" s="6"/>
      <c r="MC202" s="8"/>
      <c r="MD202" s="32"/>
      <c r="ME202" s="27"/>
      <c r="MF202" s="27"/>
      <c r="MH202" s="6"/>
      <c r="MI202" s="6"/>
      <c r="MJ202" s="6"/>
      <c r="MK202" s="6"/>
      <c r="MM202" s="8"/>
      <c r="MN202" s="32"/>
      <c r="MO202" s="27"/>
      <c r="MP202" s="27"/>
      <c r="MR202" s="6"/>
      <c r="MS202" s="6"/>
      <c r="MT202" s="6"/>
      <c r="MU202" s="6"/>
      <c r="MW202" s="8"/>
      <c r="MX202" s="32"/>
      <c r="MY202" s="27"/>
      <c r="MZ202" s="27"/>
      <c r="NB202" s="6"/>
      <c r="NC202" s="6"/>
      <c r="ND202" s="6"/>
      <c r="NE202" s="6"/>
      <c r="NG202" s="8"/>
      <c r="NH202" s="32"/>
      <c r="NI202" s="27"/>
      <c r="NJ202" s="27"/>
      <c r="NL202" s="6"/>
      <c r="NM202" s="6"/>
      <c r="NN202" s="6"/>
      <c r="NO202" s="6"/>
      <c r="NQ202" s="8"/>
      <c r="NR202" s="32"/>
      <c r="NS202" s="27"/>
      <c r="NT202" s="27"/>
      <c r="NV202" s="6"/>
      <c r="NW202" s="6"/>
      <c r="NX202" s="6"/>
      <c r="NY202" s="6"/>
      <c r="OA202" s="8"/>
      <c r="OB202" s="32"/>
      <c r="OC202" s="27"/>
      <c r="OD202" s="27"/>
      <c r="OF202" s="6"/>
      <c r="OG202" s="6"/>
      <c r="OH202" s="6"/>
      <c r="OI202" s="6"/>
      <c r="OK202" s="8"/>
      <c r="OL202" s="32"/>
      <c r="OM202" s="27"/>
      <c r="ON202" s="27"/>
      <c r="OP202" s="6"/>
      <c r="OQ202" s="6"/>
      <c r="OR202" s="6"/>
      <c r="OS202" s="6"/>
      <c r="OT202" s="6"/>
      <c r="PF202" s="8"/>
      <c r="PG202" s="32"/>
      <c r="PH202" s="27"/>
      <c r="PI202" s="27"/>
      <c r="PK202" s="6"/>
      <c r="PL202" s="6"/>
      <c r="PM202" s="6"/>
      <c r="PN202" s="6"/>
      <c r="PO202" s="6"/>
      <c r="PQ202" s="8"/>
      <c r="PR202" s="32"/>
      <c r="PS202" s="27"/>
      <c r="PT202" s="27"/>
      <c r="PV202" s="6"/>
      <c r="PW202" s="6"/>
      <c r="PX202" s="6"/>
      <c r="PY202" s="6"/>
      <c r="PZ202" s="6"/>
      <c r="QB202" s="8"/>
      <c r="QC202" s="32"/>
      <c r="QD202" s="27"/>
      <c r="QE202" s="27"/>
      <c r="QG202" s="6"/>
      <c r="QH202" s="6"/>
      <c r="QI202" s="6"/>
      <c r="QJ202" s="6"/>
      <c r="QK202" s="6"/>
      <c r="QM202" s="8"/>
      <c r="QN202" s="32"/>
      <c r="QO202" s="27"/>
      <c r="QP202" s="27"/>
      <c r="QR202" s="6"/>
      <c r="QS202" s="6"/>
      <c r="QT202" s="6"/>
      <c r="QU202" s="6"/>
      <c r="QV202" s="6"/>
      <c r="QX202" s="8"/>
      <c r="QY202" s="32"/>
      <c r="QZ202" s="27"/>
      <c r="RA202" s="27"/>
      <c r="RC202" s="6"/>
      <c r="RD202" s="6"/>
      <c r="RE202" s="6"/>
      <c r="RF202" s="6"/>
      <c r="RG202" s="6"/>
    </row>
    <row r="203" spans="141:475">
      <c r="EK203" s="8"/>
      <c r="EL203" s="32"/>
      <c r="EM203" s="27"/>
      <c r="EN203" s="27"/>
      <c r="EP203" s="6"/>
      <c r="EQ203" s="6"/>
      <c r="ER203" s="6"/>
      <c r="ES203" s="6"/>
      <c r="EU203" s="8"/>
      <c r="EV203" s="32"/>
      <c r="EW203" s="27"/>
      <c r="EX203" s="27"/>
      <c r="EZ203" s="6"/>
      <c r="FA203" s="6"/>
      <c r="FB203" s="6"/>
      <c r="FC203" s="6"/>
      <c r="FE203" s="8"/>
      <c r="FF203" s="32"/>
      <c r="FG203" s="27"/>
      <c r="FH203" s="27"/>
      <c r="FJ203" s="6"/>
      <c r="FK203" s="6"/>
      <c r="FL203" s="6"/>
      <c r="FM203" s="6"/>
      <c r="FO203" s="8"/>
      <c r="FP203" s="32"/>
      <c r="FQ203" s="27"/>
      <c r="FR203" s="27"/>
      <c r="FT203" s="6"/>
      <c r="FU203" s="6"/>
      <c r="FV203" s="6"/>
      <c r="FW203" s="6"/>
      <c r="FY203" s="8"/>
      <c r="FZ203" s="32"/>
      <c r="GA203" s="27"/>
      <c r="GB203" s="27"/>
      <c r="GD203" s="6"/>
      <c r="GE203" s="6"/>
      <c r="GF203" s="6"/>
      <c r="GG203" s="6"/>
      <c r="GI203" s="8"/>
      <c r="GJ203" s="32"/>
      <c r="GK203" s="27"/>
      <c r="GL203" s="27"/>
      <c r="GN203" s="6"/>
      <c r="GO203" s="6"/>
      <c r="GP203" s="6"/>
      <c r="GQ203" s="6"/>
      <c r="GS203" s="8"/>
      <c r="GT203" s="32"/>
      <c r="GU203" s="27"/>
      <c r="GV203" s="27"/>
      <c r="GX203" s="6"/>
      <c r="GY203" s="6"/>
      <c r="GZ203" s="6"/>
      <c r="HA203" s="6"/>
      <c r="HC203" s="8"/>
      <c r="HD203" s="32"/>
      <c r="HE203" s="27"/>
      <c r="HF203" s="27"/>
      <c r="HH203" s="6"/>
      <c r="HI203" s="6"/>
      <c r="HJ203" s="6"/>
      <c r="HK203" s="6"/>
      <c r="HM203" s="8"/>
      <c r="HN203" s="32"/>
      <c r="HO203" s="27"/>
      <c r="HP203" s="27"/>
      <c r="HR203" s="6"/>
      <c r="HS203" s="6"/>
      <c r="HT203" s="6"/>
      <c r="HU203" s="6"/>
      <c r="HW203" s="8"/>
      <c r="HX203" s="32"/>
      <c r="HY203" s="27"/>
      <c r="HZ203" s="27"/>
      <c r="IB203" s="6"/>
      <c r="IC203" s="6"/>
      <c r="ID203" s="6"/>
      <c r="IE203" s="6"/>
      <c r="IG203" s="8"/>
      <c r="IH203" s="32"/>
      <c r="II203" s="27"/>
      <c r="IJ203" s="27"/>
      <c r="IL203" s="6"/>
      <c r="IM203" s="6"/>
      <c r="IN203" s="6"/>
      <c r="IO203" s="6"/>
      <c r="IQ203" s="8"/>
      <c r="IR203" s="32"/>
      <c r="IS203" s="27"/>
      <c r="IT203" s="27"/>
      <c r="IV203" s="6"/>
      <c r="IW203" s="6"/>
      <c r="IX203" s="6"/>
      <c r="IY203" s="6"/>
      <c r="JA203" s="8"/>
      <c r="JB203" s="32"/>
      <c r="JC203" s="27"/>
      <c r="JD203" s="27"/>
      <c r="JF203" s="6"/>
      <c r="JG203" s="6"/>
      <c r="JH203" s="6"/>
      <c r="JI203" s="6"/>
      <c r="JK203" s="8"/>
      <c r="JL203" s="32"/>
      <c r="JM203" s="27"/>
      <c r="JN203" s="27"/>
      <c r="JP203" s="6"/>
      <c r="JQ203" s="6"/>
      <c r="JR203" s="6"/>
      <c r="JS203" s="6"/>
      <c r="JU203" s="8"/>
      <c r="JV203" s="32"/>
      <c r="JW203" s="27"/>
      <c r="JX203" s="27"/>
      <c r="JZ203" s="6"/>
      <c r="KA203" s="6"/>
      <c r="KB203" s="6"/>
      <c r="KC203" s="6"/>
      <c r="KE203" s="8"/>
      <c r="KF203" s="32"/>
      <c r="KG203" s="27"/>
      <c r="KH203" s="27"/>
      <c r="KJ203" s="6"/>
      <c r="KK203" s="6"/>
      <c r="KL203" s="6"/>
      <c r="KM203" s="6"/>
      <c r="KO203" s="8"/>
      <c r="KP203" s="32"/>
      <c r="KQ203" s="27"/>
      <c r="KR203" s="27"/>
      <c r="KT203" s="6"/>
      <c r="KU203" s="6"/>
      <c r="KV203" s="6"/>
      <c r="KW203" s="6"/>
      <c r="KY203" s="8"/>
      <c r="KZ203" s="32"/>
      <c r="LA203" s="27"/>
      <c r="LB203" s="27"/>
      <c r="LD203" s="6"/>
      <c r="LE203" s="6"/>
      <c r="LF203" s="6"/>
      <c r="LG203" s="6"/>
      <c r="LI203" s="8"/>
      <c r="LJ203" s="32"/>
      <c r="LK203" s="27"/>
      <c r="LL203" s="27"/>
      <c r="LN203" s="6"/>
      <c r="LO203" s="6"/>
      <c r="LP203" s="6"/>
      <c r="LQ203" s="6"/>
      <c r="LS203" s="8"/>
      <c r="LT203" s="32"/>
      <c r="LU203" s="27"/>
      <c r="LV203" s="27"/>
      <c r="LX203" s="6"/>
      <c r="LY203" s="6"/>
      <c r="LZ203" s="6"/>
      <c r="MA203" s="6"/>
      <c r="MC203" s="8"/>
      <c r="MD203" s="32"/>
      <c r="ME203" s="27"/>
      <c r="MF203" s="27"/>
      <c r="MH203" s="6"/>
      <c r="MI203" s="6"/>
      <c r="MJ203" s="6"/>
      <c r="MK203" s="6"/>
      <c r="MM203" s="8"/>
      <c r="MN203" s="32"/>
      <c r="MO203" s="27"/>
      <c r="MP203" s="27"/>
      <c r="MR203" s="6"/>
      <c r="MS203" s="6"/>
      <c r="MT203" s="6"/>
      <c r="MU203" s="6"/>
      <c r="MW203" s="8"/>
      <c r="MX203" s="32"/>
      <c r="MY203" s="27"/>
      <c r="MZ203" s="27"/>
      <c r="NB203" s="6"/>
      <c r="NC203" s="6"/>
      <c r="ND203" s="6"/>
      <c r="NE203" s="6"/>
      <c r="NG203" s="8"/>
      <c r="NH203" s="32"/>
      <c r="NI203" s="27"/>
      <c r="NJ203" s="27"/>
      <c r="NL203" s="6"/>
      <c r="NM203" s="6"/>
      <c r="NN203" s="6"/>
      <c r="NO203" s="6"/>
      <c r="NQ203" s="8"/>
      <c r="NR203" s="32"/>
      <c r="NS203" s="27"/>
      <c r="NT203" s="27"/>
      <c r="NV203" s="6"/>
      <c r="NW203" s="6"/>
      <c r="NX203" s="6"/>
      <c r="NY203" s="6"/>
      <c r="OA203" s="8"/>
      <c r="OB203" s="32"/>
      <c r="OC203" s="27"/>
      <c r="OD203" s="27"/>
      <c r="OF203" s="6"/>
      <c r="OG203" s="6"/>
      <c r="OH203" s="6"/>
      <c r="OI203" s="6"/>
      <c r="OK203" s="8"/>
      <c r="OL203" s="32"/>
      <c r="OM203" s="27"/>
      <c r="ON203" s="27"/>
      <c r="OP203" s="6"/>
      <c r="OQ203" s="6"/>
      <c r="OR203" s="6"/>
      <c r="OS203" s="6"/>
      <c r="OT203" s="6"/>
      <c r="PF203" s="8"/>
      <c r="PG203" s="32"/>
      <c r="PH203" s="27"/>
      <c r="PI203" s="27"/>
      <c r="PK203" s="6"/>
      <c r="PL203" s="6"/>
      <c r="PM203" s="6"/>
      <c r="PN203" s="6"/>
      <c r="PO203" s="6"/>
      <c r="PQ203" s="8"/>
      <c r="PR203" s="32"/>
      <c r="PS203" s="27"/>
      <c r="PT203" s="27"/>
      <c r="PV203" s="6"/>
      <c r="PW203" s="6"/>
      <c r="PX203" s="6"/>
      <c r="PY203" s="6"/>
      <c r="PZ203" s="6"/>
      <c r="QB203" s="8"/>
      <c r="QC203" s="32"/>
      <c r="QD203" s="27"/>
      <c r="QE203" s="27"/>
      <c r="QG203" s="6"/>
      <c r="QH203" s="6"/>
      <c r="QI203" s="6"/>
      <c r="QJ203" s="6"/>
      <c r="QK203" s="6"/>
      <c r="QM203" s="8"/>
      <c r="QN203" s="32"/>
      <c r="QO203" s="27"/>
      <c r="QP203" s="27"/>
      <c r="QR203" s="6"/>
      <c r="QS203" s="6"/>
      <c r="QT203" s="6"/>
      <c r="QU203" s="6"/>
      <c r="QV203" s="6"/>
      <c r="QX203" s="8"/>
      <c r="QY203" s="32"/>
      <c r="QZ203" s="27"/>
      <c r="RA203" s="27"/>
      <c r="RC203" s="6"/>
      <c r="RD203" s="6"/>
      <c r="RE203" s="6"/>
      <c r="RF203" s="6"/>
      <c r="RG203" s="6"/>
    </row>
    <row r="204" spans="141:475">
      <c r="EK204" s="8"/>
      <c r="EL204" s="32"/>
      <c r="EM204" s="27"/>
      <c r="EN204" s="27"/>
      <c r="EP204" s="6"/>
      <c r="EQ204" s="6"/>
      <c r="ER204" s="6"/>
      <c r="ES204" s="6"/>
      <c r="EU204" s="8"/>
      <c r="EV204" s="32"/>
      <c r="EW204" s="27"/>
      <c r="EX204" s="27"/>
      <c r="EZ204" s="6"/>
      <c r="FA204" s="6"/>
      <c r="FB204" s="6"/>
      <c r="FC204" s="6"/>
      <c r="FE204" s="8"/>
      <c r="FF204" s="32"/>
      <c r="FG204" s="27"/>
      <c r="FH204" s="27"/>
      <c r="FJ204" s="6"/>
      <c r="FK204" s="6"/>
      <c r="FL204" s="6"/>
      <c r="FM204" s="6"/>
      <c r="FO204" s="8"/>
      <c r="FP204" s="32"/>
      <c r="FQ204" s="27"/>
      <c r="FR204" s="27"/>
      <c r="FT204" s="6"/>
      <c r="FU204" s="6"/>
      <c r="FV204" s="6"/>
      <c r="FW204" s="6"/>
      <c r="FY204" s="8"/>
      <c r="FZ204" s="32"/>
      <c r="GA204" s="27"/>
      <c r="GB204" s="27"/>
      <c r="GD204" s="6"/>
      <c r="GE204" s="6"/>
      <c r="GF204" s="6"/>
      <c r="GG204" s="6"/>
      <c r="GI204" s="8"/>
      <c r="GJ204" s="32"/>
      <c r="GK204" s="27"/>
      <c r="GL204" s="27"/>
      <c r="GN204" s="6"/>
      <c r="GO204" s="6"/>
      <c r="GP204" s="6"/>
      <c r="GQ204" s="6"/>
      <c r="GS204" s="8"/>
      <c r="GT204" s="32"/>
      <c r="GU204" s="27"/>
      <c r="GV204" s="27"/>
      <c r="GX204" s="6"/>
      <c r="GY204" s="6"/>
      <c r="GZ204" s="6"/>
      <c r="HA204" s="6"/>
      <c r="HC204" s="8"/>
      <c r="HD204" s="32"/>
      <c r="HE204" s="27"/>
      <c r="HF204" s="27"/>
      <c r="HH204" s="6"/>
      <c r="HI204" s="6"/>
      <c r="HJ204" s="6"/>
      <c r="HK204" s="6"/>
      <c r="HM204" s="8"/>
      <c r="HN204" s="32"/>
      <c r="HO204" s="27"/>
      <c r="HP204" s="27"/>
      <c r="HR204" s="6"/>
      <c r="HS204" s="6"/>
      <c r="HT204" s="6"/>
      <c r="HU204" s="6"/>
      <c r="HW204" s="8"/>
      <c r="HX204" s="32"/>
      <c r="HY204" s="27"/>
      <c r="HZ204" s="27"/>
      <c r="IB204" s="6"/>
      <c r="IC204" s="6"/>
      <c r="ID204" s="6"/>
      <c r="IE204" s="6"/>
      <c r="IG204" s="8"/>
      <c r="IH204" s="32"/>
      <c r="II204" s="27"/>
      <c r="IJ204" s="27"/>
      <c r="IL204" s="6"/>
      <c r="IM204" s="6"/>
      <c r="IN204" s="6"/>
      <c r="IO204" s="6"/>
      <c r="IQ204" s="8"/>
      <c r="IR204" s="32"/>
      <c r="IS204" s="27"/>
      <c r="IT204" s="27"/>
      <c r="IV204" s="6"/>
      <c r="IW204" s="6"/>
      <c r="IX204" s="6"/>
      <c r="IY204" s="6"/>
      <c r="JA204" s="8"/>
      <c r="JB204" s="32"/>
      <c r="JC204" s="27"/>
      <c r="JD204" s="27"/>
      <c r="JF204" s="6"/>
      <c r="JG204" s="6"/>
      <c r="JH204" s="6"/>
      <c r="JI204" s="6"/>
      <c r="JK204" s="8"/>
      <c r="JL204" s="32"/>
      <c r="JM204" s="27"/>
      <c r="JN204" s="27"/>
      <c r="JP204" s="6"/>
      <c r="JQ204" s="6"/>
      <c r="JR204" s="6"/>
      <c r="JS204" s="6"/>
      <c r="JU204" s="8"/>
      <c r="JV204" s="32"/>
      <c r="JW204" s="27"/>
      <c r="JX204" s="27"/>
      <c r="JZ204" s="6"/>
      <c r="KA204" s="6"/>
      <c r="KB204" s="6"/>
      <c r="KC204" s="6"/>
      <c r="KE204" s="8"/>
      <c r="KF204" s="32"/>
      <c r="KG204" s="27"/>
      <c r="KH204" s="27"/>
      <c r="KJ204" s="6"/>
      <c r="KK204" s="6"/>
      <c r="KL204" s="6"/>
      <c r="KM204" s="6"/>
      <c r="KO204" s="8"/>
      <c r="KP204" s="32"/>
      <c r="KQ204" s="27"/>
      <c r="KR204" s="27"/>
      <c r="KT204" s="6"/>
      <c r="KU204" s="6"/>
      <c r="KV204" s="6"/>
      <c r="KW204" s="6"/>
      <c r="KY204" s="8"/>
      <c r="KZ204" s="32"/>
      <c r="LA204" s="27"/>
      <c r="LB204" s="27"/>
      <c r="LD204" s="6"/>
      <c r="LE204" s="6"/>
      <c r="LF204" s="6"/>
      <c r="LG204" s="6"/>
      <c r="LI204" s="8"/>
      <c r="LJ204" s="32"/>
      <c r="LK204" s="27"/>
      <c r="LL204" s="27"/>
      <c r="LN204" s="6"/>
      <c r="LO204" s="6"/>
      <c r="LP204" s="6"/>
      <c r="LQ204" s="6"/>
      <c r="LS204" s="8"/>
      <c r="LT204" s="32"/>
      <c r="LU204" s="27"/>
      <c r="LV204" s="27"/>
      <c r="LX204" s="6"/>
      <c r="LY204" s="6"/>
      <c r="LZ204" s="6"/>
      <c r="MA204" s="6"/>
      <c r="MC204" s="8"/>
      <c r="MD204" s="32"/>
      <c r="ME204" s="27"/>
      <c r="MF204" s="27"/>
      <c r="MH204" s="6"/>
      <c r="MI204" s="6"/>
      <c r="MJ204" s="6"/>
      <c r="MK204" s="6"/>
      <c r="MM204" s="8"/>
      <c r="MN204" s="32"/>
      <c r="MO204" s="27"/>
      <c r="MP204" s="27"/>
      <c r="MR204" s="6"/>
      <c r="MS204" s="6"/>
      <c r="MT204" s="6"/>
      <c r="MU204" s="6"/>
      <c r="MW204" s="8"/>
      <c r="MX204" s="32"/>
      <c r="MY204" s="27"/>
      <c r="MZ204" s="27"/>
      <c r="NB204" s="6"/>
      <c r="NC204" s="6"/>
      <c r="ND204" s="6"/>
      <c r="NE204" s="6"/>
      <c r="NG204" s="8"/>
      <c r="NH204" s="32"/>
      <c r="NI204" s="27"/>
      <c r="NJ204" s="27"/>
      <c r="NL204" s="6"/>
      <c r="NM204" s="6"/>
      <c r="NN204" s="6"/>
      <c r="NO204" s="6"/>
      <c r="NQ204" s="8"/>
      <c r="NR204" s="32"/>
      <c r="NS204" s="27"/>
      <c r="NT204" s="27"/>
      <c r="NV204" s="6"/>
      <c r="NW204" s="6"/>
      <c r="NX204" s="6"/>
      <c r="NY204" s="6"/>
      <c r="OA204" s="8"/>
      <c r="OB204" s="32"/>
      <c r="OC204" s="27"/>
      <c r="OD204" s="27"/>
      <c r="OF204" s="6"/>
      <c r="OG204" s="6"/>
      <c r="OH204" s="6"/>
      <c r="OI204" s="6"/>
      <c r="OK204" s="8"/>
      <c r="OL204" s="32"/>
      <c r="OM204" s="27"/>
      <c r="ON204" s="27"/>
      <c r="OP204" s="6"/>
      <c r="OQ204" s="6"/>
      <c r="OR204" s="6"/>
      <c r="OS204" s="6"/>
      <c r="OT204" s="6"/>
      <c r="PF204" s="8"/>
      <c r="PG204" s="32"/>
      <c r="PH204" s="27"/>
      <c r="PI204" s="27"/>
      <c r="PK204" s="6"/>
      <c r="PL204" s="6"/>
      <c r="PM204" s="6"/>
      <c r="PN204" s="6"/>
      <c r="PO204" s="6"/>
      <c r="PQ204" s="8"/>
      <c r="PR204" s="32"/>
      <c r="PS204" s="27"/>
      <c r="PT204" s="27"/>
      <c r="PV204" s="6"/>
      <c r="PW204" s="6"/>
      <c r="PX204" s="6"/>
      <c r="PY204" s="6"/>
      <c r="PZ204" s="6"/>
      <c r="QB204" s="8"/>
      <c r="QC204" s="32"/>
      <c r="QD204" s="27"/>
      <c r="QE204" s="27"/>
      <c r="QG204" s="6"/>
      <c r="QH204" s="6"/>
      <c r="QI204" s="6"/>
      <c r="QJ204" s="6"/>
      <c r="QK204" s="6"/>
      <c r="QM204" s="8"/>
      <c r="QN204" s="32"/>
      <c r="QO204" s="27"/>
      <c r="QP204" s="27"/>
      <c r="QR204" s="6"/>
      <c r="QS204" s="6"/>
      <c r="QT204" s="6"/>
      <c r="QU204" s="6"/>
      <c r="QV204" s="6"/>
      <c r="QX204" s="8"/>
      <c r="QY204" s="32"/>
      <c r="QZ204" s="27"/>
      <c r="RA204" s="27"/>
      <c r="RC204" s="6"/>
      <c r="RD204" s="6"/>
      <c r="RE204" s="6"/>
      <c r="RF204" s="6"/>
      <c r="RG204" s="6"/>
    </row>
    <row r="205" spans="141:475">
      <c r="EK205" s="8"/>
      <c r="EL205" s="32"/>
      <c r="EM205" s="27"/>
      <c r="EN205" s="27"/>
      <c r="EP205" s="6"/>
      <c r="EQ205" s="6"/>
      <c r="ER205" s="6"/>
      <c r="ES205" s="6"/>
      <c r="EU205" s="8"/>
      <c r="EV205" s="32"/>
      <c r="EW205" s="27"/>
      <c r="EX205" s="27"/>
      <c r="EZ205" s="6"/>
      <c r="FA205" s="6"/>
      <c r="FB205" s="6"/>
      <c r="FC205" s="6"/>
      <c r="FE205" s="8"/>
      <c r="FF205" s="32"/>
      <c r="FG205" s="27"/>
      <c r="FH205" s="27"/>
      <c r="FJ205" s="6"/>
      <c r="FK205" s="6"/>
      <c r="FL205" s="6"/>
      <c r="FM205" s="6"/>
      <c r="FO205" s="8"/>
      <c r="FP205" s="32"/>
      <c r="FQ205" s="27"/>
      <c r="FR205" s="27"/>
      <c r="FT205" s="6"/>
      <c r="FU205" s="6"/>
      <c r="FV205" s="6"/>
      <c r="FW205" s="6"/>
      <c r="FY205" s="8"/>
      <c r="FZ205" s="32"/>
      <c r="GA205" s="27"/>
      <c r="GB205" s="27"/>
      <c r="GD205" s="6"/>
      <c r="GE205" s="6"/>
      <c r="GF205" s="6"/>
      <c r="GG205" s="6"/>
      <c r="GI205" s="8"/>
      <c r="GJ205" s="32"/>
      <c r="GK205" s="27"/>
      <c r="GL205" s="27"/>
      <c r="GN205" s="6"/>
      <c r="GO205" s="6"/>
      <c r="GP205" s="6"/>
      <c r="GQ205" s="6"/>
      <c r="GS205" s="8"/>
      <c r="GT205" s="32"/>
      <c r="GU205" s="27"/>
      <c r="GV205" s="27"/>
      <c r="GX205" s="6"/>
      <c r="GY205" s="6"/>
      <c r="GZ205" s="6"/>
      <c r="HA205" s="6"/>
      <c r="HC205" s="8"/>
      <c r="HD205" s="32"/>
      <c r="HE205" s="27"/>
      <c r="HF205" s="27"/>
      <c r="HH205" s="6"/>
      <c r="HI205" s="6"/>
      <c r="HJ205" s="6"/>
      <c r="HK205" s="6"/>
      <c r="HM205" s="8"/>
      <c r="HN205" s="32"/>
      <c r="HO205" s="27"/>
      <c r="HP205" s="27"/>
      <c r="HR205" s="6"/>
      <c r="HS205" s="6"/>
      <c r="HT205" s="6"/>
      <c r="HU205" s="6"/>
      <c r="HW205" s="8"/>
      <c r="HX205" s="32"/>
      <c r="HY205" s="27"/>
      <c r="HZ205" s="27"/>
      <c r="IB205" s="6"/>
      <c r="IC205" s="6"/>
      <c r="ID205" s="6"/>
      <c r="IE205" s="6"/>
      <c r="IG205" s="8"/>
      <c r="IH205" s="32"/>
      <c r="II205" s="27"/>
      <c r="IJ205" s="27"/>
      <c r="IL205" s="6"/>
      <c r="IM205" s="6"/>
      <c r="IN205" s="6"/>
      <c r="IO205" s="6"/>
      <c r="IQ205" s="8"/>
      <c r="IR205" s="32"/>
      <c r="IS205" s="27"/>
      <c r="IT205" s="27"/>
      <c r="IV205" s="6"/>
      <c r="IW205" s="6"/>
      <c r="IX205" s="6"/>
      <c r="IY205" s="6"/>
      <c r="JA205" s="8"/>
      <c r="JB205" s="32"/>
      <c r="JC205" s="27"/>
      <c r="JD205" s="27"/>
      <c r="JF205" s="6"/>
      <c r="JG205" s="6"/>
      <c r="JH205" s="6"/>
      <c r="JI205" s="6"/>
      <c r="JK205" s="8"/>
      <c r="JL205" s="32"/>
      <c r="JM205" s="27"/>
      <c r="JN205" s="27"/>
      <c r="JP205" s="6"/>
      <c r="JQ205" s="6"/>
      <c r="JR205" s="6"/>
      <c r="JS205" s="6"/>
      <c r="JU205" s="8"/>
      <c r="JV205" s="32"/>
      <c r="JW205" s="27"/>
      <c r="JX205" s="27"/>
      <c r="JZ205" s="6"/>
      <c r="KA205" s="6"/>
      <c r="KB205" s="6"/>
      <c r="KC205" s="6"/>
      <c r="KE205" s="8"/>
      <c r="KF205" s="32"/>
      <c r="KG205" s="27"/>
      <c r="KH205" s="27"/>
      <c r="KJ205" s="6"/>
      <c r="KK205" s="6"/>
      <c r="KL205" s="6"/>
      <c r="KM205" s="6"/>
      <c r="KO205" s="8"/>
      <c r="KP205" s="32"/>
      <c r="KQ205" s="27"/>
      <c r="KR205" s="27"/>
      <c r="KT205" s="6"/>
      <c r="KU205" s="6"/>
      <c r="KV205" s="6"/>
      <c r="KW205" s="6"/>
      <c r="KY205" s="8"/>
      <c r="KZ205" s="32"/>
      <c r="LA205" s="27"/>
      <c r="LB205" s="27"/>
      <c r="LD205" s="6"/>
      <c r="LE205" s="6"/>
      <c r="LF205" s="6"/>
      <c r="LG205" s="6"/>
      <c r="LI205" s="8"/>
      <c r="LJ205" s="32"/>
      <c r="LK205" s="27"/>
      <c r="LL205" s="27"/>
      <c r="LN205" s="6"/>
      <c r="LO205" s="6"/>
      <c r="LP205" s="6"/>
      <c r="LQ205" s="6"/>
      <c r="LS205" s="8"/>
      <c r="LT205" s="32"/>
      <c r="LU205" s="27"/>
      <c r="LV205" s="27"/>
      <c r="LX205" s="6"/>
      <c r="LY205" s="6"/>
      <c r="LZ205" s="6"/>
      <c r="MA205" s="6"/>
      <c r="MC205" s="8"/>
      <c r="MD205" s="32"/>
      <c r="ME205" s="27"/>
      <c r="MF205" s="27"/>
      <c r="MH205" s="6"/>
      <c r="MI205" s="6"/>
      <c r="MJ205" s="6"/>
      <c r="MK205" s="6"/>
      <c r="MM205" s="8"/>
      <c r="MN205" s="32"/>
      <c r="MO205" s="27"/>
      <c r="MP205" s="27"/>
      <c r="MR205" s="6"/>
      <c r="MS205" s="6"/>
      <c r="MT205" s="6"/>
      <c r="MU205" s="6"/>
      <c r="MW205" s="8"/>
      <c r="MX205" s="32"/>
      <c r="MY205" s="27"/>
      <c r="MZ205" s="27"/>
      <c r="NB205" s="6"/>
      <c r="NC205" s="6"/>
      <c r="ND205" s="6"/>
      <c r="NE205" s="6"/>
      <c r="NG205" s="8"/>
      <c r="NH205" s="32"/>
      <c r="NI205" s="27"/>
      <c r="NJ205" s="27"/>
      <c r="NL205" s="6"/>
      <c r="NM205" s="6"/>
      <c r="NN205" s="6"/>
      <c r="NO205" s="6"/>
      <c r="NQ205" s="8"/>
      <c r="NR205" s="32"/>
      <c r="NS205" s="27"/>
      <c r="NT205" s="27"/>
      <c r="NV205" s="6"/>
      <c r="NW205" s="6"/>
      <c r="NX205" s="6"/>
      <c r="NY205" s="6"/>
      <c r="OA205" s="8"/>
      <c r="OB205" s="32"/>
      <c r="OC205" s="27"/>
      <c r="OD205" s="27"/>
      <c r="OF205" s="6"/>
      <c r="OG205" s="6"/>
      <c r="OH205" s="6"/>
      <c r="OI205" s="6"/>
      <c r="OK205" s="8"/>
      <c r="OL205" s="32"/>
      <c r="OM205" s="27"/>
      <c r="ON205" s="27"/>
      <c r="OP205" s="6"/>
      <c r="OQ205" s="6"/>
      <c r="OR205" s="6"/>
      <c r="OS205" s="6"/>
      <c r="OT205" s="6"/>
      <c r="PF205" s="8"/>
      <c r="PG205" s="32"/>
      <c r="PH205" s="27"/>
      <c r="PI205" s="27"/>
      <c r="PK205" s="6"/>
      <c r="PL205" s="6"/>
      <c r="PM205" s="6"/>
      <c r="PN205" s="6"/>
      <c r="PO205" s="6"/>
      <c r="PQ205" s="8"/>
      <c r="PR205" s="32"/>
      <c r="PS205" s="27"/>
      <c r="PT205" s="27"/>
      <c r="PV205" s="6"/>
      <c r="PW205" s="6"/>
      <c r="PX205" s="6"/>
      <c r="PY205" s="6"/>
      <c r="PZ205" s="6"/>
      <c r="QB205" s="8"/>
      <c r="QC205" s="32"/>
      <c r="QD205" s="27"/>
      <c r="QE205" s="27"/>
      <c r="QG205" s="6"/>
      <c r="QH205" s="6"/>
      <c r="QI205" s="6"/>
      <c r="QJ205" s="6"/>
      <c r="QK205" s="6"/>
      <c r="QM205" s="8"/>
      <c r="QN205" s="32"/>
      <c r="QO205" s="27"/>
      <c r="QP205" s="27"/>
      <c r="QR205" s="6"/>
      <c r="QS205" s="6"/>
      <c r="QT205" s="6"/>
      <c r="QU205" s="6"/>
      <c r="QV205" s="6"/>
      <c r="QX205" s="8"/>
      <c r="QY205" s="32"/>
      <c r="QZ205" s="27"/>
      <c r="RA205" s="27"/>
      <c r="RC205" s="6"/>
      <c r="RD205" s="6"/>
      <c r="RE205" s="6"/>
      <c r="RF205" s="6"/>
      <c r="RG205" s="6"/>
    </row>
    <row r="206" spans="141:475">
      <c r="EK206" s="8"/>
      <c r="EL206" s="32"/>
      <c r="EM206" s="27"/>
      <c r="EN206" s="27"/>
      <c r="EP206" s="6"/>
      <c r="EQ206" s="6"/>
      <c r="ER206" s="6"/>
      <c r="ES206" s="6"/>
      <c r="EU206" s="8"/>
      <c r="EV206" s="32"/>
      <c r="EW206" s="27"/>
      <c r="EX206" s="27"/>
      <c r="EZ206" s="6"/>
      <c r="FA206" s="6"/>
      <c r="FB206" s="6"/>
      <c r="FC206" s="6"/>
      <c r="FE206" s="8"/>
      <c r="FF206" s="32"/>
      <c r="FG206" s="27"/>
      <c r="FH206" s="27"/>
      <c r="FJ206" s="6"/>
      <c r="FK206" s="6"/>
      <c r="FL206" s="6"/>
      <c r="FM206" s="6"/>
      <c r="FO206" s="8"/>
      <c r="FP206" s="32"/>
      <c r="FQ206" s="27"/>
      <c r="FR206" s="27"/>
      <c r="FT206" s="6"/>
      <c r="FU206" s="6"/>
      <c r="FV206" s="6"/>
      <c r="FW206" s="6"/>
      <c r="FY206" s="8"/>
      <c r="FZ206" s="32"/>
      <c r="GA206" s="27"/>
      <c r="GB206" s="27"/>
      <c r="GD206" s="6"/>
      <c r="GE206" s="6"/>
      <c r="GF206" s="6"/>
      <c r="GG206" s="6"/>
      <c r="GI206" s="8"/>
      <c r="GJ206" s="32"/>
      <c r="GK206" s="27"/>
      <c r="GL206" s="27"/>
      <c r="GN206" s="6"/>
      <c r="GO206" s="6"/>
      <c r="GP206" s="6"/>
      <c r="GQ206" s="6"/>
      <c r="GS206" s="8"/>
      <c r="GT206" s="32"/>
      <c r="GU206" s="27"/>
      <c r="GV206" s="27"/>
      <c r="GX206" s="6"/>
      <c r="GY206" s="6"/>
      <c r="GZ206" s="6"/>
      <c r="HA206" s="6"/>
      <c r="HC206" s="8"/>
      <c r="HD206" s="32"/>
      <c r="HE206" s="27"/>
      <c r="HF206" s="27"/>
      <c r="HH206" s="6"/>
      <c r="HI206" s="6"/>
      <c r="HJ206" s="6"/>
      <c r="HK206" s="6"/>
      <c r="HM206" s="8"/>
      <c r="HN206" s="32"/>
      <c r="HO206" s="27"/>
      <c r="HP206" s="27"/>
      <c r="HR206" s="6"/>
      <c r="HS206" s="6"/>
      <c r="HT206" s="6"/>
      <c r="HU206" s="6"/>
      <c r="HW206" s="8"/>
      <c r="HX206" s="32"/>
      <c r="HY206" s="27"/>
      <c r="HZ206" s="27"/>
      <c r="IB206" s="6"/>
      <c r="IC206" s="6"/>
      <c r="ID206" s="6"/>
      <c r="IE206" s="6"/>
      <c r="IG206" s="8"/>
      <c r="IH206" s="32"/>
      <c r="II206" s="27"/>
      <c r="IJ206" s="27"/>
      <c r="IL206" s="6"/>
      <c r="IM206" s="6"/>
      <c r="IN206" s="6"/>
      <c r="IO206" s="6"/>
      <c r="IQ206" s="8"/>
      <c r="IR206" s="32"/>
      <c r="IS206" s="27"/>
      <c r="IT206" s="27"/>
      <c r="IV206" s="6"/>
      <c r="IW206" s="6"/>
      <c r="IX206" s="6"/>
      <c r="IY206" s="6"/>
      <c r="JA206" s="8"/>
      <c r="JB206" s="32"/>
      <c r="JC206" s="27"/>
      <c r="JD206" s="27"/>
      <c r="JF206" s="6"/>
      <c r="JG206" s="6"/>
      <c r="JH206" s="6"/>
      <c r="JI206" s="6"/>
      <c r="JK206" s="8"/>
      <c r="JL206" s="32"/>
      <c r="JM206" s="27"/>
      <c r="JN206" s="27"/>
      <c r="JP206" s="6"/>
      <c r="JQ206" s="6"/>
      <c r="JR206" s="6"/>
      <c r="JS206" s="6"/>
      <c r="JU206" s="8"/>
      <c r="JV206" s="32"/>
      <c r="JW206" s="27"/>
      <c r="JX206" s="27"/>
      <c r="JZ206" s="6"/>
      <c r="KA206" s="6"/>
      <c r="KB206" s="6"/>
      <c r="KC206" s="6"/>
      <c r="KE206" s="8"/>
      <c r="KF206" s="32"/>
      <c r="KG206" s="27"/>
      <c r="KH206" s="27"/>
      <c r="KJ206" s="6"/>
      <c r="KK206" s="6"/>
      <c r="KL206" s="6"/>
      <c r="KM206" s="6"/>
      <c r="KO206" s="8"/>
      <c r="KP206" s="32"/>
      <c r="KQ206" s="27"/>
      <c r="KR206" s="27"/>
      <c r="KT206" s="6"/>
      <c r="KU206" s="6"/>
      <c r="KV206" s="6"/>
      <c r="KW206" s="6"/>
      <c r="KY206" s="8"/>
      <c r="KZ206" s="32"/>
      <c r="LA206" s="27"/>
      <c r="LB206" s="27"/>
      <c r="LD206" s="6"/>
      <c r="LE206" s="6"/>
      <c r="LF206" s="6"/>
      <c r="LG206" s="6"/>
      <c r="LI206" s="8"/>
      <c r="LJ206" s="32"/>
      <c r="LK206" s="27"/>
      <c r="LL206" s="27"/>
      <c r="LN206" s="6"/>
      <c r="LO206" s="6"/>
      <c r="LP206" s="6"/>
      <c r="LQ206" s="6"/>
      <c r="LS206" s="8"/>
      <c r="LT206" s="32"/>
      <c r="LU206" s="27"/>
      <c r="LV206" s="27"/>
      <c r="LX206" s="6"/>
      <c r="LY206" s="6"/>
      <c r="LZ206" s="6"/>
      <c r="MA206" s="6"/>
      <c r="MC206" s="8"/>
      <c r="MD206" s="32"/>
      <c r="ME206" s="27"/>
      <c r="MF206" s="27"/>
      <c r="MH206" s="6"/>
      <c r="MI206" s="6"/>
      <c r="MJ206" s="6"/>
      <c r="MK206" s="6"/>
      <c r="MM206" s="8"/>
      <c r="MN206" s="32"/>
      <c r="MO206" s="27"/>
      <c r="MP206" s="27"/>
      <c r="MR206" s="6"/>
      <c r="MS206" s="6"/>
      <c r="MT206" s="6"/>
      <c r="MU206" s="6"/>
      <c r="MW206" s="8"/>
      <c r="MX206" s="32"/>
      <c r="MY206" s="27"/>
      <c r="MZ206" s="27"/>
      <c r="NB206" s="6"/>
      <c r="NC206" s="6"/>
      <c r="ND206" s="6"/>
      <c r="NE206" s="6"/>
      <c r="NG206" s="8"/>
      <c r="NH206" s="32"/>
      <c r="NI206" s="27"/>
      <c r="NJ206" s="27"/>
      <c r="NL206" s="6"/>
      <c r="NM206" s="6"/>
      <c r="NN206" s="6"/>
      <c r="NO206" s="6"/>
      <c r="NQ206" s="8"/>
      <c r="NR206" s="32"/>
      <c r="NS206" s="27"/>
      <c r="NT206" s="27"/>
      <c r="NV206" s="6"/>
      <c r="NW206" s="6"/>
      <c r="NX206" s="6"/>
      <c r="NY206" s="6"/>
      <c r="OA206" s="8"/>
      <c r="OB206" s="32"/>
      <c r="OC206" s="27"/>
      <c r="OD206" s="27"/>
      <c r="OF206" s="6"/>
      <c r="OG206" s="6"/>
      <c r="OH206" s="6"/>
      <c r="OI206" s="6"/>
      <c r="OK206" s="8"/>
      <c r="OL206" s="32"/>
      <c r="OM206" s="27"/>
      <c r="ON206" s="27"/>
      <c r="OP206" s="6"/>
      <c r="OQ206" s="6"/>
      <c r="OR206" s="6"/>
      <c r="OS206" s="6"/>
      <c r="OT206" s="6"/>
      <c r="PF206" s="8"/>
      <c r="PG206" s="32"/>
      <c r="PH206" s="27"/>
      <c r="PI206" s="27"/>
      <c r="PK206" s="6"/>
      <c r="PL206" s="6"/>
      <c r="PM206" s="6"/>
      <c r="PN206" s="6"/>
      <c r="PO206" s="6"/>
      <c r="PQ206" s="8"/>
      <c r="PR206" s="32"/>
      <c r="PS206" s="27"/>
      <c r="PT206" s="27"/>
      <c r="PV206" s="6"/>
      <c r="PW206" s="6"/>
      <c r="PX206" s="6"/>
      <c r="PY206" s="6"/>
      <c r="PZ206" s="6"/>
      <c r="QB206" s="8"/>
      <c r="QC206" s="32"/>
      <c r="QD206" s="27"/>
      <c r="QE206" s="27"/>
      <c r="QG206" s="6"/>
      <c r="QH206" s="6"/>
      <c r="QI206" s="6"/>
      <c r="QJ206" s="6"/>
      <c r="QK206" s="6"/>
      <c r="QM206" s="8"/>
      <c r="QN206" s="32"/>
      <c r="QO206" s="27"/>
      <c r="QP206" s="27"/>
      <c r="QR206" s="6"/>
      <c r="QS206" s="6"/>
      <c r="QT206" s="6"/>
      <c r="QU206" s="6"/>
      <c r="QV206" s="6"/>
      <c r="QX206" s="8"/>
      <c r="QY206" s="32"/>
      <c r="QZ206" s="27"/>
      <c r="RA206" s="27"/>
      <c r="RC206" s="6"/>
      <c r="RD206" s="6"/>
      <c r="RE206" s="6"/>
      <c r="RF206" s="6"/>
      <c r="RG206" s="6"/>
    </row>
    <row r="207" spans="141:475">
      <c r="EK207" s="8"/>
      <c r="EL207" s="32"/>
      <c r="EM207" s="27"/>
      <c r="EN207" s="27"/>
      <c r="EP207" s="6"/>
      <c r="EQ207" s="6"/>
      <c r="ER207" s="6"/>
      <c r="ES207" s="6"/>
      <c r="EU207" s="8"/>
      <c r="EV207" s="32"/>
      <c r="EW207" s="27"/>
      <c r="EX207" s="27"/>
      <c r="EZ207" s="6"/>
      <c r="FA207" s="6"/>
      <c r="FB207" s="6"/>
      <c r="FC207" s="6"/>
      <c r="FE207" s="8"/>
      <c r="FF207" s="32"/>
      <c r="FG207" s="27"/>
      <c r="FH207" s="27"/>
      <c r="FJ207" s="6"/>
      <c r="FK207" s="6"/>
      <c r="FL207" s="6"/>
      <c r="FM207" s="6"/>
      <c r="FO207" s="8"/>
      <c r="FP207" s="32"/>
      <c r="FQ207" s="27"/>
      <c r="FR207" s="27"/>
      <c r="FT207" s="6"/>
      <c r="FU207" s="6"/>
      <c r="FV207" s="6"/>
      <c r="FW207" s="6"/>
      <c r="FY207" s="8"/>
      <c r="FZ207" s="32"/>
      <c r="GA207" s="27"/>
      <c r="GB207" s="27"/>
      <c r="GD207" s="6"/>
      <c r="GE207" s="6"/>
      <c r="GF207" s="6"/>
      <c r="GG207" s="6"/>
      <c r="GI207" s="8"/>
      <c r="GJ207" s="32"/>
      <c r="GK207" s="27"/>
      <c r="GL207" s="27"/>
      <c r="GN207" s="6"/>
      <c r="GO207" s="6"/>
      <c r="GP207" s="6"/>
      <c r="GQ207" s="6"/>
      <c r="GS207" s="8"/>
      <c r="GT207" s="32"/>
      <c r="GU207" s="27"/>
      <c r="GV207" s="27"/>
      <c r="GX207" s="6"/>
      <c r="GY207" s="6"/>
      <c r="GZ207" s="6"/>
      <c r="HA207" s="6"/>
      <c r="HC207" s="8"/>
      <c r="HD207" s="32"/>
      <c r="HE207" s="27"/>
      <c r="HF207" s="27"/>
      <c r="HH207" s="6"/>
      <c r="HI207" s="6"/>
      <c r="HJ207" s="6"/>
      <c r="HK207" s="6"/>
      <c r="HM207" s="8"/>
      <c r="HN207" s="32"/>
      <c r="HO207" s="27"/>
      <c r="HP207" s="27"/>
      <c r="HR207" s="6"/>
      <c r="HS207" s="6"/>
      <c r="HT207" s="6"/>
      <c r="HU207" s="6"/>
      <c r="HW207" s="8"/>
      <c r="HX207" s="32"/>
      <c r="HY207" s="27"/>
      <c r="HZ207" s="27"/>
      <c r="IB207" s="6"/>
      <c r="IC207" s="6"/>
      <c r="ID207" s="6"/>
      <c r="IE207" s="6"/>
      <c r="IG207" s="8"/>
      <c r="IH207" s="32"/>
      <c r="II207" s="27"/>
      <c r="IJ207" s="27"/>
      <c r="IL207" s="6"/>
      <c r="IM207" s="6"/>
      <c r="IN207" s="6"/>
      <c r="IO207" s="6"/>
      <c r="IQ207" s="8"/>
      <c r="IR207" s="32"/>
      <c r="IS207" s="27"/>
      <c r="IT207" s="27"/>
      <c r="IV207" s="6"/>
      <c r="IW207" s="6"/>
      <c r="IX207" s="6"/>
      <c r="IY207" s="6"/>
      <c r="JA207" s="8"/>
      <c r="JB207" s="32"/>
      <c r="JC207" s="27"/>
      <c r="JD207" s="27"/>
      <c r="JF207" s="6"/>
      <c r="JG207" s="6"/>
      <c r="JH207" s="6"/>
      <c r="JI207" s="6"/>
      <c r="JK207" s="8"/>
      <c r="JL207" s="32"/>
      <c r="JM207" s="27"/>
      <c r="JN207" s="27"/>
      <c r="JP207" s="6"/>
      <c r="JQ207" s="6"/>
      <c r="JR207" s="6"/>
      <c r="JS207" s="6"/>
      <c r="JU207" s="8"/>
      <c r="JV207" s="32"/>
      <c r="JW207" s="27"/>
      <c r="JX207" s="27"/>
      <c r="JZ207" s="6"/>
      <c r="KA207" s="6"/>
      <c r="KB207" s="6"/>
      <c r="KC207" s="6"/>
      <c r="KE207" s="8"/>
      <c r="KF207" s="32"/>
      <c r="KG207" s="27"/>
      <c r="KH207" s="27"/>
      <c r="KJ207" s="6"/>
      <c r="KK207" s="6"/>
      <c r="KL207" s="6"/>
      <c r="KM207" s="6"/>
      <c r="KO207" s="8"/>
      <c r="KP207" s="32"/>
      <c r="KQ207" s="27"/>
      <c r="KR207" s="27"/>
      <c r="KT207" s="6"/>
      <c r="KU207" s="6"/>
      <c r="KV207" s="6"/>
      <c r="KW207" s="6"/>
      <c r="KY207" s="8"/>
      <c r="KZ207" s="32"/>
      <c r="LA207" s="27"/>
      <c r="LB207" s="27"/>
      <c r="LD207" s="6"/>
      <c r="LE207" s="6"/>
      <c r="LF207" s="6"/>
      <c r="LG207" s="6"/>
      <c r="LI207" s="8"/>
      <c r="LJ207" s="32"/>
      <c r="LK207" s="27"/>
      <c r="LL207" s="27"/>
      <c r="LN207" s="6"/>
      <c r="LO207" s="6"/>
      <c r="LP207" s="6"/>
      <c r="LQ207" s="6"/>
      <c r="LS207" s="8"/>
      <c r="LT207" s="32"/>
      <c r="LU207" s="27"/>
      <c r="LV207" s="27"/>
      <c r="LX207" s="6"/>
      <c r="LY207" s="6"/>
      <c r="LZ207" s="6"/>
      <c r="MA207" s="6"/>
      <c r="MC207" s="8"/>
      <c r="MD207" s="32"/>
      <c r="ME207" s="27"/>
      <c r="MF207" s="27"/>
      <c r="MH207" s="6"/>
      <c r="MI207" s="6"/>
      <c r="MJ207" s="6"/>
      <c r="MK207" s="6"/>
      <c r="MM207" s="8"/>
      <c r="MN207" s="32"/>
      <c r="MO207" s="27"/>
      <c r="MP207" s="27"/>
      <c r="MR207" s="6"/>
      <c r="MS207" s="6"/>
      <c r="MT207" s="6"/>
      <c r="MU207" s="6"/>
      <c r="MW207" s="8"/>
      <c r="MX207" s="32"/>
      <c r="MY207" s="27"/>
      <c r="MZ207" s="27"/>
      <c r="NB207" s="6"/>
      <c r="NC207" s="6"/>
      <c r="ND207" s="6"/>
      <c r="NE207" s="6"/>
      <c r="NG207" s="8"/>
      <c r="NH207" s="32"/>
      <c r="NI207" s="27"/>
      <c r="NJ207" s="27"/>
      <c r="NL207" s="6"/>
      <c r="NM207" s="6"/>
      <c r="NN207" s="6"/>
      <c r="NO207" s="6"/>
      <c r="NQ207" s="8"/>
      <c r="NR207" s="32"/>
      <c r="NS207" s="27"/>
      <c r="NT207" s="27"/>
      <c r="NV207" s="6"/>
      <c r="NW207" s="6"/>
      <c r="NX207" s="6"/>
      <c r="NY207" s="6"/>
      <c r="OA207" s="8"/>
      <c r="OB207" s="32"/>
      <c r="OC207" s="27"/>
      <c r="OD207" s="27"/>
      <c r="OF207" s="6"/>
      <c r="OG207" s="6"/>
      <c r="OH207" s="6"/>
      <c r="OI207" s="6"/>
      <c r="OK207" s="8"/>
      <c r="OL207" s="32"/>
      <c r="OM207" s="27"/>
      <c r="ON207" s="27"/>
      <c r="OP207" s="6"/>
      <c r="OQ207" s="6"/>
      <c r="OR207" s="6"/>
      <c r="OS207" s="6"/>
      <c r="OT207" s="6"/>
      <c r="PF207" s="8"/>
      <c r="PG207" s="32"/>
      <c r="PH207" s="27"/>
      <c r="PI207" s="27"/>
      <c r="PK207" s="6"/>
      <c r="PL207" s="6"/>
      <c r="PM207" s="6"/>
      <c r="PN207" s="6"/>
      <c r="PO207" s="6"/>
      <c r="PQ207" s="8"/>
      <c r="PR207" s="32"/>
      <c r="PS207" s="27"/>
      <c r="PT207" s="27"/>
      <c r="PV207" s="6"/>
      <c r="PW207" s="6"/>
      <c r="PX207" s="6"/>
      <c r="PY207" s="6"/>
      <c r="PZ207" s="6"/>
      <c r="QB207" s="8"/>
      <c r="QC207" s="32"/>
      <c r="QD207" s="27"/>
      <c r="QE207" s="27"/>
      <c r="QG207" s="6"/>
      <c r="QH207" s="6"/>
      <c r="QI207" s="6"/>
      <c r="QJ207" s="6"/>
      <c r="QK207" s="6"/>
      <c r="QM207" s="8"/>
      <c r="QN207" s="32"/>
      <c r="QO207" s="27"/>
      <c r="QP207" s="27"/>
      <c r="QR207" s="6"/>
      <c r="QS207" s="6"/>
      <c r="QT207" s="6"/>
      <c r="QU207" s="6"/>
      <c r="QV207" s="6"/>
      <c r="QX207" s="8"/>
      <c r="QY207" s="32"/>
      <c r="QZ207" s="27"/>
      <c r="RA207" s="27"/>
      <c r="RC207" s="6"/>
      <c r="RD207" s="6"/>
      <c r="RE207" s="6"/>
      <c r="RF207" s="6"/>
      <c r="RG207" s="6"/>
    </row>
    <row r="208" spans="141:475">
      <c r="EK208" s="8"/>
      <c r="EL208" s="32"/>
      <c r="EM208" s="27"/>
      <c r="EN208" s="27"/>
      <c r="EP208" s="6"/>
      <c r="EQ208" s="6"/>
      <c r="ER208" s="6"/>
      <c r="ES208" s="6"/>
      <c r="EU208" s="8"/>
      <c r="EV208" s="32"/>
      <c r="EW208" s="27"/>
      <c r="EX208" s="27"/>
      <c r="EZ208" s="6"/>
      <c r="FA208" s="6"/>
      <c r="FB208" s="6"/>
      <c r="FC208" s="6"/>
      <c r="FE208" s="8"/>
      <c r="FF208" s="32"/>
      <c r="FG208" s="27"/>
      <c r="FH208" s="27"/>
      <c r="FJ208" s="6"/>
      <c r="FK208" s="6"/>
      <c r="FL208" s="6"/>
      <c r="FM208" s="6"/>
      <c r="FO208" s="8"/>
      <c r="FP208" s="32"/>
      <c r="FQ208" s="27"/>
      <c r="FR208" s="27"/>
      <c r="FT208" s="6"/>
      <c r="FU208" s="6"/>
      <c r="FV208" s="6"/>
      <c r="FW208" s="6"/>
      <c r="FY208" s="8"/>
      <c r="FZ208" s="32"/>
      <c r="GA208" s="27"/>
      <c r="GB208" s="27"/>
      <c r="GD208" s="6"/>
      <c r="GE208" s="6"/>
      <c r="GF208" s="6"/>
      <c r="GG208" s="6"/>
      <c r="GI208" s="8"/>
      <c r="GJ208" s="32"/>
      <c r="GK208" s="27"/>
      <c r="GL208" s="27"/>
      <c r="GN208" s="6"/>
      <c r="GO208" s="6"/>
      <c r="GP208" s="6"/>
      <c r="GQ208" s="6"/>
      <c r="GS208" s="8"/>
      <c r="GT208" s="32"/>
      <c r="GU208" s="27"/>
      <c r="GV208" s="27"/>
      <c r="GX208" s="6"/>
      <c r="GY208" s="6"/>
      <c r="GZ208" s="6"/>
      <c r="HA208" s="6"/>
      <c r="HC208" s="8"/>
      <c r="HD208" s="32"/>
      <c r="HE208" s="27"/>
      <c r="HF208" s="27"/>
      <c r="HH208" s="6"/>
      <c r="HI208" s="6"/>
      <c r="HJ208" s="6"/>
      <c r="HK208" s="6"/>
      <c r="HM208" s="8"/>
      <c r="HN208" s="32"/>
      <c r="HO208" s="27"/>
      <c r="HP208" s="27"/>
      <c r="HR208" s="6"/>
      <c r="HS208" s="6"/>
      <c r="HT208" s="6"/>
      <c r="HU208" s="6"/>
      <c r="HW208" s="8"/>
      <c r="HX208" s="32"/>
      <c r="HY208" s="27"/>
      <c r="HZ208" s="27"/>
      <c r="IB208" s="6"/>
      <c r="IC208" s="6"/>
      <c r="ID208" s="6"/>
      <c r="IE208" s="6"/>
      <c r="IG208" s="8"/>
      <c r="IH208" s="32"/>
      <c r="II208" s="27"/>
      <c r="IJ208" s="27"/>
      <c r="IL208" s="6"/>
      <c r="IM208" s="6"/>
      <c r="IN208" s="6"/>
      <c r="IO208" s="6"/>
      <c r="IQ208" s="8"/>
      <c r="IR208" s="32"/>
      <c r="IS208" s="27"/>
      <c r="IT208" s="27"/>
      <c r="IV208" s="6"/>
      <c r="IW208" s="6"/>
      <c r="IX208" s="6"/>
      <c r="IY208" s="6"/>
      <c r="JA208" s="8"/>
      <c r="JB208" s="32"/>
      <c r="JC208" s="27"/>
      <c r="JD208" s="27"/>
      <c r="JF208" s="6"/>
      <c r="JG208" s="6"/>
      <c r="JH208" s="6"/>
      <c r="JI208" s="6"/>
      <c r="JK208" s="8"/>
      <c r="JL208" s="32"/>
      <c r="JM208" s="27"/>
      <c r="JN208" s="27"/>
      <c r="JP208" s="6"/>
      <c r="JQ208" s="6"/>
      <c r="JR208" s="6"/>
      <c r="JS208" s="6"/>
      <c r="JU208" s="8"/>
      <c r="JV208" s="32"/>
      <c r="JW208" s="27"/>
      <c r="JX208" s="27"/>
      <c r="JZ208" s="6"/>
      <c r="KA208" s="6"/>
      <c r="KB208" s="6"/>
      <c r="KC208" s="6"/>
      <c r="KE208" s="8"/>
      <c r="KF208" s="32"/>
      <c r="KG208" s="27"/>
      <c r="KH208" s="27"/>
      <c r="KJ208" s="6"/>
      <c r="KK208" s="6"/>
      <c r="KL208" s="6"/>
      <c r="KM208" s="6"/>
      <c r="KO208" s="8"/>
      <c r="KP208" s="32"/>
      <c r="KQ208" s="27"/>
      <c r="KR208" s="27"/>
      <c r="KT208" s="6"/>
      <c r="KU208" s="6"/>
      <c r="KV208" s="6"/>
      <c r="KW208" s="6"/>
      <c r="KY208" s="8"/>
      <c r="KZ208" s="32"/>
      <c r="LA208" s="27"/>
      <c r="LB208" s="27"/>
      <c r="LD208" s="6"/>
      <c r="LE208" s="6"/>
      <c r="LF208" s="6"/>
      <c r="LG208" s="6"/>
      <c r="LI208" s="8"/>
      <c r="LJ208" s="32"/>
      <c r="LK208" s="27"/>
      <c r="LL208" s="27"/>
      <c r="LN208" s="6"/>
      <c r="LO208" s="6"/>
      <c r="LP208" s="6"/>
      <c r="LQ208" s="6"/>
      <c r="LS208" s="8"/>
      <c r="LT208" s="32"/>
      <c r="LU208" s="27"/>
      <c r="LV208" s="27"/>
      <c r="LX208" s="6"/>
      <c r="LY208" s="6"/>
      <c r="LZ208" s="6"/>
      <c r="MA208" s="6"/>
      <c r="MC208" s="8"/>
      <c r="MD208" s="32"/>
      <c r="ME208" s="27"/>
      <c r="MF208" s="27"/>
      <c r="MH208" s="6"/>
      <c r="MI208" s="6"/>
      <c r="MJ208" s="6"/>
      <c r="MK208" s="6"/>
      <c r="MM208" s="8"/>
      <c r="MN208" s="32"/>
      <c r="MO208" s="27"/>
      <c r="MP208" s="27"/>
      <c r="MR208" s="6"/>
      <c r="MS208" s="6"/>
      <c r="MT208" s="6"/>
      <c r="MU208" s="6"/>
      <c r="MW208" s="8"/>
      <c r="MX208" s="32"/>
      <c r="MY208" s="27"/>
      <c r="MZ208" s="27"/>
      <c r="NB208" s="6"/>
      <c r="NC208" s="6"/>
      <c r="ND208" s="6"/>
      <c r="NE208" s="6"/>
      <c r="NG208" s="8"/>
      <c r="NH208" s="32"/>
      <c r="NI208" s="27"/>
      <c r="NJ208" s="27"/>
      <c r="NL208" s="6"/>
      <c r="NM208" s="6"/>
      <c r="NN208" s="6"/>
      <c r="NO208" s="6"/>
      <c r="NQ208" s="8"/>
      <c r="NR208" s="32"/>
      <c r="NS208" s="27"/>
      <c r="NT208" s="27"/>
      <c r="NV208" s="6"/>
      <c r="NW208" s="6"/>
      <c r="NX208" s="6"/>
      <c r="NY208" s="6"/>
      <c r="OA208" s="8"/>
      <c r="OB208" s="32"/>
      <c r="OC208" s="27"/>
      <c r="OD208" s="27"/>
      <c r="OF208" s="6"/>
      <c r="OG208" s="6"/>
      <c r="OH208" s="6"/>
      <c r="OI208" s="6"/>
      <c r="OK208" s="8"/>
      <c r="OL208" s="32"/>
      <c r="OM208" s="27"/>
      <c r="ON208" s="27"/>
      <c r="OP208" s="6"/>
      <c r="OQ208" s="6"/>
      <c r="OR208" s="6"/>
      <c r="OS208" s="6"/>
      <c r="OT208" s="6"/>
      <c r="PF208" s="8"/>
      <c r="PG208" s="32"/>
      <c r="PH208" s="27"/>
      <c r="PI208" s="27"/>
      <c r="PK208" s="6"/>
      <c r="PL208" s="6"/>
      <c r="PM208" s="6"/>
      <c r="PN208" s="6"/>
      <c r="PO208" s="6"/>
      <c r="PQ208" s="8"/>
      <c r="PR208" s="32"/>
      <c r="PS208" s="27"/>
      <c r="PT208" s="27"/>
      <c r="PV208" s="6"/>
      <c r="PW208" s="6"/>
      <c r="PX208" s="6"/>
      <c r="PY208" s="6"/>
      <c r="PZ208" s="6"/>
      <c r="QB208" s="8"/>
      <c r="QC208" s="32"/>
      <c r="QD208" s="27"/>
      <c r="QE208" s="27"/>
      <c r="QG208" s="6"/>
      <c r="QH208" s="6"/>
      <c r="QI208" s="6"/>
      <c r="QJ208" s="6"/>
      <c r="QK208" s="6"/>
      <c r="QM208" s="8"/>
      <c r="QN208" s="32"/>
      <c r="QO208" s="27"/>
      <c r="QP208" s="27"/>
      <c r="QR208" s="6"/>
      <c r="QS208" s="6"/>
      <c r="QT208" s="6"/>
      <c r="QU208" s="6"/>
      <c r="QV208" s="6"/>
      <c r="QX208" s="8"/>
      <c r="QY208" s="32"/>
      <c r="QZ208" s="27"/>
      <c r="RA208" s="27"/>
      <c r="RC208" s="6"/>
      <c r="RD208" s="6"/>
      <c r="RE208" s="6"/>
      <c r="RF208" s="6"/>
      <c r="RG208" s="6"/>
    </row>
    <row r="209" spans="141:475">
      <c r="EK209" s="8"/>
      <c r="EL209" s="32"/>
      <c r="EM209" s="27"/>
      <c r="EN209" s="27"/>
      <c r="EP209" s="6"/>
      <c r="EQ209" s="6"/>
      <c r="ER209" s="6"/>
      <c r="ES209" s="6"/>
      <c r="EU209" s="8"/>
      <c r="EV209" s="32"/>
      <c r="EW209" s="27"/>
      <c r="EX209" s="27"/>
      <c r="EZ209" s="6"/>
      <c r="FA209" s="6"/>
      <c r="FB209" s="6"/>
      <c r="FC209" s="6"/>
      <c r="FE209" s="8"/>
      <c r="FF209" s="32"/>
      <c r="FG209" s="27"/>
      <c r="FH209" s="27"/>
      <c r="FJ209" s="6"/>
      <c r="FK209" s="6"/>
      <c r="FL209" s="6"/>
      <c r="FM209" s="6"/>
      <c r="FO209" s="8"/>
      <c r="FP209" s="32"/>
      <c r="FQ209" s="27"/>
      <c r="FR209" s="27"/>
      <c r="FT209" s="6"/>
      <c r="FU209" s="6"/>
      <c r="FV209" s="6"/>
      <c r="FW209" s="6"/>
      <c r="FY209" s="8"/>
      <c r="FZ209" s="32"/>
      <c r="GA209" s="27"/>
      <c r="GB209" s="27"/>
      <c r="GD209" s="6"/>
      <c r="GE209" s="6"/>
      <c r="GF209" s="6"/>
      <c r="GG209" s="6"/>
      <c r="GI209" s="8"/>
      <c r="GJ209" s="32"/>
      <c r="GK209" s="27"/>
      <c r="GL209" s="27"/>
      <c r="GN209" s="6"/>
      <c r="GO209" s="6"/>
      <c r="GP209" s="6"/>
      <c r="GQ209" s="6"/>
      <c r="GS209" s="8"/>
      <c r="GT209" s="32"/>
      <c r="GU209" s="27"/>
      <c r="GV209" s="27"/>
      <c r="GX209" s="6"/>
      <c r="GY209" s="6"/>
      <c r="GZ209" s="6"/>
      <c r="HA209" s="6"/>
      <c r="HC209" s="8"/>
      <c r="HD209" s="32"/>
      <c r="HE209" s="27"/>
      <c r="HF209" s="27"/>
      <c r="HH209" s="6"/>
      <c r="HI209" s="6"/>
      <c r="HJ209" s="6"/>
      <c r="HK209" s="6"/>
      <c r="HM209" s="8"/>
      <c r="HN209" s="32"/>
      <c r="HO209" s="27"/>
      <c r="HP209" s="27"/>
      <c r="HR209" s="6"/>
      <c r="HS209" s="6"/>
      <c r="HT209" s="6"/>
      <c r="HU209" s="6"/>
      <c r="HW209" s="8"/>
      <c r="HX209" s="32"/>
      <c r="HY209" s="27"/>
      <c r="HZ209" s="27"/>
      <c r="IB209" s="6"/>
      <c r="IC209" s="6"/>
      <c r="ID209" s="6"/>
      <c r="IE209" s="6"/>
      <c r="IG209" s="8"/>
      <c r="IH209" s="32"/>
      <c r="II209" s="27"/>
      <c r="IJ209" s="27"/>
      <c r="IL209" s="6"/>
      <c r="IM209" s="6"/>
      <c r="IN209" s="6"/>
      <c r="IO209" s="6"/>
      <c r="IQ209" s="8"/>
      <c r="IR209" s="32"/>
      <c r="IS209" s="27"/>
      <c r="IT209" s="27"/>
      <c r="IV209" s="6"/>
      <c r="IW209" s="6"/>
      <c r="IX209" s="6"/>
      <c r="IY209" s="6"/>
      <c r="JA209" s="8"/>
      <c r="JB209" s="32"/>
      <c r="JC209" s="27"/>
      <c r="JD209" s="27"/>
      <c r="JF209" s="6"/>
      <c r="JG209" s="6"/>
      <c r="JH209" s="6"/>
      <c r="JI209" s="6"/>
      <c r="JK209" s="8"/>
      <c r="JL209" s="32"/>
      <c r="JM209" s="27"/>
      <c r="JN209" s="27"/>
      <c r="JP209" s="6"/>
      <c r="JQ209" s="6"/>
      <c r="JR209" s="6"/>
      <c r="JS209" s="6"/>
      <c r="JU209" s="8"/>
      <c r="JV209" s="32"/>
      <c r="JW209" s="27"/>
      <c r="JX209" s="27"/>
      <c r="JZ209" s="6"/>
      <c r="KA209" s="6"/>
      <c r="KB209" s="6"/>
      <c r="KC209" s="6"/>
      <c r="KE209" s="8"/>
      <c r="KF209" s="32"/>
      <c r="KG209" s="27"/>
      <c r="KH209" s="27"/>
      <c r="KJ209" s="6"/>
      <c r="KK209" s="6"/>
      <c r="KL209" s="6"/>
      <c r="KM209" s="6"/>
      <c r="KO209" s="8"/>
      <c r="KP209" s="32"/>
      <c r="KQ209" s="27"/>
      <c r="KR209" s="27"/>
      <c r="KT209" s="6"/>
      <c r="KU209" s="6"/>
      <c r="KV209" s="6"/>
      <c r="KW209" s="6"/>
      <c r="KY209" s="8"/>
      <c r="KZ209" s="32"/>
      <c r="LA209" s="27"/>
      <c r="LB209" s="27"/>
      <c r="LD209" s="6"/>
      <c r="LE209" s="6"/>
      <c r="LF209" s="6"/>
      <c r="LG209" s="6"/>
      <c r="LI209" s="8"/>
      <c r="LJ209" s="32"/>
      <c r="LK209" s="27"/>
      <c r="LL209" s="27"/>
      <c r="LN209" s="6"/>
      <c r="LO209" s="6"/>
      <c r="LP209" s="6"/>
      <c r="LQ209" s="6"/>
      <c r="LS209" s="8"/>
      <c r="LT209" s="32"/>
      <c r="LU209" s="27"/>
      <c r="LV209" s="27"/>
      <c r="LX209" s="6"/>
      <c r="LY209" s="6"/>
      <c r="LZ209" s="6"/>
      <c r="MA209" s="6"/>
      <c r="MC209" s="8"/>
      <c r="MD209" s="32"/>
      <c r="ME209" s="27"/>
      <c r="MF209" s="27"/>
      <c r="MH209" s="6"/>
      <c r="MI209" s="6"/>
      <c r="MJ209" s="6"/>
      <c r="MK209" s="6"/>
      <c r="MM209" s="8"/>
      <c r="MN209" s="32"/>
      <c r="MO209" s="27"/>
      <c r="MP209" s="27"/>
      <c r="MR209" s="6"/>
      <c r="MS209" s="6"/>
      <c r="MT209" s="6"/>
      <c r="MU209" s="6"/>
      <c r="MW209" s="8"/>
      <c r="MX209" s="32"/>
      <c r="MY209" s="27"/>
      <c r="MZ209" s="27"/>
      <c r="NB209" s="6"/>
      <c r="NC209" s="6"/>
      <c r="ND209" s="6"/>
      <c r="NE209" s="6"/>
      <c r="NG209" s="8"/>
      <c r="NH209" s="32"/>
      <c r="NI209" s="27"/>
      <c r="NJ209" s="27"/>
      <c r="NL209" s="6"/>
      <c r="NM209" s="6"/>
      <c r="NN209" s="6"/>
      <c r="NO209" s="6"/>
      <c r="NQ209" s="8"/>
      <c r="NR209" s="32"/>
      <c r="NS209" s="27"/>
      <c r="NT209" s="27"/>
      <c r="NV209" s="6"/>
      <c r="NW209" s="6"/>
      <c r="NX209" s="6"/>
      <c r="NY209" s="6"/>
      <c r="OA209" s="8"/>
      <c r="OB209" s="32"/>
      <c r="OC209" s="27"/>
      <c r="OD209" s="27"/>
      <c r="OF209" s="6"/>
      <c r="OG209" s="6"/>
      <c r="OH209" s="6"/>
      <c r="OI209" s="6"/>
      <c r="OK209" s="8"/>
      <c r="OL209" s="32"/>
      <c r="OM209" s="27"/>
      <c r="ON209" s="27"/>
      <c r="OP209" s="6"/>
      <c r="OQ209" s="6"/>
      <c r="OR209" s="6"/>
      <c r="OS209" s="6"/>
      <c r="OT209" s="6"/>
      <c r="PF209" s="8"/>
      <c r="PG209" s="32"/>
      <c r="PH209" s="27"/>
      <c r="PI209" s="27"/>
      <c r="PK209" s="6"/>
      <c r="PL209" s="6"/>
      <c r="PM209" s="6"/>
      <c r="PN209" s="6"/>
      <c r="PO209" s="6"/>
      <c r="PQ209" s="8"/>
      <c r="PR209" s="32"/>
      <c r="PS209" s="27"/>
      <c r="PT209" s="27"/>
      <c r="PV209" s="6"/>
      <c r="PW209" s="6"/>
      <c r="PX209" s="6"/>
      <c r="PY209" s="6"/>
      <c r="PZ209" s="6"/>
      <c r="QB209" s="8"/>
      <c r="QC209" s="32"/>
      <c r="QD209" s="27"/>
      <c r="QE209" s="27"/>
      <c r="QG209" s="6"/>
      <c r="QH209" s="6"/>
      <c r="QI209" s="6"/>
      <c r="QJ209" s="6"/>
      <c r="QK209" s="6"/>
      <c r="QM209" s="8"/>
      <c r="QN209" s="32"/>
      <c r="QO209" s="27"/>
      <c r="QP209" s="27"/>
      <c r="QR209" s="6"/>
      <c r="QS209" s="6"/>
      <c r="QT209" s="6"/>
      <c r="QU209" s="6"/>
      <c r="QV209" s="6"/>
      <c r="QX209" s="8"/>
      <c r="QY209" s="32"/>
      <c r="QZ209" s="27"/>
      <c r="RA209" s="27"/>
      <c r="RC209" s="6"/>
      <c r="RD209" s="6"/>
      <c r="RE209" s="6"/>
      <c r="RF209" s="6"/>
      <c r="RG209" s="6"/>
    </row>
    <row r="210" spans="141:475">
      <c r="EK210" s="8"/>
      <c r="EL210" s="32"/>
      <c r="EM210" s="27"/>
      <c r="EN210" s="27"/>
      <c r="EP210" s="6"/>
      <c r="EQ210" s="6"/>
      <c r="ER210" s="6"/>
      <c r="ES210" s="6"/>
      <c r="EU210" s="8"/>
      <c r="EV210" s="32"/>
      <c r="EW210" s="27"/>
      <c r="EX210" s="27"/>
      <c r="EZ210" s="6"/>
      <c r="FA210" s="6"/>
      <c r="FB210" s="6"/>
      <c r="FC210" s="6"/>
      <c r="FE210" s="8"/>
      <c r="FF210" s="32"/>
      <c r="FG210" s="27"/>
      <c r="FH210" s="27"/>
      <c r="FJ210" s="6"/>
      <c r="FK210" s="6"/>
      <c r="FL210" s="6"/>
      <c r="FM210" s="6"/>
      <c r="FO210" s="8"/>
      <c r="FP210" s="32"/>
      <c r="FQ210" s="27"/>
      <c r="FR210" s="27"/>
      <c r="FT210" s="6"/>
      <c r="FU210" s="6"/>
      <c r="FV210" s="6"/>
      <c r="FW210" s="6"/>
      <c r="FY210" s="8"/>
      <c r="FZ210" s="32"/>
      <c r="GA210" s="27"/>
      <c r="GB210" s="27"/>
      <c r="GD210" s="6"/>
      <c r="GE210" s="6"/>
      <c r="GF210" s="6"/>
      <c r="GG210" s="6"/>
      <c r="GI210" s="8"/>
      <c r="GJ210" s="32"/>
      <c r="GK210" s="27"/>
      <c r="GL210" s="27"/>
      <c r="GN210" s="6"/>
      <c r="GO210" s="6"/>
      <c r="GP210" s="6"/>
      <c r="GQ210" s="6"/>
      <c r="GS210" s="8"/>
      <c r="GT210" s="32"/>
      <c r="GU210" s="27"/>
      <c r="GV210" s="27"/>
      <c r="GX210" s="6"/>
      <c r="GY210" s="6"/>
      <c r="GZ210" s="6"/>
      <c r="HA210" s="6"/>
      <c r="HC210" s="8"/>
      <c r="HD210" s="32"/>
      <c r="HE210" s="27"/>
      <c r="HF210" s="27"/>
      <c r="HH210" s="6"/>
      <c r="HI210" s="6"/>
      <c r="HJ210" s="6"/>
      <c r="HK210" s="6"/>
      <c r="HM210" s="8"/>
      <c r="HN210" s="32"/>
      <c r="HO210" s="27"/>
      <c r="HP210" s="27"/>
      <c r="HR210" s="6"/>
      <c r="HS210" s="6"/>
      <c r="HT210" s="6"/>
      <c r="HU210" s="6"/>
      <c r="HW210" s="8"/>
      <c r="HX210" s="32"/>
      <c r="HY210" s="27"/>
      <c r="HZ210" s="27"/>
      <c r="IB210" s="6"/>
      <c r="IC210" s="6"/>
      <c r="ID210" s="6"/>
      <c r="IE210" s="6"/>
      <c r="IG210" s="8"/>
      <c r="IH210" s="32"/>
      <c r="II210" s="27"/>
      <c r="IJ210" s="27"/>
      <c r="IL210" s="6"/>
      <c r="IM210" s="6"/>
      <c r="IN210" s="6"/>
      <c r="IO210" s="6"/>
      <c r="IQ210" s="8"/>
      <c r="IR210" s="32"/>
      <c r="IS210" s="27"/>
      <c r="IT210" s="27"/>
      <c r="IV210" s="6"/>
      <c r="IW210" s="6"/>
      <c r="IX210" s="6"/>
      <c r="IY210" s="6"/>
      <c r="JA210" s="8"/>
      <c r="JB210" s="32"/>
      <c r="JC210" s="27"/>
      <c r="JD210" s="27"/>
      <c r="JF210" s="6"/>
      <c r="JG210" s="6"/>
      <c r="JH210" s="6"/>
      <c r="JI210" s="6"/>
      <c r="JK210" s="8"/>
      <c r="JL210" s="32"/>
      <c r="JM210" s="27"/>
      <c r="JN210" s="27"/>
      <c r="JP210" s="6"/>
      <c r="JQ210" s="6"/>
      <c r="JR210" s="6"/>
      <c r="JS210" s="6"/>
      <c r="JU210" s="8"/>
      <c r="JV210" s="32"/>
      <c r="JW210" s="27"/>
      <c r="JX210" s="27"/>
      <c r="JZ210" s="6"/>
      <c r="KA210" s="6"/>
      <c r="KB210" s="6"/>
      <c r="KC210" s="6"/>
      <c r="KE210" s="8"/>
      <c r="KF210" s="32"/>
      <c r="KG210" s="27"/>
      <c r="KH210" s="27"/>
      <c r="KJ210" s="6"/>
      <c r="KK210" s="6"/>
      <c r="KL210" s="6"/>
      <c r="KM210" s="6"/>
      <c r="KO210" s="8"/>
      <c r="KP210" s="32"/>
      <c r="KQ210" s="27"/>
      <c r="KR210" s="27"/>
      <c r="KT210" s="6"/>
      <c r="KU210" s="6"/>
      <c r="KV210" s="6"/>
      <c r="KW210" s="6"/>
      <c r="KY210" s="8"/>
      <c r="KZ210" s="32"/>
      <c r="LA210" s="27"/>
      <c r="LB210" s="27"/>
      <c r="LD210" s="6"/>
      <c r="LE210" s="6"/>
      <c r="LF210" s="6"/>
      <c r="LG210" s="6"/>
      <c r="LI210" s="8"/>
      <c r="LJ210" s="32"/>
      <c r="LK210" s="27"/>
      <c r="LL210" s="27"/>
      <c r="LN210" s="6"/>
      <c r="LO210" s="6"/>
      <c r="LP210" s="6"/>
      <c r="LQ210" s="6"/>
      <c r="LS210" s="8"/>
      <c r="LT210" s="32"/>
      <c r="LU210" s="27"/>
      <c r="LV210" s="27"/>
      <c r="LX210" s="6"/>
      <c r="LY210" s="6"/>
      <c r="LZ210" s="6"/>
      <c r="MA210" s="6"/>
      <c r="MC210" s="8"/>
      <c r="MD210" s="32"/>
      <c r="ME210" s="27"/>
      <c r="MF210" s="27"/>
      <c r="MH210" s="6"/>
      <c r="MI210" s="6"/>
      <c r="MJ210" s="6"/>
      <c r="MK210" s="6"/>
      <c r="MM210" s="8"/>
      <c r="MN210" s="32"/>
      <c r="MO210" s="27"/>
      <c r="MP210" s="27"/>
      <c r="MR210" s="6"/>
      <c r="MS210" s="6"/>
      <c r="MT210" s="6"/>
      <c r="MU210" s="6"/>
      <c r="MW210" s="8"/>
      <c r="MX210" s="32"/>
      <c r="MY210" s="27"/>
      <c r="MZ210" s="27"/>
      <c r="NB210" s="6"/>
      <c r="NC210" s="6"/>
      <c r="ND210" s="6"/>
      <c r="NE210" s="6"/>
      <c r="NG210" s="8"/>
      <c r="NH210" s="32"/>
      <c r="NI210" s="27"/>
      <c r="NJ210" s="27"/>
      <c r="NL210" s="6"/>
      <c r="NM210" s="6"/>
      <c r="NN210" s="6"/>
      <c r="NO210" s="6"/>
      <c r="NQ210" s="8"/>
      <c r="NR210" s="32"/>
      <c r="NS210" s="27"/>
      <c r="NT210" s="27"/>
      <c r="NV210" s="6"/>
      <c r="NW210" s="6"/>
      <c r="NX210" s="6"/>
      <c r="NY210" s="6"/>
      <c r="OA210" s="8"/>
      <c r="OB210" s="32"/>
      <c r="OC210" s="27"/>
      <c r="OD210" s="27"/>
      <c r="OF210" s="6"/>
      <c r="OG210" s="6"/>
      <c r="OH210" s="6"/>
      <c r="OI210" s="6"/>
      <c r="OK210" s="8"/>
      <c r="OL210" s="32"/>
      <c r="OM210" s="27"/>
      <c r="ON210" s="27"/>
      <c r="OP210" s="6"/>
      <c r="OQ210" s="6"/>
      <c r="OR210" s="6"/>
      <c r="OS210" s="6"/>
      <c r="OT210" s="6"/>
      <c r="PF210" s="8"/>
      <c r="PG210" s="32"/>
      <c r="PH210" s="27"/>
      <c r="PI210" s="27"/>
      <c r="PK210" s="6"/>
      <c r="PL210" s="6"/>
      <c r="PM210" s="6"/>
      <c r="PN210" s="6"/>
      <c r="PO210" s="6"/>
      <c r="PQ210" s="8"/>
      <c r="PR210" s="32"/>
      <c r="PS210" s="27"/>
      <c r="PT210" s="27"/>
      <c r="PV210" s="6"/>
      <c r="PW210" s="6"/>
      <c r="PX210" s="6"/>
      <c r="PY210" s="6"/>
      <c r="PZ210" s="6"/>
      <c r="QB210" s="8"/>
      <c r="QC210" s="32"/>
      <c r="QD210" s="27"/>
      <c r="QE210" s="27"/>
      <c r="QG210" s="6"/>
      <c r="QH210" s="6"/>
      <c r="QI210" s="6"/>
      <c r="QJ210" s="6"/>
      <c r="QK210" s="6"/>
      <c r="QM210" s="8"/>
      <c r="QN210" s="32"/>
      <c r="QO210" s="27"/>
      <c r="QP210" s="27"/>
      <c r="QR210" s="6"/>
      <c r="QS210" s="6"/>
      <c r="QT210" s="6"/>
      <c r="QU210" s="6"/>
      <c r="QV210" s="6"/>
      <c r="QX210" s="8"/>
      <c r="QY210" s="32"/>
      <c r="QZ210" s="27"/>
      <c r="RA210" s="27"/>
      <c r="RC210" s="6"/>
      <c r="RD210" s="6"/>
      <c r="RE210" s="6"/>
      <c r="RF210" s="6"/>
      <c r="RG210" s="6"/>
    </row>
    <row r="211" spans="141:475">
      <c r="EK211" s="8"/>
      <c r="EL211" s="32"/>
      <c r="EM211" s="27"/>
      <c r="EN211" s="27"/>
      <c r="EP211" s="6"/>
      <c r="EQ211" s="6"/>
      <c r="ER211" s="6"/>
      <c r="ES211" s="6"/>
      <c r="EU211" s="8"/>
      <c r="EV211" s="32"/>
      <c r="EW211" s="27"/>
      <c r="EX211" s="27"/>
      <c r="EZ211" s="6"/>
      <c r="FA211" s="6"/>
      <c r="FB211" s="6"/>
      <c r="FC211" s="6"/>
      <c r="FE211" s="8"/>
      <c r="FF211" s="32"/>
      <c r="FG211" s="27"/>
      <c r="FH211" s="27"/>
      <c r="FJ211" s="6"/>
      <c r="FK211" s="6"/>
      <c r="FL211" s="6"/>
      <c r="FM211" s="6"/>
      <c r="FO211" s="8"/>
      <c r="FP211" s="32"/>
      <c r="FQ211" s="27"/>
      <c r="FR211" s="27"/>
      <c r="FT211" s="6"/>
      <c r="FU211" s="6"/>
      <c r="FV211" s="6"/>
      <c r="FW211" s="6"/>
      <c r="FY211" s="8"/>
      <c r="FZ211" s="32"/>
      <c r="GA211" s="27"/>
      <c r="GB211" s="27"/>
      <c r="GD211" s="6"/>
      <c r="GE211" s="6"/>
      <c r="GF211" s="6"/>
      <c r="GG211" s="6"/>
      <c r="GI211" s="8"/>
      <c r="GJ211" s="32"/>
      <c r="GK211" s="27"/>
      <c r="GL211" s="27"/>
      <c r="GN211" s="6"/>
      <c r="GO211" s="6"/>
      <c r="GP211" s="6"/>
      <c r="GQ211" s="6"/>
      <c r="GS211" s="8"/>
      <c r="GT211" s="32"/>
      <c r="GU211" s="27"/>
      <c r="GV211" s="27"/>
      <c r="GX211" s="6"/>
      <c r="GY211" s="6"/>
      <c r="GZ211" s="6"/>
      <c r="HA211" s="6"/>
      <c r="HC211" s="8"/>
      <c r="HD211" s="32"/>
      <c r="HE211" s="27"/>
      <c r="HF211" s="27"/>
      <c r="HH211" s="6"/>
      <c r="HI211" s="6"/>
      <c r="HJ211" s="6"/>
      <c r="HK211" s="6"/>
      <c r="HM211" s="8"/>
      <c r="HN211" s="32"/>
      <c r="HO211" s="27"/>
      <c r="HP211" s="27"/>
      <c r="HR211" s="6"/>
      <c r="HS211" s="6"/>
      <c r="HT211" s="6"/>
      <c r="HU211" s="6"/>
      <c r="HW211" s="8"/>
      <c r="HX211" s="32"/>
      <c r="HY211" s="27"/>
      <c r="HZ211" s="27"/>
      <c r="IB211" s="6"/>
      <c r="IC211" s="6"/>
      <c r="ID211" s="6"/>
      <c r="IE211" s="6"/>
      <c r="IG211" s="8"/>
      <c r="IH211" s="32"/>
      <c r="II211" s="27"/>
      <c r="IJ211" s="27"/>
      <c r="IL211" s="6"/>
      <c r="IM211" s="6"/>
      <c r="IN211" s="6"/>
      <c r="IO211" s="6"/>
      <c r="IQ211" s="8"/>
      <c r="IR211" s="32"/>
      <c r="IS211" s="27"/>
      <c r="IT211" s="27"/>
      <c r="IV211" s="6"/>
      <c r="IW211" s="6"/>
      <c r="IX211" s="6"/>
      <c r="IY211" s="6"/>
      <c r="JA211" s="8"/>
      <c r="JB211" s="32"/>
      <c r="JC211" s="27"/>
      <c r="JD211" s="27"/>
      <c r="JF211" s="6"/>
      <c r="JG211" s="6"/>
      <c r="JH211" s="6"/>
      <c r="JI211" s="6"/>
      <c r="JK211" s="8"/>
      <c r="JL211" s="32"/>
      <c r="JM211" s="27"/>
      <c r="JN211" s="27"/>
      <c r="JP211" s="6"/>
      <c r="JQ211" s="6"/>
      <c r="JR211" s="6"/>
      <c r="JS211" s="6"/>
      <c r="JU211" s="8"/>
      <c r="JV211" s="32"/>
      <c r="JW211" s="27"/>
      <c r="JX211" s="27"/>
      <c r="JZ211" s="6"/>
      <c r="KA211" s="6"/>
      <c r="KB211" s="6"/>
      <c r="KC211" s="6"/>
      <c r="KE211" s="8"/>
      <c r="KF211" s="32"/>
      <c r="KG211" s="27"/>
      <c r="KH211" s="27"/>
      <c r="KJ211" s="6"/>
      <c r="KK211" s="6"/>
      <c r="KL211" s="6"/>
      <c r="KM211" s="6"/>
      <c r="KO211" s="8"/>
      <c r="KP211" s="32"/>
      <c r="KQ211" s="27"/>
      <c r="KR211" s="27"/>
      <c r="KT211" s="6"/>
      <c r="KU211" s="6"/>
      <c r="KV211" s="6"/>
      <c r="KW211" s="6"/>
      <c r="KY211" s="8"/>
      <c r="KZ211" s="32"/>
      <c r="LA211" s="27"/>
      <c r="LB211" s="27"/>
      <c r="LD211" s="6"/>
      <c r="LE211" s="6"/>
      <c r="LF211" s="6"/>
      <c r="LG211" s="6"/>
      <c r="LI211" s="8"/>
      <c r="LJ211" s="32"/>
      <c r="LK211" s="27"/>
      <c r="LL211" s="27"/>
      <c r="LN211" s="6"/>
      <c r="LO211" s="6"/>
      <c r="LP211" s="6"/>
      <c r="LQ211" s="6"/>
      <c r="LS211" s="8"/>
      <c r="LT211" s="32"/>
      <c r="LU211" s="27"/>
      <c r="LV211" s="27"/>
      <c r="LX211" s="6"/>
      <c r="LY211" s="6"/>
      <c r="LZ211" s="6"/>
      <c r="MA211" s="6"/>
      <c r="MC211" s="8"/>
      <c r="MD211" s="32"/>
      <c r="ME211" s="27"/>
      <c r="MF211" s="27"/>
      <c r="MH211" s="6"/>
      <c r="MI211" s="6"/>
      <c r="MJ211" s="6"/>
      <c r="MK211" s="6"/>
      <c r="MM211" s="8"/>
      <c r="MN211" s="32"/>
      <c r="MO211" s="27"/>
      <c r="MP211" s="27"/>
      <c r="MR211" s="6"/>
      <c r="MS211" s="6"/>
      <c r="MT211" s="6"/>
      <c r="MU211" s="6"/>
      <c r="MW211" s="8"/>
      <c r="MX211" s="32"/>
      <c r="MY211" s="27"/>
      <c r="MZ211" s="27"/>
      <c r="NB211" s="6"/>
      <c r="NC211" s="6"/>
      <c r="ND211" s="6"/>
      <c r="NE211" s="6"/>
      <c r="NG211" s="8"/>
      <c r="NH211" s="32"/>
      <c r="NI211" s="27"/>
      <c r="NJ211" s="27"/>
      <c r="NL211" s="6"/>
      <c r="NM211" s="6"/>
      <c r="NN211" s="6"/>
      <c r="NO211" s="6"/>
      <c r="NQ211" s="8"/>
      <c r="NR211" s="32"/>
      <c r="NS211" s="27"/>
      <c r="NT211" s="27"/>
      <c r="NV211" s="6"/>
      <c r="NW211" s="6"/>
      <c r="NX211" s="6"/>
      <c r="NY211" s="6"/>
      <c r="OA211" s="8"/>
      <c r="OB211" s="32"/>
      <c r="OC211" s="27"/>
      <c r="OD211" s="27"/>
      <c r="OF211" s="6"/>
      <c r="OG211" s="6"/>
      <c r="OH211" s="6"/>
      <c r="OI211" s="6"/>
      <c r="OK211" s="8"/>
      <c r="OL211" s="32"/>
      <c r="OM211" s="27"/>
      <c r="ON211" s="27"/>
      <c r="OP211" s="6"/>
      <c r="OQ211" s="6"/>
      <c r="OR211" s="6"/>
      <c r="OS211" s="6"/>
      <c r="OT211" s="6"/>
      <c r="PF211" s="8"/>
      <c r="PG211" s="32"/>
      <c r="PH211" s="27"/>
      <c r="PI211" s="27"/>
      <c r="PK211" s="6"/>
      <c r="PL211" s="6"/>
      <c r="PM211" s="6"/>
      <c r="PN211" s="6"/>
      <c r="PO211" s="6"/>
      <c r="PQ211" s="8"/>
      <c r="PR211" s="32"/>
      <c r="PS211" s="27"/>
      <c r="PT211" s="27"/>
      <c r="PV211" s="6"/>
      <c r="PW211" s="6"/>
      <c r="PX211" s="6"/>
      <c r="PY211" s="6"/>
      <c r="PZ211" s="6"/>
      <c r="QB211" s="8"/>
      <c r="QC211" s="32"/>
      <c r="QD211" s="27"/>
      <c r="QE211" s="27"/>
      <c r="QG211" s="6"/>
      <c r="QH211" s="6"/>
      <c r="QI211" s="6"/>
      <c r="QJ211" s="6"/>
      <c r="QK211" s="6"/>
      <c r="QM211" s="8"/>
      <c r="QN211" s="32"/>
      <c r="QO211" s="27"/>
      <c r="QP211" s="27"/>
      <c r="QR211" s="6"/>
      <c r="QS211" s="6"/>
      <c r="QT211" s="6"/>
      <c r="QU211" s="6"/>
      <c r="QV211" s="6"/>
      <c r="QX211" s="8"/>
      <c r="QY211" s="32"/>
      <c r="QZ211" s="27"/>
      <c r="RA211" s="27"/>
      <c r="RC211" s="6"/>
      <c r="RD211" s="6"/>
      <c r="RE211" s="6"/>
      <c r="RF211" s="6"/>
      <c r="RG211" s="6"/>
    </row>
    <row r="212" spans="141:475">
      <c r="EK212" s="8"/>
      <c r="EL212" s="32"/>
      <c r="EM212" s="27"/>
      <c r="EN212" s="27"/>
      <c r="EP212" s="6"/>
      <c r="EQ212" s="6"/>
      <c r="ER212" s="6"/>
      <c r="ES212" s="6"/>
      <c r="EU212" s="8"/>
      <c r="EV212" s="32"/>
      <c r="EW212" s="27"/>
      <c r="EX212" s="27"/>
      <c r="EZ212" s="6"/>
      <c r="FA212" s="6"/>
      <c r="FB212" s="6"/>
      <c r="FC212" s="6"/>
      <c r="FE212" s="8"/>
      <c r="FF212" s="32"/>
      <c r="FG212" s="27"/>
      <c r="FH212" s="27"/>
      <c r="FJ212" s="6"/>
      <c r="FK212" s="6"/>
      <c r="FL212" s="6"/>
      <c r="FM212" s="6"/>
      <c r="FO212" s="8"/>
      <c r="FP212" s="32"/>
      <c r="FQ212" s="27"/>
      <c r="FR212" s="27"/>
      <c r="FT212" s="6"/>
      <c r="FU212" s="6"/>
      <c r="FV212" s="6"/>
      <c r="FW212" s="6"/>
      <c r="FY212" s="8"/>
      <c r="FZ212" s="32"/>
      <c r="GA212" s="27"/>
      <c r="GB212" s="27"/>
      <c r="GD212" s="6"/>
      <c r="GE212" s="6"/>
      <c r="GF212" s="6"/>
      <c r="GG212" s="6"/>
      <c r="GI212" s="8"/>
      <c r="GJ212" s="32"/>
      <c r="GK212" s="27"/>
      <c r="GL212" s="27"/>
      <c r="GN212" s="6"/>
      <c r="GO212" s="6"/>
      <c r="GP212" s="6"/>
      <c r="GQ212" s="6"/>
      <c r="GS212" s="8"/>
      <c r="GT212" s="32"/>
      <c r="GU212" s="27"/>
      <c r="GV212" s="27"/>
      <c r="GX212" s="6"/>
      <c r="GY212" s="6"/>
      <c r="GZ212" s="6"/>
      <c r="HA212" s="6"/>
      <c r="HC212" s="8"/>
      <c r="HD212" s="32"/>
      <c r="HE212" s="27"/>
      <c r="HF212" s="27"/>
      <c r="HH212" s="6"/>
      <c r="HI212" s="6"/>
      <c r="HJ212" s="6"/>
      <c r="HK212" s="6"/>
      <c r="HM212" s="8"/>
      <c r="HN212" s="32"/>
      <c r="HO212" s="27"/>
      <c r="HP212" s="27"/>
      <c r="HR212" s="6"/>
      <c r="HS212" s="6"/>
      <c r="HT212" s="6"/>
      <c r="HU212" s="6"/>
      <c r="HW212" s="8"/>
      <c r="HX212" s="32"/>
      <c r="HY212" s="27"/>
      <c r="HZ212" s="27"/>
      <c r="IB212" s="6"/>
      <c r="IC212" s="6"/>
      <c r="ID212" s="6"/>
      <c r="IE212" s="6"/>
      <c r="IG212" s="8"/>
      <c r="IH212" s="32"/>
      <c r="II212" s="27"/>
      <c r="IJ212" s="27"/>
      <c r="IL212" s="6"/>
      <c r="IM212" s="6"/>
      <c r="IN212" s="6"/>
      <c r="IO212" s="6"/>
      <c r="IQ212" s="8"/>
      <c r="IR212" s="32"/>
      <c r="IS212" s="27"/>
      <c r="IT212" s="27"/>
      <c r="IV212" s="6"/>
      <c r="IW212" s="6"/>
      <c r="IX212" s="6"/>
      <c r="IY212" s="6"/>
      <c r="JA212" s="8"/>
      <c r="JB212" s="32"/>
      <c r="JC212" s="27"/>
      <c r="JD212" s="27"/>
      <c r="JF212" s="6"/>
      <c r="JG212" s="6"/>
      <c r="JH212" s="6"/>
      <c r="JI212" s="6"/>
      <c r="JK212" s="8"/>
      <c r="JL212" s="32"/>
      <c r="JM212" s="27"/>
      <c r="JN212" s="27"/>
      <c r="JP212" s="6"/>
      <c r="JQ212" s="6"/>
      <c r="JR212" s="6"/>
      <c r="JS212" s="6"/>
      <c r="JU212" s="8"/>
      <c r="JV212" s="32"/>
      <c r="JW212" s="27"/>
      <c r="JX212" s="27"/>
      <c r="JZ212" s="6"/>
      <c r="KA212" s="6"/>
      <c r="KB212" s="6"/>
      <c r="KC212" s="6"/>
      <c r="KE212" s="8"/>
      <c r="KF212" s="32"/>
      <c r="KG212" s="27"/>
      <c r="KH212" s="27"/>
      <c r="KJ212" s="6"/>
      <c r="KK212" s="6"/>
      <c r="KL212" s="6"/>
      <c r="KM212" s="6"/>
      <c r="KO212" s="8"/>
      <c r="KP212" s="32"/>
      <c r="KQ212" s="27"/>
      <c r="KR212" s="27"/>
      <c r="KT212" s="6"/>
      <c r="KU212" s="6"/>
      <c r="KV212" s="6"/>
      <c r="KW212" s="6"/>
      <c r="KY212" s="8"/>
      <c r="KZ212" s="32"/>
      <c r="LA212" s="27"/>
      <c r="LB212" s="27"/>
      <c r="LD212" s="6"/>
      <c r="LE212" s="6"/>
      <c r="LF212" s="6"/>
      <c r="LG212" s="6"/>
      <c r="LI212" s="8"/>
      <c r="LJ212" s="32"/>
      <c r="LK212" s="27"/>
      <c r="LL212" s="27"/>
      <c r="LN212" s="6"/>
      <c r="LO212" s="6"/>
      <c r="LP212" s="6"/>
      <c r="LQ212" s="6"/>
      <c r="LS212" s="8"/>
      <c r="LT212" s="32"/>
      <c r="LU212" s="27"/>
      <c r="LV212" s="27"/>
      <c r="LX212" s="6"/>
      <c r="LY212" s="6"/>
      <c r="LZ212" s="6"/>
      <c r="MA212" s="6"/>
      <c r="MC212" s="8"/>
      <c r="MD212" s="32"/>
      <c r="ME212" s="27"/>
      <c r="MF212" s="27"/>
      <c r="MH212" s="6"/>
      <c r="MI212" s="6"/>
      <c r="MJ212" s="6"/>
      <c r="MK212" s="6"/>
      <c r="MM212" s="8"/>
      <c r="MN212" s="32"/>
      <c r="MO212" s="27"/>
      <c r="MP212" s="27"/>
      <c r="MR212" s="6"/>
      <c r="MS212" s="6"/>
      <c r="MT212" s="6"/>
      <c r="MU212" s="6"/>
      <c r="MW212" s="8"/>
      <c r="MX212" s="32"/>
      <c r="MY212" s="27"/>
      <c r="MZ212" s="27"/>
      <c r="NB212" s="6"/>
      <c r="NC212" s="6"/>
      <c r="ND212" s="6"/>
      <c r="NE212" s="6"/>
      <c r="NG212" s="8"/>
      <c r="NH212" s="32"/>
      <c r="NI212" s="27"/>
      <c r="NJ212" s="27"/>
      <c r="NL212" s="6"/>
      <c r="NM212" s="6"/>
      <c r="NN212" s="6"/>
      <c r="NO212" s="6"/>
      <c r="NQ212" s="8"/>
      <c r="NR212" s="32"/>
      <c r="NS212" s="27"/>
      <c r="NT212" s="27"/>
      <c r="NV212" s="6"/>
      <c r="NW212" s="6"/>
      <c r="NX212" s="6"/>
      <c r="NY212" s="6"/>
      <c r="OA212" s="8"/>
      <c r="OB212" s="32"/>
      <c r="OC212" s="27"/>
      <c r="OD212" s="27"/>
      <c r="OF212" s="6"/>
      <c r="OG212" s="6"/>
      <c r="OH212" s="6"/>
      <c r="OI212" s="6"/>
      <c r="OK212" s="8"/>
      <c r="OL212" s="32"/>
      <c r="OM212" s="27"/>
      <c r="ON212" s="27"/>
      <c r="OP212" s="6"/>
      <c r="OQ212" s="6"/>
      <c r="OR212" s="6"/>
      <c r="OS212" s="6"/>
      <c r="OT212" s="6"/>
      <c r="PF212" s="8"/>
      <c r="PG212" s="32"/>
      <c r="PH212" s="27"/>
      <c r="PI212" s="27"/>
      <c r="PK212" s="6"/>
      <c r="PL212" s="6"/>
      <c r="PM212" s="6"/>
      <c r="PN212" s="6"/>
      <c r="PO212" s="6"/>
      <c r="PQ212" s="8"/>
      <c r="PR212" s="32"/>
      <c r="PS212" s="27"/>
      <c r="PT212" s="27"/>
      <c r="PV212" s="6"/>
      <c r="PW212" s="6"/>
      <c r="PX212" s="6"/>
      <c r="PY212" s="6"/>
      <c r="PZ212" s="6"/>
      <c r="QB212" s="8"/>
      <c r="QC212" s="32"/>
      <c r="QD212" s="27"/>
      <c r="QE212" s="27"/>
      <c r="QG212" s="6"/>
      <c r="QH212" s="6"/>
      <c r="QI212" s="6"/>
      <c r="QJ212" s="6"/>
      <c r="QK212" s="6"/>
      <c r="QM212" s="8"/>
      <c r="QN212" s="32"/>
      <c r="QO212" s="27"/>
      <c r="QP212" s="27"/>
      <c r="QR212" s="6"/>
      <c r="QS212" s="6"/>
      <c r="QT212" s="6"/>
      <c r="QU212" s="6"/>
      <c r="QV212" s="6"/>
      <c r="QX212" s="8"/>
      <c r="QY212" s="32"/>
      <c r="QZ212" s="27"/>
      <c r="RA212" s="27"/>
      <c r="RC212" s="6"/>
      <c r="RD212" s="6"/>
      <c r="RE212" s="6"/>
      <c r="RF212" s="6"/>
      <c r="RG212" s="6"/>
    </row>
    <row r="213" spans="141:475">
      <c r="EK213" s="8"/>
      <c r="EL213" s="32"/>
      <c r="EM213" s="27"/>
      <c r="EN213" s="27"/>
      <c r="EP213" s="6"/>
      <c r="EQ213" s="6"/>
      <c r="ER213" s="6"/>
      <c r="ES213" s="6"/>
      <c r="EU213" s="8"/>
      <c r="EV213" s="32"/>
      <c r="EW213" s="27"/>
      <c r="EX213" s="27"/>
      <c r="EZ213" s="6"/>
      <c r="FA213" s="6"/>
      <c r="FB213" s="6"/>
      <c r="FC213" s="6"/>
      <c r="FE213" s="8"/>
      <c r="FF213" s="32"/>
      <c r="FG213" s="27"/>
      <c r="FH213" s="27"/>
      <c r="FJ213" s="6"/>
      <c r="FK213" s="6"/>
      <c r="FL213" s="6"/>
      <c r="FM213" s="6"/>
      <c r="FO213" s="8"/>
      <c r="FP213" s="32"/>
      <c r="FQ213" s="27"/>
      <c r="FR213" s="27"/>
      <c r="FT213" s="6"/>
      <c r="FU213" s="6"/>
      <c r="FV213" s="6"/>
      <c r="FW213" s="6"/>
      <c r="FY213" s="8"/>
      <c r="FZ213" s="32"/>
      <c r="GA213" s="27"/>
      <c r="GB213" s="27"/>
      <c r="GD213" s="6"/>
      <c r="GE213" s="6"/>
      <c r="GF213" s="6"/>
      <c r="GG213" s="6"/>
      <c r="GI213" s="8"/>
      <c r="GJ213" s="32"/>
      <c r="GK213" s="27"/>
      <c r="GL213" s="27"/>
      <c r="GN213" s="6"/>
      <c r="GO213" s="6"/>
      <c r="GP213" s="6"/>
      <c r="GQ213" s="6"/>
      <c r="GS213" s="8"/>
      <c r="GT213" s="32"/>
      <c r="GU213" s="27"/>
      <c r="GV213" s="27"/>
      <c r="GX213" s="6"/>
      <c r="GY213" s="6"/>
      <c r="GZ213" s="6"/>
      <c r="HA213" s="6"/>
      <c r="HC213" s="8"/>
      <c r="HD213" s="32"/>
      <c r="HE213" s="27"/>
      <c r="HF213" s="27"/>
      <c r="HH213" s="6"/>
      <c r="HI213" s="6"/>
      <c r="HJ213" s="6"/>
      <c r="HK213" s="6"/>
      <c r="HM213" s="8"/>
      <c r="HN213" s="32"/>
      <c r="HO213" s="27"/>
      <c r="HP213" s="27"/>
      <c r="HR213" s="6"/>
      <c r="HS213" s="6"/>
      <c r="HT213" s="6"/>
      <c r="HU213" s="6"/>
      <c r="HW213" s="8"/>
      <c r="HX213" s="32"/>
      <c r="HY213" s="27"/>
      <c r="HZ213" s="27"/>
      <c r="IB213" s="6"/>
      <c r="IC213" s="6"/>
      <c r="ID213" s="6"/>
      <c r="IE213" s="6"/>
      <c r="IG213" s="8"/>
      <c r="IH213" s="32"/>
      <c r="II213" s="27"/>
      <c r="IJ213" s="27"/>
      <c r="IL213" s="6"/>
      <c r="IM213" s="6"/>
      <c r="IN213" s="6"/>
      <c r="IO213" s="6"/>
      <c r="IQ213" s="8"/>
      <c r="IR213" s="32"/>
      <c r="IS213" s="27"/>
      <c r="IT213" s="27"/>
      <c r="IV213" s="6"/>
      <c r="IW213" s="6"/>
      <c r="IX213" s="6"/>
      <c r="IY213" s="6"/>
      <c r="JA213" s="8"/>
      <c r="JB213" s="32"/>
      <c r="JC213" s="27"/>
      <c r="JD213" s="27"/>
      <c r="JF213" s="6"/>
      <c r="JG213" s="6"/>
      <c r="JH213" s="6"/>
      <c r="JI213" s="6"/>
      <c r="JK213" s="8"/>
      <c r="JL213" s="32"/>
      <c r="JM213" s="27"/>
      <c r="JN213" s="27"/>
      <c r="JP213" s="6"/>
      <c r="JQ213" s="6"/>
      <c r="JR213" s="6"/>
      <c r="JS213" s="6"/>
      <c r="JU213" s="8"/>
      <c r="JV213" s="32"/>
      <c r="JW213" s="27"/>
      <c r="JX213" s="27"/>
      <c r="JZ213" s="6"/>
      <c r="KA213" s="6"/>
      <c r="KB213" s="6"/>
      <c r="KC213" s="6"/>
      <c r="KE213" s="8"/>
      <c r="KF213" s="32"/>
      <c r="KG213" s="27"/>
      <c r="KH213" s="27"/>
      <c r="KJ213" s="6"/>
      <c r="KK213" s="6"/>
      <c r="KL213" s="6"/>
      <c r="KM213" s="6"/>
      <c r="KO213" s="8"/>
      <c r="KP213" s="32"/>
      <c r="KQ213" s="27"/>
      <c r="KR213" s="27"/>
      <c r="KT213" s="6"/>
      <c r="KU213" s="6"/>
      <c r="KV213" s="6"/>
      <c r="KW213" s="6"/>
      <c r="KY213" s="8"/>
      <c r="KZ213" s="32"/>
      <c r="LA213" s="27"/>
      <c r="LB213" s="27"/>
      <c r="LD213" s="6"/>
      <c r="LE213" s="6"/>
      <c r="LF213" s="6"/>
      <c r="LG213" s="6"/>
      <c r="LI213" s="8"/>
      <c r="LJ213" s="32"/>
      <c r="LK213" s="27"/>
      <c r="LL213" s="27"/>
      <c r="LN213" s="6"/>
      <c r="LO213" s="6"/>
      <c r="LP213" s="6"/>
      <c r="LQ213" s="6"/>
      <c r="LS213" s="8"/>
      <c r="LT213" s="32"/>
      <c r="LU213" s="27"/>
      <c r="LV213" s="27"/>
      <c r="LX213" s="6"/>
      <c r="LY213" s="6"/>
      <c r="LZ213" s="6"/>
      <c r="MA213" s="6"/>
      <c r="MC213" s="8"/>
      <c r="MD213" s="32"/>
      <c r="ME213" s="27"/>
      <c r="MF213" s="27"/>
      <c r="MH213" s="6"/>
      <c r="MI213" s="6"/>
      <c r="MJ213" s="6"/>
      <c r="MK213" s="6"/>
      <c r="MM213" s="8"/>
      <c r="MN213" s="32"/>
      <c r="MO213" s="27"/>
      <c r="MP213" s="27"/>
      <c r="MR213" s="6"/>
      <c r="MS213" s="6"/>
      <c r="MT213" s="6"/>
      <c r="MU213" s="6"/>
      <c r="MW213" s="8"/>
      <c r="MX213" s="32"/>
      <c r="MY213" s="27"/>
      <c r="MZ213" s="27"/>
      <c r="NB213" s="6"/>
      <c r="NC213" s="6"/>
      <c r="ND213" s="6"/>
      <c r="NE213" s="6"/>
      <c r="NG213" s="8"/>
      <c r="NH213" s="32"/>
      <c r="NI213" s="27"/>
      <c r="NJ213" s="27"/>
      <c r="NL213" s="6"/>
      <c r="NM213" s="6"/>
      <c r="NN213" s="6"/>
      <c r="NO213" s="6"/>
      <c r="NQ213" s="8"/>
      <c r="NR213" s="32"/>
      <c r="NS213" s="27"/>
      <c r="NT213" s="27"/>
      <c r="NV213" s="6"/>
      <c r="NW213" s="6"/>
      <c r="NX213" s="6"/>
      <c r="NY213" s="6"/>
      <c r="OA213" s="8"/>
      <c r="OB213" s="32"/>
      <c r="OC213" s="27"/>
      <c r="OD213" s="27"/>
      <c r="OF213" s="6"/>
      <c r="OG213" s="6"/>
      <c r="OH213" s="6"/>
      <c r="OI213" s="6"/>
      <c r="OK213" s="8"/>
      <c r="OL213" s="32"/>
      <c r="OM213" s="27"/>
      <c r="ON213" s="27"/>
      <c r="OP213" s="6"/>
      <c r="OQ213" s="6"/>
      <c r="OR213" s="6"/>
      <c r="OS213" s="6"/>
      <c r="OT213" s="6"/>
      <c r="PF213" s="8"/>
      <c r="PG213" s="32"/>
      <c r="PH213" s="27"/>
      <c r="PI213" s="27"/>
      <c r="PK213" s="6"/>
      <c r="PL213" s="6"/>
      <c r="PM213" s="6"/>
      <c r="PN213" s="6"/>
      <c r="PO213" s="6"/>
      <c r="PQ213" s="8"/>
      <c r="PR213" s="32"/>
      <c r="PS213" s="27"/>
      <c r="PT213" s="27"/>
      <c r="PV213" s="6"/>
      <c r="PW213" s="6"/>
      <c r="PX213" s="6"/>
      <c r="PY213" s="6"/>
      <c r="PZ213" s="6"/>
      <c r="QB213" s="8"/>
      <c r="QC213" s="32"/>
      <c r="QD213" s="27"/>
      <c r="QE213" s="27"/>
      <c r="QG213" s="6"/>
      <c r="QH213" s="6"/>
      <c r="QI213" s="6"/>
      <c r="QJ213" s="6"/>
      <c r="QK213" s="6"/>
      <c r="QM213" s="8"/>
      <c r="QN213" s="32"/>
      <c r="QO213" s="27"/>
      <c r="QP213" s="27"/>
      <c r="QR213" s="6"/>
      <c r="QS213" s="6"/>
      <c r="QT213" s="6"/>
      <c r="QU213" s="6"/>
      <c r="QV213" s="6"/>
      <c r="QX213" s="8"/>
      <c r="QY213" s="32"/>
      <c r="QZ213" s="27"/>
      <c r="RA213" s="27"/>
      <c r="RC213" s="6"/>
      <c r="RD213" s="6"/>
      <c r="RE213" s="6"/>
      <c r="RF213" s="6"/>
      <c r="RG213" s="6"/>
    </row>
    <row r="214" spans="141:475">
      <c r="EK214" s="8"/>
      <c r="EL214" s="32"/>
      <c r="EM214" s="27"/>
      <c r="EN214" s="27"/>
      <c r="EP214" s="6"/>
      <c r="EQ214" s="6"/>
      <c r="ER214" s="6"/>
      <c r="ES214" s="6"/>
      <c r="EU214" s="8"/>
      <c r="EV214" s="32"/>
      <c r="EW214" s="27"/>
      <c r="EX214" s="27"/>
      <c r="EZ214" s="6"/>
      <c r="FA214" s="6"/>
      <c r="FB214" s="6"/>
      <c r="FC214" s="6"/>
      <c r="FE214" s="8"/>
      <c r="FF214" s="32"/>
      <c r="FG214" s="27"/>
      <c r="FH214" s="27"/>
      <c r="FJ214" s="6"/>
      <c r="FK214" s="6"/>
      <c r="FL214" s="6"/>
      <c r="FM214" s="6"/>
      <c r="FO214" s="8"/>
      <c r="FP214" s="32"/>
      <c r="FQ214" s="27"/>
      <c r="FR214" s="27"/>
      <c r="FT214" s="6"/>
      <c r="FU214" s="6"/>
      <c r="FV214" s="6"/>
      <c r="FW214" s="6"/>
      <c r="FY214" s="8"/>
      <c r="FZ214" s="32"/>
      <c r="GA214" s="27"/>
      <c r="GB214" s="27"/>
      <c r="GD214" s="6"/>
      <c r="GE214" s="6"/>
      <c r="GF214" s="6"/>
      <c r="GG214" s="6"/>
      <c r="GI214" s="8"/>
      <c r="GJ214" s="32"/>
      <c r="GK214" s="27"/>
      <c r="GL214" s="27"/>
      <c r="GN214" s="6"/>
      <c r="GO214" s="6"/>
      <c r="GP214" s="6"/>
      <c r="GQ214" s="6"/>
      <c r="GS214" s="8"/>
      <c r="GT214" s="32"/>
      <c r="GU214" s="27"/>
      <c r="GV214" s="27"/>
      <c r="GX214" s="6"/>
      <c r="GY214" s="6"/>
      <c r="GZ214" s="6"/>
      <c r="HA214" s="6"/>
      <c r="HC214" s="8"/>
      <c r="HD214" s="32"/>
      <c r="HE214" s="27"/>
      <c r="HF214" s="27"/>
      <c r="HH214" s="6"/>
      <c r="HI214" s="6"/>
      <c r="HJ214" s="6"/>
      <c r="HK214" s="6"/>
      <c r="HM214" s="8"/>
      <c r="HN214" s="32"/>
      <c r="HO214" s="27"/>
      <c r="HP214" s="27"/>
      <c r="HR214" s="6"/>
      <c r="HS214" s="6"/>
      <c r="HT214" s="6"/>
      <c r="HU214" s="6"/>
      <c r="HW214" s="8"/>
      <c r="HX214" s="32"/>
      <c r="HY214" s="27"/>
      <c r="HZ214" s="27"/>
      <c r="IB214" s="6"/>
      <c r="IC214" s="6"/>
      <c r="ID214" s="6"/>
      <c r="IE214" s="6"/>
      <c r="IG214" s="8"/>
      <c r="IH214" s="32"/>
      <c r="II214" s="27"/>
      <c r="IJ214" s="27"/>
      <c r="IL214" s="6"/>
      <c r="IM214" s="6"/>
      <c r="IN214" s="6"/>
      <c r="IO214" s="6"/>
      <c r="IQ214" s="8"/>
      <c r="IR214" s="32"/>
      <c r="IS214" s="27"/>
      <c r="IT214" s="27"/>
      <c r="IV214" s="6"/>
      <c r="IW214" s="6"/>
      <c r="IX214" s="6"/>
      <c r="IY214" s="6"/>
      <c r="JA214" s="8"/>
      <c r="JB214" s="32"/>
      <c r="JC214" s="27"/>
      <c r="JD214" s="27"/>
      <c r="JF214" s="6"/>
      <c r="JG214" s="6"/>
      <c r="JH214" s="6"/>
      <c r="JI214" s="6"/>
      <c r="JK214" s="8"/>
      <c r="JL214" s="32"/>
      <c r="JM214" s="27"/>
      <c r="JN214" s="27"/>
      <c r="JP214" s="6"/>
      <c r="JQ214" s="6"/>
      <c r="JR214" s="6"/>
      <c r="JS214" s="6"/>
      <c r="JU214" s="8"/>
      <c r="JV214" s="32"/>
      <c r="JW214" s="27"/>
      <c r="JX214" s="27"/>
      <c r="JZ214" s="6"/>
      <c r="KA214" s="6"/>
      <c r="KB214" s="6"/>
      <c r="KC214" s="6"/>
      <c r="KE214" s="8"/>
      <c r="KF214" s="32"/>
      <c r="KG214" s="27"/>
      <c r="KH214" s="27"/>
      <c r="KJ214" s="6"/>
      <c r="KK214" s="6"/>
      <c r="KL214" s="6"/>
      <c r="KM214" s="6"/>
      <c r="KO214" s="8"/>
      <c r="KP214" s="32"/>
      <c r="KQ214" s="27"/>
      <c r="KR214" s="27"/>
      <c r="KT214" s="6"/>
      <c r="KU214" s="6"/>
      <c r="KV214" s="6"/>
      <c r="KW214" s="6"/>
      <c r="KY214" s="8"/>
      <c r="KZ214" s="32"/>
      <c r="LA214" s="27"/>
      <c r="LB214" s="27"/>
      <c r="LD214" s="6"/>
      <c r="LE214" s="6"/>
      <c r="LF214" s="6"/>
      <c r="LG214" s="6"/>
      <c r="LI214" s="8"/>
      <c r="LJ214" s="32"/>
      <c r="LK214" s="27"/>
      <c r="LL214" s="27"/>
      <c r="LN214" s="6"/>
      <c r="LO214" s="6"/>
      <c r="LP214" s="6"/>
      <c r="LQ214" s="6"/>
      <c r="LS214" s="8"/>
      <c r="LT214" s="32"/>
      <c r="LU214" s="27"/>
      <c r="LV214" s="27"/>
      <c r="LX214" s="6"/>
      <c r="LY214" s="6"/>
      <c r="LZ214" s="6"/>
      <c r="MA214" s="6"/>
      <c r="MC214" s="8"/>
      <c r="MD214" s="32"/>
      <c r="ME214" s="27"/>
      <c r="MF214" s="27"/>
      <c r="MH214" s="6"/>
      <c r="MI214" s="6"/>
      <c r="MJ214" s="6"/>
      <c r="MK214" s="6"/>
      <c r="MM214" s="8"/>
      <c r="MN214" s="32"/>
      <c r="MO214" s="27"/>
      <c r="MP214" s="27"/>
      <c r="MR214" s="6"/>
      <c r="MS214" s="6"/>
      <c r="MT214" s="6"/>
      <c r="MU214" s="6"/>
      <c r="MW214" s="8"/>
      <c r="MX214" s="32"/>
      <c r="MY214" s="27"/>
      <c r="MZ214" s="27"/>
      <c r="NB214" s="6"/>
      <c r="NC214" s="6"/>
      <c r="ND214" s="6"/>
      <c r="NE214" s="6"/>
      <c r="NG214" s="8"/>
      <c r="NH214" s="32"/>
      <c r="NI214" s="27"/>
      <c r="NJ214" s="27"/>
      <c r="NL214" s="6"/>
      <c r="NM214" s="6"/>
      <c r="NN214" s="6"/>
      <c r="NO214" s="6"/>
      <c r="NQ214" s="8"/>
      <c r="NR214" s="32"/>
      <c r="NS214" s="27"/>
      <c r="NT214" s="27"/>
      <c r="NV214" s="6"/>
      <c r="NW214" s="6"/>
      <c r="NX214" s="6"/>
      <c r="NY214" s="6"/>
      <c r="OA214" s="8"/>
      <c r="OB214" s="32"/>
      <c r="OC214" s="27"/>
      <c r="OD214" s="27"/>
      <c r="OF214" s="6"/>
      <c r="OG214" s="6"/>
      <c r="OH214" s="6"/>
      <c r="OI214" s="6"/>
      <c r="OK214" s="8"/>
      <c r="OL214" s="32"/>
      <c r="OM214" s="27"/>
      <c r="ON214" s="27"/>
      <c r="OP214" s="6"/>
      <c r="OQ214" s="6"/>
      <c r="OR214" s="6"/>
      <c r="OS214" s="6"/>
      <c r="OT214" s="6"/>
      <c r="PF214" s="8"/>
      <c r="PG214" s="32"/>
      <c r="PH214" s="27"/>
      <c r="PI214" s="27"/>
      <c r="PK214" s="6"/>
      <c r="PL214" s="6"/>
      <c r="PM214" s="6"/>
      <c r="PN214" s="6"/>
      <c r="PO214" s="6"/>
      <c r="PQ214" s="8"/>
      <c r="PR214" s="32"/>
      <c r="PS214" s="27"/>
      <c r="PT214" s="27"/>
      <c r="PV214" s="6"/>
      <c r="PW214" s="6"/>
      <c r="PX214" s="6"/>
      <c r="PY214" s="6"/>
      <c r="PZ214" s="6"/>
      <c r="QB214" s="8"/>
      <c r="QC214" s="32"/>
      <c r="QD214" s="27"/>
      <c r="QE214" s="27"/>
      <c r="QG214" s="6"/>
      <c r="QH214" s="6"/>
      <c r="QI214" s="6"/>
      <c r="QJ214" s="6"/>
      <c r="QK214" s="6"/>
      <c r="QM214" s="8"/>
      <c r="QN214" s="32"/>
      <c r="QO214" s="27"/>
      <c r="QP214" s="27"/>
      <c r="QR214" s="6"/>
      <c r="QS214" s="6"/>
      <c r="QT214" s="6"/>
      <c r="QU214" s="6"/>
      <c r="QV214" s="6"/>
      <c r="QX214" s="8"/>
      <c r="QY214" s="32"/>
      <c r="QZ214" s="27"/>
      <c r="RA214" s="27"/>
      <c r="RC214" s="6"/>
      <c r="RD214" s="6"/>
      <c r="RE214" s="6"/>
      <c r="RF214" s="6"/>
      <c r="RG214" s="6"/>
    </row>
    <row r="215" spans="141:475">
      <c r="EK215" s="8"/>
      <c r="EL215" s="32"/>
      <c r="EM215" s="27"/>
      <c r="EN215" s="27"/>
      <c r="EP215" s="6"/>
      <c r="EQ215" s="6"/>
      <c r="ER215" s="6"/>
      <c r="ES215" s="6"/>
      <c r="EU215" s="8"/>
      <c r="EV215" s="32"/>
      <c r="EW215" s="27"/>
      <c r="EX215" s="27"/>
      <c r="EZ215" s="6"/>
      <c r="FA215" s="6"/>
      <c r="FB215" s="6"/>
      <c r="FC215" s="6"/>
      <c r="FE215" s="8"/>
      <c r="FF215" s="32"/>
      <c r="FG215" s="27"/>
      <c r="FH215" s="27"/>
      <c r="FJ215" s="6"/>
      <c r="FK215" s="6"/>
      <c r="FL215" s="6"/>
      <c r="FM215" s="6"/>
      <c r="FO215" s="8"/>
      <c r="FP215" s="32"/>
      <c r="FQ215" s="27"/>
      <c r="FR215" s="27"/>
      <c r="FT215" s="6"/>
      <c r="FU215" s="6"/>
      <c r="FV215" s="6"/>
      <c r="FW215" s="6"/>
      <c r="FY215" s="8"/>
      <c r="FZ215" s="32"/>
      <c r="GA215" s="27"/>
      <c r="GB215" s="27"/>
      <c r="GD215" s="6"/>
      <c r="GE215" s="6"/>
      <c r="GF215" s="6"/>
      <c r="GG215" s="6"/>
      <c r="GI215" s="8"/>
      <c r="GJ215" s="32"/>
      <c r="GK215" s="27"/>
      <c r="GL215" s="27"/>
      <c r="GN215" s="6"/>
      <c r="GO215" s="6"/>
      <c r="GP215" s="6"/>
      <c r="GQ215" s="6"/>
      <c r="GS215" s="8"/>
      <c r="GT215" s="32"/>
      <c r="GU215" s="27"/>
      <c r="GV215" s="27"/>
      <c r="GX215" s="6"/>
      <c r="GY215" s="6"/>
      <c r="GZ215" s="6"/>
      <c r="HA215" s="6"/>
      <c r="HC215" s="8"/>
      <c r="HD215" s="32"/>
      <c r="HE215" s="27"/>
      <c r="HF215" s="27"/>
      <c r="HH215" s="6"/>
      <c r="HI215" s="6"/>
      <c r="HJ215" s="6"/>
      <c r="HK215" s="6"/>
      <c r="HM215" s="8"/>
      <c r="HN215" s="32"/>
      <c r="HO215" s="27"/>
      <c r="HP215" s="27"/>
      <c r="HR215" s="6"/>
      <c r="HS215" s="6"/>
      <c r="HT215" s="6"/>
      <c r="HU215" s="6"/>
      <c r="HW215" s="8"/>
      <c r="HX215" s="32"/>
      <c r="HY215" s="27"/>
      <c r="HZ215" s="27"/>
      <c r="IB215" s="6"/>
      <c r="IC215" s="6"/>
      <c r="ID215" s="6"/>
      <c r="IE215" s="6"/>
      <c r="IG215" s="8"/>
      <c r="IH215" s="32"/>
      <c r="II215" s="27"/>
      <c r="IJ215" s="27"/>
      <c r="IL215" s="6"/>
      <c r="IM215" s="6"/>
      <c r="IN215" s="6"/>
      <c r="IO215" s="6"/>
      <c r="IQ215" s="8"/>
      <c r="IR215" s="32"/>
      <c r="IS215" s="27"/>
      <c r="IT215" s="27"/>
      <c r="IV215" s="6"/>
      <c r="IW215" s="6"/>
      <c r="IX215" s="6"/>
      <c r="IY215" s="6"/>
      <c r="JA215" s="8"/>
      <c r="JB215" s="32"/>
      <c r="JC215" s="27"/>
      <c r="JD215" s="27"/>
      <c r="JF215" s="6"/>
      <c r="JG215" s="6"/>
      <c r="JH215" s="6"/>
      <c r="JI215" s="6"/>
      <c r="JK215" s="8"/>
      <c r="JL215" s="32"/>
      <c r="JM215" s="27"/>
      <c r="JN215" s="27"/>
      <c r="JP215" s="6"/>
      <c r="JQ215" s="6"/>
      <c r="JR215" s="6"/>
      <c r="JS215" s="6"/>
      <c r="JU215" s="8"/>
      <c r="JV215" s="32"/>
      <c r="JW215" s="27"/>
      <c r="JX215" s="27"/>
      <c r="JZ215" s="6"/>
      <c r="KA215" s="6"/>
      <c r="KB215" s="6"/>
      <c r="KC215" s="6"/>
      <c r="KE215" s="8"/>
      <c r="KF215" s="32"/>
      <c r="KG215" s="27"/>
      <c r="KH215" s="27"/>
      <c r="KJ215" s="6"/>
      <c r="KK215" s="6"/>
      <c r="KL215" s="6"/>
      <c r="KM215" s="6"/>
      <c r="KO215" s="8"/>
      <c r="KP215" s="32"/>
      <c r="KQ215" s="27"/>
      <c r="KR215" s="27"/>
      <c r="KT215" s="6"/>
      <c r="KU215" s="6"/>
      <c r="KV215" s="6"/>
      <c r="KW215" s="6"/>
      <c r="KY215" s="8"/>
      <c r="KZ215" s="32"/>
      <c r="LA215" s="27"/>
      <c r="LB215" s="27"/>
      <c r="LD215" s="6"/>
      <c r="LE215" s="6"/>
      <c r="LF215" s="6"/>
      <c r="LG215" s="6"/>
      <c r="LI215" s="8"/>
      <c r="LJ215" s="32"/>
      <c r="LK215" s="27"/>
      <c r="LL215" s="27"/>
      <c r="LN215" s="6"/>
      <c r="LO215" s="6"/>
      <c r="LP215" s="6"/>
      <c r="LQ215" s="6"/>
      <c r="LS215" s="8"/>
      <c r="LT215" s="32"/>
      <c r="LU215" s="27"/>
      <c r="LV215" s="27"/>
      <c r="LX215" s="6"/>
      <c r="LY215" s="6"/>
      <c r="LZ215" s="6"/>
      <c r="MA215" s="6"/>
      <c r="MC215" s="8"/>
      <c r="MD215" s="32"/>
      <c r="ME215" s="27"/>
      <c r="MF215" s="27"/>
      <c r="MH215" s="6"/>
      <c r="MI215" s="6"/>
      <c r="MJ215" s="6"/>
      <c r="MK215" s="6"/>
      <c r="MM215" s="8"/>
      <c r="MN215" s="32"/>
      <c r="MO215" s="27"/>
      <c r="MP215" s="27"/>
      <c r="MR215" s="6"/>
      <c r="MS215" s="6"/>
      <c r="MT215" s="6"/>
      <c r="MU215" s="6"/>
      <c r="MW215" s="8"/>
      <c r="MX215" s="32"/>
      <c r="MY215" s="27"/>
      <c r="MZ215" s="27"/>
      <c r="NB215" s="6"/>
      <c r="NC215" s="6"/>
      <c r="ND215" s="6"/>
      <c r="NE215" s="6"/>
      <c r="NG215" s="8"/>
      <c r="NH215" s="32"/>
      <c r="NI215" s="27"/>
      <c r="NJ215" s="27"/>
      <c r="NL215" s="6"/>
      <c r="NM215" s="6"/>
      <c r="NN215" s="6"/>
      <c r="NO215" s="6"/>
      <c r="NQ215" s="8"/>
      <c r="NR215" s="32"/>
      <c r="NS215" s="27"/>
      <c r="NT215" s="27"/>
      <c r="NV215" s="6"/>
      <c r="NW215" s="6"/>
      <c r="NX215" s="6"/>
      <c r="NY215" s="6"/>
      <c r="OA215" s="8"/>
      <c r="OB215" s="32"/>
      <c r="OC215" s="27"/>
      <c r="OD215" s="27"/>
      <c r="OF215" s="6"/>
      <c r="OG215" s="6"/>
      <c r="OH215" s="6"/>
      <c r="OI215" s="6"/>
      <c r="OK215" s="8"/>
      <c r="OL215" s="32"/>
      <c r="OM215" s="27"/>
      <c r="ON215" s="27"/>
      <c r="OP215" s="6"/>
      <c r="OQ215" s="6"/>
      <c r="OR215" s="6"/>
      <c r="OS215" s="6"/>
      <c r="OT215" s="6"/>
      <c r="PF215" s="8"/>
      <c r="PG215" s="32"/>
      <c r="PH215" s="27"/>
      <c r="PI215" s="27"/>
      <c r="PK215" s="6"/>
      <c r="PL215" s="6"/>
      <c r="PM215" s="6"/>
      <c r="PN215" s="6"/>
      <c r="PO215" s="6"/>
      <c r="PQ215" s="8"/>
      <c r="PR215" s="32"/>
      <c r="PS215" s="27"/>
      <c r="PT215" s="27"/>
      <c r="PV215" s="6"/>
      <c r="PW215" s="6"/>
      <c r="PX215" s="6"/>
      <c r="PY215" s="6"/>
      <c r="PZ215" s="6"/>
      <c r="QB215" s="8"/>
      <c r="QC215" s="32"/>
      <c r="QD215" s="27"/>
      <c r="QE215" s="27"/>
      <c r="QG215" s="6"/>
      <c r="QH215" s="6"/>
      <c r="QI215" s="6"/>
      <c r="QJ215" s="6"/>
      <c r="QK215" s="6"/>
      <c r="QM215" s="8"/>
      <c r="QN215" s="32"/>
      <c r="QO215" s="27"/>
      <c r="QP215" s="27"/>
      <c r="QR215" s="6"/>
      <c r="QS215" s="6"/>
      <c r="QT215" s="6"/>
      <c r="QU215" s="6"/>
      <c r="QV215" s="6"/>
      <c r="QX215" s="8"/>
      <c r="QY215" s="32"/>
      <c r="QZ215" s="27"/>
      <c r="RA215" s="27"/>
      <c r="RC215" s="6"/>
      <c r="RD215" s="6"/>
      <c r="RE215" s="6"/>
      <c r="RF215" s="6"/>
      <c r="RG215" s="6"/>
    </row>
    <row r="216" spans="141:475">
      <c r="EK216" s="8"/>
      <c r="EL216" s="32"/>
      <c r="EM216" s="27"/>
      <c r="EN216" s="27"/>
      <c r="EP216" s="6"/>
      <c r="EQ216" s="6"/>
      <c r="ER216" s="6"/>
      <c r="ES216" s="6"/>
      <c r="EU216" s="8"/>
      <c r="EV216" s="32"/>
      <c r="EW216" s="27"/>
      <c r="EX216" s="27"/>
      <c r="EZ216" s="6"/>
      <c r="FA216" s="6"/>
      <c r="FB216" s="6"/>
      <c r="FC216" s="6"/>
      <c r="FE216" s="8"/>
      <c r="FF216" s="32"/>
      <c r="FG216" s="27"/>
      <c r="FH216" s="27"/>
      <c r="FJ216" s="6"/>
      <c r="FK216" s="6"/>
      <c r="FL216" s="6"/>
      <c r="FM216" s="6"/>
      <c r="FO216" s="8"/>
      <c r="FP216" s="32"/>
      <c r="FQ216" s="27"/>
      <c r="FR216" s="27"/>
      <c r="FT216" s="6"/>
      <c r="FU216" s="6"/>
      <c r="FV216" s="6"/>
      <c r="FW216" s="6"/>
      <c r="FY216" s="8"/>
      <c r="FZ216" s="32"/>
      <c r="GA216" s="27"/>
      <c r="GB216" s="27"/>
      <c r="GD216" s="6"/>
      <c r="GE216" s="6"/>
      <c r="GF216" s="6"/>
      <c r="GG216" s="6"/>
      <c r="GI216" s="8"/>
      <c r="GJ216" s="32"/>
      <c r="GK216" s="27"/>
      <c r="GL216" s="27"/>
      <c r="GN216" s="6"/>
      <c r="GO216" s="6"/>
      <c r="GP216" s="6"/>
      <c r="GQ216" s="6"/>
      <c r="GS216" s="8"/>
      <c r="GT216" s="32"/>
      <c r="GU216" s="27"/>
      <c r="GV216" s="27"/>
      <c r="GX216" s="6"/>
      <c r="GY216" s="6"/>
      <c r="GZ216" s="6"/>
      <c r="HA216" s="6"/>
      <c r="HC216" s="8"/>
      <c r="HD216" s="32"/>
      <c r="HE216" s="27"/>
      <c r="HF216" s="27"/>
      <c r="HH216" s="6"/>
      <c r="HI216" s="6"/>
      <c r="HJ216" s="6"/>
      <c r="HK216" s="6"/>
      <c r="HM216" s="8"/>
      <c r="HN216" s="32"/>
      <c r="HO216" s="27"/>
      <c r="HP216" s="27"/>
      <c r="HR216" s="6"/>
      <c r="HS216" s="6"/>
      <c r="HT216" s="6"/>
      <c r="HU216" s="6"/>
      <c r="HW216" s="8"/>
      <c r="HX216" s="32"/>
      <c r="HY216" s="27"/>
      <c r="HZ216" s="27"/>
      <c r="IB216" s="6"/>
      <c r="IC216" s="6"/>
      <c r="ID216" s="6"/>
      <c r="IE216" s="6"/>
      <c r="IG216" s="8"/>
      <c r="IH216" s="32"/>
      <c r="II216" s="27"/>
      <c r="IJ216" s="27"/>
      <c r="IL216" s="6"/>
      <c r="IM216" s="6"/>
      <c r="IN216" s="6"/>
      <c r="IO216" s="6"/>
      <c r="IQ216" s="8"/>
      <c r="IR216" s="32"/>
      <c r="IS216" s="27"/>
      <c r="IT216" s="27"/>
      <c r="IV216" s="6"/>
      <c r="IW216" s="6"/>
      <c r="IX216" s="6"/>
      <c r="IY216" s="6"/>
      <c r="JA216" s="8"/>
      <c r="JB216" s="32"/>
      <c r="JC216" s="27"/>
      <c r="JD216" s="27"/>
      <c r="JF216" s="6"/>
      <c r="JG216" s="6"/>
      <c r="JH216" s="6"/>
      <c r="JI216" s="6"/>
      <c r="JK216" s="8"/>
      <c r="JL216" s="32"/>
      <c r="JM216" s="27"/>
      <c r="JN216" s="27"/>
      <c r="JP216" s="6"/>
      <c r="JQ216" s="6"/>
      <c r="JR216" s="6"/>
      <c r="JS216" s="6"/>
      <c r="JU216" s="8"/>
      <c r="JV216" s="32"/>
      <c r="JW216" s="27"/>
      <c r="JX216" s="27"/>
      <c r="JZ216" s="6"/>
      <c r="KA216" s="6"/>
      <c r="KB216" s="6"/>
      <c r="KC216" s="6"/>
      <c r="KE216" s="8"/>
      <c r="KF216" s="32"/>
      <c r="KG216" s="27"/>
      <c r="KH216" s="27"/>
      <c r="KJ216" s="6"/>
      <c r="KK216" s="6"/>
      <c r="KL216" s="6"/>
      <c r="KM216" s="6"/>
      <c r="KO216" s="8"/>
      <c r="KP216" s="32"/>
      <c r="KQ216" s="27"/>
      <c r="KR216" s="27"/>
      <c r="KT216" s="6"/>
      <c r="KU216" s="6"/>
      <c r="KV216" s="6"/>
      <c r="KW216" s="6"/>
      <c r="KY216" s="8"/>
      <c r="KZ216" s="32"/>
      <c r="LA216" s="27"/>
      <c r="LB216" s="27"/>
      <c r="LD216" s="6"/>
      <c r="LE216" s="6"/>
      <c r="LF216" s="6"/>
      <c r="LG216" s="6"/>
      <c r="LI216" s="8"/>
      <c r="LJ216" s="32"/>
      <c r="LK216" s="27"/>
      <c r="LL216" s="27"/>
      <c r="LN216" s="6"/>
      <c r="LO216" s="6"/>
      <c r="LP216" s="6"/>
      <c r="LQ216" s="6"/>
      <c r="LS216" s="8"/>
      <c r="LT216" s="32"/>
      <c r="LU216" s="27"/>
      <c r="LV216" s="27"/>
      <c r="LX216" s="6"/>
      <c r="LY216" s="6"/>
      <c r="LZ216" s="6"/>
      <c r="MA216" s="6"/>
      <c r="MC216" s="8"/>
      <c r="MD216" s="32"/>
      <c r="ME216" s="27"/>
      <c r="MF216" s="27"/>
      <c r="MH216" s="6"/>
      <c r="MI216" s="6"/>
      <c r="MJ216" s="6"/>
      <c r="MK216" s="6"/>
      <c r="MM216" s="8"/>
      <c r="MN216" s="32"/>
      <c r="MO216" s="27"/>
      <c r="MP216" s="27"/>
      <c r="MR216" s="6"/>
      <c r="MS216" s="6"/>
      <c r="MT216" s="6"/>
      <c r="MU216" s="6"/>
      <c r="MW216" s="8"/>
      <c r="MX216" s="32"/>
      <c r="MY216" s="27"/>
      <c r="MZ216" s="27"/>
      <c r="NB216" s="6"/>
      <c r="NC216" s="6"/>
      <c r="ND216" s="6"/>
      <c r="NE216" s="6"/>
      <c r="NG216" s="8"/>
      <c r="NH216" s="32"/>
      <c r="NI216" s="27"/>
      <c r="NJ216" s="27"/>
      <c r="NL216" s="6"/>
      <c r="NM216" s="6"/>
      <c r="NN216" s="6"/>
      <c r="NO216" s="6"/>
      <c r="NQ216" s="8"/>
      <c r="NR216" s="32"/>
      <c r="NS216" s="27"/>
      <c r="NT216" s="27"/>
      <c r="NV216" s="6"/>
      <c r="NW216" s="6"/>
      <c r="NX216" s="6"/>
      <c r="NY216" s="6"/>
      <c r="OA216" s="8"/>
      <c r="OB216" s="32"/>
      <c r="OC216" s="27"/>
      <c r="OD216" s="27"/>
      <c r="OF216" s="6"/>
      <c r="OG216" s="6"/>
      <c r="OH216" s="6"/>
      <c r="OI216" s="6"/>
      <c r="OK216" s="8"/>
      <c r="OL216" s="32"/>
      <c r="OM216" s="27"/>
      <c r="ON216" s="27"/>
      <c r="OP216" s="6"/>
      <c r="OQ216" s="6"/>
      <c r="OR216" s="6"/>
      <c r="OS216" s="6"/>
      <c r="OT216" s="6"/>
      <c r="PF216" s="8"/>
      <c r="PG216" s="32"/>
      <c r="PH216" s="27"/>
      <c r="PI216" s="27"/>
      <c r="PK216" s="6"/>
      <c r="PL216" s="6"/>
      <c r="PM216" s="6"/>
      <c r="PN216" s="6"/>
      <c r="PO216" s="6"/>
      <c r="PQ216" s="8"/>
      <c r="PR216" s="32"/>
      <c r="PS216" s="27"/>
      <c r="PT216" s="27"/>
      <c r="PV216" s="6"/>
      <c r="PW216" s="6"/>
      <c r="PX216" s="6"/>
      <c r="PY216" s="6"/>
      <c r="PZ216" s="6"/>
      <c r="QB216" s="8"/>
      <c r="QC216" s="32"/>
      <c r="QD216" s="27"/>
      <c r="QE216" s="27"/>
      <c r="QG216" s="6"/>
      <c r="QH216" s="6"/>
      <c r="QI216" s="6"/>
      <c r="QJ216" s="6"/>
      <c r="QK216" s="6"/>
      <c r="QM216" s="8"/>
      <c r="QN216" s="32"/>
      <c r="QO216" s="27"/>
      <c r="QP216" s="27"/>
      <c r="QR216" s="6"/>
      <c r="QS216" s="6"/>
      <c r="QT216" s="6"/>
      <c r="QU216" s="6"/>
      <c r="QV216" s="6"/>
      <c r="QX216" s="8"/>
      <c r="QY216" s="32"/>
      <c r="QZ216" s="27"/>
      <c r="RA216" s="27"/>
      <c r="RC216" s="6"/>
      <c r="RD216" s="6"/>
      <c r="RE216" s="6"/>
      <c r="RF216" s="6"/>
      <c r="RG216" s="6"/>
    </row>
    <row r="217" spans="141:475">
      <c r="EK217" s="8"/>
      <c r="EL217" s="32"/>
      <c r="EM217" s="27"/>
      <c r="EN217" s="27"/>
      <c r="EP217" s="6"/>
      <c r="EQ217" s="6"/>
      <c r="ER217" s="6"/>
      <c r="ES217" s="6"/>
      <c r="EU217" s="8"/>
      <c r="EV217" s="32"/>
      <c r="EW217" s="27"/>
      <c r="EX217" s="27"/>
      <c r="EZ217" s="6"/>
      <c r="FA217" s="6"/>
      <c r="FB217" s="6"/>
      <c r="FC217" s="6"/>
      <c r="FE217" s="8"/>
      <c r="FF217" s="32"/>
      <c r="FG217" s="27"/>
      <c r="FH217" s="27"/>
      <c r="FJ217" s="6"/>
      <c r="FK217" s="6"/>
      <c r="FL217" s="6"/>
      <c r="FM217" s="6"/>
      <c r="FO217" s="8"/>
      <c r="FP217" s="32"/>
      <c r="FQ217" s="27"/>
      <c r="FR217" s="27"/>
      <c r="FT217" s="6"/>
      <c r="FU217" s="6"/>
      <c r="FV217" s="6"/>
      <c r="FW217" s="6"/>
      <c r="FY217" s="8"/>
      <c r="FZ217" s="32"/>
      <c r="GA217" s="27"/>
      <c r="GB217" s="27"/>
      <c r="GD217" s="6"/>
      <c r="GE217" s="6"/>
      <c r="GF217" s="6"/>
      <c r="GG217" s="6"/>
      <c r="GI217" s="8"/>
      <c r="GJ217" s="32"/>
      <c r="GK217" s="27"/>
      <c r="GL217" s="27"/>
      <c r="GN217" s="6"/>
      <c r="GO217" s="6"/>
      <c r="GP217" s="6"/>
      <c r="GQ217" s="6"/>
      <c r="GS217" s="8"/>
      <c r="GT217" s="32"/>
      <c r="GU217" s="27"/>
      <c r="GV217" s="27"/>
      <c r="GX217" s="6"/>
      <c r="GY217" s="6"/>
      <c r="GZ217" s="6"/>
      <c r="HA217" s="6"/>
      <c r="HC217" s="8"/>
      <c r="HD217" s="32"/>
      <c r="HE217" s="27"/>
      <c r="HF217" s="27"/>
      <c r="HH217" s="6"/>
      <c r="HI217" s="6"/>
      <c r="HJ217" s="6"/>
      <c r="HK217" s="6"/>
      <c r="HM217" s="8"/>
      <c r="HN217" s="32"/>
      <c r="HO217" s="27"/>
      <c r="HP217" s="27"/>
      <c r="HR217" s="6"/>
      <c r="HS217" s="6"/>
      <c r="HT217" s="6"/>
      <c r="HU217" s="6"/>
      <c r="HW217" s="8"/>
      <c r="HX217" s="32"/>
      <c r="HY217" s="27"/>
      <c r="HZ217" s="27"/>
      <c r="IB217" s="6"/>
      <c r="IC217" s="6"/>
      <c r="ID217" s="6"/>
      <c r="IE217" s="6"/>
      <c r="IG217" s="8"/>
      <c r="IH217" s="32"/>
      <c r="II217" s="27"/>
      <c r="IJ217" s="27"/>
      <c r="IL217" s="6"/>
      <c r="IM217" s="6"/>
      <c r="IN217" s="6"/>
      <c r="IO217" s="6"/>
      <c r="IQ217" s="8"/>
      <c r="IR217" s="32"/>
      <c r="IS217" s="27"/>
      <c r="IT217" s="27"/>
      <c r="IV217" s="6"/>
      <c r="IW217" s="6"/>
      <c r="IX217" s="6"/>
      <c r="IY217" s="6"/>
      <c r="JA217" s="8"/>
      <c r="JB217" s="32"/>
      <c r="JC217" s="27"/>
      <c r="JD217" s="27"/>
      <c r="JF217" s="6"/>
      <c r="JG217" s="6"/>
      <c r="JH217" s="6"/>
      <c r="JI217" s="6"/>
      <c r="JK217" s="8"/>
      <c r="JL217" s="32"/>
      <c r="JM217" s="27"/>
      <c r="JN217" s="27"/>
      <c r="JP217" s="6"/>
      <c r="JQ217" s="6"/>
      <c r="JR217" s="6"/>
      <c r="JS217" s="6"/>
      <c r="JU217" s="8"/>
      <c r="JV217" s="32"/>
      <c r="JW217" s="27"/>
      <c r="JX217" s="27"/>
      <c r="JZ217" s="6"/>
      <c r="KA217" s="6"/>
      <c r="KB217" s="6"/>
      <c r="KC217" s="6"/>
      <c r="KE217" s="8"/>
      <c r="KF217" s="32"/>
      <c r="KG217" s="27"/>
      <c r="KH217" s="27"/>
      <c r="KJ217" s="6"/>
      <c r="KK217" s="6"/>
      <c r="KL217" s="6"/>
      <c r="KM217" s="6"/>
      <c r="KO217" s="8"/>
      <c r="KP217" s="32"/>
      <c r="KQ217" s="27"/>
      <c r="KR217" s="27"/>
      <c r="KT217" s="6"/>
      <c r="KU217" s="6"/>
      <c r="KV217" s="6"/>
      <c r="KW217" s="6"/>
      <c r="KY217" s="8"/>
      <c r="KZ217" s="32"/>
      <c r="LA217" s="27"/>
      <c r="LB217" s="27"/>
      <c r="LD217" s="6"/>
      <c r="LE217" s="6"/>
      <c r="LF217" s="6"/>
      <c r="LG217" s="6"/>
      <c r="LI217" s="8"/>
      <c r="LJ217" s="32"/>
      <c r="LK217" s="27"/>
      <c r="LL217" s="27"/>
      <c r="LN217" s="6"/>
      <c r="LO217" s="6"/>
      <c r="LP217" s="6"/>
      <c r="LQ217" s="6"/>
      <c r="LS217" s="8"/>
      <c r="LT217" s="32"/>
      <c r="LU217" s="27"/>
      <c r="LV217" s="27"/>
      <c r="LX217" s="6"/>
      <c r="LY217" s="6"/>
      <c r="LZ217" s="6"/>
      <c r="MA217" s="6"/>
      <c r="MC217" s="8"/>
      <c r="MD217" s="32"/>
      <c r="ME217" s="27"/>
      <c r="MF217" s="27"/>
      <c r="MH217" s="6"/>
      <c r="MI217" s="6"/>
      <c r="MJ217" s="6"/>
      <c r="MK217" s="6"/>
      <c r="MM217" s="8"/>
      <c r="MN217" s="32"/>
      <c r="MO217" s="27"/>
      <c r="MP217" s="27"/>
      <c r="MR217" s="6"/>
      <c r="MS217" s="6"/>
      <c r="MT217" s="6"/>
      <c r="MU217" s="6"/>
      <c r="MW217" s="8"/>
      <c r="MX217" s="32"/>
      <c r="MY217" s="27"/>
      <c r="MZ217" s="27"/>
      <c r="NB217" s="6"/>
      <c r="NC217" s="6"/>
      <c r="ND217" s="6"/>
      <c r="NE217" s="6"/>
      <c r="NG217" s="8"/>
      <c r="NH217" s="32"/>
      <c r="NI217" s="27"/>
      <c r="NJ217" s="27"/>
      <c r="NL217" s="6"/>
      <c r="NM217" s="6"/>
      <c r="NN217" s="6"/>
      <c r="NO217" s="6"/>
      <c r="NQ217" s="8"/>
      <c r="NR217" s="32"/>
      <c r="NS217" s="27"/>
      <c r="NT217" s="27"/>
      <c r="NV217" s="6"/>
      <c r="NW217" s="6"/>
      <c r="NX217" s="6"/>
      <c r="NY217" s="6"/>
      <c r="OA217" s="8"/>
      <c r="OB217" s="32"/>
      <c r="OC217" s="27"/>
      <c r="OD217" s="27"/>
      <c r="OF217" s="6"/>
      <c r="OG217" s="6"/>
      <c r="OH217" s="6"/>
      <c r="OI217" s="6"/>
      <c r="OK217" s="8"/>
      <c r="OL217" s="32"/>
      <c r="OM217" s="27"/>
      <c r="ON217" s="27"/>
      <c r="OP217" s="6"/>
      <c r="OQ217" s="6"/>
      <c r="OR217" s="6"/>
      <c r="OS217" s="6"/>
      <c r="OT217" s="6"/>
      <c r="PF217" s="8"/>
      <c r="PG217" s="32"/>
      <c r="PH217" s="27"/>
      <c r="PI217" s="27"/>
      <c r="PK217" s="6"/>
      <c r="PL217" s="6"/>
      <c r="PM217" s="6"/>
      <c r="PN217" s="6"/>
      <c r="PO217" s="6"/>
      <c r="PQ217" s="8"/>
      <c r="PR217" s="32"/>
      <c r="PS217" s="27"/>
      <c r="PT217" s="27"/>
      <c r="PV217" s="6"/>
      <c r="PW217" s="6"/>
      <c r="PX217" s="6"/>
      <c r="PY217" s="6"/>
      <c r="PZ217" s="6"/>
      <c r="QB217" s="8"/>
      <c r="QC217" s="32"/>
      <c r="QD217" s="27"/>
      <c r="QE217" s="27"/>
      <c r="QG217" s="6"/>
      <c r="QH217" s="6"/>
      <c r="QI217" s="6"/>
      <c r="QJ217" s="6"/>
      <c r="QK217" s="6"/>
      <c r="QM217" s="8"/>
      <c r="QN217" s="32"/>
      <c r="QO217" s="27"/>
      <c r="QP217" s="27"/>
      <c r="QR217" s="6"/>
      <c r="QS217" s="6"/>
      <c r="QT217" s="6"/>
      <c r="QU217" s="6"/>
      <c r="QV217" s="6"/>
      <c r="QX217" s="8"/>
      <c r="QY217" s="32"/>
      <c r="QZ217" s="27"/>
      <c r="RA217" s="27"/>
      <c r="RC217" s="6"/>
      <c r="RD217" s="6"/>
      <c r="RE217" s="6"/>
      <c r="RF217" s="6"/>
      <c r="RG217" s="6"/>
    </row>
    <row r="218" spans="141:475">
      <c r="EK218" s="8"/>
      <c r="EL218" s="32"/>
      <c r="EM218" s="27"/>
      <c r="EN218" s="27"/>
      <c r="EP218" s="6"/>
      <c r="EQ218" s="6"/>
      <c r="ER218" s="6"/>
      <c r="ES218" s="6"/>
      <c r="EU218" s="8"/>
      <c r="EV218" s="32"/>
      <c r="EW218" s="27"/>
      <c r="EX218" s="27"/>
      <c r="EZ218" s="6"/>
      <c r="FA218" s="6"/>
      <c r="FB218" s="6"/>
      <c r="FC218" s="6"/>
      <c r="FE218" s="8"/>
      <c r="FF218" s="32"/>
      <c r="FG218" s="27"/>
      <c r="FH218" s="27"/>
      <c r="FJ218" s="6"/>
      <c r="FK218" s="6"/>
      <c r="FL218" s="6"/>
      <c r="FM218" s="6"/>
      <c r="FO218" s="8"/>
      <c r="FP218" s="32"/>
      <c r="FQ218" s="27"/>
      <c r="FR218" s="27"/>
      <c r="FT218" s="6"/>
      <c r="FU218" s="6"/>
      <c r="FV218" s="6"/>
      <c r="FW218" s="6"/>
      <c r="FY218" s="8"/>
      <c r="FZ218" s="32"/>
      <c r="GA218" s="27"/>
      <c r="GB218" s="27"/>
      <c r="GD218" s="6"/>
      <c r="GE218" s="6"/>
      <c r="GF218" s="6"/>
      <c r="GG218" s="6"/>
      <c r="GI218" s="8"/>
      <c r="GJ218" s="32"/>
      <c r="GK218" s="27"/>
      <c r="GL218" s="27"/>
      <c r="GN218" s="6"/>
      <c r="GO218" s="6"/>
      <c r="GP218" s="6"/>
      <c r="GQ218" s="6"/>
      <c r="GS218" s="8"/>
      <c r="GT218" s="32"/>
      <c r="GU218" s="27"/>
      <c r="GV218" s="27"/>
      <c r="GX218" s="6"/>
      <c r="GY218" s="6"/>
      <c r="GZ218" s="6"/>
      <c r="HA218" s="6"/>
      <c r="HC218" s="8"/>
      <c r="HD218" s="32"/>
      <c r="HE218" s="27"/>
      <c r="HF218" s="27"/>
      <c r="HH218" s="6"/>
      <c r="HI218" s="6"/>
      <c r="HJ218" s="6"/>
      <c r="HK218" s="6"/>
      <c r="HM218" s="8"/>
      <c r="HN218" s="32"/>
      <c r="HO218" s="27"/>
      <c r="HP218" s="27"/>
      <c r="HR218" s="6"/>
      <c r="HS218" s="6"/>
      <c r="HT218" s="6"/>
      <c r="HU218" s="6"/>
      <c r="HW218" s="8"/>
      <c r="HX218" s="32"/>
      <c r="HY218" s="27"/>
      <c r="HZ218" s="27"/>
      <c r="IB218" s="6"/>
      <c r="IC218" s="6"/>
      <c r="ID218" s="6"/>
      <c r="IE218" s="6"/>
      <c r="IG218" s="8"/>
      <c r="IH218" s="32"/>
      <c r="II218" s="27"/>
      <c r="IJ218" s="27"/>
      <c r="IL218" s="6"/>
      <c r="IM218" s="6"/>
      <c r="IN218" s="6"/>
      <c r="IO218" s="6"/>
      <c r="IQ218" s="8"/>
      <c r="IR218" s="32"/>
      <c r="IS218" s="27"/>
      <c r="IT218" s="27"/>
      <c r="IV218" s="6"/>
      <c r="IW218" s="6"/>
      <c r="IX218" s="6"/>
      <c r="IY218" s="6"/>
      <c r="JA218" s="8"/>
      <c r="JB218" s="32"/>
      <c r="JC218" s="27"/>
      <c r="JD218" s="27"/>
      <c r="JF218" s="6"/>
      <c r="JG218" s="6"/>
      <c r="JH218" s="6"/>
      <c r="JI218" s="6"/>
      <c r="JK218" s="8"/>
      <c r="JL218" s="32"/>
      <c r="JM218" s="27"/>
      <c r="JN218" s="27"/>
      <c r="JP218" s="6"/>
      <c r="JQ218" s="6"/>
      <c r="JR218" s="6"/>
      <c r="JS218" s="6"/>
      <c r="JU218" s="8"/>
      <c r="JV218" s="32"/>
      <c r="JW218" s="27"/>
      <c r="JX218" s="27"/>
      <c r="JZ218" s="6"/>
      <c r="KA218" s="6"/>
      <c r="KB218" s="6"/>
      <c r="KC218" s="6"/>
      <c r="KE218" s="8"/>
      <c r="KF218" s="32"/>
      <c r="KG218" s="27"/>
      <c r="KH218" s="27"/>
      <c r="KJ218" s="6"/>
      <c r="KK218" s="6"/>
      <c r="KL218" s="6"/>
      <c r="KM218" s="6"/>
      <c r="KO218" s="8"/>
      <c r="KP218" s="32"/>
      <c r="KQ218" s="27"/>
      <c r="KR218" s="27"/>
      <c r="KT218" s="6"/>
      <c r="KU218" s="6"/>
      <c r="KV218" s="6"/>
      <c r="KW218" s="6"/>
      <c r="KY218" s="8"/>
      <c r="KZ218" s="32"/>
      <c r="LA218" s="27"/>
      <c r="LB218" s="27"/>
      <c r="LD218" s="6"/>
      <c r="LE218" s="6"/>
      <c r="LF218" s="6"/>
      <c r="LG218" s="6"/>
      <c r="LI218" s="8"/>
      <c r="LJ218" s="32"/>
      <c r="LK218" s="27"/>
      <c r="LL218" s="27"/>
      <c r="LN218" s="6"/>
      <c r="LO218" s="6"/>
      <c r="LP218" s="6"/>
      <c r="LQ218" s="6"/>
      <c r="LS218" s="8"/>
      <c r="LT218" s="32"/>
      <c r="LU218" s="27"/>
      <c r="LV218" s="27"/>
      <c r="LX218" s="6"/>
      <c r="LY218" s="6"/>
      <c r="LZ218" s="6"/>
      <c r="MA218" s="6"/>
      <c r="MC218" s="8"/>
      <c r="MD218" s="32"/>
      <c r="ME218" s="27"/>
      <c r="MF218" s="27"/>
      <c r="MH218" s="6"/>
      <c r="MI218" s="6"/>
      <c r="MJ218" s="6"/>
      <c r="MK218" s="6"/>
      <c r="MM218" s="8"/>
      <c r="MN218" s="32"/>
      <c r="MO218" s="27"/>
      <c r="MP218" s="27"/>
      <c r="MR218" s="6"/>
      <c r="MS218" s="6"/>
      <c r="MT218" s="6"/>
      <c r="MU218" s="6"/>
      <c r="MW218" s="8"/>
      <c r="MX218" s="32"/>
      <c r="MY218" s="27"/>
      <c r="MZ218" s="27"/>
      <c r="NB218" s="6"/>
      <c r="NC218" s="6"/>
      <c r="ND218" s="6"/>
      <c r="NE218" s="6"/>
      <c r="NG218" s="8"/>
      <c r="NH218" s="32"/>
      <c r="NI218" s="27"/>
      <c r="NJ218" s="27"/>
      <c r="NL218" s="6"/>
      <c r="NM218" s="6"/>
      <c r="NN218" s="6"/>
      <c r="NO218" s="6"/>
      <c r="NQ218" s="8"/>
      <c r="NR218" s="32"/>
      <c r="NS218" s="27"/>
      <c r="NT218" s="27"/>
      <c r="NV218" s="6"/>
      <c r="NW218" s="6"/>
      <c r="NX218" s="6"/>
      <c r="NY218" s="6"/>
      <c r="OA218" s="8"/>
      <c r="OB218" s="32"/>
      <c r="OC218" s="27"/>
      <c r="OD218" s="27"/>
      <c r="OF218" s="6"/>
      <c r="OG218" s="6"/>
      <c r="OH218" s="6"/>
      <c r="OI218" s="6"/>
      <c r="OK218" s="8"/>
      <c r="OL218" s="32"/>
      <c r="OM218" s="27"/>
      <c r="ON218" s="27"/>
      <c r="OP218" s="6"/>
      <c r="OQ218" s="6"/>
      <c r="OR218" s="6"/>
      <c r="OS218" s="6"/>
      <c r="OT218" s="6"/>
      <c r="PF218" s="8"/>
      <c r="PG218" s="32"/>
      <c r="PH218" s="27"/>
      <c r="PI218" s="27"/>
      <c r="PK218" s="6"/>
      <c r="PL218" s="6"/>
      <c r="PM218" s="6"/>
      <c r="PN218" s="6"/>
      <c r="PO218" s="6"/>
      <c r="PQ218" s="8"/>
      <c r="PR218" s="32"/>
      <c r="PS218" s="27"/>
      <c r="PT218" s="27"/>
      <c r="PV218" s="6"/>
      <c r="PW218" s="6"/>
      <c r="PX218" s="6"/>
      <c r="PY218" s="6"/>
      <c r="PZ218" s="6"/>
      <c r="QB218" s="8"/>
      <c r="QC218" s="32"/>
      <c r="QD218" s="27"/>
      <c r="QE218" s="27"/>
      <c r="QG218" s="6"/>
      <c r="QH218" s="6"/>
      <c r="QI218" s="6"/>
      <c r="QJ218" s="6"/>
      <c r="QK218" s="6"/>
      <c r="QM218" s="8"/>
      <c r="QN218" s="32"/>
      <c r="QO218" s="27"/>
      <c r="QP218" s="27"/>
      <c r="QR218" s="6"/>
      <c r="QS218" s="6"/>
      <c r="QT218" s="6"/>
      <c r="QU218" s="6"/>
      <c r="QV218" s="6"/>
      <c r="QX218" s="8"/>
      <c r="QY218" s="32"/>
      <c r="QZ218" s="27"/>
      <c r="RA218" s="27"/>
      <c r="RC218" s="6"/>
      <c r="RD218" s="6"/>
      <c r="RE218" s="6"/>
      <c r="RF218" s="6"/>
      <c r="RG218" s="6"/>
    </row>
    <row r="219" spans="141:475">
      <c r="EK219" s="8"/>
      <c r="EL219" s="32"/>
      <c r="EM219" s="27"/>
      <c r="EN219" s="27"/>
      <c r="EP219" s="6"/>
      <c r="EQ219" s="6"/>
      <c r="ER219" s="6"/>
      <c r="ES219" s="6"/>
      <c r="EU219" s="8"/>
      <c r="EV219" s="32"/>
      <c r="EW219" s="27"/>
      <c r="EX219" s="27"/>
      <c r="EZ219" s="6"/>
      <c r="FA219" s="6"/>
      <c r="FB219" s="6"/>
      <c r="FC219" s="6"/>
      <c r="FE219" s="8"/>
      <c r="FF219" s="32"/>
      <c r="FG219" s="27"/>
      <c r="FH219" s="27"/>
      <c r="FJ219" s="6"/>
      <c r="FK219" s="6"/>
      <c r="FL219" s="6"/>
      <c r="FM219" s="6"/>
      <c r="FO219" s="8"/>
      <c r="FP219" s="32"/>
      <c r="FQ219" s="27"/>
      <c r="FR219" s="27"/>
      <c r="FT219" s="6"/>
      <c r="FU219" s="6"/>
      <c r="FV219" s="6"/>
      <c r="FW219" s="6"/>
      <c r="FY219" s="8"/>
      <c r="FZ219" s="32"/>
      <c r="GA219" s="27"/>
      <c r="GB219" s="27"/>
      <c r="GD219" s="6"/>
      <c r="GE219" s="6"/>
      <c r="GF219" s="6"/>
      <c r="GG219" s="6"/>
      <c r="GI219" s="8"/>
      <c r="GJ219" s="32"/>
      <c r="GK219" s="27"/>
      <c r="GL219" s="27"/>
      <c r="GN219" s="6"/>
      <c r="GO219" s="6"/>
      <c r="GP219" s="6"/>
      <c r="GQ219" s="6"/>
      <c r="GS219" s="8"/>
      <c r="GT219" s="32"/>
      <c r="GU219" s="27"/>
      <c r="GV219" s="27"/>
      <c r="GX219" s="6"/>
      <c r="GY219" s="6"/>
      <c r="GZ219" s="6"/>
      <c r="HA219" s="6"/>
      <c r="HC219" s="8"/>
      <c r="HD219" s="32"/>
      <c r="HE219" s="27"/>
      <c r="HF219" s="27"/>
      <c r="HH219" s="6"/>
      <c r="HI219" s="6"/>
      <c r="HJ219" s="6"/>
      <c r="HK219" s="6"/>
      <c r="HM219" s="8"/>
      <c r="HN219" s="32"/>
      <c r="HO219" s="27"/>
      <c r="HP219" s="27"/>
      <c r="HR219" s="6"/>
      <c r="HS219" s="6"/>
      <c r="HT219" s="6"/>
      <c r="HU219" s="6"/>
      <c r="HW219" s="8"/>
      <c r="HX219" s="32"/>
      <c r="HY219" s="27"/>
      <c r="HZ219" s="27"/>
      <c r="IB219" s="6"/>
      <c r="IC219" s="6"/>
      <c r="ID219" s="6"/>
      <c r="IE219" s="6"/>
      <c r="IG219" s="8"/>
      <c r="IH219" s="32"/>
      <c r="II219" s="27"/>
      <c r="IJ219" s="27"/>
      <c r="IL219" s="6"/>
      <c r="IM219" s="6"/>
      <c r="IN219" s="6"/>
      <c r="IO219" s="6"/>
      <c r="IQ219" s="8"/>
      <c r="IR219" s="32"/>
      <c r="IS219" s="27"/>
      <c r="IT219" s="27"/>
      <c r="IV219" s="6"/>
      <c r="IW219" s="6"/>
      <c r="IX219" s="6"/>
      <c r="IY219" s="6"/>
      <c r="JA219" s="8"/>
      <c r="JB219" s="32"/>
      <c r="JC219" s="27"/>
      <c r="JD219" s="27"/>
      <c r="JF219" s="6"/>
      <c r="JG219" s="6"/>
      <c r="JH219" s="6"/>
      <c r="JI219" s="6"/>
      <c r="JK219" s="8"/>
      <c r="JL219" s="32"/>
      <c r="JM219" s="27"/>
      <c r="JN219" s="27"/>
      <c r="JP219" s="6"/>
      <c r="JQ219" s="6"/>
      <c r="JR219" s="6"/>
      <c r="JS219" s="6"/>
      <c r="JU219" s="8"/>
      <c r="JV219" s="32"/>
      <c r="JW219" s="27"/>
      <c r="JX219" s="27"/>
      <c r="JZ219" s="6"/>
      <c r="KA219" s="6"/>
      <c r="KB219" s="6"/>
      <c r="KC219" s="6"/>
      <c r="KE219" s="8"/>
      <c r="KF219" s="32"/>
      <c r="KG219" s="27"/>
      <c r="KH219" s="27"/>
      <c r="KJ219" s="6"/>
      <c r="KK219" s="6"/>
      <c r="KL219" s="6"/>
      <c r="KM219" s="6"/>
      <c r="KO219" s="8"/>
      <c r="KP219" s="32"/>
      <c r="KQ219" s="27"/>
      <c r="KR219" s="27"/>
      <c r="KT219" s="6"/>
      <c r="KU219" s="6"/>
      <c r="KV219" s="6"/>
      <c r="KW219" s="6"/>
      <c r="KY219" s="8"/>
      <c r="KZ219" s="32"/>
      <c r="LA219" s="27"/>
      <c r="LB219" s="27"/>
      <c r="LD219" s="6"/>
      <c r="LE219" s="6"/>
      <c r="LF219" s="6"/>
      <c r="LG219" s="6"/>
      <c r="LI219" s="8"/>
      <c r="LJ219" s="32"/>
      <c r="LK219" s="27"/>
      <c r="LL219" s="27"/>
      <c r="LN219" s="6"/>
      <c r="LO219" s="6"/>
      <c r="LP219" s="6"/>
      <c r="LQ219" s="6"/>
      <c r="LS219" s="8"/>
      <c r="LT219" s="32"/>
      <c r="LU219" s="27"/>
      <c r="LV219" s="27"/>
      <c r="LX219" s="6"/>
      <c r="LY219" s="6"/>
      <c r="LZ219" s="6"/>
      <c r="MA219" s="6"/>
      <c r="MC219" s="8"/>
      <c r="MD219" s="32"/>
      <c r="ME219" s="27"/>
      <c r="MF219" s="27"/>
      <c r="MH219" s="6"/>
      <c r="MI219" s="6"/>
      <c r="MJ219" s="6"/>
      <c r="MK219" s="6"/>
      <c r="MM219" s="8"/>
      <c r="MN219" s="32"/>
      <c r="MO219" s="27"/>
      <c r="MP219" s="27"/>
      <c r="MR219" s="6"/>
      <c r="MS219" s="6"/>
      <c r="MT219" s="6"/>
      <c r="MU219" s="6"/>
      <c r="MW219" s="8"/>
      <c r="MX219" s="32"/>
      <c r="MY219" s="27"/>
      <c r="MZ219" s="27"/>
      <c r="NB219" s="6"/>
      <c r="NC219" s="6"/>
      <c r="ND219" s="6"/>
      <c r="NE219" s="6"/>
      <c r="NG219" s="8"/>
      <c r="NH219" s="32"/>
      <c r="NI219" s="27"/>
      <c r="NJ219" s="27"/>
      <c r="NL219" s="6"/>
      <c r="NM219" s="6"/>
      <c r="NN219" s="6"/>
      <c r="NO219" s="6"/>
      <c r="NQ219" s="8"/>
      <c r="NR219" s="32"/>
      <c r="NS219" s="27"/>
      <c r="NT219" s="27"/>
      <c r="NV219" s="6"/>
      <c r="NW219" s="6"/>
      <c r="NX219" s="6"/>
      <c r="NY219" s="6"/>
      <c r="OA219" s="8"/>
      <c r="OB219" s="32"/>
      <c r="OC219" s="27"/>
      <c r="OD219" s="27"/>
      <c r="OF219" s="6"/>
      <c r="OG219" s="6"/>
      <c r="OH219" s="6"/>
      <c r="OI219" s="6"/>
      <c r="OK219" s="8"/>
      <c r="OL219" s="32"/>
      <c r="OM219" s="27"/>
      <c r="ON219" s="27"/>
      <c r="OP219" s="6"/>
      <c r="OQ219" s="6"/>
      <c r="OR219" s="6"/>
      <c r="OS219" s="6"/>
      <c r="OT219" s="6"/>
      <c r="PF219" s="8"/>
      <c r="PG219" s="32"/>
      <c r="PH219" s="27"/>
      <c r="PI219" s="27"/>
      <c r="PK219" s="6"/>
      <c r="PL219" s="6"/>
      <c r="PM219" s="6"/>
      <c r="PN219" s="6"/>
      <c r="PO219" s="6"/>
      <c r="PQ219" s="8"/>
      <c r="PR219" s="32"/>
      <c r="PS219" s="27"/>
      <c r="PT219" s="27"/>
      <c r="PV219" s="6"/>
      <c r="PW219" s="6"/>
      <c r="PX219" s="6"/>
      <c r="PY219" s="6"/>
      <c r="PZ219" s="6"/>
      <c r="QB219" s="8"/>
      <c r="QC219" s="32"/>
      <c r="QD219" s="27"/>
      <c r="QE219" s="27"/>
      <c r="QG219" s="6"/>
      <c r="QH219" s="6"/>
      <c r="QI219" s="6"/>
      <c r="QJ219" s="6"/>
      <c r="QK219" s="6"/>
      <c r="QM219" s="8"/>
      <c r="QN219" s="32"/>
      <c r="QO219" s="27"/>
      <c r="QP219" s="27"/>
      <c r="QR219" s="6"/>
      <c r="QS219" s="6"/>
      <c r="QT219" s="6"/>
      <c r="QU219" s="6"/>
      <c r="QV219" s="6"/>
      <c r="QX219" s="8"/>
      <c r="QY219" s="32"/>
      <c r="QZ219" s="27"/>
      <c r="RA219" s="27"/>
      <c r="RC219" s="6"/>
      <c r="RD219" s="6"/>
      <c r="RE219" s="6"/>
      <c r="RF219" s="6"/>
      <c r="RG219" s="6"/>
    </row>
    <row r="220" spans="141:475">
      <c r="EK220" s="8"/>
      <c r="EL220" s="32"/>
      <c r="EM220" s="27"/>
      <c r="EN220" s="27"/>
      <c r="EP220" s="6"/>
      <c r="EQ220" s="6"/>
      <c r="ER220" s="6"/>
      <c r="ES220" s="6"/>
      <c r="EU220" s="8"/>
      <c r="EV220" s="32"/>
      <c r="EW220" s="27"/>
      <c r="EX220" s="27"/>
      <c r="EZ220" s="6"/>
      <c r="FA220" s="6"/>
      <c r="FB220" s="6"/>
      <c r="FC220" s="6"/>
      <c r="FE220" s="8"/>
      <c r="FF220" s="32"/>
      <c r="FG220" s="27"/>
      <c r="FH220" s="27"/>
      <c r="FJ220" s="6"/>
      <c r="FK220" s="6"/>
      <c r="FL220" s="6"/>
      <c r="FM220" s="6"/>
      <c r="FO220" s="8"/>
      <c r="FP220" s="32"/>
      <c r="FQ220" s="27"/>
      <c r="FR220" s="27"/>
      <c r="FT220" s="6"/>
      <c r="FU220" s="6"/>
      <c r="FV220" s="6"/>
      <c r="FW220" s="6"/>
      <c r="FY220" s="8"/>
      <c r="FZ220" s="32"/>
      <c r="GA220" s="27"/>
      <c r="GB220" s="27"/>
      <c r="GD220" s="6"/>
      <c r="GE220" s="6"/>
      <c r="GF220" s="6"/>
      <c r="GG220" s="6"/>
      <c r="GI220" s="8"/>
      <c r="GJ220" s="32"/>
      <c r="GK220" s="27"/>
      <c r="GL220" s="27"/>
      <c r="GN220" s="6"/>
      <c r="GO220" s="6"/>
      <c r="GP220" s="6"/>
      <c r="GQ220" s="6"/>
      <c r="GS220" s="8"/>
      <c r="GT220" s="32"/>
      <c r="GU220" s="27"/>
      <c r="GV220" s="27"/>
      <c r="GX220" s="6"/>
      <c r="GY220" s="6"/>
      <c r="GZ220" s="6"/>
      <c r="HA220" s="6"/>
      <c r="HC220" s="8"/>
      <c r="HD220" s="32"/>
      <c r="HE220" s="27"/>
      <c r="HF220" s="27"/>
      <c r="HH220" s="6"/>
      <c r="HI220" s="6"/>
      <c r="HJ220" s="6"/>
      <c r="HK220" s="6"/>
      <c r="HM220" s="8"/>
      <c r="HN220" s="32"/>
      <c r="HO220" s="27"/>
      <c r="HP220" s="27"/>
      <c r="HR220" s="6"/>
      <c r="HS220" s="6"/>
      <c r="HT220" s="6"/>
      <c r="HU220" s="6"/>
      <c r="HW220" s="8"/>
      <c r="HX220" s="32"/>
      <c r="HY220" s="27"/>
      <c r="HZ220" s="27"/>
      <c r="IB220" s="6"/>
      <c r="IC220" s="6"/>
      <c r="ID220" s="6"/>
      <c r="IE220" s="6"/>
      <c r="IG220" s="8"/>
      <c r="IH220" s="32"/>
      <c r="II220" s="27"/>
      <c r="IJ220" s="27"/>
      <c r="IL220" s="6"/>
      <c r="IM220" s="6"/>
      <c r="IN220" s="6"/>
      <c r="IO220" s="6"/>
      <c r="IQ220" s="8"/>
      <c r="IR220" s="32"/>
      <c r="IS220" s="27"/>
      <c r="IT220" s="27"/>
      <c r="IV220" s="6"/>
      <c r="IW220" s="6"/>
      <c r="IX220" s="6"/>
      <c r="IY220" s="6"/>
      <c r="JA220" s="8"/>
      <c r="JB220" s="32"/>
      <c r="JC220" s="27"/>
      <c r="JD220" s="27"/>
      <c r="JF220" s="6"/>
      <c r="JG220" s="6"/>
      <c r="JH220" s="6"/>
      <c r="JI220" s="6"/>
      <c r="JK220" s="8"/>
      <c r="JL220" s="32"/>
      <c r="JM220" s="27"/>
      <c r="JN220" s="27"/>
      <c r="JP220" s="6"/>
      <c r="JQ220" s="6"/>
      <c r="JR220" s="6"/>
      <c r="JS220" s="6"/>
      <c r="JU220" s="8"/>
      <c r="JV220" s="32"/>
      <c r="JW220" s="27"/>
      <c r="JX220" s="27"/>
      <c r="JZ220" s="6"/>
      <c r="KA220" s="6"/>
      <c r="KB220" s="6"/>
      <c r="KC220" s="6"/>
      <c r="KE220" s="8"/>
      <c r="KF220" s="32"/>
      <c r="KG220" s="27"/>
      <c r="KH220" s="27"/>
      <c r="KJ220" s="6"/>
      <c r="KK220" s="6"/>
      <c r="KL220" s="6"/>
      <c r="KM220" s="6"/>
      <c r="KO220" s="8"/>
      <c r="KP220" s="32"/>
      <c r="KQ220" s="27"/>
      <c r="KR220" s="27"/>
      <c r="KT220" s="6"/>
      <c r="KU220" s="6"/>
      <c r="KV220" s="6"/>
      <c r="KW220" s="6"/>
      <c r="KY220" s="8"/>
      <c r="KZ220" s="32"/>
      <c r="LA220" s="27"/>
      <c r="LB220" s="27"/>
      <c r="LD220" s="6"/>
      <c r="LE220" s="6"/>
      <c r="LF220" s="6"/>
      <c r="LG220" s="6"/>
      <c r="LI220" s="8"/>
      <c r="LJ220" s="32"/>
      <c r="LK220" s="27"/>
      <c r="LL220" s="27"/>
      <c r="LN220" s="6"/>
      <c r="LO220" s="6"/>
      <c r="LP220" s="6"/>
      <c r="LQ220" s="6"/>
      <c r="LS220" s="8"/>
      <c r="LT220" s="32"/>
      <c r="LU220" s="27"/>
      <c r="LV220" s="27"/>
      <c r="LX220" s="6"/>
      <c r="LY220" s="6"/>
      <c r="LZ220" s="6"/>
      <c r="MA220" s="6"/>
      <c r="MC220" s="8"/>
      <c r="MD220" s="32"/>
      <c r="ME220" s="27"/>
      <c r="MF220" s="27"/>
      <c r="MH220" s="6"/>
      <c r="MI220" s="6"/>
      <c r="MJ220" s="6"/>
      <c r="MK220" s="6"/>
      <c r="MM220" s="8"/>
      <c r="MN220" s="32"/>
      <c r="MO220" s="27"/>
      <c r="MP220" s="27"/>
      <c r="MR220" s="6"/>
      <c r="MS220" s="6"/>
      <c r="MT220" s="6"/>
      <c r="MU220" s="6"/>
      <c r="MW220" s="8"/>
      <c r="MX220" s="32"/>
      <c r="MY220" s="27"/>
      <c r="MZ220" s="27"/>
      <c r="NB220" s="6"/>
      <c r="NC220" s="6"/>
      <c r="ND220" s="6"/>
      <c r="NE220" s="6"/>
      <c r="NG220" s="8"/>
      <c r="NH220" s="32"/>
      <c r="NI220" s="27"/>
      <c r="NJ220" s="27"/>
      <c r="NL220" s="6"/>
      <c r="NM220" s="6"/>
      <c r="NN220" s="6"/>
      <c r="NO220" s="6"/>
      <c r="NQ220" s="8"/>
      <c r="NR220" s="32"/>
      <c r="NS220" s="27"/>
      <c r="NT220" s="27"/>
      <c r="NV220" s="6"/>
      <c r="NW220" s="6"/>
      <c r="NX220" s="6"/>
      <c r="NY220" s="6"/>
      <c r="OA220" s="8"/>
      <c r="OB220" s="32"/>
      <c r="OC220" s="27"/>
      <c r="OD220" s="27"/>
      <c r="OF220" s="6"/>
      <c r="OG220" s="6"/>
      <c r="OH220" s="6"/>
      <c r="OI220" s="6"/>
      <c r="OK220" s="8"/>
      <c r="OL220" s="32"/>
      <c r="OM220" s="27"/>
      <c r="ON220" s="27"/>
      <c r="OP220" s="6"/>
      <c r="OQ220" s="6"/>
      <c r="OR220" s="6"/>
      <c r="OS220" s="6"/>
      <c r="OT220" s="6"/>
      <c r="PF220" s="8"/>
      <c r="PG220" s="32"/>
      <c r="PH220" s="27"/>
      <c r="PI220" s="27"/>
      <c r="PK220" s="6"/>
      <c r="PL220" s="6"/>
      <c r="PM220" s="6"/>
      <c r="PN220" s="6"/>
      <c r="PO220" s="6"/>
      <c r="PQ220" s="8"/>
      <c r="PR220" s="32"/>
      <c r="PS220" s="27"/>
      <c r="PT220" s="27"/>
      <c r="PV220" s="6"/>
      <c r="PW220" s="6"/>
      <c r="PX220" s="6"/>
      <c r="PY220" s="6"/>
      <c r="PZ220" s="6"/>
      <c r="QB220" s="8"/>
      <c r="QC220" s="32"/>
      <c r="QD220" s="27"/>
      <c r="QE220" s="27"/>
      <c r="QG220" s="6"/>
      <c r="QH220" s="6"/>
      <c r="QI220" s="6"/>
      <c r="QJ220" s="6"/>
      <c r="QK220" s="6"/>
      <c r="QM220" s="8"/>
      <c r="QN220" s="32"/>
      <c r="QO220" s="27"/>
      <c r="QP220" s="27"/>
      <c r="QR220" s="6"/>
      <c r="QS220" s="6"/>
      <c r="QT220" s="6"/>
      <c r="QU220" s="6"/>
      <c r="QV220" s="6"/>
      <c r="QX220" s="8"/>
      <c r="QY220" s="32"/>
      <c r="QZ220" s="27"/>
      <c r="RA220" s="27"/>
      <c r="RC220" s="6"/>
      <c r="RD220" s="6"/>
      <c r="RE220" s="6"/>
      <c r="RF220" s="6"/>
      <c r="RG220" s="6"/>
    </row>
    <row r="221" spans="141:475">
      <c r="EK221" s="8"/>
      <c r="EL221" s="32"/>
      <c r="EM221" s="27"/>
      <c r="EN221" s="27"/>
      <c r="EP221" s="6"/>
      <c r="EQ221" s="6"/>
      <c r="ER221" s="6"/>
      <c r="ES221" s="6"/>
      <c r="EU221" s="8"/>
      <c r="EV221" s="32"/>
      <c r="EW221" s="27"/>
      <c r="EX221" s="27"/>
      <c r="EZ221" s="6"/>
      <c r="FA221" s="6"/>
      <c r="FB221" s="6"/>
      <c r="FC221" s="6"/>
      <c r="FE221" s="8"/>
      <c r="FF221" s="32"/>
      <c r="FG221" s="27"/>
      <c r="FH221" s="27"/>
      <c r="FJ221" s="6"/>
      <c r="FK221" s="6"/>
      <c r="FL221" s="6"/>
      <c r="FM221" s="6"/>
      <c r="FO221" s="8"/>
      <c r="FP221" s="32"/>
      <c r="FQ221" s="27"/>
      <c r="FR221" s="27"/>
      <c r="FT221" s="6"/>
      <c r="FU221" s="6"/>
      <c r="FV221" s="6"/>
      <c r="FW221" s="6"/>
      <c r="FY221" s="8"/>
      <c r="FZ221" s="32"/>
      <c r="GA221" s="27"/>
      <c r="GB221" s="27"/>
      <c r="GD221" s="6"/>
      <c r="GE221" s="6"/>
      <c r="GF221" s="6"/>
      <c r="GG221" s="6"/>
      <c r="GI221" s="8"/>
      <c r="GJ221" s="32"/>
      <c r="GK221" s="27"/>
      <c r="GL221" s="27"/>
      <c r="GN221" s="6"/>
      <c r="GO221" s="6"/>
      <c r="GP221" s="6"/>
      <c r="GQ221" s="6"/>
      <c r="GS221" s="8"/>
      <c r="GT221" s="32"/>
      <c r="GU221" s="27"/>
      <c r="GV221" s="27"/>
      <c r="GX221" s="6"/>
      <c r="GY221" s="6"/>
      <c r="GZ221" s="6"/>
      <c r="HA221" s="6"/>
      <c r="HC221" s="8"/>
      <c r="HD221" s="32"/>
      <c r="HE221" s="27"/>
      <c r="HF221" s="27"/>
      <c r="HH221" s="6"/>
      <c r="HI221" s="6"/>
      <c r="HJ221" s="6"/>
      <c r="HK221" s="6"/>
      <c r="HM221" s="8"/>
      <c r="HN221" s="32"/>
      <c r="HO221" s="27"/>
      <c r="HP221" s="27"/>
      <c r="HR221" s="6"/>
      <c r="HS221" s="6"/>
      <c r="HT221" s="6"/>
      <c r="HU221" s="6"/>
      <c r="HW221" s="8"/>
      <c r="HX221" s="32"/>
      <c r="HY221" s="27"/>
      <c r="HZ221" s="27"/>
      <c r="IB221" s="6"/>
      <c r="IC221" s="6"/>
      <c r="ID221" s="6"/>
      <c r="IE221" s="6"/>
      <c r="IG221" s="8"/>
      <c r="IH221" s="32"/>
      <c r="II221" s="27"/>
      <c r="IJ221" s="27"/>
      <c r="IL221" s="6"/>
      <c r="IM221" s="6"/>
      <c r="IN221" s="6"/>
      <c r="IO221" s="6"/>
      <c r="IQ221" s="8"/>
      <c r="IR221" s="32"/>
      <c r="IS221" s="27"/>
      <c r="IT221" s="27"/>
      <c r="IV221" s="6"/>
      <c r="IW221" s="6"/>
      <c r="IX221" s="6"/>
      <c r="IY221" s="6"/>
      <c r="JA221" s="8"/>
      <c r="JB221" s="32"/>
      <c r="JC221" s="27"/>
      <c r="JD221" s="27"/>
      <c r="JF221" s="6"/>
      <c r="JG221" s="6"/>
      <c r="JH221" s="6"/>
      <c r="JI221" s="6"/>
      <c r="JK221" s="8"/>
      <c r="JL221" s="32"/>
      <c r="JM221" s="27"/>
      <c r="JN221" s="27"/>
      <c r="JP221" s="6"/>
      <c r="JQ221" s="6"/>
      <c r="JR221" s="6"/>
      <c r="JS221" s="6"/>
      <c r="JU221" s="8"/>
      <c r="JV221" s="32"/>
      <c r="JW221" s="27"/>
      <c r="JX221" s="27"/>
      <c r="JZ221" s="6"/>
      <c r="KA221" s="6"/>
      <c r="KB221" s="6"/>
      <c r="KC221" s="6"/>
      <c r="KE221" s="8"/>
      <c r="KF221" s="32"/>
      <c r="KG221" s="27"/>
      <c r="KH221" s="27"/>
      <c r="KJ221" s="6"/>
      <c r="KK221" s="6"/>
      <c r="KL221" s="6"/>
      <c r="KM221" s="6"/>
      <c r="KO221" s="8"/>
      <c r="KP221" s="32"/>
      <c r="KQ221" s="27"/>
      <c r="KR221" s="27"/>
      <c r="KT221" s="6"/>
      <c r="KU221" s="6"/>
      <c r="KV221" s="6"/>
      <c r="KW221" s="6"/>
      <c r="KY221" s="8"/>
      <c r="KZ221" s="32"/>
      <c r="LA221" s="27"/>
      <c r="LB221" s="27"/>
      <c r="LD221" s="6"/>
      <c r="LE221" s="6"/>
      <c r="LF221" s="6"/>
      <c r="LG221" s="6"/>
      <c r="LI221" s="8"/>
      <c r="LJ221" s="32"/>
      <c r="LK221" s="27"/>
      <c r="LL221" s="27"/>
      <c r="LN221" s="6"/>
      <c r="LO221" s="6"/>
      <c r="LP221" s="6"/>
      <c r="LQ221" s="6"/>
      <c r="LS221" s="8"/>
      <c r="LT221" s="32"/>
      <c r="LU221" s="27"/>
      <c r="LV221" s="27"/>
      <c r="LX221" s="6"/>
      <c r="LY221" s="6"/>
      <c r="LZ221" s="6"/>
      <c r="MA221" s="6"/>
      <c r="MC221" s="8"/>
      <c r="MD221" s="32"/>
      <c r="ME221" s="27"/>
      <c r="MF221" s="27"/>
      <c r="MH221" s="6"/>
      <c r="MI221" s="6"/>
      <c r="MJ221" s="6"/>
      <c r="MK221" s="6"/>
      <c r="MM221" s="8"/>
      <c r="MN221" s="32"/>
      <c r="MO221" s="27"/>
      <c r="MP221" s="27"/>
      <c r="MR221" s="6"/>
      <c r="MS221" s="6"/>
      <c r="MT221" s="6"/>
      <c r="MU221" s="6"/>
      <c r="MW221" s="8"/>
      <c r="MX221" s="32"/>
      <c r="MY221" s="27"/>
      <c r="MZ221" s="27"/>
      <c r="NB221" s="6"/>
      <c r="NC221" s="6"/>
      <c r="ND221" s="6"/>
      <c r="NE221" s="6"/>
      <c r="NG221" s="8"/>
      <c r="NH221" s="32"/>
      <c r="NI221" s="27"/>
      <c r="NJ221" s="27"/>
      <c r="NL221" s="6"/>
      <c r="NM221" s="6"/>
      <c r="NN221" s="6"/>
      <c r="NO221" s="6"/>
      <c r="NQ221" s="8"/>
      <c r="NR221" s="32"/>
      <c r="NS221" s="27"/>
      <c r="NT221" s="27"/>
      <c r="NV221" s="6"/>
      <c r="NW221" s="6"/>
      <c r="NX221" s="6"/>
      <c r="NY221" s="6"/>
      <c r="OA221" s="8"/>
      <c r="OB221" s="32"/>
      <c r="OC221" s="27"/>
      <c r="OD221" s="27"/>
      <c r="OF221" s="6"/>
      <c r="OG221" s="6"/>
      <c r="OH221" s="6"/>
      <c r="OI221" s="6"/>
      <c r="OK221" s="8"/>
      <c r="OL221" s="32"/>
      <c r="OM221" s="27"/>
      <c r="ON221" s="27"/>
      <c r="OP221" s="6"/>
      <c r="OQ221" s="6"/>
      <c r="OR221" s="6"/>
      <c r="OS221" s="6"/>
      <c r="OT221" s="6"/>
      <c r="PF221" s="8"/>
      <c r="PG221" s="32"/>
      <c r="PH221" s="27"/>
      <c r="PI221" s="27"/>
      <c r="PK221" s="6"/>
      <c r="PL221" s="6"/>
      <c r="PM221" s="6"/>
      <c r="PN221" s="6"/>
      <c r="PO221" s="6"/>
      <c r="PQ221" s="8"/>
      <c r="PR221" s="32"/>
      <c r="PS221" s="27"/>
      <c r="PT221" s="27"/>
      <c r="PV221" s="6"/>
      <c r="PW221" s="6"/>
      <c r="PX221" s="6"/>
      <c r="PY221" s="6"/>
      <c r="PZ221" s="6"/>
      <c r="QB221" s="8"/>
      <c r="QC221" s="32"/>
      <c r="QD221" s="27"/>
      <c r="QE221" s="27"/>
      <c r="QG221" s="6"/>
      <c r="QH221" s="6"/>
      <c r="QI221" s="6"/>
      <c r="QJ221" s="6"/>
      <c r="QK221" s="6"/>
      <c r="QM221" s="8"/>
      <c r="QN221" s="32"/>
      <c r="QO221" s="27"/>
      <c r="QP221" s="27"/>
      <c r="QR221" s="6"/>
      <c r="QS221" s="6"/>
      <c r="QT221" s="6"/>
      <c r="QU221" s="6"/>
      <c r="QV221" s="6"/>
      <c r="QX221" s="8"/>
      <c r="QY221" s="32"/>
      <c r="QZ221" s="27"/>
      <c r="RA221" s="27"/>
      <c r="RC221" s="6"/>
      <c r="RD221" s="6"/>
      <c r="RE221" s="6"/>
      <c r="RF221" s="6"/>
      <c r="RG221" s="6"/>
    </row>
    <row r="222" spans="141:475">
      <c r="EK222" s="8"/>
      <c r="EL222" s="32"/>
      <c r="EM222" s="27"/>
      <c r="EN222" s="27"/>
      <c r="EP222" s="6"/>
      <c r="EQ222" s="6"/>
      <c r="ER222" s="6"/>
      <c r="ES222" s="6"/>
      <c r="EU222" s="8"/>
      <c r="EV222" s="32"/>
      <c r="EW222" s="27"/>
      <c r="EX222" s="27"/>
      <c r="EZ222" s="6"/>
      <c r="FA222" s="6"/>
      <c r="FB222" s="6"/>
      <c r="FC222" s="6"/>
      <c r="FE222" s="8"/>
      <c r="FF222" s="32"/>
      <c r="FG222" s="27"/>
      <c r="FH222" s="27"/>
      <c r="FJ222" s="6"/>
      <c r="FK222" s="6"/>
      <c r="FL222" s="6"/>
      <c r="FM222" s="6"/>
      <c r="FO222" s="8"/>
      <c r="FP222" s="32"/>
      <c r="FQ222" s="27"/>
      <c r="FR222" s="27"/>
      <c r="FT222" s="6"/>
      <c r="FU222" s="6"/>
      <c r="FV222" s="6"/>
      <c r="FW222" s="6"/>
      <c r="FY222" s="8"/>
      <c r="FZ222" s="32"/>
      <c r="GA222" s="27"/>
      <c r="GB222" s="27"/>
      <c r="GD222" s="6"/>
      <c r="GE222" s="6"/>
      <c r="GF222" s="6"/>
      <c r="GG222" s="6"/>
      <c r="GI222" s="8"/>
      <c r="GJ222" s="32"/>
      <c r="GK222" s="27"/>
      <c r="GL222" s="27"/>
      <c r="GN222" s="6"/>
      <c r="GO222" s="6"/>
      <c r="GP222" s="6"/>
      <c r="GQ222" s="6"/>
      <c r="GS222" s="8"/>
      <c r="GT222" s="32"/>
      <c r="GU222" s="27"/>
      <c r="GV222" s="27"/>
      <c r="GX222" s="6"/>
      <c r="GY222" s="6"/>
      <c r="GZ222" s="6"/>
      <c r="HA222" s="6"/>
      <c r="HC222" s="8"/>
      <c r="HD222" s="32"/>
      <c r="HE222" s="27"/>
      <c r="HF222" s="27"/>
      <c r="HH222" s="6"/>
      <c r="HI222" s="6"/>
      <c r="HJ222" s="6"/>
      <c r="HK222" s="6"/>
      <c r="HM222" s="8"/>
      <c r="HN222" s="32"/>
      <c r="HO222" s="27"/>
      <c r="HP222" s="27"/>
      <c r="HR222" s="6"/>
      <c r="HS222" s="6"/>
      <c r="HT222" s="6"/>
      <c r="HU222" s="6"/>
      <c r="HW222" s="8"/>
      <c r="HX222" s="32"/>
      <c r="HY222" s="27"/>
      <c r="HZ222" s="27"/>
      <c r="IB222" s="6"/>
      <c r="IC222" s="6"/>
      <c r="ID222" s="6"/>
      <c r="IE222" s="6"/>
      <c r="IG222" s="8"/>
      <c r="IH222" s="32"/>
      <c r="II222" s="27"/>
      <c r="IJ222" s="27"/>
      <c r="IL222" s="6"/>
      <c r="IM222" s="6"/>
      <c r="IN222" s="6"/>
      <c r="IO222" s="6"/>
      <c r="IQ222" s="8"/>
      <c r="IR222" s="32"/>
      <c r="IS222" s="27"/>
      <c r="IT222" s="27"/>
      <c r="IV222" s="6"/>
      <c r="IW222" s="6"/>
      <c r="IX222" s="6"/>
      <c r="IY222" s="6"/>
      <c r="JA222" s="8"/>
      <c r="JB222" s="32"/>
      <c r="JC222" s="27"/>
      <c r="JD222" s="27"/>
      <c r="JF222" s="6"/>
      <c r="JG222" s="6"/>
      <c r="JH222" s="6"/>
      <c r="JI222" s="6"/>
      <c r="JK222" s="8"/>
      <c r="JL222" s="32"/>
      <c r="JM222" s="27"/>
      <c r="JN222" s="27"/>
      <c r="JP222" s="6"/>
      <c r="JQ222" s="6"/>
      <c r="JR222" s="6"/>
      <c r="JS222" s="6"/>
      <c r="JU222" s="8"/>
      <c r="JV222" s="32"/>
      <c r="JW222" s="27"/>
      <c r="JX222" s="27"/>
      <c r="JZ222" s="6"/>
      <c r="KA222" s="6"/>
      <c r="KB222" s="6"/>
      <c r="KC222" s="6"/>
      <c r="KE222" s="8"/>
      <c r="KF222" s="32"/>
      <c r="KG222" s="27"/>
      <c r="KH222" s="27"/>
      <c r="KJ222" s="6"/>
      <c r="KK222" s="6"/>
      <c r="KL222" s="6"/>
      <c r="KM222" s="6"/>
      <c r="KO222" s="8"/>
      <c r="KP222" s="32"/>
      <c r="KQ222" s="27"/>
      <c r="KR222" s="27"/>
      <c r="KT222" s="6"/>
      <c r="KU222" s="6"/>
      <c r="KV222" s="6"/>
      <c r="KW222" s="6"/>
      <c r="KY222" s="8"/>
      <c r="KZ222" s="32"/>
      <c r="LA222" s="27"/>
      <c r="LB222" s="27"/>
      <c r="LD222" s="6"/>
      <c r="LE222" s="6"/>
      <c r="LF222" s="6"/>
      <c r="LG222" s="6"/>
      <c r="LI222" s="8"/>
      <c r="LJ222" s="32"/>
      <c r="LK222" s="27"/>
      <c r="LL222" s="27"/>
      <c r="LN222" s="6"/>
      <c r="LO222" s="6"/>
      <c r="LP222" s="6"/>
      <c r="LQ222" s="6"/>
      <c r="LS222" s="8"/>
      <c r="LT222" s="32"/>
      <c r="LU222" s="27"/>
      <c r="LV222" s="27"/>
      <c r="LX222" s="6"/>
      <c r="LY222" s="6"/>
      <c r="LZ222" s="6"/>
      <c r="MA222" s="6"/>
      <c r="MC222" s="8"/>
      <c r="MD222" s="32"/>
      <c r="ME222" s="27"/>
      <c r="MF222" s="27"/>
      <c r="MH222" s="6"/>
      <c r="MI222" s="6"/>
      <c r="MJ222" s="6"/>
      <c r="MK222" s="6"/>
      <c r="MM222" s="8"/>
      <c r="MN222" s="32"/>
      <c r="MO222" s="27"/>
      <c r="MP222" s="27"/>
      <c r="MR222" s="6"/>
      <c r="MS222" s="6"/>
      <c r="MT222" s="6"/>
      <c r="MU222" s="6"/>
      <c r="MW222" s="8"/>
      <c r="MX222" s="32"/>
      <c r="MY222" s="27"/>
      <c r="MZ222" s="27"/>
      <c r="NB222" s="6"/>
      <c r="NC222" s="6"/>
      <c r="ND222" s="6"/>
      <c r="NE222" s="6"/>
      <c r="NG222" s="8"/>
      <c r="NH222" s="32"/>
      <c r="NI222" s="27"/>
      <c r="NJ222" s="27"/>
      <c r="NL222" s="6"/>
      <c r="NM222" s="6"/>
      <c r="NN222" s="6"/>
      <c r="NO222" s="6"/>
      <c r="NQ222" s="8"/>
      <c r="NR222" s="32"/>
      <c r="NS222" s="27"/>
      <c r="NT222" s="27"/>
      <c r="NV222" s="6"/>
      <c r="NW222" s="6"/>
      <c r="NX222" s="6"/>
      <c r="NY222" s="6"/>
      <c r="OA222" s="8"/>
      <c r="OB222" s="32"/>
      <c r="OC222" s="27"/>
      <c r="OD222" s="27"/>
      <c r="OF222" s="6"/>
      <c r="OG222" s="6"/>
      <c r="OH222" s="6"/>
      <c r="OI222" s="6"/>
      <c r="OK222" s="8"/>
      <c r="OL222" s="32"/>
      <c r="OM222" s="27"/>
      <c r="ON222" s="27"/>
      <c r="OP222" s="6"/>
      <c r="OQ222" s="6"/>
      <c r="OR222" s="6"/>
      <c r="OS222" s="6"/>
      <c r="OT222" s="6"/>
      <c r="PF222" s="8"/>
      <c r="PG222" s="32"/>
      <c r="PH222" s="27"/>
      <c r="PI222" s="27"/>
      <c r="PK222" s="6"/>
      <c r="PL222" s="6"/>
      <c r="PM222" s="6"/>
      <c r="PN222" s="6"/>
      <c r="PO222" s="6"/>
      <c r="PQ222" s="8"/>
      <c r="PR222" s="32"/>
      <c r="PS222" s="27"/>
      <c r="PT222" s="27"/>
      <c r="PV222" s="6"/>
      <c r="PW222" s="6"/>
      <c r="PX222" s="6"/>
      <c r="PY222" s="6"/>
      <c r="PZ222" s="6"/>
      <c r="QB222" s="8"/>
      <c r="QC222" s="32"/>
      <c r="QD222" s="27"/>
      <c r="QE222" s="27"/>
      <c r="QG222" s="6"/>
      <c r="QH222" s="6"/>
      <c r="QI222" s="6"/>
      <c r="QJ222" s="6"/>
      <c r="QK222" s="6"/>
      <c r="QM222" s="8"/>
      <c r="QN222" s="32"/>
      <c r="QO222" s="27"/>
      <c r="QP222" s="27"/>
      <c r="QR222" s="6"/>
      <c r="QS222" s="6"/>
      <c r="QT222" s="6"/>
      <c r="QU222" s="6"/>
      <c r="QV222" s="6"/>
      <c r="QX222" s="8"/>
      <c r="QY222" s="32"/>
      <c r="QZ222" s="27"/>
      <c r="RA222" s="27"/>
      <c r="RC222" s="6"/>
      <c r="RD222" s="6"/>
      <c r="RE222" s="6"/>
      <c r="RF222" s="6"/>
      <c r="RG222" s="6"/>
    </row>
    <row r="223" spans="141:475">
      <c r="EK223" s="8"/>
      <c r="EL223" s="32"/>
      <c r="EM223" s="27"/>
      <c r="EN223" s="27"/>
      <c r="EP223" s="6"/>
      <c r="EQ223" s="6"/>
      <c r="ER223" s="6"/>
      <c r="ES223" s="6"/>
      <c r="EU223" s="8"/>
      <c r="EV223" s="32"/>
      <c r="EW223" s="27"/>
      <c r="EX223" s="27"/>
      <c r="EZ223" s="6"/>
      <c r="FA223" s="6"/>
      <c r="FB223" s="6"/>
      <c r="FC223" s="6"/>
      <c r="FE223" s="8"/>
      <c r="FF223" s="32"/>
      <c r="FG223" s="27"/>
      <c r="FH223" s="27"/>
      <c r="FJ223" s="6"/>
      <c r="FK223" s="6"/>
      <c r="FL223" s="6"/>
      <c r="FM223" s="6"/>
      <c r="FO223" s="8"/>
      <c r="FP223" s="32"/>
      <c r="FQ223" s="27"/>
      <c r="FR223" s="27"/>
      <c r="FT223" s="6"/>
      <c r="FU223" s="6"/>
      <c r="FV223" s="6"/>
      <c r="FW223" s="6"/>
      <c r="FY223" s="8"/>
      <c r="FZ223" s="32"/>
      <c r="GA223" s="27"/>
      <c r="GB223" s="27"/>
      <c r="GD223" s="6"/>
      <c r="GE223" s="6"/>
      <c r="GF223" s="6"/>
      <c r="GG223" s="6"/>
      <c r="GI223" s="8"/>
      <c r="GJ223" s="32"/>
      <c r="GK223" s="27"/>
      <c r="GL223" s="27"/>
      <c r="GN223" s="6"/>
      <c r="GO223" s="6"/>
      <c r="GP223" s="6"/>
      <c r="GQ223" s="6"/>
      <c r="GS223" s="8"/>
      <c r="GT223" s="32"/>
      <c r="GU223" s="27"/>
      <c r="GV223" s="27"/>
      <c r="GX223" s="6"/>
      <c r="GY223" s="6"/>
      <c r="GZ223" s="6"/>
      <c r="HA223" s="6"/>
      <c r="HC223" s="8"/>
      <c r="HD223" s="32"/>
      <c r="HE223" s="27"/>
      <c r="HF223" s="27"/>
      <c r="HH223" s="6"/>
      <c r="HI223" s="6"/>
      <c r="HJ223" s="6"/>
      <c r="HK223" s="6"/>
      <c r="HM223" s="8"/>
      <c r="HN223" s="32"/>
      <c r="HO223" s="27"/>
      <c r="HP223" s="27"/>
      <c r="HR223" s="6"/>
      <c r="HS223" s="6"/>
      <c r="HT223" s="6"/>
      <c r="HU223" s="6"/>
      <c r="HW223" s="8"/>
      <c r="HX223" s="32"/>
      <c r="HY223" s="27"/>
      <c r="HZ223" s="27"/>
      <c r="IB223" s="6"/>
      <c r="IC223" s="6"/>
      <c r="ID223" s="6"/>
      <c r="IE223" s="6"/>
      <c r="IG223" s="8"/>
      <c r="IH223" s="32"/>
      <c r="II223" s="27"/>
      <c r="IJ223" s="27"/>
      <c r="IL223" s="6"/>
      <c r="IM223" s="6"/>
      <c r="IN223" s="6"/>
      <c r="IO223" s="6"/>
      <c r="IQ223" s="8"/>
      <c r="IR223" s="32"/>
      <c r="IS223" s="27"/>
      <c r="IT223" s="27"/>
      <c r="IV223" s="6"/>
      <c r="IW223" s="6"/>
      <c r="IX223" s="6"/>
      <c r="IY223" s="6"/>
      <c r="JA223" s="8"/>
      <c r="JB223" s="32"/>
      <c r="JC223" s="27"/>
      <c r="JD223" s="27"/>
      <c r="JF223" s="6"/>
      <c r="JG223" s="6"/>
      <c r="JH223" s="6"/>
      <c r="JI223" s="6"/>
      <c r="JK223" s="8"/>
      <c r="JL223" s="32"/>
      <c r="JM223" s="27"/>
      <c r="JN223" s="27"/>
      <c r="JP223" s="6"/>
      <c r="JQ223" s="6"/>
      <c r="JR223" s="6"/>
      <c r="JS223" s="6"/>
      <c r="JU223" s="8"/>
      <c r="JV223" s="32"/>
      <c r="JW223" s="27"/>
      <c r="JX223" s="27"/>
      <c r="JZ223" s="6"/>
      <c r="KA223" s="6"/>
      <c r="KB223" s="6"/>
      <c r="KC223" s="6"/>
      <c r="KE223" s="8"/>
      <c r="KF223" s="32"/>
      <c r="KG223" s="27"/>
      <c r="KH223" s="27"/>
      <c r="KJ223" s="6"/>
      <c r="KK223" s="6"/>
      <c r="KL223" s="6"/>
      <c r="KM223" s="6"/>
      <c r="KO223" s="8"/>
      <c r="KP223" s="32"/>
      <c r="KQ223" s="27"/>
      <c r="KR223" s="27"/>
      <c r="KT223" s="6"/>
      <c r="KU223" s="6"/>
      <c r="KV223" s="6"/>
      <c r="KW223" s="6"/>
      <c r="KY223" s="8"/>
      <c r="KZ223" s="32"/>
      <c r="LA223" s="27"/>
      <c r="LB223" s="27"/>
      <c r="LD223" s="6"/>
      <c r="LE223" s="6"/>
      <c r="LF223" s="6"/>
      <c r="LG223" s="6"/>
      <c r="LI223" s="8"/>
      <c r="LJ223" s="32"/>
      <c r="LK223" s="27"/>
      <c r="LL223" s="27"/>
      <c r="LN223" s="6"/>
      <c r="LO223" s="6"/>
      <c r="LP223" s="6"/>
      <c r="LQ223" s="6"/>
      <c r="LS223" s="8"/>
      <c r="LT223" s="32"/>
      <c r="LU223" s="27"/>
      <c r="LV223" s="27"/>
      <c r="LX223" s="6"/>
      <c r="LY223" s="6"/>
      <c r="LZ223" s="6"/>
      <c r="MA223" s="6"/>
      <c r="MC223" s="8"/>
      <c r="MD223" s="32"/>
      <c r="ME223" s="27"/>
      <c r="MF223" s="27"/>
      <c r="MH223" s="6"/>
      <c r="MI223" s="6"/>
      <c r="MJ223" s="6"/>
      <c r="MK223" s="6"/>
      <c r="MM223" s="8"/>
      <c r="MN223" s="32"/>
      <c r="MO223" s="27"/>
      <c r="MP223" s="27"/>
      <c r="MR223" s="6"/>
      <c r="MS223" s="6"/>
      <c r="MT223" s="6"/>
      <c r="MU223" s="6"/>
      <c r="MW223" s="8"/>
      <c r="MX223" s="32"/>
      <c r="MY223" s="27"/>
      <c r="MZ223" s="27"/>
      <c r="NB223" s="6"/>
      <c r="NC223" s="6"/>
      <c r="ND223" s="6"/>
      <c r="NE223" s="6"/>
      <c r="NG223" s="8"/>
      <c r="NH223" s="32"/>
      <c r="NI223" s="27"/>
      <c r="NJ223" s="27"/>
      <c r="NL223" s="6"/>
      <c r="NM223" s="6"/>
      <c r="NN223" s="6"/>
      <c r="NO223" s="6"/>
      <c r="NQ223" s="8"/>
      <c r="NR223" s="32"/>
      <c r="NS223" s="27"/>
      <c r="NT223" s="27"/>
      <c r="NV223" s="6"/>
      <c r="NW223" s="6"/>
      <c r="NX223" s="6"/>
      <c r="NY223" s="6"/>
      <c r="OA223" s="8"/>
      <c r="OB223" s="32"/>
      <c r="OC223" s="27"/>
      <c r="OD223" s="27"/>
      <c r="OF223" s="6"/>
      <c r="OG223" s="6"/>
      <c r="OH223" s="6"/>
      <c r="OI223" s="6"/>
      <c r="OK223" s="8"/>
      <c r="OL223" s="32"/>
      <c r="OM223" s="27"/>
      <c r="ON223" s="27"/>
      <c r="OP223" s="6"/>
      <c r="OQ223" s="6"/>
      <c r="OR223" s="6"/>
      <c r="OS223" s="6"/>
      <c r="OT223" s="6"/>
      <c r="PF223" s="8"/>
      <c r="PG223" s="32"/>
      <c r="PH223" s="27"/>
      <c r="PI223" s="27"/>
      <c r="PK223" s="6"/>
      <c r="PL223" s="6"/>
      <c r="PM223" s="6"/>
      <c r="PN223" s="6"/>
      <c r="PO223" s="6"/>
      <c r="PQ223" s="8"/>
      <c r="PR223" s="32"/>
      <c r="PS223" s="27"/>
      <c r="PT223" s="27"/>
      <c r="PV223" s="6"/>
      <c r="PW223" s="6"/>
      <c r="PX223" s="6"/>
      <c r="PY223" s="6"/>
      <c r="PZ223" s="6"/>
      <c r="QB223" s="8"/>
      <c r="QC223" s="32"/>
      <c r="QD223" s="27"/>
      <c r="QE223" s="27"/>
      <c r="QG223" s="6"/>
      <c r="QH223" s="6"/>
      <c r="QI223" s="6"/>
      <c r="QJ223" s="6"/>
      <c r="QK223" s="6"/>
      <c r="QM223" s="8"/>
      <c r="QN223" s="32"/>
      <c r="QO223" s="27"/>
      <c r="QP223" s="27"/>
      <c r="QR223" s="6"/>
      <c r="QS223" s="6"/>
      <c r="QT223" s="6"/>
      <c r="QU223" s="6"/>
      <c r="QV223" s="6"/>
      <c r="QX223" s="8"/>
      <c r="QY223" s="32"/>
      <c r="QZ223" s="27"/>
      <c r="RA223" s="27"/>
      <c r="RC223" s="6"/>
      <c r="RD223" s="6"/>
      <c r="RE223" s="6"/>
      <c r="RF223" s="6"/>
      <c r="RG223" s="6"/>
    </row>
    <row r="224" spans="141:475">
      <c r="EK224" s="8"/>
      <c r="EL224" s="32"/>
      <c r="EM224" s="27"/>
      <c r="EN224" s="27"/>
      <c r="EP224" s="6"/>
      <c r="EQ224" s="6"/>
      <c r="ER224" s="6"/>
      <c r="ES224" s="6"/>
      <c r="EU224" s="8"/>
      <c r="EV224" s="32"/>
      <c r="EW224" s="27"/>
      <c r="EX224" s="27"/>
      <c r="EZ224" s="6"/>
      <c r="FA224" s="6"/>
      <c r="FB224" s="6"/>
      <c r="FC224" s="6"/>
      <c r="FE224" s="8"/>
      <c r="FF224" s="32"/>
      <c r="FG224" s="27"/>
      <c r="FH224" s="27"/>
      <c r="FJ224" s="6"/>
      <c r="FK224" s="6"/>
      <c r="FL224" s="6"/>
      <c r="FM224" s="6"/>
      <c r="FO224" s="8"/>
      <c r="FP224" s="32"/>
      <c r="FQ224" s="27"/>
      <c r="FR224" s="27"/>
      <c r="FT224" s="6"/>
      <c r="FU224" s="6"/>
      <c r="FV224" s="6"/>
      <c r="FW224" s="6"/>
      <c r="FY224" s="8"/>
      <c r="FZ224" s="32"/>
      <c r="GA224" s="27"/>
      <c r="GB224" s="27"/>
      <c r="GD224" s="6"/>
      <c r="GE224" s="6"/>
      <c r="GF224" s="6"/>
      <c r="GG224" s="6"/>
      <c r="GI224" s="8"/>
      <c r="GJ224" s="32"/>
      <c r="GK224" s="27"/>
      <c r="GL224" s="27"/>
      <c r="GN224" s="6"/>
      <c r="GO224" s="6"/>
      <c r="GP224" s="6"/>
      <c r="GQ224" s="6"/>
      <c r="GS224" s="8"/>
      <c r="GT224" s="32"/>
      <c r="GU224" s="27"/>
      <c r="GV224" s="27"/>
      <c r="GX224" s="6"/>
      <c r="GY224" s="6"/>
      <c r="GZ224" s="6"/>
      <c r="HA224" s="6"/>
      <c r="HC224" s="8"/>
      <c r="HD224" s="32"/>
      <c r="HE224" s="27"/>
      <c r="HF224" s="27"/>
      <c r="HH224" s="6"/>
      <c r="HI224" s="6"/>
      <c r="HJ224" s="6"/>
      <c r="HK224" s="6"/>
      <c r="HM224" s="8"/>
      <c r="HN224" s="32"/>
      <c r="HO224" s="27"/>
      <c r="HP224" s="27"/>
      <c r="HR224" s="6"/>
      <c r="HS224" s="6"/>
      <c r="HT224" s="6"/>
      <c r="HU224" s="6"/>
      <c r="HW224" s="8"/>
      <c r="HX224" s="32"/>
      <c r="HY224" s="27"/>
      <c r="HZ224" s="27"/>
      <c r="IB224" s="6"/>
      <c r="IC224" s="6"/>
      <c r="ID224" s="6"/>
      <c r="IE224" s="6"/>
      <c r="IG224" s="8"/>
      <c r="IH224" s="32"/>
      <c r="II224" s="27"/>
      <c r="IJ224" s="27"/>
      <c r="IL224" s="6"/>
      <c r="IM224" s="6"/>
      <c r="IN224" s="6"/>
      <c r="IO224" s="6"/>
      <c r="IQ224" s="8"/>
      <c r="IR224" s="32"/>
      <c r="IS224" s="27"/>
      <c r="IT224" s="27"/>
      <c r="IV224" s="6"/>
      <c r="IW224" s="6"/>
      <c r="IX224" s="6"/>
      <c r="IY224" s="6"/>
      <c r="JA224" s="8"/>
      <c r="JB224" s="32"/>
      <c r="JC224" s="27"/>
      <c r="JD224" s="27"/>
      <c r="JF224" s="6"/>
      <c r="JG224" s="6"/>
      <c r="JH224" s="6"/>
      <c r="JI224" s="6"/>
      <c r="JK224" s="8"/>
      <c r="JL224" s="32"/>
      <c r="JM224" s="27"/>
      <c r="JN224" s="27"/>
      <c r="JP224" s="6"/>
      <c r="JQ224" s="6"/>
      <c r="JR224" s="6"/>
      <c r="JS224" s="6"/>
      <c r="JU224" s="8"/>
      <c r="JV224" s="32"/>
      <c r="JW224" s="27"/>
      <c r="JX224" s="27"/>
      <c r="JZ224" s="6"/>
      <c r="KA224" s="6"/>
      <c r="KB224" s="6"/>
      <c r="KC224" s="6"/>
      <c r="KE224" s="8"/>
      <c r="KF224" s="32"/>
      <c r="KG224" s="27"/>
      <c r="KH224" s="27"/>
      <c r="KJ224" s="6"/>
      <c r="KK224" s="6"/>
      <c r="KL224" s="6"/>
      <c r="KM224" s="6"/>
      <c r="KO224" s="8"/>
      <c r="KP224" s="32"/>
      <c r="KQ224" s="27"/>
      <c r="KR224" s="27"/>
      <c r="KT224" s="6"/>
      <c r="KU224" s="6"/>
      <c r="KV224" s="6"/>
      <c r="KW224" s="6"/>
      <c r="KY224" s="8"/>
      <c r="KZ224" s="32"/>
      <c r="LA224" s="27"/>
      <c r="LB224" s="27"/>
      <c r="LD224" s="6"/>
      <c r="LE224" s="6"/>
      <c r="LF224" s="6"/>
      <c r="LG224" s="6"/>
      <c r="LI224" s="8"/>
      <c r="LJ224" s="32"/>
      <c r="LK224" s="27"/>
      <c r="LL224" s="27"/>
      <c r="LN224" s="6"/>
      <c r="LO224" s="6"/>
      <c r="LP224" s="6"/>
      <c r="LQ224" s="6"/>
      <c r="LS224" s="8"/>
      <c r="LT224" s="32"/>
      <c r="LU224" s="27"/>
      <c r="LV224" s="27"/>
      <c r="LX224" s="6"/>
      <c r="LY224" s="6"/>
      <c r="LZ224" s="6"/>
      <c r="MA224" s="6"/>
      <c r="MC224" s="8"/>
      <c r="MD224" s="32"/>
      <c r="ME224" s="27"/>
      <c r="MF224" s="27"/>
      <c r="MH224" s="6"/>
      <c r="MI224" s="6"/>
      <c r="MJ224" s="6"/>
      <c r="MK224" s="6"/>
      <c r="MM224" s="8"/>
      <c r="MN224" s="32"/>
      <c r="MO224" s="27"/>
      <c r="MP224" s="27"/>
      <c r="MR224" s="6"/>
      <c r="MS224" s="6"/>
      <c r="MT224" s="6"/>
      <c r="MU224" s="6"/>
      <c r="MW224" s="8"/>
      <c r="MX224" s="32"/>
      <c r="MY224" s="27"/>
      <c r="MZ224" s="27"/>
      <c r="NB224" s="6"/>
      <c r="NC224" s="6"/>
      <c r="ND224" s="6"/>
      <c r="NE224" s="6"/>
      <c r="NG224" s="8"/>
      <c r="NH224" s="32"/>
      <c r="NI224" s="27"/>
      <c r="NJ224" s="27"/>
      <c r="NL224" s="6"/>
      <c r="NM224" s="6"/>
      <c r="NN224" s="6"/>
      <c r="NO224" s="6"/>
      <c r="NQ224" s="8"/>
      <c r="NR224" s="32"/>
      <c r="NS224" s="27"/>
      <c r="NT224" s="27"/>
      <c r="NV224" s="6"/>
      <c r="NW224" s="6"/>
      <c r="NX224" s="6"/>
      <c r="NY224" s="6"/>
      <c r="OA224" s="8"/>
      <c r="OB224" s="32"/>
      <c r="OC224" s="27"/>
      <c r="OD224" s="27"/>
      <c r="OF224" s="6"/>
      <c r="OG224" s="6"/>
      <c r="OH224" s="6"/>
      <c r="OI224" s="6"/>
      <c r="OK224" s="8"/>
      <c r="OL224" s="32"/>
      <c r="OM224" s="27"/>
      <c r="ON224" s="27"/>
      <c r="OP224" s="6"/>
      <c r="OQ224" s="6"/>
      <c r="OR224" s="6"/>
      <c r="OS224" s="6"/>
      <c r="OT224" s="6"/>
      <c r="PF224" s="8"/>
      <c r="PG224" s="32"/>
      <c r="PH224" s="27"/>
      <c r="PI224" s="27"/>
      <c r="PK224" s="6"/>
      <c r="PL224" s="6"/>
      <c r="PM224" s="6"/>
      <c r="PN224" s="6"/>
      <c r="PO224" s="6"/>
      <c r="PQ224" s="8"/>
      <c r="PR224" s="32"/>
      <c r="PS224" s="27"/>
      <c r="PT224" s="27"/>
      <c r="PV224" s="6"/>
      <c r="PW224" s="6"/>
      <c r="PX224" s="6"/>
      <c r="PY224" s="6"/>
      <c r="PZ224" s="6"/>
      <c r="QB224" s="8"/>
      <c r="QC224" s="32"/>
      <c r="QD224" s="27"/>
      <c r="QE224" s="27"/>
      <c r="QG224" s="6"/>
      <c r="QH224" s="6"/>
      <c r="QI224" s="6"/>
      <c r="QJ224" s="6"/>
      <c r="QK224" s="6"/>
      <c r="QM224" s="8"/>
      <c r="QN224" s="32"/>
      <c r="QO224" s="27"/>
      <c r="QP224" s="27"/>
      <c r="QR224" s="6"/>
      <c r="QS224" s="6"/>
      <c r="QT224" s="6"/>
      <c r="QU224" s="6"/>
      <c r="QV224" s="6"/>
      <c r="QX224" s="8"/>
      <c r="QY224" s="32"/>
      <c r="QZ224" s="27"/>
      <c r="RA224" s="27"/>
      <c r="RC224" s="6"/>
      <c r="RD224" s="6"/>
      <c r="RE224" s="6"/>
      <c r="RF224" s="6"/>
      <c r="RG224" s="6"/>
    </row>
    <row r="225" spans="141:475">
      <c r="EK225" s="8"/>
      <c r="EL225" s="32"/>
      <c r="EM225" s="27"/>
      <c r="EN225" s="27"/>
      <c r="EP225" s="6"/>
      <c r="EQ225" s="6"/>
      <c r="ER225" s="6"/>
      <c r="ES225" s="6"/>
      <c r="EU225" s="8"/>
      <c r="EV225" s="32"/>
      <c r="EW225" s="27"/>
      <c r="EX225" s="27"/>
      <c r="EZ225" s="6"/>
      <c r="FA225" s="6"/>
      <c r="FB225" s="6"/>
      <c r="FC225" s="6"/>
      <c r="FE225" s="8"/>
      <c r="FF225" s="32"/>
      <c r="FG225" s="27"/>
      <c r="FH225" s="27"/>
      <c r="FJ225" s="6"/>
      <c r="FK225" s="6"/>
      <c r="FL225" s="6"/>
      <c r="FM225" s="6"/>
      <c r="FO225" s="8"/>
      <c r="FP225" s="32"/>
      <c r="FQ225" s="27"/>
      <c r="FR225" s="27"/>
      <c r="FT225" s="6"/>
      <c r="FU225" s="6"/>
      <c r="FV225" s="6"/>
      <c r="FW225" s="6"/>
      <c r="FY225" s="8"/>
      <c r="FZ225" s="32"/>
      <c r="GA225" s="27"/>
      <c r="GB225" s="27"/>
      <c r="GD225" s="6"/>
      <c r="GE225" s="6"/>
      <c r="GF225" s="6"/>
      <c r="GG225" s="6"/>
      <c r="GI225" s="8"/>
      <c r="GJ225" s="32"/>
      <c r="GK225" s="27"/>
      <c r="GL225" s="27"/>
      <c r="GN225" s="6"/>
      <c r="GO225" s="6"/>
      <c r="GP225" s="6"/>
      <c r="GQ225" s="6"/>
      <c r="GS225" s="8"/>
      <c r="GT225" s="32"/>
      <c r="GU225" s="27"/>
      <c r="GV225" s="27"/>
      <c r="GX225" s="6"/>
      <c r="GY225" s="6"/>
      <c r="GZ225" s="6"/>
      <c r="HA225" s="6"/>
      <c r="HC225" s="8"/>
      <c r="HD225" s="32"/>
      <c r="HE225" s="27"/>
      <c r="HF225" s="27"/>
      <c r="HH225" s="6"/>
      <c r="HI225" s="6"/>
      <c r="HJ225" s="6"/>
      <c r="HK225" s="6"/>
      <c r="HM225" s="8"/>
      <c r="HN225" s="32"/>
      <c r="HO225" s="27"/>
      <c r="HP225" s="27"/>
      <c r="HR225" s="6"/>
      <c r="HS225" s="6"/>
      <c r="HT225" s="6"/>
      <c r="HU225" s="6"/>
      <c r="HW225" s="8"/>
      <c r="HX225" s="32"/>
      <c r="HY225" s="27"/>
      <c r="HZ225" s="27"/>
      <c r="IB225" s="6"/>
      <c r="IC225" s="6"/>
      <c r="ID225" s="6"/>
      <c r="IE225" s="6"/>
      <c r="IG225" s="8"/>
      <c r="IH225" s="32"/>
      <c r="II225" s="27"/>
      <c r="IJ225" s="27"/>
      <c r="IL225" s="6"/>
      <c r="IM225" s="6"/>
      <c r="IN225" s="6"/>
      <c r="IO225" s="6"/>
      <c r="IQ225" s="8"/>
      <c r="IR225" s="32"/>
      <c r="IS225" s="27"/>
      <c r="IT225" s="27"/>
      <c r="IV225" s="6"/>
      <c r="IW225" s="6"/>
      <c r="IX225" s="6"/>
      <c r="IY225" s="6"/>
      <c r="JA225" s="8"/>
      <c r="JB225" s="32"/>
      <c r="JC225" s="27"/>
      <c r="JD225" s="27"/>
      <c r="JF225" s="6"/>
      <c r="JG225" s="6"/>
      <c r="JH225" s="6"/>
      <c r="JI225" s="6"/>
      <c r="JK225" s="8"/>
      <c r="JL225" s="32"/>
      <c r="JM225" s="27"/>
      <c r="JN225" s="27"/>
      <c r="JP225" s="6"/>
      <c r="JQ225" s="6"/>
      <c r="JR225" s="6"/>
      <c r="JS225" s="6"/>
      <c r="JU225" s="8"/>
      <c r="JV225" s="32"/>
      <c r="JW225" s="27"/>
      <c r="JX225" s="27"/>
      <c r="JZ225" s="6"/>
      <c r="KA225" s="6"/>
      <c r="KB225" s="6"/>
      <c r="KC225" s="6"/>
      <c r="KE225" s="8"/>
      <c r="KF225" s="32"/>
      <c r="KG225" s="27"/>
      <c r="KH225" s="27"/>
      <c r="KJ225" s="6"/>
      <c r="KK225" s="6"/>
      <c r="KL225" s="6"/>
      <c r="KM225" s="6"/>
      <c r="KO225" s="8"/>
      <c r="KP225" s="32"/>
      <c r="KQ225" s="27"/>
      <c r="KR225" s="27"/>
      <c r="KT225" s="6"/>
      <c r="KU225" s="6"/>
      <c r="KV225" s="6"/>
      <c r="KW225" s="6"/>
      <c r="KY225" s="8"/>
      <c r="KZ225" s="32"/>
      <c r="LA225" s="27"/>
      <c r="LB225" s="27"/>
      <c r="LD225" s="6"/>
      <c r="LE225" s="6"/>
      <c r="LF225" s="6"/>
      <c r="LG225" s="6"/>
      <c r="LI225" s="8"/>
      <c r="LJ225" s="32"/>
      <c r="LK225" s="27"/>
      <c r="LL225" s="27"/>
      <c r="LN225" s="6"/>
      <c r="LO225" s="6"/>
      <c r="LP225" s="6"/>
      <c r="LQ225" s="6"/>
      <c r="LS225" s="8"/>
      <c r="LT225" s="32"/>
      <c r="LU225" s="27"/>
      <c r="LV225" s="27"/>
      <c r="LX225" s="6"/>
      <c r="LY225" s="6"/>
      <c r="LZ225" s="6"/>
      <c r="MA225" s="6"/>
      <c r="MC225" s="8"/>
      <c r="MD225" s="32"/>
      <c r="ME225" s="27"/>
      <c r="MF225" s="27"/>
      <c r="MH225" s="6"/>
      <c r="MI225" s="6"/>
      <c r="MJ225" s="6"/>
      <c r="MK225" s="6"/>
      <c r="MM225" s="8"/>
      <c r="MN225" s="32"/>
      <c r="MO225" s="27"/>
      <c r="MP225" s="27"/>
      <c r="MR225" s="6"/>
      <c r="MS225" s="6"/>
      <c r="MT225" s="6"/>
      <c r="MU225" s="6"/>
      <c r="MW225" s="8"/>
      <c r="MX225" s="32"/>
      <c r="MY225" s="27"/>
      <c r="MZ225" s="27"/>
      <c r="NB225" s="6"/>
      <c r="NC225" s="6"/>
      <c r="ND225" s="6"/>
      <c r="NE225" s="6"/>
      <c r="NG225" s="8"/>
      <c r="NH225" s="32"/>
      <c r="NI225" s="27"/>
      <c r="NJ225" s="27"/>
      <c r="NL225" s="6"/>
      <c r="NM225" s="6"/>
      <c r="NN225" s="6"/>
      <c r="NO225" s="6"/>
      <c r="NQ225" s="8"/>
      <c r="NR225" s="32"/>
      <c r="NS225" s="27"/>
      <c r="NT225" s="27"/>
      <c r="NV225" s="6"/>
      <c r="NW225" s="6"/>
      <c r="NX225" s="6"/>
      <c r="NY225" s="6"/>
      <c r="OA225" s="8"/>
      <c r="OB225" s="32"/>
      <c r="OC225" s="27"/>
      <c r="OD225" s="27"/>
      <c r="OF225" s="6"/>
      <c r="OG225" s="6"/>
      <c r="OH225" s="6"/>
      <c r="OI225" s="6"/>
      <c r="OK225" s="8"/>
      <c r="OL225" s="32"/>
      <c r="OM225" s="27"/>
      <c r="ON225" s="27"/>
      <c r="OP225" s="6"/>
      <c r="OQ225" s="6"/>
      <c r="OR225" s="6"/>
      <c r="OS225" s="6"/>
      <c r="OT225" s="6"/>
      <c r="PF225" s="8"/>
      <c r="PG225" s="32"/>
      <c r="PH225" s="27"/>
      <c r="PI225" s="27"/>
      <c r="PK225" s="6"/>
      <c r="PL225" s="6"/>
      <c r="PM225" s="6"/>
      <c r="PN225" s="6"/>
      <c r="PO225" s="6"/>
      <c r="PQ225" s="8"/>
      <c r="PR225" s="32"/>
      <c r="PS225" s="27"/>
      <c r="PT225" s="27"/>
      <c r="PV225" s="6"/>
      <c r="PW225" s="6"/>
      <c r="PX225" s="6"/>
      <c r="PY225" s="6"/>
      <c r="PZ225" s="6"/>
      <c r="QB225" s="8"/>
      <c r="QC225" s="32"/>
      <c r="QD225" s="27"/>
      <c r="QE225" s="27"/>
      <c r="QG225" s="6"/>
      <c r="QH225" s="6"/>
      <c r="QI225" s="6"/>
      <c r="QJ225" s="6"/>
      <c r="QK225" s="6"/>
      <c r="QM225" s="8"/>
      <c r="QN225" s="32"/>
      <c r="QO225" s="27"/>
      <c r="QP225" s="27"/>
      <c r="QR225" s="6"/>
      <c r="QS225" s="6"/>
      <c r="QT225" s="6"/>
      <c r="QU225" s="6"/>
      <c r="QV225" s="6"/>
      <c r="QX225" s="8"/>
      <c r="QY225" s="32"/>
      <c r="QZ225" s="27"/>
      <c r="RA225" s="27"/>
      <c r="RC225" s="6"/>
      <c r="RD225" s="6"/>
      <c r="RE225" s="6"/>
      <c r="RF225" s="6"/>
      <c r="RG225" s="6"/>
    </row>
    <row r="226" spans="141:475">
      <c r="EK226" s="8"/>
      <c r="EL226" s="32"/>
      <c r="EM226" s="27"/>
      <c r="EN226" s="27"/>
      <c r="EP226" s="6"/>
      <c r="EQ226" s="6"/>
      <c r="ER226" s="6"/>
      <c r="ES226" s="6"/>
      <c r="EU226" s="8"/>
      <c r="EV226" s="32"/>
      <c r="EW226" s="27"/>
      <c r="EX226" s="27"/>
      <c r="EZ226" s="6"/>
      <c r="FA226" s="6"/>
      <c r="FB226" s="6"/>
      <c r="FC226" s="6"/>
      <c r="FE226" s="8"/>
      <c r="FF226" s="32"/>
      <c r="FG226" s="27"/>
      <c r="FH226" s="27"/>
      <c r="FJ226" s="6"/>
      <c r="FK226" s="6"/>
      <c r="FL226" s="6"/>
      <c r="FM226" s="6"/>
      <c r="FO226" s="8"/>
      <c r="FP226" s="32"/>
      <c r="FQ226" s="27"/>
      <c r="FR226" s="27"/>
      <c r="FT226" s="6"/>
      <c r="FU226" s="6"/>
      <c r="FV226" s="6"/>
      <c r="FW226" s="6"/>
      <c r="FY226" s="8"/>
      <c r="FZ226" s="32"/>
      <c r="GA226" s="27"/>
      <c r="GB226" s="27"/>
      <c r="GD226" s="6"/>
      <c r="GE226" s="6"/>
      <c r="GF226" s="6"/>
      <c r="GG226" s="6"/>
      <c r="GI226" s="8"/>
      <c r="GJ226" s="32"/>
      <c r="GK226" s="27"/>
      <c r="GL226" s="27"/>
      <c r="GN226" s="6"/>
      <c r="GO226" s="6"/>
      <c r="GP226" s="6"/>
      <c r="GQ226" s="6"/>
      <c r="GS226" s="8"/>
      <c r="GT226" s="32"/>
      <c r="GU226" s="27"/>
      <c r="GV226" s="27"/>
      <c r="GX226" s="6"/>
      <c r="GY226" s="6"/>
      <c r="GZ226" s="6"/>
      <c r="HA226" s="6"/>
      <c r="HC226" s="8"/>
      <c r="HD226" s="32"/>
      <c r="HE226" s="27"/>
      <c r="HF226" s="27"/>
      <c r="HH226" s="6"/>
      <c r="HI226" s="6"/>
      <c r="HJ226" s="6"/>
      <c r="HK226" s="6"/>
      <c r="HM226" s="8"/>
      <c r="HN226" s="32"/>
      <c r="HO226" s="27"/>
      <c r="HP226" s="27"/>
      <c r="HR226" s="6"/>
      <c r="HS226" s="6"/>
      <c r="HT226" s="6"/>
      <c r="HU226" s="6"/>
      <c r="HW226" s="8"/>
      <c r="HX226" s="32"/>
      <c r="HY226" s="27"/>
      <c r="HZ226" s="27"/>
      <c r="IB226" s="6"/>
      <c r="IC226" s="6"/>
      <c r="ID226" s="6"/>
      <c r="IE226" s="6"/>
      <c r="IG226" s="8"/>
      <c r="IH226" s="32"/>
      <c r="II226" s="27"/>
      <c r="IJ226" s="27"/>
      <c r="IL226" s="6"/>
      <c r="IM226" s="6"/>
      <c r="IN226" s="6"/>
      <c r="IO226" s="6"/>
      <c r="IQ226" s="8"/>
      <c r="IR226" s="32"/>
      <c r="IS226" s="27"/>
      <c r="IT226" s="27"/>
      <c r="IV226" s="6"/>
      <c r="IW226" s="6"/>
      <c r="IX226" s="6"/>
      <c r="IY226" s="6"/>
      <c r="JA226" s="8"/>
      <c r="JB226" s="32"/>
      <c r="JC226" s="27"/>
      <c r="JD226" s="27"/>
      <c r="JF226" s="6"/>
      <c r="JG226" s="6"/>
      <c r="JH226" s="6"/>
      <c r="JI226" s="6"/>
      <c r="JK226" s="8"/>
      <c r="JL226" s="32"/>
      <c r="JM226" s="27"/>
      <c r="JN226" s="27"/>
      <c r="JP226" s="6"/>
      <c r="JQ226" s="6"/>
      <c r="JR226" s="6"/>
      <c r="JS226" s="6"/>
      <c r="JU226" s="8"/>
      <c r="JV226" s="32"/>
      <c r="JW226" s="27"/>
      <c r="JX226" s="27"/>
      <c r="JZ226" s="6"/>
      <c r="KA226" s="6"/>
      <c r="KB226" s="6"/>
      <c r="KC226" s="6"/>
      <c r="KE226" s="8"/>
      <c r="KF226" s="32"/>
      <c r="KG226" s="27"/>
      <c r="KH226" s="27"/>
      <c r="KJ226" s="6"/>
      <c r="KK226" s="6"/>
      <c r="KL226" s="6"/>
      <c r="KM226" s="6"/>
      <c r="KO226" s="8"/>
      <c r="KP226" s="32"/>
      <c r="KQ226" s="27"/>
      <c r="KR226" s="27"/>
      <c r="KT226" s="6"/>
      <c r="KU226" s="6"/>
      <c r="KV226" s="6"/>
      <c r="KW226" s="6"/>
      <c r="KY226" s="8"/>
      <c r="KZ226" s="32"/>
      <c r="LA226" s="27"/>
      <c r="LB226" s="27"/>
      <c r="LD226" s="6"/>
      <c r="LE226" s="6"/>
      <c r="LF226" s="6"/>
      <c r="LG226" s="6"/>
      <c r="LI226" s="8"/>
      <c r="LJ226" s="32"/>
      <c r="LK226" s="27"/>
      <c r="LL226" s="27"/>
      <c r="LN226" s="6"/>
      <c r="LO226" s="6"/>
      <c r="LP226" s="6"/>
      <c r="LQ226" s="6"/>
      <c r="LS226" s="8"/>
      <c r="LT226" s="32"/>
      <c r="LU226" s="27"/>
      <c r="LV226" s="27"/>
      <c r="LX226" s="6"/>
      <c r="LY226" s="6"/>
      <c r="LZ226" s="6"/>
      <c r="MA226" s="6"/>
      <c r="MC226" s="8"/>
      <c r="MD226" s="32"/>
      <c r="ME226" s="27"/>
      <c r="MF226" s="27"/>
      <c r="MH226" s="6"/>
      <c r="MI226" s="6"/>
      <c r="MJ226" s="6"/>
      <c r="MK226" s="6"/>
      <c r="MM226" s="8"/>
      <c r="MN226" s="32"/>
      <c r="MO226" s="27"/>
      <c r="MP226" s="27"/>
      <c r="MR226" s="6"/>
      <c r="MS226" s="6"/>
      <c r="MT226" s="6"/>
      <c r="MU226" s="6"/>
      <c r="MW226" s="8"/>
      <c r="MX226" s="32"/>
      <c r="MY226" s="27"/>
      <c r="MZ226" s="27"/>
      <c r="NB226" s="6"/>
      <c r="NC226" s="6"/>
      <c r="ND226" s="6"/>
      <c r="NE226" s="6"/>
      <c r="NG226" s="8"/>
      <c r="NH226" s="32"/>
      <c r="NI226" s="27"/>
      <c r="NJ226" s="27"/>
      <c r="NL226" s="6"/>
      <c r="NM226" s="6"/>
      <c r="NN226" s="6"/>
      <c r="NO226" s="6"/>
      <c r="NQ226" s="8"/>
      <c r="NR226" s="32"/>
      <c r="NS226" s="27"/>
      <c r="NT226" s="27"/>
      <c r="NV226" s="6"/>
      <c r="NW226" s="6"/>
      <c r="NX226" s="6"/>
      <c r="NY226" s="6"/>
      <c r="OA226" s="8"/>
      <c r="OB226" s="32"/>
      <c r="OC226" s="27"/>
      <c r="OD226" s="27"/>
      <c r="OF226" s="6"/>
      <c r="OG226" s="6"/>
      <c r="OH226" s="6"/>
      <c r="OI226" s="6"/>
      <c r="OK226" s="8"/>
      <c r="OL226" s="32"/>
      <c r="OM226" s="27"/>
      <c r="ON226" s="27"/>
      <c r="OP226" s="6"/>
      <c r="OQ226" s="6"/>
      <c r="OR226" s="6"/>
      <c r="OS226" s="6"/>
      <c r="OT226" s="6"/>
      <c r="PF226" s="8"/>
      <c r="PG226" s="32"/>
      <c r="PH226" s="27"/>
      <c r="PI226" s="27"/>
      <c r="PK226" s="6"/>
      <c r="PL226" s="6"/>
      <c r="PM226" s="6"/>
      <c r="PN226" s="6"/>
      <c r="PO226" s="6"/>
      <c r="PQ226" s="8"/>
      <c r="PR226" s="32"/>
      <c r="PS226" s="27"/>
      <c r="PT226" s="27"/>
      <c r="PV226" s="6"/>
      <c r="PW226" s="6"/>
      <c r="PX226" s="6"/>
      <c r="PY226" s="6"/>
      <c r="PZ226" s="6"/>
      <c r="QB226" s="8"/>
      <c r="QC226" s="32"/>
      <c r="QD226" s="27"/>
      <c r="QE226" s="27"/>
      <c r="QG226" s="6"/>
      <c r="QH226" s="6"/>
      <c r="QI226" s="6"/>
      <c r="QJ226" s="6"/>
      <c r="QK226" s="6"/>
      <c r="QM226" s="8"/>
      <c r="QN226" s="32"/>
      <c r="QO226" s="27"/>
      <c r="QP226" s="27"/>
      <c r="QR226" s="6"/>
      <c r="QS226" s="6"/>
      <c r="QT226" s="6"/>
      <c r="QU226" s="6"/>
      <c r="QV226" s="6"/>
      <c r="QX226" s="8"/>
      <c r="QY226" s="32"/>
      <c r="QZ226" s="27"/>
      <c r="RA226" s="27"/>
      <c r="RC226" s="6"/>
      <c r="RD226" s="6"/>
      <c r="RE226" s="6"/>
      <c r="RF226" s="6"/>
      <c r="RG226" s="6"/>
    </row>
    <row r="227" spans="141:475">
      <c r="EK227" s="8"/>
      <c r="EL227" s="32"/>
      <c r="EM227" s="27"/>
      <c r="EN227" s="27"/>
      <c r="EP227" s="6"/>
      <c r="EQ227" s="6"/>
      <c r="ER227" s="6"/>
      <c r="ES227" s="6"/>
      <c r="EU227" s="8"/>
      <c r="EV227" s="32"/>
      <c r="EW227" s="27"/>
      <c r="EX227" s="27"/>
      <c r="EZ227" s="6"/>
      <c r="FA227" s="6"/>
      <c r="FB227" s="6"/>
      <c r="FC227" s="6"/>
      <c r="FE227" s="8"/>
      <c r="FF227" s="32"/>
      <c r="FG227" s="27"/>
      <c r="FH227" s="27"/>
      <c r="FJ227" s="6"/>
      <c r="FK227" s="6"/>
      <c r="FL227" s="6"/>
      <c r="FM227" s="6"/>
      <c r="FO227" s="8"/>
      <c r="FP227" s="32"/>
      <c r="FQ227" s="27"/>
      <c r="FR227" s="27"/>
      <c r="FT227" s="6"/>
      <c r="FU227" s="6"/>
      <c r="FV227" s="6"/>
      <c r="FW227" s="6"/>
      <c r="FY227" s="8"/>
      <c r="FZ227" s="32"/>
      <c r="GA227" s="27"/>
      <c r="GB227" s="27"/>
      <c r="GD227" s="6"/>
      <c r="GE227" s="6"/>
      <c r="GF227" s="6"/>
      <c r="GG227" s="6"/>
      <c r="GI227" s="8"/>
      <c r="GJ227" s="32"/>
      <c r="GK227" s="27"/>
      <c r="GL227" s="27"/>
      <c r="GN227" s="6"/>
      <c r="GO227" s="6"/>
      <c r="GP227" s="6"/>
      <c r="GQ227" s="6"/>
      <c r="GS227" s="8"/>
      <c r="GT227" s="32"/>
      <c r="GU227" s="27"/>
      <c r="GV227" s="27"/>
      <c r="GX227" s="6"/>
      <c r="GY227" s="6"/>
      <c r="GZ227" s="6"/>
      <c r="HA227" s="6"/>
      <c r="HC227" s="8"/>
      <c r="HD227" s="32"/>
      <c r="HE227" s="27"/>
      <c r="HF227" s="27"/>
      <c r="HH227" s="6"/>
      <c r="HI227" s="6"/>
      <c r="HJ227" s="6"/>
      <c r="HK227" s="6"/>
      <c r="HM227" s="8"/>
      <c r="HN227" s="32"/>
      <c r="HO227" s="27"/>
      <c r="HP227" s="27"/>
      <c r="HR227" s="6"/>
      <c r="HS227" s="6"/>
      <c r="HT227" s="6"/>
      <c r="HU227" s="6"/>
      <c r="HW227" s="8"/>
      <c r="HX227" s="32"/>
      <c r="HY227" s="27"/>
      <c r="HZ227" s="27"/>
      <c r="IB227" s="6"/>
      <c r="IC227" s="6"/>
      <c r="ID227" s="6"/>
      <c r="IE227" s="6"/>
      <c r="IG227" s="8"/>
      <c r="IH227" s="32"/>
      <c r="II227" s="27"/>
      <c r="IJ227" s="27"/>
      <c r="IL227" s="6"/>
      <c r="IM227" s="6"/>
      <c r="IN227" s="6"/>
      <c r="IO227" s="6"/>
      <c r="IQ227" s="8"/>
      <c r="IR227" s="32"/>
      <c r="IS227" s="27"/>
      <c r="IT227" s="27"/>
      <c r="IV227" s="6"/>
      <c r="IW227" s="6"/>
      <c r="IX227" s="6"/>
      <c r="IY227" s="6"/>
      <c r="JA227" s="8"/>
      <c r="JB227" s="32"/>
      <c r="JC227" s="27"/>
      <c r="JD227" s="27"/>
      <c r="JF227" s="6"/>
      <c r="JG227" s="6"/>
      <c r="JH227" s="6"/>
      <c r="JI227" s="6"/>
      <c r="JK227" s="8"/>
      <c r="JL227" s="32"/>
      <c r="JM227" s="27"/>
      <c r="JN227" s="27"/>
      <c r="JP227" s="6"/>
      <c r="JQ227" s="6"/>
      <c r="JR227" s="6"/>
      <c r="JS227" s="6"/>
      <c r="JU227" s="8"/>
      <c r="JV227" s="32"/>
      <c r="JW227" s="27"/>
      <c r="JX227" s="27"/>
      <c r="JZ227" s="6"/>
      <c r="KA227" s="6"/>
      <c r="KB227" s="6"/>
      <c r="KC227" s="6"/>
      <c r="KE227" s="8"/>
      <c r="KF227" s="32"/>
      <c r="KG227" s="27"/>
      <c r="KH227" s="27"/>
      <c r="KJ227" s="6"/>
      <c r="KK227" s="6"/>
      <c r="KL227" s="6"/>
      <c r="KM227" s="6"/>
      <c r="KO227" s="8"/>
      <c r="KP227" s="32"/>
      <c r="KQ227" s="27"/>
      <c r="KR227" s="27"/>
      <c r="KT227" s="6"/>
      <c r="KU227" s="6"/>
      <c r="KV227" s="6"/>
      <c r="KW227" s="6"/>
      <c r="KY227" s="8"/>
      <c r="KZ227" s="32"/>
      <c r="LA227" s="27"/>
      <c r="LB227" s="27"/>
      <c r="LD227" s="6"/>
      <c r="LE227" s="6"/>
      <c r="LF227" s="6"/>
      <c r="LG227" s="6"/>
      <c r="LI227" s="8"/>
      <c r="LJ227" s="32"/>
      <c r="LK227" s="27"/>
      <c r="LL227" s="27"/>
      <c r="LN227" s="6"/>
      <c r="LO227" s="6"/>
      <c r="LP227" s="6"/>
      <c r="LQ227" s="6"/>
      <c r="LS227" s="8"/>
      <c r="LT227" s="32"/>
      <c r="LU227" s="27"/>
      <c r="LV227" s="27"/>
      <c r="LX227" s="6"/>
      <c r="LY227" s="6"/>
      <c r="LZ227" s="6"/>
      <c r="MA227" s="6"/>
      <c r="MC227" s="8"/>
      <c r="MD227" s="32"/>
      <c r="ME227" s="27"/>
      <c r="MF227" s="27"/>
      <c r="MH227" s="6"/>
      <c r="MI227" s="6"/>
      <c r="MJ227" s="6"/>
      <c r="MK227" s="6"/>
      <c r="MM227" s="8"/>
      <c r="MN227" s="32"/>
      <c r="MO227" s="27"/>
      <c r="MP227" s="27"/>
      <c r="MR227" s="6"/>
      <c r="MS227" s="6"/>
      <c r="MT227" s="6"/>
      <c r="MU227" s="6"/>
      <c r="MW227" s="8"/>
      <c r="MX227" s="32"/>
      <c r="MY227" s="27"/>
      <c r="MZ227" s="27"/>
      <c r="NB227" s="6"/>
      <c r="NC227" s="6"/>
      <c r="ND227" s="6"/>
      <c r="NE227" s="6"/>
      <c r="NG227" s="8"/>
      <c r="NH227" s="32"/>
      <c r="NI227" s="27"/>
      <c r="NJ227" s="27"/>
      <c r="NL227" s="6"/>
      <c r="NM227" s="6"/>
      <c r="NN227" s="6"/>
      <c r="NO227" s="6"/>
      <c r="NQ227" s="8"/>
      <c r="NR227" s="32"/>
      <c r="NS227" s="27"/>
      <c r="NT227" s="27"/>
      <c r="NV227" s="6"/>
      <c r="NW227" s="6"/>
      <c r="NX227" s="6"/>
      <c r="NY227" s="6"/>
      <c r="OA227" s="8"/>
      <c r="OB227" s="32"/>
      <c r="OC227" s="27"/>
      <c r="OD227" s="27"/>
      <c r="OF227" s="6"/>
      <c r="OG227" s="6"/>
      <c r="OH227" s="6"/>
      <c r="OI227" s="6"/>
      <c r="OK227" s="8"/>
      <c r="OL227" s="32"/>
      <c r="OM227" s="27"/>
      <c r="ON227" s="27"/>
      <c r="OP227" s="6"/>
      <c r="OQ227" s="6"/>
      <c r="OR227" s="6"/>
      <c r="OS227" s="6"/>
      <c r="OT227" s="6"/>
      <c r="PF227" s="8"/>
      <c r="PG227" s="32"/>
      <c r="PH227" s="27"/>
      <c r="PI227" s="27"/>
      <c r="PK227" s="6"/>
      <c r="PL227" s="6"/>
      <c r="PM227" s="6"/>
      <c r="PN227" s="6"/>
      <c r="PO227" s="6"/>
      <c r="PQ227" s="8"/>
      <c r="PR227" s="32"/>
      <c r="PS227" s="27"/>
      <c r="PT227" s="27"/>
      <c r="PV227" s="6"/>
      <c r="PW227" s="6"/>
      <c r="PX227" s="6"/>
      <c r="PY227" s="6"/>
      <c r="PZ227" s="6"/>
      <c r="QB227" s="8"/>
      <c r="QC227" s="32"/>
      <c r="QD227" s="27"/>
      <c r="QE227" s="27"/>
      <c r="QG227" s="6"/>
      <c r="QH227" s="6"/>
      <c r="QI227" s="6"/>
      <c r="QJ227" s="6"/>
      <c r="QK227" s="6"/>
      <c r="QM227" s="8"/>
      <c r="QN227" s="32"/>
      <c r="QO227" s="27"/>
      <c r="QP227" s="27"/>
      <c r="QR227" s="6"/>
      <c r="QS227" s="6"/>
      <c r="QT227" s="6"/>
      <c r="QU227" s="6"/>
      <c r="QV227" s="6"/>
      <c r="QX227" s="8"/>
      <c r="QY227" s="32"/>
      <c r="QZ227" s="27"/>
      <c r="RA227" s="27"/>
      <c r="RC227" s="6"/>
      <c r="RD227" s="6"/>
      <c r="RE227" s="6"/>
      <c r="RF227" s="6"/>
      <c r="RG227" s="6"/>
    </row>
    <row r="228" spans="141:475">
      <c r="EK228" s="8"/>
      <c r="EL228" s="32"/>
      <c r="EM228" s="27"/>
      <c r="EN228" s="27"/>
      <c r="EP228" s="6"/>
      <c r="EQ228" s="6"/>
      <c r="ER228" s="6"/>
      <c r="ES228" s="6"/>
      <c r="EU228" s="8"/>
      <c r="EV228" s="32"/>
      <c r="EW228" s="27"/>
      <c r="EX228" s="27"/>
      <c r="EZ228" s="6"/>
      <c r="FA228" s="6"/>
      <c r="FB228" s="6"/>
      <c r="FC228" s="6"/>
      <c r="FE228" s="8"/>
      <c r="FF228" s="32"/>
      <c r="FG228" s="27"/>
      <c r="FH228" s="27"/>
      <c r="FJ228" s="6"/>
      <c r="FK228" s="6"/>
      <c r="FL228" s="6"/>
      <c r="FM228" s="6"/>
      <c r="FO228" s="8"/>
      <c r="FP228" s="32"/>
      <c r="FQ228" s="27"/>
      <c r="FR228" s="27"/>
      <c r="FT228" s="6"/>
      <c r="FU228" s="6"/>
      <c r="FV228" s="6"/>
      <c r="FW228" s="6"/>
      <c r="FY228" s="8"/>
      <c r="FZ228" s="32"/>
      <c r="GA228" s="27"/>
      <c r="GB228" s="27"/>
      <c r="GD228" s="6"/>
      <c r="GE228" s="6"/>
      <c r="GF228" s="6"/>
      <c r="GG228" s="6"/>
      <c r="GI228" s="8"/>
      <c r="GJ228" s="32"/>
      <c r="GK228" s="27"/>
      <c r="GL228" s="27"/>
      <c r="GN228" s="6"/>
      <c r="GO228" s="6"/>
      <c r="GP228" s="6"/>
      <c r="GQ228" s="6"/>
      <c r="GS228" s="8"/>
      <c r="GT228" s="32"/>
      <c r="GU228" s="27"/>
      <c r="GV228" s="27"/>
      <c r="GX228" s="6"/>
      <c r="GY228" s="6"/>
      <c r="GZ228" s="6"/>
      <c r="HA228" s="6"/>
      <c r="HC228" s="8"/>
      <c r="HD228" s="32"/>
      <c r="HE228" s="27"/>
      <c r="HF228" s="27"/>
      <c r="HH228" s="6"/>
      <c r="HI228" s="6"/>
      <c r="HJ228" s="6"/>
      <c r="HK228" s="6"/>
      <c r="HM228" s="8"/>
      <c r="HN228" s="32"/>
      <c r="HO228" s="27"/>
      <c r="HP228" s="27"/>
      <c r="HR228" s="6"/>
      <c r="HS228" s="6"/>
      <c r="HT228" s="6"/>
      <c r="HU228" s="6"/>
      <c r="HW228" s="8"/>
      <c r="HX228" s="32"/>
      <c r="HY228" s="27"/>
      <c r="HZ228" s="27"/>
      <c r="IB228" s="6"/>
      <c r="IC228" s="6"/>
      <c r="ID228" s="6"/>
      <c r="IE228" s="6"/>
      <c r="IG228" s="8"/>
      <c r="IH228" s="32"/>
      <c r="II228" s="27"/>
      <c r="IJ228" s="27"/>
      <c r="IL228" s="6"/>
      <c r="IM228" s="6"/>
      <c r="IN228" s="6"/>
      <c r="IO228" s="6"/>
      <c r="IQ228" s="8"/>
      <c r="IR228" s="32"/>
      <c r="IS228" s="27"/>
      <c r="IT228" s="27"/>
      <c r="IV228" s="6"/>
      <c r="IW228" s="6"/>
      <c r="IX228" s="6"/>
      <c r="IY228" s="6"/>
      <c r="JA228" s="8"/>
      <c r="JB228" s="32"/>
      <c r="JC228" s="27"/>
      <c r="JD228" s="27"/>
      <c r="JF228" s="6"/>
      <c r="JG228" s="6"/>
      <c r="JH228" s="6"/>
      <c r="JI228" s="6"/>
      <c r="JK228" s="8"/>
      <c r="JL228" s="32"/>
      <c r="JM228" s="27"/>
      <c r="JN228" s="27"/>
      <c r="JP228" s="6"/>
      <c r="JQ228" s="6"/>
      <c r="JR228" s="6"/>
      <c r="JS228" s="6"/>
      <c r="JU228" s="8"/>
      <c r="JV228" s="32"/>
      <c r="JW228" s="27"/>
      <c r="JX228" s="27"/>
      <c r="JZ228" s="6"/>
      <c r="KA228" s="6"/>
      <c r="KB228" s="6"/>
      <c r="KC228" s="6"/>
      <c r="KE228" s="8"/>
      <c r="KF228" s="32"/>
      <c r="KG228" s="27"/>
      <c r="KH228" s="27"/>
      <c r="KJ228" s="6"/>
      <c r="KK228" s="6"/>
      <c r="KL228" s="6"/>
      <c r="KM228" s="6"/>
      <c r="KO228" s="8"/>
      <c r="KP228" s="32"/>
      <c r="KQ228" s="27"/>
      <c r="KR228" s="27"/>
      <c r="KT228" s="6"/>
      <c r="KU228" s="6"/>
      <c r="KV228" s="6"/>
      <c r="KW228" s="6"/>
      <c r="KY228" s="8"/>
      <c r="KZ228" s="32"/>
      <c r="LA228" s="27"/>
      <c r="LB228" s="27"/>
      <c r="LD228" s="6"/>
      <c r="LE228" s="6"/>
      <c r="LF228" s="6"/>
      <c r="LG228" s="6"/>
      <c r="LI228" s="8"/>
      <c r="LJ228" s="32"/>
      <c r="LK228" s="27"/>
      <c r="LL228" s="27"/>
      <c r="LN228" s="6"/>
      <c r="LO228" s="6"/>
      <c r="LP228" s="6"/>
      <c r="LQ228" s="6"/>
      <c r="LS228" s="8"/>
      <c r="LT228" s="32"/>
      <c r="LU228" s="27"/>
      <c r="LV228" s="27"/>
      <c r="LX228" s="6"/>
      <c r="LY228" s="6"/>
      <c r="LZ228" s="6"/>
      <c r="MA228" s="6"/>
      <c r="MC228" s="8"/>
      <c r="MD228" s="32"/>
      <c r="ME228" s="27"/>
      <c r="MF228" s="27"/>
      <c r="MH228" s="6"/>
      <c r="MI228" s="6"/>
      <c r="MJ228" s="6"/>
      <c r="MK228" s="6"/>
      <c r="MM228" s="8"/>
      <c r="MN228" s="32"/>
      <c r="MO228" s="27"/>
      <c r="MP228" s="27"/>
      <c r="MR228" s="6"/>
      <c r="MS228" s="6"/>
      <c r="MT228" s="6"/>
      <c r="MU228" s="6"/>
      <c r="MW228" s="8"/>
      <c r="MX228" s="32"/>
      <c r="MY228" s="27"/>
      <c r="MZ228" s="27"/>
      <c r="NB228" s="6"/>
      <c r="NC228" s="6"/>
      <c r="ND228" s="6"/>
      <c r="NE228" s="6"/>
      <c r="NG228" s="8"/>
      <c r="NH228" s="32"/>
      <c r="NI228" s="27"/>
      <c r="NJ228" s="27"/>
      <c r="NL228" s="6"/>
      <c r="NM228" s="6"/>
      <c r="NN228" s="6"/>
      <c r="NO228" s="6"/>
      <c r="NQ228" s="8"/>
      <c r="NR228" s="32"/>
      <c r="NS228" s="27"/>
      <c r="NT228" s="27"/>
      <c r="NV228" s="6"/>
      <c r="NW228" s="6"/>
      <c r="NX228" s="6"/>
      <c r="NY228" s="6"/>
      <c r="OA228" s="8"/>
      <c r="OB228" s="32"/>
      <c r="OC228" s="27"/>
      <c r="OD228" s="27"/>
      <c r="OF228" s="6"/>
      <c r="OG228" s="6"/>
      <c r="OH228" s="6"/>
      <c r="OI228" s="6"/>
      <c r="OK228" s="8"/>
      <c r="OL228" s="32"/>
      <c r="OM228" s="27"/>
      <c r="ON228" s="27"/>
      <c r="OP228" s="6"/>
      <c r="OQ228" s="6"/>
      <c r="OR228" s="6"/>
      <c r="OS228" s="6"/>
      <c r="OT228" s="6"/>
      <c r="PF228" s="8"/>
      <c r="PG228" s="32"/>
      <c r="PH228" s="27"/>
      <c r="PI228" s="27"/>
      <c r="PK228" s="6"/>
      <c r="PL228" s="6"/>
      <c r="PM228" s="6"/>
      <c r="PN228" s="6"/>
      <c r="PO228" s="6"/>
      <c r="PQ228" s="8"/>
      <c r="PR228" s="32"/>
      <c r="PS228" s="27"/>
      <c r="PT228" s="27"/>
      <c r="PV228" s="6"/>
      <c r="PW228" s="6"/>
      <c r="PX228" s="6"/>
      <c r="PY228" s="6"/>
      <c r="PZ228" s="6"/>
      <c r="QB228" s="8"/>
      <c r="QC228" s="32"/>
      <c r="QD228" s="27"/>
      <c r="QE228" s="27"/>
      <c r="QG228" s="6"/>
      <c r="QH228" s="6"/>
      <c r="QI228" s="6"/>
      <c r="QJ228" s="6"/>
      <c r="QK228" s="6"/>
      <c r="QM228" s="8"/>
      <c r="QN228" s="32"/>
      <c r="QO228" s="27"/>
      <c r="QP228" s="27"/>
      <c r="QR228" s="6"/>
      <c r="QS228" s="6"/>
      <c r="QT228" s="6"/>
      <c r="QU228" s="6"/>
      <c r="QV228" s="6"/>
      <c r="QX228" s="8"/>
      <c r="QY228" s="32"/>
      <c r="QZ228" s="27"/>
      <c r="RA228" s="27"/>
      <c r="RC228" s="6"/>
      <c r="RD228" s="6"/>
      <c r="RE228" s="6"/>
      <c r="RF228" s="6"/>
      <c r="RG228" s="6"/>
    </row>
    <row r="229" spans="141:475">
      <c r="EK229" s="8"/>
      <c r="EL229" s="32"/>
      <c r="EM229" s="27"/>
      <c r="EN229" s="27"/>
      <c r="EP229" s="6"/>
      <c r="EQ229" s="6"/>
      <c r="ER229" s="6"/>
      <c r="ES229" s="6"/>
      <c r="EU229" s="8"/>
      <c r="EV229" s="32"/>
      <c r="EW229" s="27"/>
      <c r="EX229" s="27"/>
      <c r="EZ229" s="6"/>
      <c r="FA229" s="6"/>
      <c r="FB229" s="6"/>
      <c r="FC229" s="6"/>
      <c r="FE229" s="8"/>
      <c r="FF229" s="32"/>
      <c r="FG229" s="27"/>
      <c r="FH229" s="27"/>
      <c r="FJ229" s="6"/>
      <c r="FK229" s="6"/>
      <c r="FL229" s="6"/>
      <c r="FM229" s="6"/>
      <c r="FO229" s="8"/>
      <c r="FP229" s="32"/>
      <c r="FQ229" s="27"/>
      <c r="FR229" s="27"/>
      <c r="FT229" s="6"/>
      <c r="FU229" s="6"/>
      <c r="FV229" s="6"/>
      <c r="FW229" s="6"/>
      <c r="FY229" s="8"/>
      <c r="FZ229" s="32"/>
      <c r="GA229" s="27"/>
      <c r="GB229" s="27"/>
      <c r="GD229" s="6"/>
      <c r="GE229" s="6"/>
      <c r="GF229" s="6"/>
      <c r="GG229" s="6"/>
      <c r="GI229" s="8"/>
      <c r="GJ229" s="32"/>
      <c r="GK229" s="27"/>
      <c r="GL229" s="27"/>
      <c r="GN229" s="6"/>
      <c r="GO229" s="6"/>
      <c r="GP229" s="6"/>
      <c r="GQ229" s="6"/>
      <c r="GS229" s="8"/>
      <c r="GT229" s="32"/>
      <c r="GU229" s="27"/>
      <c r="GV229" s="27"/>
      <c r="GX229" s="6"/>
      <c r="GY229" s="6"/>
      <c r="GZ229" s="6"/>
      <c r="HA229" s="6"/>
      <c r="HC229" s="8"/>
      <c r="HD229" s="32"/>
      <c r="HE229" s="27"/>
      <c r="HF229" s="27"/>
      <c r="HH229" s="6"/>
      <c r="HI229" s="6"/>
      <c r="HJ229" s="6"/>
      <c r="HK229" s="6"/>
      <c r="HM229" s="8"/>
      <c r="HN229" s="32"/>
      <c r="HO229" s="27"/>
      <c r="HP229" s="27"/>
      <c r="HR229" s="6"/>
      <c r="HS229" s="6"/>
      <c r="HT229" s="6"/>
      <c r="HU229" s="6"/>
      <c r="HW229" s="8"/>
      <c r="HX229" s="32"/>
      <c r="HY229" s="27"/>
      <c r="HZ229" s="27"/>
      <c r="IB229" s="6"/>
      <c r="IC229" s="6"/>
      <c r="ID229" s="6"/>
      <c r="IE229" s="6"/>
      <c r="IG229" s="8"/>
      <c r="IH229" s="32"/>
      <c r="II229" s="27"/>
      <c r="IJ229" s="27"/>
      <c r="IL229" s="6"/>
      <c r="IM229" s="6"/>
      <c r="IN229" s="6"/>
      <c r="IO229" s="6"/>
      <c r="IQ229" s="8"/>
      <c r="IR229" s="32"/>
      <c r="IS229" s="27"/>
      <c r="IT229" s="27"/>
      <c r="IV229" s="6"/>
      <c r="IW229" s="6"/>
      <c r="IX229" s="6"/>
      <c r="IY229" s="6"/>
      <c r="JA229" s="8"/>
      <c r="JB229" s="32"/>
      <c r="JC229" s="27"/>
      <c r="JD229" s="27"/>
      <c r="JF229" s="6"/>
      <c r="JG229" s="6"/>
      <c r="JH229" s="6"/>
      <c r="JI229" s="6"/>
      <c r="JK229" s="8"/>
      <c r="JL229" s="32"/>
      <c r="JM229" s="27"/>
      <c r="JN229" s="27"/>
      <c r="JP229" s="6"/>
      <c r="JQ229" s="6"/>
      <c r="JR229" s="6"/>
      <c r="JS229" s="6"/>
      <c r="JU229" s="8"/>
      <c r="JV229" s="32"/>
      <c r="JW229" s="27"/>
      <c r="JX229" s="27"/>
      <c r="JZ229" s="6"/>
      <c r="KA229" s="6"/>
      <c r="KB229" s="6"/>
      <c r="KC229" s="6"/>
      <c r="KE229" s="8"/>
      <c r="KF229" s="32"/>
      <c r="KG229" s="27"/>
      <c r="KH229" s="27"/>
      <c r="KJ229" s="6"/>
      <c r="KK229" s="6"/>
      <c r="KL229" s="6"/>
      <c r="KM229" s="6"/>
      <c r="KO229" s="8"/>
      <c r="KP229" s="32"/>
      <c r="KQ229" s="27"/>
      <c r="KR229" s="27"/>
      <c r="KT229" s="6"/>
      <c r="KU229" s="6"/>
      <c r="KV229" s="6"/>
      <c r="KW229" s="6"/>
      <c r="KY229" s="8"/>
      <c r="KZ229" s="32"/>
      <c r="LA229" s="27"/>
      <c r="LB229" s="27"/>
      <c r="LD229" s="6"/>
      <c r="LE229" s="6"/>
      <c r="LF229" s="6"/>
      <c r="LG229" s="6"/>
      <c r="LI229" s="8"/>
      <c r="LJ229" s="32"/>
      <c r="LK229" s="27"/>
      <c r="LL229" s="27"/>
      <c r="LN229" s="6"/>
      <c r="LO229" s="6"/>
      <c r="LP229" s="6"/>
      <c r="LQ229" s="6"/>
      <c r="LS229" s="8"/>
      <c r="LT229" s="32"/>
      <c r="LU229" s="27"/>
      <c r="LV229" s="27"/>
      <c r="LX229" s="6"/>
      <c r="LY229" s="6"/>
      <c r="LZ229" s="6"/>
      <c r="MA229" s="6"/>
      <c r="MC229" s="8"/>
      <c r="MD229" s="32"/>
      <c r="ME229" s="27"/>
      <c r="MF229" s="27"/>
      <c r="MH229" s="6"/>
      <c r="MI229" s="6"/>
      <c r="MJ229" s="6"/>
      <c r="MK229" s="6"/>
      <c r="MM229" s="8"/>
      <c r="MN229" s="32"/>
      <c r="MO229" s="27"/>
      <c r="MP229" s="27"/>
      <c r="MR229" s="6"/>
      <c r="MS229" s="6"/>
      <c r="MT229" s="6"/>
      <c r="MU229" s="6"/>
      <c r="MW229" s="8"/>
      <c r="MX229" s="32"/>
      <c r="MY229" s="27"/>
      <c r="MZ229" s="27"/>
      <c r="NB229" s="6"/>
      <c r="NC229" s="6"/>
      <c r="ND229" s="6"/>
      <c r="NE229" s="6"/>
      <c r="NG229" s="8"/>
      <c r="NH229" s="32"/>
      <c r="NI229" s="27"/>
      <c r="NJ229" s="27"/>
      <c r="NL229" s="6"/>
      <c r="NM229" s="6"/>
      <c r="NN229" s="6"/>
      <c r="NO229" s="6"/>
      <c r="NQ229" s="8"/>
      <c r="NR229" s="32"/>
      <c r="NS229" s="27"/>
      <c r="NT229" s="27"/>
      <c r="NV229" s="6"/>
      <c r="NW229" s="6"/>
      <c r="NX229" s="6"/>
      <c r="NY229" s="6"/>
      <c r="OA229" s="8"/>
      <c r="OB229" s="32"/>
      <c r="OC229" s="27"/>
      <c r="OD229" s="27"/>
      <c r="OF229" s="6"/>
      <c r="OG229" s="6"/>
      <c r="OH229" s="6"/>
      <c r="OI229" s="6"/>
      <c r="OK229" s="8"/>
      <c r="OL229" s="32"/>
      <c r="OM229" s="27"/>
      <c r="ON229" s="27"/>
      <c r="OP229" s="6"/>
      <c r="OQ229" s="6"/>
      <c r="OR229" s="6"/>
      <c r="OS229" s="6"/>
      <c r="OT229" s="6"/>
      <c r="PF229" s="8"/>
      <c r="PG229" s="32"/>
      <c r="PH229" s="27"/>
      <c r="PI229" s="27"/>
      <c r="PK229" s="6"/>
      <c r="PL229" s="6"/>
      <c r="PM229" s="6"/>
      <c r="PN229" s="6"/>
      <c r="PO229" s="6"/>
      <c r="PQ229" s="8"/>
      <c r="PR229" s="32"/>
      <c r="PS229" s="27"/>
      <c r="PT229" s="27"/>
      <c r="PV229" s="6"/>
      <c r="PW229" s="6"/>
      <c r="PX229" s="6"/>
      <c r="PY229" s="6"/>
      <c r="PZ229" s="6"/>
      <c r="QB229" s="8"/>
      <c r="QC229" s="32"/>
      <c r="QD229" s="27"/>
      <c r="QE229" s="27"/>
      <c r="QG229" s="6"/>
      <c r="QH229" s="6"/>
      <c r="QI229" s="6"/>
      <c r="QJ229" s="6"/>
      <c r="QK229" s="6"/>
      <c r="QM229" s="8"/>
      <c r="QN229" s="32"/>
      <c r="QO229" s="27"/>
      <c r="QP229" s="27"/>
      <c r="QR229" s="6"/>
      <c r="QS229" s="6"/>
      <c r="QT229" s="6"/>
      <c r="QU229" s="6"/>
      <c r="QV229" s="6"/>
      <c r="QX229" s="8"/>
      <c r="QY229" s="32"/>
      <c r="QZ229" s="27"/>
      <c r="RA229" s="27"/>
      <c r="RC229" s="6"/>
      <c r="RD229" s="6"/>
      <c r="RE229" s="6"/>
      <c r="RF229" s="6"/>
      <c r="RG229" s="6"/>
    </row>
    <row r="230" spans="141:475">
      <c r="EK230" s="8"/>
      <c r="EL230" s="32"/>
      <c r="EM230" s="27"/>
      <c r="EN230" s="27"/>
      <c r="EP230" s="6"/>
      <c r="EQ230" s="6"/>
      <c r="ER230" s="6"/>
      <c r="ES230" s="6"/>
      <c r="EU230" s="8"/>
      <c r="EV230" s="32"/>
      <c r="EW230" s="27"/>
      <c r="EX230" s="27"/>
      <c r="EZ230" s="6"/>
      <c r="FA230" s="6"/>
      <c r="FB230" s="6"/>
      <c r="FC230" s="6"/>
      <c r="FE230" s="8"/>
      <c r="FF230" s="32"/>
      <c r="FG230" s="27"/>
      <c r="FH230" s="27"/>
      <c r="FJ230" s="6"/>
      <c r="FK230" s="6"/>
      <c r="FL230" s="6"/>
      <c r="FM230" s="6"/>
      <c r="FO230" s="8"/>
      <c r="FP230" s="32"/>
      <c r="FQ230" s="27"/>
      <c r="FR230" s="27"/>
      <c r="FT230" s="6"/>
      <c r="FU230" s="6"/>
      <c r="FV230" s="6"/>
      <c r="FW230" s="6"/>
      <c r="FY230" s="8"/>
      <c r="FZ230" s="32"/>
      <c r="GA230" s="27"/>
      <c r="GB230" s="27"/>
      <c r="GD230" s="6"/>
      <c r="GE230" s="6"/>
      <c r="GF230" s="6"/>
      <c r="GG230" s="6"/>
      <c r="GI230" s="8"/>
      <c r="GJ230" s="32"/>
      <c r="GK230" s="27"/>
      <c r="GL230" s="27"/>
      <c r="GN230" s="6"/>
      <c r="GO230" s="6"/>
      <c r="GP230" s="6"/>
      <c r="GQ230" s="6"/>
      <c r="GS230" s="8"/>
      <c r="GT230" s="32"/>
      <c r="GU230" s="27"/>
      <c r="GV230" s="27"/>
      <c r="GX230" s="6"/>
      <c r="GY230" s="6"/>
      <c r="GZ230" s="6"/>
      <c r="HA230" s="6"/>
      <c r="HC230" s="8"/>
      <c r="HD230" s="32"/>
      <c r="HE230" s="27"/>
      <c r="HF230" s="27"/>
      <c r="HH230" s="6"/>
      <c r="HI230" s="6"/>
      <c r="HJ230" s="6"/>
      <c r="HK230" s="6"/>
      <c r="HM230" s="8"/>
      <c r="HN230" s="32"/>
      <c r="HO230" s="27"/>
      <c r="HP230" s="27"/>
      <c r="HR230" s="6"/>
      <c r="HS230" s="6"/>
      <c r="HT230" s="6"/>
      <c r="HU230" s="6"/>
      <c r="HW230" s="8"/>
      <c r="HX230" s="32"/>
      <c r="HY230" s="27"/>
      <c r="HZ230" s="27"/>
      <c r="IB230" s="6"/>
      <c r="IC230" s="6"/>
      <c r="ID230" s="6"/>
      <c r="IE230" s="6"/>
      <c r="IG230" s="8"/>
      <c r="IH230" s="32"/>
      <c r="II230" s="27"/>
      <c r="IJ230" s="27"/>
      <c r="IL230" s="6"/>
      <c r="IM230" s="6"/>
      <c r="IN230" s="6"/>
      <c r="IO230" s="6"/>
      <c r="IQ230" s="8"/>
      <c r="IR230" s="32"/>
      <c r="IS230" s="27"/>
      <c r="IT230" s="27"/>
      <c r="IV230" s="6"/>
      <c r="IW230" s="6"/>
      <c r="IX230" s="6"/>
      <c r="IY230" s="6"/>
      <c r="JA230" s="8"/>
      <c r="JB230" s="32"/>
      <c r="JC230" s="27"/>
      <c r="JD230" s="27"/>
      <c r="JF230" s="6"/>
      <c r="JG230" s="6"/>
      <c r="JH230" s="6"/>
      <c r="JI230" s="6"/>
      <c r="JK230" s="8"/>
      <c r="JL230" s="32"/>
      <c r="JM230" s="27"/>
      <c r="JN230" s="27"/>
      <c r="JP230" s="6"/>
      <c r="JQ230" s="6"/>
      <c r="JR230" s="6"/>
      <c r="JS230" s="6"/>
      <c r="JU230" s="8"/>
      <c r="JV230" s="32"/>
      <c r="JW230" s="27"/>
      <c r="JX230" s="27"/>
      <c r="JZ230" s="6"/>
      <c r="KA230" s="6"/>
      <c r="KB230" s="6"/>
      <c r="KC230" s="6"/>
      <c r="KE230" s="8"/>
      <c r="KF230" s="32"/>
      <c r="KG230" s="27"/>
      <c r="KH230" s="27"/>
      <c r="KJ230" s="6"/>
      <c r="KK230" s="6"/>
      <c r="KL230" s="6"/>
      <c r="KM230" s="6"/>
      <c r="KO230" s="8"/>
      <c r="KP230" s="32"/>
      <c r="KQ230" s="27"/>
      <c r="KR230" s="27"/>
      <c r="KT230" s="6"/>
      <c r="KU230" s="6"/>
      <c r="KV230" s="6"/>
      <c r="KW230" s="6"/>
      <c r="KY230" s="8"/>
      <c r="KZ230" s="32"/>
      <c r="LA230" s="27"/>
      <c r="LB230" s="27"/>
      <c r="LD230" s="6"/>
      <c r="LE230" s="6"/>
      <c r="LF230" s="6"/>
      <c r="LG230" s="6"/>
      <c r="LI230" s="8"/>
      <c r="LJ230" s="32"/>
      <c r="LK230" s="27"/>
      <c r="LL230" s="27"/>
      <c r="LN230" s="6"/>
      <c r="LO230" s="6"/>
      <c r="LP230" s="6"/>
      <c r="LQ230" s="6"/>
      <c r="LS230" s="8"/>
      <c r="LT230" s="32"/>
      <c r="LU230" s="27"/>
      <c r="LV230" s="27"/>
      <c r="LX230" s="6"/>
      <c r="LY230" s="6"/>
      <c r="LZ230" s="6"/>
      <c r="MA230" s="6"/>
      <c r="MC230" s="8"/>
      <c r="MD230" s="32"/>
      <c r="ME230" s="27"/>
      <c r="MF230" s="27"/>
      <c r="MH230" s="6"/>
      <c r="MI230" s="6"/>
      <c r="MJ230" s="6"/>
      <c r="MK230" s="6"/>
      <c r="MM230" s="8"/>
      <c r="MN230" s="32"/>
      <c r="MO230" s="27"/>
      <c r="MP230" s="27"/>
      <c r="MR230" s="6"/>
      <c r="MS230" s="6"/>
      <c r="MT230" s="6"/>
      <c r="MU230" s="6"/>
      <c r="MW230" s="8"/>
      <c r="MX230" s="32"/>
      <c r="MY230" s="27"/>
      <c r="MZ230" s="27"/>
      <c r="NB230" s="6"/>
      <c r="NC230" s="6"/>
      <c r="ND230" s="6"/>
      <c r="NE230" s="6"/>
      <c r="NG230" s="8"/>
      <c r="NH230" s="32"/>
      <c r="NI230" s="27"/>
      <c r="NJ230" s="27"/>
      <c r="NL230" s="6"/>
      <c r="NM230" s="6"/>
      <c r="NN230" s="6"/>
      <c r="NO230" s="6"/>
      <c r="NQ230" s="8"/>
      <c r="NR230" s="32"/>
      <c r="NS230" s="27"/>
      <c r="NT230" s="27"/>
      <c r="NV230" s="6"/>
      <c r="NW230" s="6"/>
      <c r="NX230" s="6"/>
      <c r="NY230" s="6"/>
      <c r="OA230" s="8"/>
      <c r="OB230" s="32"/>
      <c r="OC230" s="27"/>
      <c r="OD230" s="27"/>
      <c r="OF230" s="6"/>
      <c r="OG230" s="6"/>
      <c r="OH230" s="6"/>
      <c r="OI230" s="6"/>
      <c r="OK230" s="8"/>
      <c r="OL230" s="32"/>
      <c r="OM230" s="27"/>
      <c r="ON230" s="27"/>
      <c r="OP230" s="6"/>
      <c r="OQ230" s="6"/>
      <c r="OR230" s="6"/>
      <c r="OS230" s="6"/>
      <c r="OT230" s="6"/>
      <c r="PF230" s="8"/>
      <c r="PG230" s="32"/>
      <c r="PH230" s="27"/>
      <c r="PI230" s="27"/>
      <c r="PK230" s="6"/>
      <c r="PL230" s="6"/>
      <c r="PM230" s="6"/>
      <c r="PN230" s="6"/>
      <c r="PO230" s="6"/>
      <c r="PQ230" s="8"/>
      <c r="PR230" s="32"/>
      <c r="PS230" s="27"/>
      <c r="PT230" s="27"/>
      <c r="PV230" s="6"/>
      <c r="PW230" s="6"/>
      <c r="PX230" s="6"/>
      <c r="PY230" s="6"/>
      <c r="PZ230" s="6"/>
      <c r="QB230" s="8"/>
      <c r="QC230" s="32"/>
      <c r="QD230" s="27"/>
      <c r="QE230" s="27"/>
      <c r="QG230" s="6"/>
      <c r="QH230" s="6"/>
      <c r="QI230" s="6"/>
      <c r="QJ230" s="6"/>
      <c r="QK230" s="6"/>
      <c r="QM230" s="8"/>
      <c r="QN230" s="32"/>
      <c r="QO230" s="27"/>
      <c r="QP230" s="27"/>
      <c r="QR230" s="6"/>
      <c r="QS230" s="6"/>
      <c r="QT230" s="6"/>
      <c r="QU230" s="6"/>
      <c r="QV230" s="6"/>
      <c r="QX230" s="8"/>
      <c r="QY230" s="32"/>
      <c r="QZ230" s="27"/>
      <c r="RA230" s="27"/>
      <c r="RC230" s="6"/>
      <c r="RD230" s="6"/>
      <c r="RE230" s="6"/>
      <c r="RF230" s="6"/>
      <c r="RG230" s="6"/>
    </row>
    <row r="231" spans="141:475">
      <c r="EK231" s="8"/>
      <c r="EL231" s="32"/>
      <c r="EM231" s="27"/>
      <c r="EN231" s="27"/>
      <c r="EP231" s="6"/>
      <c r="EQ231" s="6"/>
      <c r="ER231" s="6"/>
      <c r="ES231" s="6"/>
      <c r="EU231" s="8"/>
      <c r="EV231" s="32"/>
      <c r="EW231" s="27"/>
      <c r="EX231" s="27"/>
      <c r="EZ231" s="6"/>
      <c r="FA231" s="6"/>
      <c r="FB231" s="6"/>
      <c r="FC231" s="6"/>
      <c r="FE231" s="8"/>
      <c r="FF231" s="32"/>
      <c r="FG231" s="27"/>
      <c r="FH231" s="27"/>
      <c r="FJ231" s="6"/>
      <c r="FK231" s="6"/>
      <c r="FL231" s="6"/>
      <c r="FM231" s="6"/>
      <c r="FO231" s="8"/>
      <c r="FP231" s="32"/>
      <c r="FQ231" s="27"/>
      <c r="FR231" s="27"/>
      <c r="FT231" s="6"/>
      <c r="FU231" s="6"/>
      <c r="FV231" s="6"/>
      <c r="FW231" s="6"/>
      <c r="FY231" s="8"/>
      <c r="FZ231" s="32"/>
      <c r="GA231" s="27"/>
      <c r="GB231" s="27"/>
      <c r="GD231" s="6"/>
      <c r="GE231" s="6"/>
      <c r="GF231" s="6"/>
      <c r="GG231" s="6"/>
      <c r="GI231" s="8"/>
      <c r="GJ231" s="32"/>
      <c r="GK231" s="27"/>
      <c r="GL231" s="27"/>
      <c r="GN231" s="6"/>
      <c r="GO231" s="6"/>
      <c r="GP231" s="6"/>
      <c r="GQ231" s="6"/>
      <c r="GS231" s="8"/>
      <c r="GT231" s="32"/>
      <c r="GU231" s="27"/>
      <c r="GV231" s="27"/>
      <c r="GX231" s="6"/>
      <c r="GY231" s="6"/>
      <c r="GZ231" s="6"/>
      <c r="HA231" s="6"/>
      <c r="HC231" s="8"/>
      <c r="HD231" s="32"/>
      <c r="HE231" s="27"/>
      <c r="HF231" s="27"/>
      <c r="HH231" s="6"/>
      <c r="HI231" s="6"/>
      <c r="HJ231" s="6"/>
      <c r="HK231" s="6"/>
      <c r="HM231" s="8"/>
      <c r="HN231" s="32"/>
      <c r="HO231" s="27"/>
      <c r="HP231" s="27"/>
      <c r="HR231" s="6"/>
      <c r="HS231" s="6"/>
      <c r="HT231" s="6"/>
      <c r="HU231" s="6"/>
      <c r="HW231" s="8"/>
      <c r="HX231" s="32"/>
      <c r="HY231" s="27"/>
      <c r="HZ231" s="27"/>
      <c r="IB231" s="6"/>
      <c r="IC231" s="6"/>
      <c r="ID231" s="6"/>
      <c r="IE231" s="6"/>
      <c r="IG231" s="8"/>
      <c r="IH231" s="32"/>
      <c r="II231" s="27"/>
      <c r="IJ231" s="27"/>
      <c r="IL231" s="6"/>
      <c r="IM231" s="6"/>
      <c r="IN231" s="6"/>
      <c r="IO231" s="6"/>
      <c r="IQ231" s="8"/>
      <c r="IR231" s="32"/>
      <c r="IS231" s="27"/>
      <c r="IT231" s="27"/>
      <c r="IV231" s="6"/>
      <c r="IW231" s="6"/>
      <c r="IX231" s="6"/>
      <c r="IY231" s="6"/>
      <c r="JA231" s="8"/>
      <c r="JB231" s="32"/>
      <c r="JC231" s="27"/>
      <c r="JD231" s="27"/>
      <c r="JF231" s="6"/>
      <c r="JG231" s="6"/>
      <c r="JH231" s="6"/>
      <c r="JI231" s="6"/>
      <c r="JK231" s="8"/>
      <c r="JL231" s="32"/>
      <c r="JM231" s="27"/>
      <c r="JN231" s="27"/>
      <c r="JP231" s="6"/>
      <c r="JQ231" s="6"/>
      <c r="JR231" s="6"/>
      <c r="JS231" s="6"/>
      <c r="JU231" s="8"/>
      <c r="JV231" s="32"/>
      <c r="JW231" s="27"/>
      <c r="JX231" s="27"/>
      <c r="JZ231" s="6"/>
      <c r="KA231" s="6"/>
      <c r="KB231" s="6"/>
      <c r="KC231" s="6"/>
      <c r="KE231" s="8"/>
      <c r="KF231" s="32"/>
      <c r="KG231" s="27"/>
      <c r="KH231" s="27"/>
      <c r="KJ231" s="6"/>
      <c r="KK231" s="6"/>
      <c r="KL231" s="6"/>
      <c r="KM231" s="6"/>
      <c r="KO231" s="8"/>
      <c r="KP231" s="32"/>
      <c r="KQ231" s="27"/>
      <c r="KR231" s="27"/>
      <c r="KT231" s="6"/>
      <c r="KU231" s="6"/>
      <c r="KV231" s="6"/>
      <c r="KW231" s="6"/>
      <c r="KY231" s="8"/>
      <c r="KZ231" s="32"/>
      <c r="LA231" s="27"/>
      <c r="LB231" s="27"/>
      <c r="LD231" s="6"/>
      <c r="LE231" s="6"/>
      <c r="LF231" s="6"/>
      <c r="LG231" s="6"/>
      <c r="LI231" s="8"/>
      <c r="LJ231" s="32"/>
      <c r="LK231" s="27"/>
      <c r="LL231" s="27"/>
      <c r="LN231" s="6"/>
      <c r="LO231" s="6"/>
      <c r="LP231" s="6"/>
      <c r="LQ231" s="6"/>
      <c r="LS231" s="8"/>
      <c r="LT231" s="32"/>
      <c r="LU231" s="27"/>
      <c r="LV231" s="27"/>
      <c r="LX231" s="6"/>
      <c r="LY231" s="6"/>
      <c r="LZ231" s="6"/>
      <c r="MA231" s="6"/>
      <c r="MC231" s="8"/>
      <c r="MD231" s="32"/>
      <c r="ME231" s="27"/>
      <c r="MF231" s="27"/>
      <c r="MH231" s="6"/>
      <c r="MI231" s="6"/>
      <c r="MJ231" s="6"/>
      <c r="MK231" s="6"/>
      <c r="MM231" s="8"/>
      <c r="MN231" s="32"/>
      <c r="MO231" s="27"/>
      <c r="MP231" s="27"/>
      <c r="MR231" s="6"/>
      <c r="MS231" s="6"/>
      <c r="MT231" s="6"/>
      <c r="MU231" s="6"/>
      <c r="MW231" s="8"/>
      <c r="MX231" s="32"/>
      <c r="MY231" s="27"/>
      <c r="MZ231" s="27"/>
      <c r="NB231" s="6"/>
      <c r="NC231" s="6"/>
      <c r="ND231" s="6"/>
      <c r="NE231" s="6"/>
      <c r="NG231" s="8"/>
      <c r="NH231" s="32"/>
      <c r="NI231" s="27"/>
      <c r="NJ231" s="27"/>
      <c r="NL231" s="6"/>
      <c r="NM231" s="6"/>
      <c r="NN231" s="6"/>
      <c r="NO231" s="6"/>
      <c r="NQ231" s="8"/>
      <c r="NR231" s="32"/>
      <c r="NS231" s="27"/>
      <c r="NT231" s="27"/>
      <c r="NV231" s="6"/>
      <c r="NW231" s="6"/>
      <c r="NX231" s="6"/>
      <c r="NY231" s="6"/>
      <c r="OA231" s="8"/>
      <c r="OB231" s="32"/>
      <c r="OC231" s="27"/>
      <c r="OD231" s="27"/>
      <c r="OF231" s="6"/>
      <c r="OG231" s="6"/>
      <c r="OH231" s="6"/>
      <c r="OI231" s="6"/>
      <c r="OK231" s="8"/>
      <c r="OL231" s="32"/>
      <c r="OM231" s="27"/>
      <c r="ON231" s="27"/>
      <c r="OP231" s="6"/>
      <c r="OQ231" s="6"/>
      <c r="OR231" s="6"/>
      <c r="OS231" s="6"/>
      <c r="OT231" s="6"/>
      <c r="PF231" s="8"/>
      <c r="PG231" s="32"/>
      <c r="PH231" s="27"/>
      <c r="PI231" s="27"/>
      <c r="PK231" s="6"/>
      <c r="PL231" s="6"/>
      <c r="PM231" s="6"/>
      <c r="PN231" s="6"/>
      <c r="PO231" s="6"/>
      <c r="PQ231" s="8"/>
      <c r="PR231" s="32"/>
      <c r="PS231" s="27"/>
      <c r="PT231" s="27"/>
      <c r="PV231" s="6"/>
      <c r="PW231" s="6"/>
      <c r="PX231" s="6"/>
      <c r="PY231" s="6"/>
      <c r="PZ231" s="6"/>
      <c r="QB231" s="8"/>
      <c r="QC231" s="32"/>
      <c r="QD231" s="27"/>
      <c r="QE231" s="27"/>
      <c r="QG231" s="6"/>
      <c r="QH231" s="6"/>
      <c r="QI231" s="6"/>
      <c r="QJ231" s="6"/>
      <c r="QK231" s="6"/>
      <c r="QM231" s="8"/>
      <c r="QN231" s="32"/>
      <c r="QO231" s="27"/>
      <c r="QP231" s="27"/>
      <c r="QR231" s="6"/>
      <c r="QS231" s="6"/>
      <c r="QT231" s="6"/>
      <c r="QU231" s="6"/>
      <c r="QV231" s="6"/>
      <c r="QX231" s="8"/>
      <c r="QY231" s="32"/>
      <c r="QZ231" s="27"/>
      <c r="RA231" s="27"/>
      <c r="RC231" s="6"/>
      <c r="RD231" s="6"/>
      <c r="RE231" s="6"/>
      <c r="RF231" s="6"/>
      <c r="RG231" s="6"/>
    </row>
    <row r="232" spans="141:475">
      <c r="EK232" s="8"/>
      <c r="EL232" s="32"/>
      <c r="EM232" s="27"/>
      <c r="EN232" s="27"/>
      <c r="EP232" s="6"/>
      <c r="EQ232" s="6"/>
      <c r="ER232" s="6"/>
      <c r="ES232" s="6"/>
      <c r="EU232" s="8"/>
      <c r="EV232" s="32"/>
      <c r="EW232" s="27"/>
      <c r="EX232" s="27"/>
      <c r="EZ232" s="6"/>
      <c r="FA232" s="6"/>
      <c r="FB232" s="6"/>
      <c r="FC232" s="6"/>
      <c r="FE232" s="8"/>
      <c r="FF232" s="32"/>
      <c r="FG232" s="27"/>
      <c r="FH232" s="27"/>
      <c r="FJ232" s="6"/>
      <c r="FK232" s="6"/>
      <c r="FL232" s="6"/>
      <c r="FM232" s="6"/>
      <c r="FO232" s="8"/>
      <c r="FP232" s="32"/>
      <c r="FQ232" s="27"/>
      <c r="FR232" s="27"/>
      <c r="FT232" s="6"/>
      <c r="FU232" s="6"/>
      <c r="FV232" s="6"/>
      <c r="FW232" s="6"/>
      <c r="FY232" s="8"/>
      <c r="FZ232" s="32"/>
      <c r="GA232" s="27"/>
      <c r="GB232" s="27"/>
      <c r="GD232" s="6"/>
      <c r="GE232" s="6"/>
      <c r="GF232" s="6"/>
      <c r="GG232" s="6"/>
      <c r="GI232" s="8"/>
      <c r="GJ232" s="32"/>
      <c r="GK232" s="27"/>
      <c r="GL232" s="27"/>
      <c r="GN232" s="6"/>
      <c r="GO232" s="6"/>
      <c r="GP232" s="6"/>
      <c r="GQ232" s="6"/>
      <c r="GS232" s="8"/>
      <c r="GT232" s="32"/>
      <c r="GU232" s="27"/>
      <c r="GV232" s="27"/>
      <c r="GX232" s="6"/>
      <c r="GY232" s="6"/>
      <c r="GZ232" s="6"/>
      <c r="HA232" s="6"/>
      <c r="HC232" s="8"/>
      <c r="HD232" s="32"/>
      <c r="HE232" s="27"/>
      <c r="HF232" s="27"/>
      <c r="HH232" s="6"/>
      <c r="HI232" s="6"/>
      <c r="HJ232" s="6"/>
      <c r="HK232" s="6"/>
      <c r="HM232" s="8"/>
      <c r="HN232" s="32"/>
      <c r="HO232" s="27"/>
      <c r="HP232" s="27"/>
      <c r="HR232" s="6"/>
      <c r="HS232" s="6"/>
      <c r="HT232" s="6"/>
      <c r="HU232" s="6"/>
      <c r="HW232" s="8"/>
      <c r="HX232" s="32"/>
      <c r="HY232" s="27"/>
      <c r="HZ232" s="27"/>
      <c r="IB232" s="6"/>
      <c r="IC232" s="6"/>
      <c r="ID232" s="6"/>
      <c r="IE232" s="6"/>
      <c r="IG232" s="8"/>
      <c r="IH232" s="32"/>
      <c r="II232" s="27"/>
      <c r="IJ232" s="27"/>
      <c r="IL232" s="6"/>
      <c r="IM232" s="6"/>
      <c r="IN232" s="6"/>
      <c r="IO232" s="6"/>
      <c r="IQ232" s="8"/>
      <c r="IR232" s="32"/>
      <c r="IS232" s="27"/>
      <c r="IT232" s="27"/>
      <c r="IV232" s="6"/>
      <c r="IW232" s="6"/>
      <c r="IX232" s="6"/>
      <c r="IY232" s="6"/>
      <c r="JA232" s="8"/>
      <c r="JB232" s="32"/>
      <c r="JC232" s="27"/>
      <c r="JD232" s="27"/>
      <c r="JF232" s="6"/>
      <c r="JG232" s="6"/>
      <c r="JH232" s="6"/>
      <c r="JI232" s="6"/>
      <c r="JK232" s="8"/>
      <c r="JL232" s="32"/>
      <c r="JM232" s="27"/>
      <c r="JN232" s="27"/>
      <c r="JP232" s="6"/>
      <c r="JQ232" s="6"/>
      <c r="JR232" s="6"/>
      <c r="JS232" s="6"/>
      <c r="JU232" s="8"/>
      <c r="JV232" s="32"/>
      <c r="JW232" s="27"/>
      <c r="JX232" s="27"/>
      <c r="JZ232" s="6"/>
      <c r="KA232" s="6"/>
      <c r="KB232" s="6"/>
      <c r="KC232" s="6"/>
      <c r="KE232" s="8"/>
      <c r="KF232" s="32"/>
      <c r="KG232" s="27"/>
      <c r="KH232" s="27"/>
      <c r="KJ232" s="6"/>
      <c r="KK232" s="6"/>
      <c r="KL232" s="6"/>
      <c r="KM232" s="6"/>
      <c r="KO232" s="8"/>
      <c r="KP232" s="32"/>
      <c r="KQ232" s="27"/>
      <c r="KR232" s="27"/>
      <c r="KT232" s="6"/>
      <c r="KU232" s="6"/>
      <c r="KV232" s="6"/>
      <c r="KW232" s="6"/>
      <c r="KY232" s="8"/>
      <c r="KZ232" s="32"/>
      <c r="LA232" s="27"/>
      <c r="LB232" s="27"/>
      <c r="LD232" s="6"/>
      <c r="LE232" s="6"/>
      <c r="LF232" s="6"/>
      <c r="LG232" s="6"/>
      <c r="LI232" s="8"/>
      <c r="LJ232" s="32"/>
      <c r="LK232" s="27"/>
      <c r="LL232" s="27"/>
      <c r="LN232" s="6"/>
      <c r="LO232" s="6"/>
      <c r="LP232" s="6"/>
      <c r="LQ232" s="6"/>
      <c r="LS232" s="8"/>
      <c r="LT232" s="32"/>
      <c r="LU232" s="27"/>
      <c r="LV232" s="27"/>
      <c r="LX232" s="6"/>
      <c r="LY232" s="6"/>
      <c r="LZ232" s="6"/>
      <c r="MA232" s="6"/>
      <c r="MC232" s="8"/>
      <c r="MD232" s="32"/>
      <c r="ME232" s="27"/>
      <c r="MF232" s="27"/>
      <c r="MH232" s="6"/>
      <c r="MI232" s="6"/>
      <c r="MJ232" s="6"/>
      <c r="MK232" s="6"/>
      <c r="MM232" s="8"/>
      <c r="MN232" s="32"/>
      <c r="MO232" s="27"/>
      <c r="MP232" s="27"/>
      <c r="MR232" s="6"/>
      <c r="MS232" s="6"/>
      <c r="MT232" s="6"/>
      <c r="MU232" s="6"/>
      <c r="MW232" s="8"/>
      <c r="MX232" s="32"/>
      <c r="MY232" s="27"/>
      <c r="MZ232" s="27"/>
      <c r="NB232" s="6"/>
      <c r="NC232" s="6"/>
      <c r="ND232" s="6"/>
      <c r="NE232" s="6"/>
      <c r="NG232" s="8"/>
      <c r="NH232" s="32"/>
      <c r="NI232" s="27"/>
      <c r="NJ232" s="27"/>
      <c r="NL232" s="6"/>
      <c r="NM232" s="6"/>
      <c r="NN232" s="6"/>
      <c r="NO232" s="6"/>
      <c r="NQ232" s="8"/>
      <c r="NR232" s="32"/>
      <c r="NS232" s="27"/>
      <c r="NT232" s="27"/>
      <c r="NV232" s="6"/>
      <c r="NW232" s="6"/>
      <c r="NX232" s="6"/>
      <c r="NY232" s="6"/>
      <c r="OA232" s="8"/>
      <c r="OB232" s="32"/>
      <c r="OC232" s="27"/>
      <c r="OD232" s="27"/>
      <c r="OF232" s="6"/>
      <c r="OG232" s="6"/>
      <c r="OH232" s="6"/>
      <c r="OI232" s="6"/>
      <c r="OK232" s="8"/>
      <c r="OL232" s="32"/>
      <c r="OM232" s="27"/>
      <c r="ON232" s="27"/>
      <c r="OP232" s="6"/>
      <c r="OQ232" s="6"/>
      <c r="OR232" s="6"/>
      <c r="OS232" s="6"/>
      <c r="OT232" s="6"/>
      <c r="PF232" s="8"/>
      <c r="PG232" s="32"/>
      <c r="PH232" s="27"/>
      <c r="PI232" s="27"/>
      <c r="PK232" s="6"/>
      <c r="PL232" s="6"/>
      <c r="PM232" s="6"/>
      <c r="PN232" s="6"/>
      <c r="PO232" s="6"/>
      <c r="PQ232" s="8"/>
      <c r="PR232" s="32"/>
      <c r="PS232" s="27"/>
      <c r="PT232" s="27"/>
      <c r="PV232" s="6"/>
      <c r="PW232" s="6"/>
      <c r="PX232" s="6"/>
      <c r="PY232" s="6"/>
      <c r="PZ232" s="6"/>
      <c r="QB232" s="8"/>
      <c r="QC232" s="32"/>
      <c r="QD232" s="27"/>
      <c r="QE232" s="27"/>
      <c r="QG232" s="6"/>
      <c r="QH232" s="6"/>
      <c r="QI232" s="6"/>
      <c r="QJ232" s="6"/>
      <c r="QK232" s="6"/>
      <c r="QM232" s="8"/>
      <c r="QN232" s="32"/>
      <c r="QO232" s="27"/>
      <c r="QP232" s="27"/>
      <c r="QR232" s="6"/>
      <c r="QS232" s="6"/>
      <c r="QT232" s="6"/>
      <c r="QU232" s="6"/>
      <c r="QV232" s="6"/>
      <c r="QX232" s="8"/>
      <c r="QY232" s="32"/>
      <c r="QZ232" s="27"/>
      <c r="RA232" s="27"/>
      <c r="RC232" s="6"/>
      <c r="RD232" s="6"/>
      <c r="RE232" s="6"/>
      <c r="RF232" s="6"/>
      <c r="RG232" s="6"/>
    </row>
    <row r="233" spans="141:475">
      <c r="EK233" s="8"/>
      <c r="EL233" s="32"/>
      <c r="EM233" s="27"/>
      <c r="EN233" s="27"/>
      <c r="EP233" s="6"/>
      <c r="EQ233" s="6"/>
      <c r="ER233" s="6"/>
      <c r="ES233" s="6"/>
      <c r="EU233" s="8"/>
      <c r="EV233" s="32"/>
      <c r="EW233" s="27"/>
      <c r="EX233" s="27"/>
      <c r="EZ233" s="6"/>
      <c r="FA233" s="6"/>
      <c r="FB233" s="6"/>
      <c r="FC233" s="6"/>
      <c r="FE233" s="8"/>
      <c r="FF233" s="32"/>
      <c r="FG233" s="27"/>
      <c r="FH233" s="27"/>
      <c r="FJ233" s="6"/>
      <c r="FK233" s="6"/>
      <c r="FL233" s="6"/>
      <c r="FM233" s="6"/>
      <c r="FO233" s="8"/>
      <c r="FP233" s="32"/>
      <c r="FQ233" s="27"/>
      <c r="FR233" s="27"/>
      <c r="FT233" s="6"/>
      <c r="FU233" s="6"/>
      <c r="FV233" s="6"/>
      <c r="FW233" s="6"/>
      <c r="FY233" s="8"/>
      <c r="FZ233" s="32"/>
      <c r="GA233" s="27"/>
      <c r="GB233" s="27"/>
      <c r="GD233" s="6"/>
      <c r="GE233" s="6"/>
      <c r="GF233" s="6"/>
      <c r="GG233" s="6"/>
      <c r="GI233" s="8"/>
      <c r="GJ233" s="32"/>
      <c r="GK233" s="27"/>
      <c r="GL233" s="27"/>
      <c r="GN233" s="6"/>
      <c r="GO233" s="6"/>
      <c r="GP233" s="6"/>
      <c r="GQ233" s="6"/>
      <c r="GS233" s="8"/>
      <c r="GT233" s="32"/>
      <c r="GU233" s="27"/>
      <c r="GV233" s="27"/>
      <c r="GX233" s="6"/>
      <c r="GY233" s="6"/>
      <c r="GZ233" s="6"/>
      <c r="HA233" s="6"/>
      <c r="HC233" s="8"/>
      <c r="HD233" s="32"/>
      <c r="HE233" s="27"/>
      <c r="HF233" s="27"/>
      <c r="HH233" s="6"/>
      <c r="HI233" s="6"/>
      <c r="HJ233" s="6"/>
      <c r="HK233" s="6"/>
      <c r="HM233" s="8"/>
      <c r="HN233" s="32"/>
      <c r="HO233" s="27"/>
      <c r="HP233" s="27"/>
      <c r="HR233" s="6"/>
      <c r="HS233" s="6"/>
      <c r="HT233" s="6"/>
      <c r="HU233" s="6"/>
      <c r="HW233" s="8"/>
      <c r="HX233" s="32"/>
      <c r="HY233" s="27"/>
      <c r="HZ233" s="27"/>
      <c r="IB233" s="6"/>
      <c r="IC233" s="6"/>
      <c r="ID233" s="6"/>
      <c r="IE233" s="6"/>
      <c r="IG233" s="8"/>
      <c r="IH233" s="32"/>
      <c r="II233" s="27"/>
      <c r="IJ233" s="27"/>
      <c r="IL233" s="6"/>
      <c r="IM233" s="6"/>
      <c r="IN233" s="6"/>
      <c r="IO233" s="6"/>
      <c r="IQ233" s="8"/>
      <c r="IR233" s="32"/>
      <c r="IS233" s="27"/>
      <c r="IT233" s="27"/>
      <c r="IV233" s="6"/>
      <c r="IW233" s="6"/>
      <c r="IX233" s="6"/>
      <c r="IY233" s="6"/>
      <c r="JA233" s="8"/>
      <c r="JB233" s="32"/>
      <c r="JC233" s="27"/>
      <c r="JD233" s="27"/>
      <c r="JF233" s="6"/>
      <c r="JG233" s="6"/>
      <c r="JH233" s="6"/>
      <c r="JI233" s="6"/>
      <c r="JK233" s="8"/>
      <c r="JL233" s="32"/>
      <c r="JM233" s="27"/>
      <c r="JN233" s="27"/>
      <c r="JP233" s="6"/>
      <c r="JQ233" s="6"/>
      <c r="JR233" s="6"/>
      <c r="JS233" s="6"/>
      <c r="JU233" s="8"/>
      <c r="JV233" s="32"/>
      <c r="JW233" s="27"/>
      <c r="JX233" s="27"/>
      <c r="JZ233" s="6"/>
      <c r="KA233" s="6"/>
      <c r="KB233" s="6"/>
      <c r="KC233" s="6"/>
      <c r="KE233" s="8"/>
      <c r="KF233" s="32"/>
      <c r="KG233" s="27"/>
      <c r="KH233" s="27"/>
      <c r="KJ233" s="6"/>
      <c r="KK233" s="6"/>
      <c r="KL233" s="6"/>
      <c r="KM233" s="6"/>
      <c r="KO233" s="8"/>
      <c r="KP233" s="32"/>
      <c r="KQ233" s="27"/>
      <c r="KR233" s="27"/>
      <c r="KT233" s="6"/>
      <c r="KU233" s="6"/>
      <c r="KV233" s="6"/>
      <c r="KW233" s="6"/>
      <c r="KY233" s="8"/>
      <c r="KZ233" s="32"/>
      <c r="LA233" s="27"/>
      <c r="LB233" s="27"/>
      <c r="LD233" s="6"/>
      <c r="LE233" s="6"/>
      <c r="LF233" s="6"/>
      <c r="LG233" s="6"/>
      <c r="LI233" s="8"/>
      <c r="LJ233" s="32"/>
      <c r="LK233" s="27"/>
      <c r="LL233" s="27"/>
      <c r="LN233" s="6"/>
      <c r="LO233" s="6"/>
      <c r="LP233" s="6"/>
      <c r="LQ233" s="6"/>
      <c r="LS233" s="8"/>
      <c r="LT233" s="32"/>
      <c r="LU233" s="27"/>
      <c r="LV233" s="27"/>
      <c r="LX233" s="6"/>
      <c r="LY233" s="6"/>
      <c r="LZ233" s="6"/>
      <c r="MA233" s="6"/>
      <c r="MC233" s="8"/>
      <c r="MD233" s="32"/>
      <c r="ME233" s="27"/>
      <c r="MF233" s="27"/>
      <c r="MH233" s="6"/>
      <c r="MI233" s="6"/>
      <c r="MJ233" s="6"/>
      <c r="MK233" s="6"/>
      <c r="MM233" s="8"/>
      <c r="MN233" s="32"/>
      <c r="MO233" s="27"/>
      <c r="MP233" s="27"/>
      <c r="MR233" s="6"/>
      <c r="MS233" s="6"/>
      <c r="MT233" s="6"/>
      <c r="MU233" s="6"/>
      <c r="MW233" s="8"/>
      <c r="MX233" s="32"/>
      <c r="MY233" s="27"/>
      <c r="MZ233" s="27"/>
      <c r="NB233" s="6"/>
      <c r="NC233" s="6"/>
      <c r="ND233" s="6"/>
      <c r="NE233" s="6"/>
      <c r="NG233" s="8"/>
      <c r="NH233" s="32"/>
      <c r="NI233" s="27"/>
      <c r="NJ233" s="27"/>
      <c r="NL233" s="6"/>
      <c r="NM233" s="6"/>
      <c r="NN233" s="6"/>
      <c r="NO233" s="6"/>
      <c r="NQ233" s="8"/>
      <c r="NR233" s="32"/>
      <c r="NS233" s="27"/>
      <c r="NT233" s="27"/>
      <c r="NV233" s="6"/>
      <c r="NW233" s="6"/>
      <c r="NX233" s="6"/>
      <c r="NY233" s="6"/>
      <c r="OA233" s="8"/>
      <c r="OB233" s="32"/>
      <c r="OC233" s="27"/>
      <c r="OD233" s="27"/>
      <c r="OF233" s="6"/>
      <c r="OG233" s="6"/>
      <c r="OH233" s="6"/>
      <c r="OI233" s="6"/>
      <c r="OK233" s="8"/>
      <c r="OL233" s="32"/>
      <c r="OM233" s="27"/>
      <c r="ON233" s="27"/>
      <c r="OP233" s="6"/>
      <c r="OQ233" s="6"/>
      <c r="OR233" s="6"/>
      <c r="OS233" s="6"/>
      <c r="OT233" s="6"/>
      <c r="PF233" s="8"/>
      <c r="PG233" s="32"/>
      <c r="PH233" s="27"/>
      <c r="PI233" s="27"/>
      <c r="PK233" s="6"/>
      <c r="PL233" s="6"/>
      <c r="PM233" s="6"/>
      <c r="PN233" s="6"/>
      <c r="PO233" s="6"/>
      <c r="PQ233" s="8"/>
      <c r="PR233" s="32"/>
      <c r="PS233" s="27"/>
      <c r="PT233" s="27"/>
      <c r="PV233" s="6"/>
      <c r="PW233" s="6"/>
      <c r="PX233" s="6"/>
      <c r="PY233" s="6"/>
      <c r="PZ233" s="6"/>
      <c r="QB233" s="8"/>
      <c r="QC233" s="32"/>
      <c r="QD233" s="27"/>
      <c r="QE233" s="27"/>
      <c r="QG233" s="6"/>
      <c r="QH233" s="6"/>
      <c r="QI233" s="6"/>
      <c r="QJ233" s="6"/>
      <c r="QK233" s="6"/>
      <c r="QM233" s="8"/>
      <c r="QN233" s="32"/>
      <c r="QO233" s="27"/>
      <c r="QP233" s="27"/>
      <c r="QR233" s="6"/>
      <c r="QS233" s="6"/>
      <c r="QT233" s="6"/>
      <c r="QU233" s="6"/>
      <c r="QV233" s="6"/>
      <c r="QX233" s="8"/>
      <c r="QY233" s="32"/>
      <c r="QZ233" s="27"/>
      <c r="RA233" s="27"/>
      <c r="RC233" s="6"/>
      <c r="RD233" s="6"/>
      <c r="RE233" s="6"/>
      <c r="RF233" s="6"/>
      <c r="RG233" s="6"/>
    </row>
    <row r="234" spans="141:475">
      <c r="EK234" s="8"/>
      <c r="EL234" s="32"/>
      <c r="EM234" s="27"/>
      <c r="EN234" s="27"/>
      <c r="EP234" s="6"/>
      <c r="EQ234" s="6"/>
      <c r="ER234" s="6"/>
      <c r="ES234" s="6"/>
      <c r="EU234" s="8"/>
      <c r="EV234" s="32"/>
      <c r="EW234" s="27"/>
      <c r="EX234" s="27"/>
      <c r="EZ234" s="6"/>
      <c r="FA234" s="6"/>
      <c r="FB234" s="6"/>
      <c r="FC234" s="6"/>
      <c r="FE234" s="8"/>
      <c r="FF234" s="32"/>
      <c r="FG234" s="27"/>
      <c r="FH234" s="27"/>
      <c r="FJ234" s="6"/>
      <c r="FK234" s="6"/>
      <c r="FL234" s="6"/>
      <c r="FM234" s="6"/>
      <c r="FO234" s="8"/>
      <c r="FP234" s="32"/>
      <c r="FQ234" s="27"/>
      <c r="FR234" s="27"/>
      <c r="FT234" s="6"/>
      <c r="FU234" s="6"/>
      <c r="FV234" s="6"/>
      <c r="FW234" s="6"/>
      <c r="FY234" s="8"/>
      <c r="FZ234" s="32"/>
      <c r="GA234" s="27"/>
      <c r="GB234" s="27"/>
      <c r="GD234" s="6"/>
      <c r="GE234" s="6"/>
      <c r="GF234" s="6"/>
      <c r="GG234" s="6"/>
      <c r="GI234" s="8"/>
      <c r="GJ234" s="32"/>
      <c r="GK234" s="27"/>
      <c r="GL234" s="27"/>
      <c r="GN234" s="6"/>
      <c r="GO234" s="6"/>
      <c r="GP234" s="6"/>
      <c r="GQ234" s="6"/>
      <c r="GS234" s="8"/>
      <c r="GT234" s="32"/>
      <c r="GU234" s="27"/>
      <c r="GV234" s="27"/>
      <c r="GX234" s="6"/>
      <c r="GY234" s="6"/>
      <c r="GZ234" s="6"/>
      <c r="HA234" s="6"/>
      <c r="HC234" s="8"/>
      <c r="HD234" s="32"/>
      <c r="HE234" s="27"/>
      <c r="HF234" s="27"/>
      <c r="HH234" s="6"/>
      <c r="HI234" s="6"/>
      <c r="HJ234" s="6"/>
      <c r="HK234" s="6"/>
      <c r="HM234" s="8"/>
      <c r="HN234" s="32"/>
      <c r="HO234" s="27"/>
      <c r="HP234" s="27"/>
      <c r="HR234" s="6"/>
      <c r="HS234" s="6"/>
      <c r="HT234" s="6"/>
      <c r="HU234" s="6"/>
      <c r="HW234" s="8"/>
      <c r="HX234" s="32"/>
      <c r="HY234" s="27"/>
      <c r="HZ234" s="27"/>
      <c r="IB234" s="6"/>
      <c r="IC234" s="6"/>
      <c r="ID234" s="6"/>
      <c r="IE234" s="6"/>
      <c r="IG234" s="8"/>
      <c r="IH234" s="32"/>
      <c r="II234" s="27"/>
      <c r="IJ234" s="27"/>
      <c r="IL234" s="6"/>
      <c r="IM234" s="6"/>
      <c r="IN234" s="6"/>
      <c r="IO234" s="6"/>
      <c r="IQ234" s="8"/>
      <c r="IR234" s="32"/>
      <c r="IS234" s="27"/>
      <c r="IT234" s="27"/>
      <c r="IV234" s="6"/>
      <c r="IW234" s="6"/>
      <c r="IX234" s="6"/>
      <c r="IY234" s="6"/>
      <c r="JA234" s="8"/>
      <c r="JB234" s="32"/>
      <c r="JC234" s="27"/>
      <c r="JD234" s="27"/>
      <c r="JF234" s="6"/>
      <c r="JG234" s="6"/>
      <c r="JH234" s="6"/>
      <c r="JI234" s="6"/>
      <c r="JK234" s="8"/>
      <c r="JL234" s="32"/>
      <c r="JM234" s="27"/>
      <c r="JN234" s="27"/>
      <c r="JP234" s="6"/>
      <c r="JQ234" s="6"/>
      <c r="JR234" s="6"/>
      <c r="JS234" s="6"/>
      <c r="JU234" s="8"/>
      <c r="JV234" s="32"/>
      <c r="JW234" s="27"/>
      <c r="JX234" s="27"/>
      <c r="JZ234" s="6"/>
      <c r="KA234" s="6"/>
      <c r="KB234" s="6"/>
      <c r="KC234" s="6"/>
      <c r="KE234" s="8"/>
      <c r="KF234" s="32"/>
      <c r="KG234" s="27"/>
      <c r="KH234" s="27"/>
      <c r="KJ234" s="6"/>
      <c r="KK234" s="6"/>
      <c r="KL234" s="6"/>
      <c r="KM234" s="6"/>
      <c r="KO234" s="8"/>
      <c r="KP234" s="32"/>
      <c r="KQ234" s="27"/>
      <c r="KR234" s="27"/>
      <c r="KT234" s="6"/>
      <c r="KU234" s="6"/>
      <c r="KV234" s="6"/>
      <c r="KW234" s="6"/>
      <c r="KY234" s="8"/>
      <c r="KZ234" s="32"/>
      <c r="LA234" s="27"/>
      <c r="LB234" s="27"/>
      <c r="LD234" s="6"/>
      <c r="LE234" s="6"/>
      <c r="LF234" s="6"/>
      <c r="LG234" s="6"/>
      <c r="LI234" s="8"/>
      <c r="LJ234" s="32"/>
      <c r="LK234" s="27"/>
      <c r="LL234" s="27"/>
      <c r="LN234" s="6"/>
      <c r="LO234" s="6"/>
      <c r="LP234" s="6"/>
      <c r="LQ234" s="6"/>
      <c r="LS234" s="8"/>
      <c r="LT234" s="32"/>
      <c r="LU234" s="27"/>
      <c r="LV234" s="27"/>
      <c r="LX234" s="6"/>
      <c r="LY234" s="6"/>
      <c r="LZ234" s="6"/>
      <c r="MA234" s="6"/>
      <c r="MC234" s="8"/>
      <c r="MD234" s="32"/>
      <c r="ME234" s="27"/>
      <c r="MF234" s="27"/>
      <c r="MH234" s="6"/>
      <c r="MI234" s="6"/>
      <c r="MJ234" s="6"/>
      <c r="MK234" s="6"/>
      <c r="MM234" s="8"/>
      <c r="MN234" s="32"/>
      <c r="MO234" s="27"/>
      <c r="MP234" s="27"/>
      <c r="MR234" s="6"/>
      <c r="MS234" s="6"/>
      <c r="MT234" s="6"/>
      <c r="MU234" s="6"/>
      <c r="MW234" s="8"/>
      <c r="MX234" s="32"/>
      <c r="MY234" s="27"/>
      <c r="MZ234" s="27"/>
      <c r="NB234" s="6"/>
      <c r="NC234" s="6"/>
      <c r="ND234" s="6"/>
      <c r="NE234" s="6"/>
      <c r="NG234" s="8"/>
      <c r="NH234" s="32"/>
      <c r="NI234" s="27"/>
      <c r="NJ234" s="27"/>
      <c r="NL234" s="6"/>
      <c r="NM234" s="6"/>
      <c r="NN234" s="6"/>
      <c r="NO234" s="6"/>
      <c r="NQ234" s="8"/>
      <c r="NR234" s="32"/>
      <c r="NS234" s="27"/>
      <c r="NT234" s="27"/>
      <c r="NV234" s="6"/>
      <c r="NW234" s="6"/>
      <c r="NX234" s="6"/>
      <c r="NY234" s="6"/>
      <c r="OA234" s="8"/>
      <c r="OB234" s="32"/>
      <c r="OC234" s="27"/>
      <c r="OD234" s="27"/>
      <c r="OF234" s="6"/>
      <c r="OG234" s="6"/>
      <c r="OH234" s="6"/>
      <c r="OI234" s="6"/>
      <c r="OK234" s="8"/>
      <c r="OL234" s="32"/>
      <c r="OM234" s="27"/>
      <c r="ON234" s="27"/>
      <c r="OP234" s="6"/>
      <c r="OQ234" s="6"/>
      <c r="OR234" s="6"/>
      <c r="OS234" s="6"/>
      <c r="OT234" s="6"/>
      <c r="PF234" s="8"/>
      <c r="PG234" s="32"/>
      <c r="PH234" s="27"/>
      <c r="PI234" s="27"/>
      <c r="PK234" s="6"/>
      <c r="PL234" s="6"/>
      <c r="PM234" s="6"/>
      <c r="PN234" s="6"/>
      <c r="PO234" s="6"/>
      <c r="PQ234" s="8"/>
      <c r="PR234" s="32"/>
      <c r="PS234" s="27"/>
      <c r="PT234" s="27"/>
      <c r="PV234" s="6"/>
      <c r="PW234" s="6"/>
      <c r="PX234" s="6"/>
      <c r="PY234" s="6"/>
      <c r="PZ234" s="6"/>
      <c r="QB234" s="8"/>
      <c r="QC234" s="32"/>
      <c r="QD234" s="27"/>
      <c r="QE234" s="27"/>
      <c r="QG234" s="6"/>
      <c r="QH234" s="6"/>
      <c r="QI234" s="6"/>
      <c r="QJ234" s="6"/>
      <c r="QK234" s="6"/>
      <c r="QM234" s="8"/>
      <c r="QN234" s="32"/>
      <c r="QO234" s="27"/>
      <c r="QP234" s="27"/>
      <c r="QR234" s="6"/>
      <c r="QS234" s="6"/>
      <c r="QT234" s="6"/>
      <c r="QU234" s="6"/>
      <c r="QV234" s="6"/>
      <c r="QX234" s="8"/>
      <c r="QY234" s="32"/>
      <c r="QZ234" s="27"/>
      <c r="RA234" s="27"/>
      <c r="RC234" s="6"/>
      <c r="RD234" s="6"/>
      <c r="RE234" s="6"/>
      <c r="RF234" s="6"/>
      <c r="RG234" s="6"/>
    </row>
    <row r="235" spans="141:475">
      <c r="EK235" s="8"/>
      <c r="EL235" s="32"/>
      <c r="EM235" s="27"/>
      <c r="EN235" s="27"/>
      <c r="EP235" s="6"/>
      <c r="EQ235" s="6"/>
      <c r="ER235" s="6"/>
      <c r="ES235" s="6"/>
      <c r="EU235" s="8"/>
      <c r="EV235" s="32"/>
      <c r="EW235" s="27"/>
      <c r="EX235" s="27"/>
      <c r="EZ235" s="6"/>
      <c r="FA235" s="6"/>
      <c r="FB235" s="6"/>
      <c r="FC235" s="6"/>
      <c r="FE235" s="8"/>
      <c r="FF235" s="32"/>
      <c r="FG235" s="27"/>
      <c r="FH235" s="27"/>
      <c r="FJ235" s="6"/>
      <c r="FK235" s="6"/>
      <c r="FL235" s="6"/>
      <c r="FM235" s="6"/>
      <c r="FO235" s="8"/>
      <c r="FP235" s="32"/>
      <c r="FQ235" s="27"/>
      <c r="FR235" s="27"/>
      <c r="FT235" s="6"/>
      <c r="FU235" s="6"/>
      <c r="FV235" s="6"/>
      <c r="FW235" s="6"/>
      <c r="FY235" s="8"/>
      <c r="FZ235" s="32"/>
      <c r="GA235" s="27"/>
      <c r="GB235" s="27"/>
      <c r="GD235" s="6"/>
      <c r="GE235" s="6"/>
      <c r="GF235" s="6"/>
      <c r="GG235" s="6"/>
      <c r="GI235" s="8"/>
      <c r="GJ235" s="32"/>
      <c r="GK235" s="27"/>
      <c r="GL235" s="27"/>
      <c r="GN235" s="6"/>
      <c r="GO235" s="6"/>
      <c r="GP235" s="6"/>
      <c r="GQ235" s="6"/>
      <c r="GS235" s="8"/>
      <c r="GT235" s="32"/>
      <c r="GU235" s="27"/>
      <c r="GV235" s="27"/>
      <c r="GX235" s="6"/>
      <c r="GY235" s="6"/>
      <c r="GZ235" s="6"/>
      <c r="HA235" s="6"/>
      <c r="HC235" s="8"/>
      <c r="HD235" s="32"/>
      <c r="HE235" s="27"/>
      <c r="HF235" s="27"/>
      <c r="HH235" s="6"/>
      <c r="HI235" s="6"/>
      <c r="HJ235" s="6"/>
      <c r="HK235" s="6"/>
      <c r="HM235" s="8"/>
      <c r="HN235" s="32"/>
      <c r="HO235" s="27"/>
      <c r="HP235" s="27"/>
      <c r="HR235" s="6"/>
      <c r="HS235" s="6"/>
      <c r="HT235" s="6"/>
      <c r="HU235" s="6"/>
      <c r="HW235" s="8"/>
      <c r="HX235" s="32"/>
      <c r="HY235" s="27"/>
      <c r="HZ235" s="27"/>
      <c r="IB235" s="6"/>
      <c r="IC235" s="6"/>
      <c r="ID235" s="6"/>
      <c r="IE235" s="6"/>
      <c r="IG235" s="8"/>
      <c r="IH235" s="32"/>
      <c r="II235" s="27"/>
      <c r="IJ235" s="27"/>
      <c r="IL235" s="6"/>
      <c r="IM235" s="6"/>
      <c r="IN235" s="6"/>
      <c r="IO235" s="6"/>
      <c r="IQ235" s="8"/>
      <c r="IR235" s="32"/>
      <c r="IS235" s="27"/>
      <c r="IT235" s="27"/>
      <c r="IV235" s="6"/>
      <c r="IW235" s="6"/>
      <c r="IX235" s="6"/>
      <c r="IY235" s="6"/>
      <c r="JA235" s="8"/>
      <c r="JB235" s="32"/>
      <c r="JC235" s="27"/>
      <c r="JD235" s="27"/>
      <c r="JF235" s="6"/>
      <c r="JG235" s="6"/>
      <c r="JH235" s="6"/>
      <c r="JI235" s="6"/>
      <c r="JK235" s="8"/>
      <c r="JL235" s="32"/>
      <c r="JM235" s="27"/>
      <c r="JN235" s="27"/>
      <c r="JP235" s="6"/>
      <c r="JQ235" s="6"/>
      <c r="JR235" s="6"/>
      <c r="JS235" s="6"/>
      <c r="JU235" s="8"/>
      <c r="JV235" s="32"/>
      <c r="JW235" s="27"/>
      <c r="JX235" s="27"/>
      <c r="JZ235" s="6"/>
      <c r="KA235" s="6"/>
      <c r="KB235" s="6"/>
      <c r="KC235" s="6"/>
      <c r="KE235" s="8"/>
      <c r="KF235" s="32"/>
      <c r="KG235" s="27"/>
      <c r="KH235" s="27"/>
      <c r="KJ235" s="6"/>
      <c r="KK235" s="6"/>
      <c r="KL235" s="6"/>
      <c r="KM235" s="6"/>
      <c r="KO235" s="8"/>
      <c r="KP235" s="32"/>
      <c r="KQ235" s="27"/>
      <c r="KR235" s="27"/>
      <c r="KT235" s="6"/>
      <c r="KU235" s="6"/>
      <c r="KV235" s="6"/>
      <c r="KW235" s="6"/>
      <c r="KY235" s="8"/>
      <c r="KZ235" s="32"/>
      <c r="LA235" s="27"/>
      <c r="LB235" s="27"/>
      <c r="LD235" s="6"/>
      <c r="LE235" s="6"/>
      <c r="LF235" s="6"/>
      <c r="LG235" s="6"/>
      <c r="LI235" s="8"/>
      <c r="LJ235" s="32"/>
      <c r="LK235" s="27"/>
      <c r="LL235" s="27"/>
      <c r="LN235" s="6"/>
      <c r="LO235" s="6"/>
      <c r="LP235" s="6"/>
      <c r="LQ235" s="6"/>
      <c r="LS235" s="8"/>
      <c r="LT235" s="32"/>
      <c r="LU235" s="27"/>
      <c r="LV235" s="27"/>
      <c r="LX235" s="6"/>
      <c r="LY235" s="6"/>
      <c r="LZ235" s="6"/>
      <c r="MA235" s="6"/>
      <c r="MC235" s="8"/>
      <c r="MD235" s="32"/>
      <c r="ME235" s="27"/>
      <c r="MF235" s="27"/>
      <c r="MH235" s="6"/>
      <c r="MI235" s="6"/>
      <c r="MJ235" s="6"/>
      <c r="MK235" s="6"/>
      <c r="MM235" s="8"/>
      <c r="MN235" s="32"/>
      <c r="MO235" s="27"/>
      <c r="MP235" s="27"/>
      <c r="MR235" s="6"/>
      <c r="MS235" s="6"/>
      <c r="MT235" s="6"/>
      <c r="MU235" s="6"/>
      <c r="MW235" s="8"/>
      <c r="MX235" s="32"/>
      <c r="MY235" s="27"/>
      <c r="MZ235" s="27"/>
      <c r="NB235" s="6"/>
      <c r="NC235" s="6"/>
      <c r="ND235" s="6"/>
      <c r="NE235" s="6"/>
      <c r="NG235" s="8"/>
      <c r="NH235" s="32"/>
      <c r="NI235" s="27"/>
      <c r="NJ235" s="27"/>
      <c r="NL235" s="6"/>
      <c r="NM235" s="6"/>
      <c r="NN235" s="6"/>
      <c r="NO235" s="6"/>
      <c r="NQ235" s="8"/>
      <c r="NR235" s="32"/>
      <c r="NS235" s="27"/>
      <c r="NT235" s="27"/>
      <c r="NV235" s="6"/>
      <c r="NW235" s="6"/>
      <c r="NX235" s="6"/>
      <c r="NY235" s="6"/>
      <c r="OA235" s="8"/>
      <c r="OB235" s="32"/>
      <c r="OC235" s="27"/>
      <c r="OD235" s="27"/>
      <c r="OF235" s="6"/>
      <c r="OG235" s="6"/>
      <c r="OH235" s="6"/>
      <c r="OI235" s="6"/>
      <c r="OK235" s="8"/>
      <c r="OL235" s="32"/>
      <c r="OM235" s="27"/>
      <c r="ON235" s="27"/>
      <c r="OP235" s="6"/>
      <c r="OQ235" s="6"/>
      <c r="OR235" s="6"/>
      <c r="OS235" s="6"/>
      <c r="OT235" s="6"/>
      <c r="PF235" s="8"/>
      <c r="PG235" s="32"/>
      <c r="PH235" s="27"/>
      <c r="PI235" s="27"/>
      <c r="PK235" s="6"/>
      <c r="PL235" s="6"/>
      <c r="PM235" s="6"/>
      <c r="PN235" s="6"/>
      <c r="PO235" s="6"/>
      <c r="PQ235" s="8"/>
      <c r="PR235" s="32"/>
      <c r="PS235" s="27"/>
      <c r="PT235" s="27"/>
      <c r="PV235" s="6"/>
      <c r="PW235" s="6"/>
      <c r="PX235" s="6"/>
      <c r="PY235" s="6"/>
      <c r="PZ235" s="6"/>
      <c r="QB235" s="8"/>
      <c r="QC235" s="32"/>
      <c r="QD235" s="27"/>
      <c r="QE235" s="27"/>
      <c r="QG235" s="6"/>
      <c r="QH235" s="6"/>
      <c r="QI235" s="6"/>
      <c r="QJ235" s="6"/>
      <c r="QK235" s="6"/>
      <c r="QM235" s="8"/>
      <c r="QN235" s="32"/>
      <c r="QO235" s="27"/>
      <c r="QP235" s="27"/>
      <c r="QR235" s="6"/>
      <c r="QS235" s="6"/>
      <c r="QT235" s="6"/>
      <c r="QU235" s="6"/>
      <c r="QV235" s="6"/>
      <c r="QX235" s="8"/>
      <c r="QY235" s="32"/>
      <c r="QZ235" s="27"/>
      <c r="RA235" s="27"/>
      <c r="RC235" s="6"/>
      <c r="RD235" s="6"/>
      <c r="RE235" s="6"/>
      <c r="RF235" s="6"/>
      <c r="RG235" s="6"/>
    </row>
    <row r="236" spans="141:475">
      <c r="EK236" s="8"/>
      <c r="EL236" s="32"/>
      <c r="EM236" s="27"/>
      <c r="EN236" s="27"/>
      <c r="EP236" s="6"/>
      <c r="EQ236" s="6"/>
      <c r="ER236" s="6"/>
      <c r="ES236" s="6"/>
      <c r="EU236" s="8"/>
      <c r="EV236" s="32"/>
      <c r="EW236" s="27"/>
      <c r="EX236" s="27"/>
      <c r="EZ236" s="6"/>
      <c r="FA236" s="6"/>
      <c r="FB236" s="6"/>
      <c r="FC236" s="6"/>
      <c r="FE236" s="8"/>
      <c r="FF236" s="32"/>
      <c r="FG236" s="27"/>
      <c r="FH236" s="27"/>
      <c r="FJ236" s="6"/>
      <c r="FK236" s="6"/>
      <c r="FL236" s="6"/>
      <c r="FM236" s="6"/>
      <c r="FO236" s="8"/>
      <c r="FP236" s="32"/>
      <c r="FQ236" s="27"/>
      <c r="FR236" s="27"/>
      <c r="FT236" s="6"/>
      <c r="FU236" s="6"/>
      <c r="FV236" s="6"/>
      <c r="FW236" s="6"/>
      <c r="FY236" s="8"/>
      <c r="FZ236" s="32"/>
      <c r="GA236" s="27"/>
      <c r="GB236" s="27"/>
      <c r="GD236" s="6"/>
      <c r="GE236" s="6"/>
      <c r="GF236" s="6"/>
      <c r="GG236" s="6"/>
      <c r="GI236" s="8"/>
      <c r="GJ236" s="32"/>
      <c r="GK236" s="27"/>
      <c r="GL236" s="27"/>
      <c r="GN236" s="6"/>
      <c r="GO236" s="6"/>
      <c r="GP236" s="6"/>
      <c r="GQ236" s="6"/>
      <c r="GS236" s="8"/>
      <c r="GT236" s="32"/>
      <c r="GU236" s="27"/>
      <c r="GV236" s="27"/>
      <c r="GX236" s="6"/>
      <c r="GY236" s="6"/>
      <c r="GZ236" s="6"/>
      <c r="HA236" s="6"/>
      <c r="HC236" s="8"/>
      <c r="HD236" s="32"/>
      <c r="HE236" s="27"/>
      <c r="HF236" s="27"/>
      <c r="HH236" s="6"/>
      <c r="HI236" s="6"/>
      <c r="HJ236" s="6"/>
      <c r="HK236" s="6"/>
      <c r="HM236" s="8"/>
      <c r="HN236" s="32"/>
      <c r="HO236" s="27"/>
      <c r="HP236" s="27"/>
      <c r="HR236" s="6"/>
      <c r="HS236" s="6"/>
      <c r="HT236" s="6"/>
      <c r="HU236" s="6"/>
      <c r="HW236" s="8"/>
      <c r="HX236" s="32"/>
      <c r="HY236" s="27"/>
      <c r="HZ236" s="27"/>
      <c r="IB236" s="6"/>
      <c r="IC236" s="6"/>
      <c r="ID236" s="6"/>
      <c r="IE236" s="6"/>
      <c r="IG236" s="8"/>
      <c r="IH236" s="32"/>
      <c r="II236" s="27"/>
      <c r="IJ236" s="27"/>
      <c r="IL236" s="6"/>
      <c r="IM236" s="6"/>
      <c r="IN236" s="6"/>
      <c r="IO236" s="6"/>
      <c r="IQ236" s="8"/>
      <c r="IR236" s="32"/>
      <c r="IS236" s="27"/>
      <c r="IT236" s="27"/>
      <c r="IV236" s="6"/>
      <c r="IW236" s="6"/>
      <c r="IX236" s="6"/>
      <c r="IY236" s="6"/>
      <c r="JA236" s="8"/>
      <c r="JB236" s="32"/>
      <c r="JC236" s="27"/>
      <c r="JD236" s="27"/>
      <c r="JF236" s="6"/>
      <c r="JG236" s="6"/>
      <c r="JH236" s="6"/>
      <c r="JI236" s="6"/>
      <c r="JK236" s="8"/>
      <c r="JL236" s="32"/>
      <c r="JM236" s="27"/>
      <c r="JN236" s="27"/>
      <c r="JP236" s="6"/>
      <c r="JQ236" s="6"/>
      <c r="JR236" s="6"/>
      <c r="JS236" s="6"/>
      <c r="JU236" s="8"/>
      <c r="JV236" s="32"/>
      <c r="JW236" s="27"/>
      <c r="JX236" s="27"/>
      <c r="JZ236" s="6"/>
      <c r="KA236" s="6"/>
      <c r="KB236" s="6"/>
      <c r="KC236" s="6"/>
      <c r="KE236" s="8"/>
      <c r="KF236" s="32"/>
      <c r="KG236" s="27"/>
      <c r="KH236" s="27"/>
      <c r="KJ236" s="6"/>
      <c r="KK236" s="6"/>
      <c r="KL236" s="6"/>
      <c r="KM236" s="6"/>
      <c r="KO236" s="8"/>
      <c r="KP236" s="32"/>
      <c r="KQ236" s="27"/>
      <c r="KR236" s="27"/>
      <c r="KT236" s="6"/>
      <c r="KU236" s="6"/>
      <c r="KV236" s="6"/>
      <c r="KW236" s="6"/>
      <c r="KY236" s="8"/>
      <c r="KZ236" s="32"/>
      <c r="LA236" s="27"/>
      <c r="LB236" s="27"/>
      <c r="LD236" s="6"/>
      <c r="LE236" s="6"/>
      <c r="LF236" s="6"/>
      <c r="LG236" s="6"/>
      <c r="LI236" s="8"/>
      <c r="LJ236" s="32"/>
      <c r="LK236" s="27"/>
      <c r="LL236" s="27"/>
      <c r="LN236" s="6"/>
      <c r="LO236" s="6"/>
      <c r="LP236" s="6"/>
      <c r="LQ236" s="6"/>
      <c r="LS236" s="8"/>
      <c r="LT236" s="32"/>
      <c r="LU236" s="27"/>
      <c r="LV236" s="27"/>
      <c r="LX236" s="6"/>
      <c r="LY236" s="6"/>
      <c r="LZ236" s="6"/>
      <c r="MA236" s="6"/>
      <c r="MC236" s="8"/>
      <c r="MD236" s="32"/>
      <c r="ME236" s="27"/>
      <c r="MF236" s="27"/>
      <c r="MH236" s="6"/>
      <c r="MI236" s="6"/>
      <c r="MJ236" s="6"/>
      <c r="MK236" s="6"/>
      <c r="MM236" s="8"/>
      <c r="MN236" s="32"/>
      <c r="MO236" s="27"/>
      <c r="MP236" s="27"/>
      <c r="MR236" s="6"/>
      <c r="MS236" s="6"/>
      <c r="MT236" s="6"/>
      <c r="MU236" s="6"/>
      <c r="MW236" s="8"/>
      <c r="MX236" s="32"/>
      <c r="MY236" s="27"/>
      <c r="MZ236" s="27"/>
      <c r="NB236" s="6"/>
      <c r="NC236" s="6"/>
      <c r="ND236" s="6"/>
      <c r="NE236" s="6"/>
      <c r="NG236" s="8"/>
      <c r="NH236" s="32"/>
      <c r="NI236" s="27"/>
      <c r="NJ236" s="27"/>
      <c r="NL236" s="6"/>
      <c r="NM236" s="6"/>
      <c r="NN236" s="6"/>
      <c r="NO236" s="6"/>
      <c r="NQ236" s="8"/>
      <c r="NR236" s="32"/>
      <c r="NS236" s="27"/>
      <c r="NT236" s="27"/>
      <c r="NV236" s="6"/>
      <c r="NW236" s="6"/>
      <c r="NX236" s="6"/>
      <c r="NY236" s="6"/>
      <c r="OA236" s="8"/>
      <c r="OB236" s="32"/>
      <c r="OC236" s="27"/>
      <c r="OD236" s="27"/>
      <c r="OF236" s="6"/>
      <c r="OG236" s="6"/>
      <c r="OH236" s="6"/>
      <c r="OI236" s="6"/>
      <c r="OK236" s="8"/>
      <c r="OL236" s="32"/>
      <c r="OM236" s="27"/>
      <c r="ON236" s="27"/>
      <c r="OP236" s="6"/>
      <c r="OQ236" s="6"/>
      <c r="OR236" s="6"/>
      <c r="OS236" s="6"/>
      <c r="OT236" s="6"/>
      <c r="PF236" s="8"/>
      <c r="PG236" s="32"/>
      <c r="PH236" s="27"/>
      <c r="PI236" s="27"/>
      <c r="PK236" s="6"/>
      <c r="PL236" s="6"/>
      <c r="PM236" s="6"/>
      <c r="PN236" s="6"/>
      <c r="PO236" s="6"/>
      <c r="PQ236" s="8"/>
      <c r="PR236" s="32"/>
      <c r="PS236" s="27"/>
      <c r="PT236" s="27"/>
      <c r="PV236" s="6"/>
      <c r="PW236" s="6"/>
      <c r="PX236" s="6"/>
      <c r="PY236" s="6"/>
      <c r="PZ236" s="6"/>
      <c r="QB236" s="8"/>
      <c r="QC236" s="32"/>
      <c r="QD236" s="27"/>
      <c r="QE236" s="27"/>
      <c r="QG236" s="6"/>
      <c r="QH236" s="6"/>
      <c r="QI236" s="6"/>
      <c r="QJ236" s="6"/>
      <c r="QK236" s="6"/>
      <c r="QM236" s="8"/>
      <c r="QN236" s="32"/>
      <c r="QO236" s="27"/>
      <c r="QP236" s="27"/>
      <c r="QR236" s="6"/>
      <c r="QS236" s="6"/>
      <c r="QT236" s="6"/>
      <c r="QU236" s="6"/>
      <c r="QV236" s="6"/>
      <c r="QX236" s="8"/>
      <c r="QY236" s="32"/>
      <c r="QZ236" s="27"/>
      <c r="RA236" s="27"/>
      <c r="RC236" s="6"/>
      <c r="RD236" s="6"/>
      <c r="RE236" s="6"/>
      <c r="RF236" s="6"/>
      <c r="RG236" s="6"/>
    </row>
    <row r="237" spans="141:475">
      <c r="EK237" s="8"/>
      <c r="EL237" s="32"/>
      <c r="EM237" s="27"/>
      <c r="EN237" s="27"/>
      <c r="EP237" s="6"/>
      <c r="EQ237" s="6"/>
      <c r="ER237" s="6"/>
      <c r="ES237" s="6"/>
      <c r="EU237" s="8"/>
      <c r="EV237" s="32"/>
      <c r="EW237" s="27"/>
      <c r="EX237" s="27"/>
      <c r="EZ237" s="6"/>
      <c r="FA237" s="6"/>
      <c r="FB237" s="6"/>
      <c r="FC237" s="6"/>
      <c r="FE237" s="8"/>
      <c r="FF237" s="32"/>
      <c r="FG237" s="27"/>
      <c r="FH237" s="27"/>
      <c r="FJ237" s="6"/>
      <c r="FK237" s="6"/>
      <c r="FL237" s="6"/>
      <c r="FM237" s="6"/>
      <c r="FO237" s="8"/>
      <c r="FP237" s="32"/>
      <c r="FQ237" s="27"/>
      <c r="FR237" s="27"/>
      <c r="FT237" s="6"/>
      <c r="FU237" s="6"/>
      <c r="FV237" s="6"/>
      <c r="FW237" s="6"/>
      <c r="FY237" s="8"/>
      <c r="FZ237" s="32"/>
      <c r="GA237" s="27"/>
      <c r="GB237" s="27"/>
      <c r="GD237" s="6"/>
      <c r="GE237" s="6"/>
      <c r="GF237" s="6"/>
      <c r="GG237" s="6"/>
      <c r="GI237" s="8"/>
      <c r="GJ237" s="32"/>
      <c r="GK237" s="27"/>
      <c r="GL237" s="27"/>
      <c r="GN237" s="6"/>
      <c r="GO237" s="6"/>
      <c r="GP237" s="6"/>
      <c r="GQ237" s="6"/>
      <c r="GS237" s="8"/>
      <c r="GT237" s="32"/>
      <c r="GU237" s="27"/>
      <c r="GV237" s="27"/>
      <c r="GX237" s="6"/>
      <c r="GY237" s="6"/>
      <c r="GZ237" s="6"/>
      <c r="HA237" s="6"/>
      <c r="HC237" s="8"/>
      <c r="HD237" s="32"/>
      <c r="HE237" s="27"/>
      <c r="HF237" s="27"/>
      <c r="HH237" s="6"/>
      <c r="HI237" s="6"/>
      <c r="HJ237" s="6"/>
      <c r="HK237" s="6"/>
      <c r="HM237" s="8"/>
      <c r="HN237" s="32"/>
      <c r="HO237" s="27"/>
      <c r="HP237" s="27"/>
      <c r="HR237" s="6"/>
      <c r="HS237" s="6"/>
      <c r="HT237" s="6"/>
      <c r="HU237" s="6"/>
      <c r="HW237" s="8"/>
      <c r="HX237" s="32"/>
      <c r="HY237" s="27"/>
      <c r="HZ237" s="27"/>
      <c r="IB237" s="6"/>
      <c r="IC237" s="6"/>
      <c r="ID237" s="6"/>
      <c r="IE237" s="6"/>
      <c r="IG237" s="8"/>
      <c r="IH237" s="32"/>
      <c r="II237" s="27"/>
      <c r="IJ237" s="27"/>
      <c r="IL237" s="6"/>
      <c r="IM237" s="6"/>
      <c r="IN237" s="6"/>
      <c r="IO237" s="6"/>
      <c r="IQ237" s="8"/>
      <c r="IR237" s="32"/>
      <c r="IS237" s="27"/>
      <c r="IT237" s="27"/>
      <c r="IV237" s="6"/>
      <c r="IW237" s="6"/>
      <c r="IX237" s="6"/>
      <c r="IY237" s="6"/>
      <c r="JA237" s="8"/>
      <c r="JB237" s="32"/>
      <c r="JC237" s="27"/>
      <c r="JD237" s="27"/>
      <c r="JF237" s="6"/>
      <c r="JG237" s="6"/>
      <c r="JH237" s="6"/>
      <c r="JI237" s="6"/>
      <c r="JK237" s="8"/>
      <c r="JL237" s="32"/>
      <c r="JM237" s="27"/>
      <c r="JN237" s="27"/>
      <c r="JP237" s="6"/>
      <c r="JQ237" s="6"/>
      <c r="JR237" s="6"/>
      <c r="JS237" s="6"/>
      <c r="JU237" s="8"/>
      <c r="JV237" s="32"/>
      <c r="JW237" s="27"/>
      <c r="JX237" s="27"/>
      <c r="JZ237" s="6"/>
      <c r="KA237" s="6"/>
      <c r="KB237" s="6"/>
      <c r="KC237" s="6"/>
      <c r="KE237" s="8"/>
      <c r="KF237" s="32"/>
      <c r="KG237" s="27"/>
      <c r="KH237" s="27"/>
      <c r="KJ237" s="6"/>
      <c r="KK237" s="6"/>
      <c r="KL237" s="6"/>
      <c r="KM237" s="6"/>
      <c r="KO237" s="8"/>
      <c r="KP237" s="32"/>
      <c r="KQ237" s="27"/>
      <c r="KR237" s="27"/>
      <c r="KT237" s="6"/>
      <c r="KU237" s="6"/>
      <c r="KV237" s="6"/>
      <c r="KW237" s="6"/>
      <c r="KY237" s="8"/>
      <c r="KZ237" s="32"/>
      <c r="LA237" s="27"/>
      <c r="LB237" s="27"/>
      <c r="LD237" s="6"/>
      <c r="LE237" s="6"/>
      <c r="LF237" s="6"/>
      <c r="LG237" s="6"/>
      <c r="LI237" s="8"/>
      <c r="LJ237" s="32"/>
      <c r="LK237" s="27"/>
      <c r="LL237" s="27"/>
      <c r="LN237" s="6"/>
      <c r="LO237" s="6"/>
      <c r="LP237" s="6"/>
      <c r="LQ237" s="6"/>
      <c r="LS237" s="8"/>
      <c r="LT237" s="32"/>
      <c r="LU237" s="27"/>
      <c r="LV237" s="27"/>
      <c r="LX237" s="6"/>
      <c r="LY237" s="6"/>
      <c r="LZ237" s="6"/>
      <c r="MA237" s="6"/>
      <c r="MC237" s="8"/>
      <c r="MD237" s="32"/>
      <c r="ME237" s="27"/>
      <c r="MF237" s="27"/>
      <c r="MH237" s="6"/>
      <c r="MI237" s="6"/>
      <c r="MJ237" s="6"/>
      <c r="MK237" s="6"/>
      <c r="MM237" s="8"/>
      <c r="MN237" s="32"/>
      <c r="MO237" s="27"/>
      <c r="MP237" s="27"/>
      <c r="MR237" s="6"/>
      <c r="MS237" s="6"/>
      <c r="MT237" s="6"/>
      <c r="MU237" s="6"/>
      <c r="MW237" s="8"/>
      <c r="MX237" s="32"/>
      <c r="MY237" s="27"/>
      <c r="MZ237" s="27"/>
      <c r="NB237" s="6"/>
      <c r="NC237" s="6"/>
      <c r="ND237" s="6"/>
      <c r="NE237" s="6"/>
      <c r="NG237" s="8"/>
      <c r="NH237" s="32"/>
      <c r="NI237" s="27"/>
      <c r="NJ237" s="27"/>
      <c r="NL237" s="6"/>
      <c r="NM237" s="6"/>
      <c r="NN237" s="6"/>
      <c r="NO237" s="6"/>
      <c r="NQ237" s="8"/>
      <c r="NR237" s="32"/>
      <c r="NS237" s="27"/>
      <c r="NT237" s="27"/>
      <c r="NV237" s="6"/>
      <c r="NW237" s="6"/>
      <c r="NX237" s="6"/>
      <c r="NY237" s="6"/>
      <c r="OA237" s="8"/>
      <c r="OB237" s="32"/>
      <c r="OC237" s="27"/>
      <c r="OD237" s="27"/>
      <c r="OF237" s="6"/>
      <c r="OG237" s="6"/>
      <c r="OH237" s="6"/>
      <c r="OI237" s="6"/>
      <c r="OK237" s="8"/>
      <c r="OL237" s="32"/>
      <c r="OM237" s="27"/>
      <c r="ON237" s="27"/>
      <c r="OP237" s="6"/>
      <c r="OQ237" s="6"/>
      <c r="OR237" s="6"/>
      <c r="OS237" s="6"/>
      <c r="OT237" s="6"/>
      <c r="PF237" s="8"/>
      <c r="PG237" s="32"/>
      <c r="PH237" s="27"/>
      <c r="PI237" s="27"/>
      <c r="PK237" s="6"/>
      <c r="PL237" s="6"/>
      <c r="PM237" s="6"/>
      <c r="PN237" s="6"/>
      <c r="PO237" s="6"/>
      <c r="PQ237" s="8"/>
      <c r="PR237" s="32"/>
      <c r="PS237" s="27"/>
      <c r="PT237" s="27"/>
      <c r="PV237" s="6"/>
      <c r="PW237" s="6"/>
      <c r="PX237" s="6"/>
      <c r="PY237" s="6"/>
      <c r="PZ237" s="6"/>
      <c r="QB237" s="8"/>
      <c r="QC237" s="32"/>
      <c r="QD237" s="27"/>
      <c r="QE237" s="27"/>
      <c r="QG237" s="6"/>
      <c r="QH237" s="6"/>
      <c r="QI237" s="6"/>
      <c r="QJ237" s="6"/>
      <c r="QK237" s="6"/>
      <c r="QM237" s="8"/>
      <c r="QN237" s="32"/>
      <c r="QO237" s="27"/>
      <c r="QP237" s="27"/>
      <c r="QR237" s="6"/>
      <c r="QS237" s="6"/>
      <c r="QT237" s="6"/>
      <c r="QU237" s="6"/>
      <c r="QV237" s="6"/>
      <c r="QX237" s="8"/>
      <c r="QY237" s="32"/>
      <c r="QZ237" s="27"/>
      <c r="RA237" s="27"/>
      <c r="RC237" s="6"/>
      <c r="RD237" s="6"/>
      <c r="RE237" s="6"/>
      <c r="RF237" s="6"/>
      <c r="RG237" s="6"/>
    </row>
    <row r="238" spans="141:475">
      <c r="EK238" s="8"/>
      <c r="EL238" s="32"/>
      <c r="EM238" s="27"/>
      <c r="EN238" s="27"/>
      <c r="EP238" s="6"/>
      <c r="EQ238" s="6"/>
      <c r="ER238" s="6"/>
      <c r="ES238" s="6"/>
      <c r="EU238" s="8"/>
      <c r="EV238" s="32"/>
      <c r="EW238" s="27"/>
      <c r="EX238" s="27"/>
      <c r="EZ238" s="6"/>
      <c r="FA238" s="6"/>
      <c r="FB238" s="6"/>
      <c r="FC238" s="6"/>
      <c r="FE238" s="8"/>
      <c r="FF238" s="32"/>
      <c r="FG238" s="27"/>
      <c r="FH238" s="27"/>
      <c r="FJ238" s="6"/>
      <c r="FK238" s="6"/>
      <c r="FL238" s="6"/>
      <c r="FM238" s="6"/>
      <c r="FO238" s="8"/>
      <c r="FP238" s="32"/>
      <c r="FQ238" s="27"/>
      <c r="FR238" s="27"/>
      <c r="FT238" s="6"/>
      <c r="FU238" s="6"/>
      <c r="FV238" s="6"/>
      <c r="FW238" s="6"/>
      <c r="FY238" s="8"/>
      <c r="FZ238" s="32"/>
      <c r="GA238" s="27"/>
      <c r="GB238" s="27"/>
      <c r="GD238" s="6"/>
      <c r="GE238" s="6"/>
      <c r="GF238" s="6"/>
      <c r="GG238" s="6"/>
      <c r="GI238" s="8"/>
      <c r="GJ238" s="32"/>
      <c r="GK238" s="27"/>
      <c r="GL238" s="27"/>
      <c r="GN238" s="6"/>
      <c r="GO238" s="6"/>
      <c r="GP238" s="6"/>
      <c r="GQ238" s="6"/>
      <c r="GS238" s="8"/>
      <c r="GT238" s="32"/>
      <c r="GU238" s="27"/>
      <c r="GV238" s="27"/>
      <c r="GX238" s="6"/>
      <c r="GY238" s="6"/>
      <c r="GZ238" s="6"/>
      <c r="HA238" s="6"/>
      <c r="HC238" s="8"/>
      <c r="HD238" s="32"/>
      <c r="HE238" s="27"/>
      <c r="HF238" s="27"/>
      <c r="HH238" s="6"/>
      <c r="HI238" s="6"/>
      <c r="HJ238" s="6"/>
      <c r="HK238" s="6"/>
      <c r="HM238" s="8"/>
      <c r="HN238" s="32"/>
      <c r="HO238" s="27"/>
      <c r="HP238" s="27"/>
      <c r="HR238" s="6"/>
      <c r="HS238" s="6"/>
      <c r="HT238" s="6"/>
      <c r="HU238" s="6"/>
      <c r="HW238" s="8"/>
      <c r="HX238" s="32"/>
      <c r="HY238" s="27"/>
      <c r="HZ238" s="27"/>
      <c r="IB238" s="6"/>
      <c r="IC238" s="6"/>
      <c r="ID238" s="6"/>
      <c r="IE238" s="6"/>
      <c r="IG238" s="8"/>
      <c r="IH238" s="32"/>
      <c r="II238" s="27"/>
      <c r="IJ238" s="27"/>
      <c r="IL238" s="6"/>
      <c r="IM238" s="6"/>
      <c r="IN238" s="6"/>
      <c r="IO238" s="6"/>
      <c r="IQ238" s="8"/>
      <c r="IR238" s="32"/>
      <c r="IS238" s="27"/>
      <c r="IT238" s="27"/>
      <c r="IV238" s="6"/>
      <c r="IW238" s="6"/>
      <c r="IX238" s="6"/>
      <c r="IY238" s="6"/>
      <c r="JA238" s="8"/>
      <c r="JB238" s="32"/>
      <c r="JC238" s="27"/>
      <c r="JD238" s="27"/>
      <c r="JF238" s="6"/>
      <c r="JG238" s="6"/>
      <c r="JH238" s="6"/>
      <c r="JI238" s="6"/>
      <c r="JK238" s="8"/>
      <c r="JL238" s="32"/>
      <c r="JM238" s="27"/>
      <c r="JN238" s="27"/>
      <c r="JP238" s="6"/>
      <c r="JQ238" s="6"/>
      <c r="JR238" s="6"/>
      <c r="JS238" s="6"/>
      <c r="JU238" s="8"/>
      <c r="JV238" s="32"/>
      <c r="JW238" s="27"/>
      <c r="JX238" s="27"/>
      <c r="JZ238" s="6"/>
      <c r="KA238" s="6"/>
      <c r="KB238" s="6"/>
      <c r="KC238" s="6"/>
      <c r="KE238" s="8"/>
      <c r="KF238" s="32"/>
      <c r="KG238" s="27"/>
      <c r="KH238" s="27"/>
      <c r="KJ238" s="6"/>
      <c r="KK238" s="6"/>
      <c r="KL238" s="6"/>
      <c r="KM238" s="6"/>
      <c r="KO238" s="8"/>
      <c r="KP238" s="32"/>
      <c r="KQ238" s="27"/>
      <c r="KR238" s="27"/>
      <c r="KT238" s="6"/>
      <c r="KU238" s="6"/>
      <c r="KV238" s="6"/>
      <c r="KW238" s="6"/>
      <c r="KY238" s="8"/>
      <c r="KZ238" s="32"/>
      <c r="LA238" s="27"/>
      <c r="LB238" s="27"/>
      <c r="LD238" s="6"/>
      <c r="LE238" s="6"/>
      <c r="LF238" s="6"/>
      <c r="LG238" s="6"/>
      <c r="LI238" s="8"/>
      <c r="LJ238" s="32"/>
      <c r="LK238" s="27"/>
      <c r="LL238" s="27"/>
      <c r="LN238" s="6"/>
      <c r="LO238" s="6"/>
      <c r="LP238" s="6"/>
      <c r="LQ238" s="6"/>
      <c r="LS238" s="8"/>
      <c r="LT238" s="32"/>
      <c r="LU238" s="27"/>
      <c r="LV238" s="27"/>
      <c r="LX238" s="6"/>
      <c r="LY238" s="6"/>
      <c r="LZ238" s="6"/>
      <c r="MA238" s="6"/>
      <c r="MC238" s="8"/>
      <c r="MD238" s="32"/>
      <c r="ME238" s="27"/>
      <c r="MF238" s="27"/>
      <c r="MH238" s="6"/>
      <c r="MI238" s="6"/>
      <c r="MJ238" s="6"/>
      <c r="MK238" s="6"/>
      <c r="MM238" s="8"/>
      <c r="MN238" s="32"/>
      <c r="MO238" s="27"/>
      <c r="MP238" s="27"/>
      <c r="MR238" s="6"/>
      <c r="MS238" s="6"/>
      <c r="MT238" s="6"/>
      <c r="MU238" s="6"/>
      <c r="MW238" s="8"/>
      <c r="MX238" s="32"/>
      <c r="MY238" s="27"/>
      <c r="MZ238" s="27"/>
      <c r="NB238" s="6"/>
      <c r="NC238" s="6"/>
      <c r="ND238" s="6"/>
      <c r="NE238" s="6"/>
      <c r="NG238" s="8"/>
      <c r="NH238" s="32"/>
      <c r="NI238" s="27"/>
      <c r="NJ238" s="27"/>
      <c r="NL238" s="6"/>
      <c r="NM238" s="6"/>
      <c r="NN238" s="6"/>
      <c r="NO238" s="6"/>
      <c r="NQ238" s="8"/>
      <c r="NR238" s="32"/>
      <c r="NS238" s="27"/>
      <c r="NT238" s="27"/>
      <c r="NV238" s="6"/>
      <c r="NW238" s="6"/>
      <c r="NX238" s="6"/>
      <c r="NY238" s="6"/>
      <c r="OA238" s="8"/>
      <c r="OB238" s="32"/>
      <c r="OC238" s="27"/>
      <c r="OD238" s="27"/>
      <c r="OF238" s="6"/>
      <c r="OG238" s="6"/>
      <c r="OH238" s="6"/>
      <c r="OI238" s="6"/>
      <c r="OK238" s="8"/>
      <c r="OL238" s="32"/>
      <c r="OM238" s="27"/>
      <c r="ON238" s="27"/>
      <c r="OP238" s="6"/>
      <c r="OQ238" s="6"/>
      <c r="OR238" s="6"/>
      <c r="OS238" s="6"/>
      <c r="OT238" s="6"/>
      <c r="PF238" s="8"/>
      <c r="PG238" s="32"/>
      <c r="PH238" s="27"/>
      <c r="PI238" s="27"/>
      <c r="PK238" s="6"/>
      <c r="PL238" s="6"/>
      <c r="PM238" s="6"/>
      <c r="PN238" s="6"/>
      <c r="PO238" s="6"/>
      <c r="PQ238" s="8"/>
      <c r="PR238" s="32"/>
      <c r="PS238" s="27"/>
      <c r="PT238" s="27"/>
      <c r="PV238" s="6"/>
      <c r="PW238" s="6"/>
      <c r="PX238" s="6"/>
      <c r="PY238" s="6"/>
      <c r="PZ238" s="6"/>
      <c r="QB238" s="8"/>
      <c r="QC238" s="32"/>
      <c r="QD238" s="27"/>
      <c r="QE238" s="27"/>
      <c r="QG238" s="6"/>
      <c r="QH238" s="6"/>
      <c r="QI238" s="6"/>
      <c r="QJ238" s="6"/>
      <c r="QK238" s="6"/>
      <c r="QM238" s="8"/>
      <c r="QN238" s="32"/>
      <c r="QO238" s="27"/>
      <c r="QP238" s="27"/>
      <c r="QR238" s="6"/>
      <c r="QS238" s="6"/>
      <c r="QT238" s="6"/>
      <c r="QU238" s="6"/>
      <c r="QV238" s="6"/>
      <c r="QX238" s="8"/>
      <c r="QY238" s="32"/>
      <c r="QZ238" s="27"/>
      <c r="RA238" s="27"/>
      <c r="RC238" s="6"/>
      <c r="RD238" s="6"/>
      <c r="RE238" s="6"/>
      <c r="RF238" s="6"/>
      <c r="RG238" s="6"/>
    </row>
    <row r="239" spans="141:475">
      <c r="EK239" s="8"/>
      <c r="EL239" s="32"/>
      <c r="EM239" s="27"/>
      <c r="EN239" s="27"/>
      <c r="EP239" s="6"/>
      <c r="EQ239" s="6"/>
      <c r="ER239" s="6"/>
      <c r="ES239" s="6"/>
      <c r="EU239" s="8"/>
      <c r="EV239" s="32"/>
      <c r="EW239" s="27"/>
      <c r="EX239" s="27"/>
      <c r="EZ239" s="6"/>
      <c r="FA239" s="6"/>
      <c r="FB239" s="6"/>
      <c r="FC239" s="6"/>
      <c r="FE239" s="8"/>
      <c r="FF239" s="32"/>
      <c r="FG239" s="27"/>
      <c r="FH239" s="27"/>
      <c r="FJ239" s="6"/>
      <c r="FK239" s="6"/>
      <c r="FL239" s="6"/>
      <c r="FM239" s="6"/>
      <c r="FO239" s="8"/>
      <c r="FP239" s="32"/>
      <c r="FQ239" s="27"/>
      <c r="FR239" s="27"/>
      <c r="FT239" s="6"/>
      <c r="FU239" s="6"/>
      <c r="FV239" s="6"/>
      <c r="FW239" s="6"/>
      <c r="FY239" s="8"/>
      <c r="FZ239" s="32"/>
      <c r="GA239" s="27"/>
      <c r="GB239" s="27"/>
      <c r="GD239" s="6"/>
      <c r="GE239" s="6"/>
      <c r="GF239" s="6"/>
      <c r="GG239" s="6"/>
      <c r="GI239" s="8"/>
      <c r="GJ239" s="32"/>
      <c r="GK239" s="27"/>
      <c r="GL239" s="27"/>
      <c r="GN239" s="6"/>
      <c r="GO239" s="6"/>
      <c r="GP239" s="6"/>
      <c r="GQ239" s="6"/>
      <c r="GS239" s="8"/>
      <c r="GT239" s="32"/>
      <c r="GU239" s="27"/>
      <c r="GV239" s="27"/>
      <c r="GX239" s="6"/>
      <c r="GY239" s="6"/>
      <c r="GZ239" s="6"/>
      <c r="HA239" s="6"/>
      <c r="HC239" s="8"/>
      <c r="HD239" s="32"/>
      <c r="HE239" s="27"/>
      <c r="HF239" s="27"/>
      <c r="HH239" s="6"/>
      <c r="HI239" s="6"/>
      <c r="HJ239" s="6"/>
      <c r="HK239" s="6"/>
      <c r="HM239" s="8"/>
      <c r="HN239" s="32"/>
      <c r="HO239" s="27"/>
      <c r="HP239" s="27"/>
      <c r="HR239" s="6"/>
      <c r="HS239" s="6"/>
      <c r="HT239" s="6"/>
      <c r="HU239" s="6"/>
      <c r="HW239" s="8"/>
      <c r="HX239" s="32"/>
      <c r="HY239" s="27"/>
      <c r="HZ239" s="27"/>
      <c r="IB239" s="6"/>
      <c r="IC239" s="6"/>
      <c r="ID239" s="6"/>
      <c r="IE239" s="6"/>
      <c r="IG239" s="8"/>
      <c r="IH239" s="32"/>
      <c r="II239" s="27"/>
      <c r="IJ239" s="27"/>
      <c r="IL239" s="6"/>
      <c r="IM239" s="6"/>
      <c r="IN239" s="6"/>
      <c r="IO239" s="6"/>
      <c r="IQ239" s="8"/>
      <c r="IR239" s="32"/>
      <c r="IS239" s="27"/>
      <c r="IT239" s="27"/>
      <c r="IV239" s="6"/>
      <c r="IW239" s="6"/>
      <c r="IX239" s="6"/>
      <c r="IY239" s="6"/>
      <c r="JA239" s="8"/>
      <c r="JB239" s="32"/>
      <c r="JC239" s="27"/>
      <c r="JD239" s="27"/>
      <c r="JF239" s="6"/>
      <c r="JG239" s="6"/>
      <c r="JH239" s="6"/>
      <c r="JI239" s="6"/>
      <c r="JK239" s="8"/>
      <c r="JL239" s="32"/>
      <c r="JM239" s="27"/>
      <c r="JN239" s="27"/>
      <c r="JP239" s="6"/>
      <c r="JQ239" s="6"/>
      <c r="JR239" s="6"/>
      <c r="JS239" s="6"/>
      <c r="JU239" s="8"/>
      <c r="JV239" s="32"/>
      <c r="JW239" s="27"/>
      <c r="JX239" s="27"/>
      <c r="JZ239" s="6"/>
      <c r="KA239" s="6"/>
      <c r="KB239" s="6"/>
      <c r="KC239" s="6"/>
      <c r="KE239" s="8"/>
      <c r="KF239" s="32"/>
      <c r="KG239" s="27"/>
      <c r="KH239" s="27"/>
      <c r="KJ239" s="6"/>
      <c r="KK239" s="6"/>
      <c r="KL239" s="6"/>
      <c r="KM239" s="6"/>
      <c r="KO239" s="8"/>
      <c r="KP239" s="32"/>
      <c r="KQ239" s="27"/>
      <c r="KR239" s="27"/>
      <c r="KT239" s="6"/>
      <c r="KU239" s="6"/>
      <c r="KV239" s="6"/>
      <c r="KW239" s="6"/>
      <c r="KY239" s="8"/>
      <c r="KZ239" s="32"/>
      <c r="LA239" s="27"/>
      <c r="LB239" s="27"/>
      <c r="LD239" s="6"/>
      <c r="LE239" s="6"/>
      <c r="LF239" s="6"/>
      <c r="LG239" s="6"/>
      <c r="LI239" s="8"/>
      <c r="LJ239" s="32"/>
      <c r="LK239" s="27"/>
      <c r="LL239" s="27"/>
      <c r="LN239" s="6"/>
      <c r="LO239" s="6"/>
      <c r="LP239" s="6"/>
      <c r="LQ239" s="6"/>
      <c r="LS239" s="8"/>
      <c r="LT239" s="32"/>
      <c r="LU239" s="27"/>
      <c r="LV239" s="27"/>
      <c r="LX239" s="6"/>
      <c r="LY239" s="6"/>
      <c r="LZ239" s="6"/>
      <c r="MA239" s="6"/>
      <c r="MC239" s="8"/>
      <c r="MD239" s="32"/>
      <c r="ME239" s="27"/>
      <c r="MF239" s="27"/>
      <c r="MH239" s="6"/>
      <c r="MI239" s="6"/>
      <c r="MJ239" s="6"/>
      <c r="MK239" s="6"/>
      <c r="MM239" s="8"/>
      <c r="MN239" s="32"/>
      <c r="MO239" s="27"/>
      <c r="MP239" s="27"/>
      <c r="MR239" s="6"/>
      <c r="MS239" s="6"/>
      <c r="MT239" s="6"/>
      <c r="MU239" s="6"/>
      <c r="MW239" s="8"/>
      <c r="MX239" s="32"/>
      <c r="MY239" s="27"/>
      <c r="MZ239" s="27"/>
      <c r="NB239" s="6"/>
      <c r="NC239" s="6"/>
      <c r="ND239" s="6"/>
      <c r="NE239" s="6"/>
      <c r="NG239" s="8"/>
      <c r="NH239" s="32"/>
      <c r="NI239" s="27"/>
      <c r="NJ239" s="27"/>
      <c r="NL239" s="6"/>
      <c r="NM239" s="6"/>
      <c r="NN239" s="6"/>
      <c r="NO239" s="6"/>
      <c r="NQ239" s="8"/>
      <c r="NR239" s="32"/>
      <c r="NS239" s="27"/>
      <c r="NT239" s="27"/>
      <c r="NV239" s="6"/>
      <c r="NW239" s="6"/>
      <c r="NX239" s="6"/>
      <c r="NY239" s="6"/>
      <c r="OA239" s="8"/>
      <c r="OB239" s="32"/>
      <c r="OC239" s="27"/>
      <c r="OD239" s="27"/>
      <c r="OF239" s="6"/>
      <c r="OG239" s="6"/>
      <c r="OH239" s="6"/>
      <c r="OI239" s="6"/>
      <c r="OK239" s="8"/>
      <c r="OL239" s="32"/>
      <c r="OM239" s="27"/>
      <c r="ON239" s="27"/>
      <c r="OP239" s="6"/>
      <c r="OQ239" s="6"/>
      <c r="OR239" s="6"/>
      <c r="OS239" s="6"/>
      <c r="OT239" s="6"/>
      <c r="PF239" s="8"/>
      <c r="PG239" s="32"/>
      <c r="PH239" s="27"/>
      <c r="PI239" s="27"/>
      <c r="PK239" s="6"/>
      <c r="PL239" s="6"/>
      <c r="PM239" s="6"/>
      <c r="PN239" s="6"/>
      <c r="PO239" s="6"/>
      <c r="PQ239" s="8"/>
      <c r="PR239" s="32"/>
      <c r="PS239" s="27"/>
      <c r="PT239" s="27"/>
      <c r="PV239" s="6"/>
      <c r="PW239" s="6"/>
      <c r="PX239" s="6"/>
      <c r="PY239" s="6"/>
      <c r="PZ239" s="6"/>
      <c r="QB239" s="8"/>
      <c r="QC239" s="32"/>
      <c r="QD239" s="27"/>
      <c r="QE239" s="27"/>
      <c r="QG239" s="6"/>
      <c r="QH239" s="6"/>
      <c r="QI239" s="6"/>
      <c r="QJ239" s="6"/>
      <c r="QK239" s="6"/>
      <c r="QM239" s="8"/>
      <c r="QN239" s="32"/>
      <c r="QO239" s="27"/>
      <c r="QP239" s="27"/>
      <c r="QR239" s="6"/>
      <c r="QS239" s="6"/>
      <c r="QT239" s="6"/>
      <c r="QU239" s="6"/>
      <c r="QV239" s="6"/>
      <c r="QX239" s="8"/>
      <c r="QY239" s="32"/>
      <c r="QZ239" s="27"/>
      <c r="RA239" s="27"/>
      <c r="RC239" s="6"/>
      <c r="RD239" s="6"/>
      <c r="RE239" s="6"/>
      <c r="RF239" s="6"/>
      <c r="RG239" s="6"/>
    </row>
    <row r="240" spans="141:475">
      <c r="EK240" s="8"/>
      <c r="EL240" s="32"/>
      <c r="EM240" s="27"/>
      <c r="EN240" s="27"/>
      <c r="EP240" s="6"/>
      <c r="EQ240" s="6"/>
      <c r="ER240" s="6"/>
      <c r="ES240" s="6"/>
      <c r="EU240" s="8"/>
      <c r="EV240" s="32"/>
      <c r="EW240" s="27"/>
      <c r="EX240" s="27"/>
      <c r="EZ240" s="6"/>
      <c r="FA240" s="6"/>
      <c r="FB240" s="6"/>
      <c r="FC240" s="6"/>
      <c r="FE240" s="8"/>
      <c r="FF240" s="32"/>
      <c r="FG240" s="27"/>
      <c r="FH240" s="27"/>
      <c r="FJ240" s="6"/>
      <c r="FK240" s="6"/>
      <c r="FL240" s="6"/>
      <c r="FM240" s="6"/>
      <c r="FO240" s="8"/>
      <c r="FP240" s="32"/>
      <c r="FQ240" s="27"/>
      <c r="FR240" s="27"/>
      <c r="FT240" s="6"/>
      <c r="FU240" s="6"/>
      <c r="FV240" s="6"/>
      <c r="FW240" s="6"/>
      <c r="FY240" s="8"/>
      <c r="FZ240" s="32"/>
      <c r="GA240" s="27"/>
      <c r="GB240" s="27"/>
      <c r="GD240" s="6"/>
      <c r="GE240" s="6"/>
      <c r="GF240" s="6"/>
      <c r="GG240" s="6"/>
      <c r="GI240" s="8"/>
      <c r="GJ240" s="32"/>
      <c r="GK240" s="27"/>
      <c r="GL240" s="27"/>
      <c r="GN240" s="6"/>
      <c r="GO240" s="6"/>
      <c r="GP240" s="6"/>
      <c r="GQ240" s="6"/>
      <c r="GS240" s="8"/>
      <c r="GT240" s="32"/>
      <c r="GU240" s="27"/>
      <c r="GV240" s="27"/>
      <c r="GX240" s="6"/>
      <c r="GY240" s="6"/>
      <c r="GZ240" s="6"/>
      <c r="HA240" s="6"/>
      <c r="HC240" s="8"/>
      <c r="HD240" s="32"/>
      <c r="HE240" s="27"/>
      <c r="HF240" s="27"/>
      <c r="HH240" s="6"/>
      <c r="HI240" s="6"/>
      <c r="HJ240" s="6"/>
      <c r="HK240" s="6"/>
      <c r="HM240" s="8"/>
      <c r="HN240" s="32"/>
      <c r="HO240" s="27"/>
      <c r="HP240" s="27"/>
      <c r="HR240" s="6"/>
      <c r="HS240" s="6"/>
      <c r="HT240" s="6"/>
      <c r="HU240" s="6"/>
      <c r="HW240" s="8"/>
      <c r="HX240" s="32"/>
      <c r="HY240" s="27"/>
      <c r="HZ240" s="27"/>
      <c r="IB240" s="6"/>
      <c r="IC240" s="6"/>
      <c r="ID240" s="6"/>
      <c r="IE240" s="6"/>
      <c r="IG240" s="8"/>
      <c r="IH240" s="32"/>
      <c r="II240" s="27"/>
      <c r="IJ240" s="27"/>
      <c r="IL240" s="6"/>
      <c r="IM240" s="6"/>
      <c r="IN240" s="6"/>
      <c r="IO240" s="6"/>
      <c r="IQ240" s="8"/>
      <c r="IR240" s="32"/>
      <c r="IS240" s="27"/>
      <c r="IT240" s="27"/>
      <c r="IV240" s="6"/>
      <c r="IW240" s="6"/>
      <c r="IX240" s="6"/>
      <c r="IY240" s="6"/>
      <c r="JA240" s="8"/>
      <c r="JB240" s="32"/>
      <c r="JC240" s="27"/>
      <c r="JD240" s="27"/>
      <c r="JF240" s="6"/>
      <c r="JG240" s="6"/>
      <c r="JH240" s="6"/>
      <c r="JI240" s="6"/>
      <c r="JK240" s="8"/>
      <c r="JL240" s="32"/>
      <c r="JM240" s="27"/>
      <c r="JN240" s="27"/>
      <c r="JP240" s="6"/>
      <c r="JQ240" s="6"/>
      <c r="JR240" s="6"/>
      <c r="JS240" s="6"/>
      <c r="JU240" s="8"/>
      <c r="JV240" s="32"/>
      <c r="JW240" s="27"/>
      <c r="JX240" s="27"/>
      <c r="JZ240" s="6"/>
      <c r="KA240" s="6"/>
      <c r="KB240" s="6"/>
      <c r="KC240" s="6"/>
      <c r="KE240" s="8"/>
      <c r="KF240" s="32"/>
      <c r="KG240" s="27"/>
      <c r="KH240" s="27"/>
      <c r="KJ240" s="6"/>
      <c r="KK240" s="6"/>
      <c r="KL240" s="6"/>
      <c r="KM240" s="6"/>
      <c r="KO240" s="8"/>
      <c r="KP240" s="32"/>
      <c r="KQ240" s="27"/>
      <c r="KR240" s="27"/>
      <c r="KT240" s="6"/>
      <c r="KU240" s="6"/>
      <c r="KV240" s="6"/>
      <c r="KW240" s="6"/>
      <c r="KY240" s="8"/>
      <c r="KZ240" s="32"/>
      <c r="LA240" s="27"/>
      <c r="LB240" s="27"/>
      <c r="LD240" s="6"/>
      <c r="LE240" s="6"/>
      <c r="LF240" s="6"/>
      <c r="LG240" s="6"/>
      <c r="LI240" s="8"/>
      <c r="LJ240" s="32"/>
      <c r="LK240" s="27"/>
      <c r="LL240" s="27"/>
      <c r="LN240" s="6"/>
      <c r="LO240" s="6"/>
      <c r="LP240" s="6"/>
      <c r="LQ240" s="6"/>
      <c r="LS240" s="8"/>
      <c r="LT240" s="32"/>
      <c r="LU240" s="27"/>
      <c r="LV240" s="27"/>
      <c r="LX240" s="6"/>
      <c r="LY240" s="6"/>
      <c r="LZ240" s="6"/>
      <c r="MA240" s="6"/>
      <c r="MC240" s="8"/>
      <c r="MD240" s="32"/>
      <c r="ME240" s="27"/>
      <c r="MF240" s="27"/>
      <c r="MH240" s="6"/>
      <c r="MI240" s="6"/>
      <c r="MJ240" s="6"/>
      <c r="MK240" s="6"/>
      <c r="MM240" s="8"/>
      <c r="MN240" s="32"/>
      <c r="MO240" s="27"/>
      <c r="MP240" s="27"/>
      <c r="MR240" s="6"/>
      <c r="MS240" s="6"/>
      <c r="MT240" s="6"/>
      <c r="MU240" s="6"/>
      <c r="MW240" s="8"/>
      <c r="MX240" s="32"/>
      <c r="MY240" s="27"/>
      <c r="MZ240" s="27"/>
      <c r="NB240" s="6"/>
      <c r="NC240" s="6"/>
      <c r="ND240" s="6"/>
      <c r="NE240" s="6"/>
      <c r="NG240" s="8"/>
      <c r="NH240" s="32"/>
      <c r="NI240" s="27"/>
      <c r="NJ240" s="27"/>
      <c r="NL240" s="6"/>
      <c r="NM240" s="6"/>
      <c r="NN240" s="6"/>
      <c r="NO240" s="6"/>
      <c r="NQ240" s="8"/>
      <c r="NR240" s="32"/>
      <c r="NS240" s="27"/>
      <c r="NT240" s="27"/>
      <c r="NV240" s="6"/>
      <c r="NW240" s="6"/>
      <c r="NX240" s="6"/>
      <c r="NY240" s="6"/>
      <c r="OA240" s="8"/>
      <c r="OB240" s="32"/>
      <c r="OC240" s="27"/>
      <c r="OD240" s="27"/>
      <c r="OF240" s="6"/>
      <c r="OG240" s="6"/>
      <c r="OH240" s="6"/>
      <c r="OI240" s="6"/>
      <c r="OK240" s="8"/>
      <c r="OL240" s="32"/>
      <c r="OM240" s="27"/>
      <c r="ON240" s="27"/>
      <c r="OP240" s="6"/>
      <c r="OQ240" s="6"/>
      <c r="OR240" s="6"/>
      <c r="OS240" s="6"/>
      <c r="OT240" s="6"/>
      <c r="PF240" s="8"/>
      <c r="PG240" s="32"/>
      <c r="PH240" s="27"/>
      <c r="PI240" s="27"/>
      <c r="PK240" s="6"/>
      <c r="PL240" s="6"/>
      <c r="PM240" s="6"/>
      <c r="PN240" s="6"/>
      <c r="PO240" s="6"/>
      <c r="PQ240" s="8"/>
      <c r="PR240" s="32"/>
      <c r="PS240" s="27"/>
      <c r="PT240" s="27"/>
      <c r="PV240" s="6"/>
      <c r="PW240" s="6"/>
      <c r="PX240" s="6"/>
      <c r="PY240" s="6"/>
      <c r="PZ240" s="6"/>
      <c r="QB240" s="8"/>
      <c r="QC240" s="32"/>
      <c r="QD240" s="27"/>
      <c r="QE240" s="27"/>
      <c r="QG240" s="6"/>
      <c r="QH240" s="6"/>
      <c r="QI240" s="6"/>
      <c r="QJ240" s="6"/>
      <c r="QK240" s="6"/>
      <c r="QM240" s="8"/>
      <c r="QN240" s="32"/>
      <c r="QO240" s="27"/>
      <c r="QP240" s="27"/>
      <c r="QR240" s="6"/>
      <c r="QS240" s="6"/>
      <c r="QT240" s="6"/>
      <c r="QU240" s="6"/>
      <c r="QV240" s="6"/>
      <c r="QX240" s="8"/>
      <c r="QY240" s="32"/>
      <c r="QZ240" s="27"/>
      <c r="RA240" s="27"/>
      <c r="RC240" s="6"/>
      <c r="RD240" s="6"/>
      <c r="RE240" s="6"/>
      <c r="RF240" s="6"/>
      <c r="RG240" s="6"/>
    </row>
    <row r="241" spans="141:475">
      <c r="EK241" s="8"/>
      <c r="EL241" s="32"/>
      <c r="EM241" s="27"/>
      <c r="EN241" s="27"/>
      <c r="EP241" s="6"/>
      <c r="EQ241" s="6"/>
      <c r="ER241" s="6"/>
      <c r="ES241" s="6"/>
      <c r="EU241" s="8"/>
      <c r="EV241" s="32"/>
      <c r="EW241" s="27"/>
      <c r="EX241" s="27"/>
      <c r="EZ241" s="6"/>
      <c r="FA241" s="6"/>
      <c r="FB241" s="6"/>
      <c r="FC241" s="6"/>
      <c r="FE241" s="8"/>
      <c r="FF241" s="32"/>
      <c r="FG241" s="27"/>
      <c r="FH241" s="27"/>
      <c r="FJ241" s="6"/>
      <c r="FK241" s="6"/>
      <c r="FL241" s="6"/>
      <c r="FM241" s="6"/>
      <c r="FO241" s="8"/>
      <c r="FP241" s="32"/>
      <c r="FQ241" s="27"/>
      <c r="FR241" s="27"/>
      <c r="FT241" s="6"/>
      <c r="FU241" s="6"/>
      <c r="FV241" s="6"/>
      <c r="FW241" s="6"/>
      <c r="FY241" s="8"/>
      <c r="FZ241" s="32"/>
      <c r="GA241" s="27"/>
      <c r="GB241" s="27"/>
      <c r="GD241" s="6"/>
      <c r="GE241" s="6"/>
      <c r="GF241" s="6"/>
      <c r="GG241" s="6"/>
      <c r="GI241" s="8"/>
      <c r="GJ241" s="32"/>
      <c r="GK241" s="27"/>
      <c r="GL241" s="27"/>
      <c r="GN241" s="6"/>
      <c r="GO241" s="6"/>
      <c r="GP241" s="6"/>
      <c r="GQ241" s="6"/>
      <c r="GS241" s="8"/>
      <c r="GT241" s="32"/>
      <c r="GU241" s="27"/>
      <c r="GV241" s="27"/>
      <c r="GX241" s="6"/>
      <c r="GY241" s="6"/>
      <c r="GZ241" s="6"/>
      <c r="HA241" s="6"/>
      <c r="HC241" s="8"/>
      <c r="HD241" s="32"/>
      <c r="HE241" s="27"/>
      <c r="HF241" s="27"/>
      <c r="HH241" s="6"/>
      <c r="HI241" s="6"/>
      <c r="HJ241" s="6"/>
      <c r="HK241" s="6"/>
      <c r="HM241" s="8"/>
      <c r="HN241" s="32"/>
      <c r="HO241" s="27"/>
      <c r="HP241" s="27"/>
      <c r="HR241" s="6"/>
      <c r="HS241" s="6"/>
      <c r="HT241" s="6"/>
      <c r="HU241" s="6"/>
      <c r="HW241" s="8"/>
      <c r="HX241" s="32"/>
      <c r="HY241" s="27"/>
      <c r="HZ241" s="27"/>
      <c r="IB241" s="6"/>
      <c r="IC241" s="6"/>
      <c r="ID241" s="6"/>
      <c r="IE241" s="6"/>
      <c r="IG241" s="8"/>
      <c r="IH241" s="32"/>
      <c r="II241" s="27"/>
      <c r="IJ241" s="27"/>
      <c r="IL241" s="6"/>
      <c r="IM241" s="6"/>
      <c r="IN241" s="6"/>
      <c r="IO241" s="6"/>
      <c r="IQ241" s="8"/>
      <c r="IR241" s="32"/>
      <c r="IS241" s="27"/>
      <c r="IT241" s="27"/>
      <c r="IV241" s="6"/>
      <c r="IW241" s="6"/>
      <c r="IX241" s="6"/>
      <c r="IY241" s="6"/>
      <c r="JA241" s="8"/>
      <c r="JB241" s="32"/>
      <c r="JC241" s="27"/>
      <c r="JD241" s="27"/>
      <c r="JF241" s="6"/>
      <c r="JG241" s="6"/>
      <c r="JH241" s="6"/>
      <c r="JI241" s="6"/>
      <c r="JK241" s="8"/>
      <c r="JL241" s="32"/>
      <c r="JM241" s="27"/>
      <c r="JN241" s="27"/>
      <c r="JP241" s="6"/>
      <c r="JQ241" s="6"/>
      <c r="JR241" s="6"/>
      <c r="JS241" s="6"/>
      <c r="JU241" s="8"/>
      <c r="JV241" s="32"/>
      <c r="JW241" s="27"/>
      <c r="JX241" s="27"/>
      <c r="JZ241" s="6"/>
      <c r="KA241" s="6"/>
      <c r="KB241" s="6"/>
      <c r="KC241" s="6"/>
      <c r="KE241" s="8"/>
      <c r="KF241" s="32"/>
      <c r="KG241" s="27"/>
      <c r="KH241" s="27"/>
      <c r="KJ241" s="6"/>
      <c r="KK241" s="6"/>
      <c r="KL241" s="6"/>
      <c r="KM241" s="6"/>
      <c r="KO241" s="8"/>
      <c r="KP241" s="32"/>
      <c r="KQ241" s="27"/>
      <c r="KR241" s="27"/>
      <c r="KT241" s="6"/>
      <c r="KU241" s="6"/>
      <c r="KV241" s="6"/>
      <c r="KW241" s="6"/>
      <c r="KY241" s="8"/>
      <c r="KZ241" s="32"/>
      <c r="LA241" s="27"/>
      <c r="LB241" s="27"/>
      <c r="LD241" s="6"/>
      <c r="LE241" s="6"/>
      <c r="LF241" s="6"/>
      <c r="LG241" s="6"/>
      <c r="LI241" s="8"/>
      <c r="LJ241" s="32"/>
      <c r="LK241" s="27"/>
      <c r="LL241" s="27"/>
      <c r="LN241" s="6"/>
      <c r="LO241" s="6"/>
      <c r="LP241" s="6"/>
      <c r="LQ241" s="6"/>
      <c r="LS241" s="8"/>
      <c r="LT241" s="32"/>
      <c r="LU241" s="27"/>
      <c r="LV241" s="27"/>
      <c r="LX241" s="6"/>
      <c r="LY241" s="6"/>
      <c r="LZ241" s="6"/>
      <c r="MA241" s="6"/>
      <c r="MC241" s="8"/>
      <c r="MD241" s="32"/>
      <c r="ME241" s="27"/>
      <c r="MF241" s="27"/>
      <c r="MH241" s="6"/>
      <c r="MI241" s="6"/>
      <c r="MJ241" s="6"/>
      <c r="MK241" s="6"/>
      <c r="MM241" s="8"/>
      <c r="MN241" s="32"/>
      <c r="MO241" s="27"/>
      <c r="MP241" s="27"/>
      <c r="MR241" s="6"/>
      <c r="MS241" s="6"/>
      <c r="MT241" s="6"/>
      <c r="MU241" s="6"/>
      <c r="MW241" s="8"/>
      <c r="MX241" s="32"/>
      <c r="MY241" s="27"/>
      <c r="MZ241" s="27"/>
      <c r="NB241" s="6"/>
      <c r="NC241" s="6"/>
      <c r="ND241" s="6"/>
      <c r="NE241" s="6"/>
      <c r="NG241" s="8"/>
      <c r="NH241" s="32"/>
      <c r="NI241" s="27"/>
      <c r="NJ241" s="27"/>
      <c r="NL241" s="6"/>
      <c r="NM241" s="6"/>
      <c r="NN241" s="6"/>
      <c r="NO241" s="6"/>
      <c r="NQ241" s="8"/>
      <c r="NR241" s="32"/>
      <c r="NS241" s="27"/>
      <c r="NT241" s="27"/>
      <c r="NV241" s="6"/>
      <c r="NW241" s="6"/>
      <c r="NX241" s="6"/>
      <c r="NY241" s="6"/>
      <c r="OA241" s="8"/>
      <c r="OB241" s="32"/>
      <c r="OC241" s="27"/>
      <c r="OD241" s="27"/>
      <c r="OF241" s="6"/>
      <c r="OG241" s="6"/>
      <c r="OH241" s="6"/>
      <c r="OI241" s="6"/>
      <c r="OK241" s="8"/>
      <c r="OL241" s="32"/>
      <c r="OM241" s="27"/>
      <c r="ON241" s="27"/>
      <c r="OP241" s="6"/>
      <c r="OQ241" s="6"/>
      <c r="OR241" s="6"/>
      <c r="OS241" s="6"/>
      <c r="OT241" s="6"/>
      <c r="PF241" s="8"/>
      <c r="PG241" s="32"/>
      <c r="PH241" s="27"/>
      <c r="PI241" s="27"/>
      <c r="PK241" s="6"/>
      <c r="PL241" s="6"/>
      <c r="PM241" s="6"/>
      <c r="PN241" s="6"/>
      <c r="PO241" s="6"/>
      <c r="PQ241" s="8"/>
      <c r="PR241" s="32"/>
      <c r="PS241" s="27"/>
      <c r="PT241" s="27"/>
      <c r="PV241" s="6"/>
      <c r="PW241" s="6"/>
      <c r="PX241" s="6"/>
      <c r="PY241" s="6"/>
      <c r="PZ241" s="6"/>
      <c r="QB241" s="8"/>
      <c r="QC241" s="32"/>
      <c r="QD241" s="27"/>
      <c r="QE241" s="27"/>
      <c r="QG241" s="6"/>
      <c r="QH241" s="6"/>
      <c r="QI241" s="6"/>
      <c r="QJ241" s="6"/>
      <c r="QK241" s="6"/>
      <c r="QM241" s="8"/>
      <c r="QN241" s="32"/>
      <c r="QO241" s="27"/>
      <c r="QP241" s="27"/>
      <c r="QR241" s="6"/>
      <c r="QS241" s="6"/>
      <c r="QT241" s="6"/>
      <c r="QU241" s="6"/>
      <c r="QV241" s="6"/>
      <c r="QX241" s="8"/>
      <c r="QY241" s="32"/>
      <c r="QZ241" s="27"/>
      <c r="RA241" s="27"/>
      <c r="RC241" s="6"/>
      <c r="RD241" s="6"/>
      <c r="RE241" s="6"/>
      <c r="RF241" s="6"/>
      <c r="RG241" s="6"/>
    </row>
    <row r="242" spans="141:475">
      <c r="EK242" s="8"/>
      <c r="EL242" s="32"/>
      <c r="EM242" s="27"/>
      <c r="EN242" s="27"/>
      <c r="EP242" s="6"/>
      <c r="EQ242" s="6"/>
      <c r="ER242" s="6"/>
      <c r="ES242" s="6"/>
      <c r="EU242" s="8"/>
      <c r="EV242" s="32"/>
      <c r="EW242" s="27"/>
      <c r="EX242" s="27"/>
      <c r="EZ242" s="6"/>
      <c r="FA242" s="6"/>
      <c r="FB242" s="6"/>
      <c r="FC242" s="6"/>
      <c r="FE242" s="8"/>
      <c r="FF242" s="32"/>
      <c r="FG242" s="27"/>
      <c r="FH242" s="27"/>
      <c r="FJ242" s="6"/>
      <c r="FK242" s="6"/>
      <c r="FL242" s="6"/>
      <c r="FM242" s="6"/>
      <c r="FO242" s="8"/>
      <c r="FP242" s="32"/>
      <c r="FQ242" s="27"/>
      <c r="FR242" s="27"/>
      <c r="FT242" s="6"/>
      <c r="FU242" s="6"/>
      <c r="FV242" s="6"/>
      <c r="FW242" s="6"/>
      <c r="FY242" s="8"/>
      <c r="FZ242" s="32"/>
      <c r="GA242" s="27"/>
      <c r="GB242" s="27"/>
      <c r="GD242" s="6"/>
      <c r="GE242" s="6"/>
      <c r="GF242" s="6"/>
      <c r="GG242" s="6"/>
      <c r="GI242" s="8"/>
      <c r="GJ242" s="32"/>
      <c r="GK242" s="27"/>
      <c r="GL242" s="27"/>
      <c r="GN242" s="6"/>
      <c r="GO242" s="6"/>
      <c r="GP242" s="6"/>
      <c r="GQ242" s="6"/>
      <c r="GS242" s="8"/>
      <c r="GT242" s="32"/>
      <c r="GU242" s="27"/>
      <c r="GV242" s="27"/>
      <c r="GX242" s="6"/>
      <c r="GY242" s="6"/>
      <c r="GZ242" s="6"/>
      <c r="HA242" s="6"/>
      <c r="HC242" s="8"/>
      <c r="HD242" s="32"/>
      <c r="HE242" s="27"/>
      <c r="HF242" s="27"/>
      <c r="HH242" s="6"/>
      <c r="HI242" s="6"/>
      <c r="HJ242" s="6"/>
      <c r="HK242" s="6"/>
      <c r="HM242" s="8"/>
      <c r="HN242" s="32"/>
      <c r="HO242" s="27"/>
      <c r="HP242" s="27"/>
      <c r="HR242" s="6"/>
      <c r="HS242" s="6"/>
      <c r="HT242" s="6"/>
      <c r="HU242" s="6"/>
      <c r="HW242" s="8"/>
      <c r="HX242" s="32"/>
      <c r="HY242" s="27"/>
      <c r="HZ242" s="27"/>
      <c r="IB242" s="6"/>
      <c r="IC242" s="6"/>
      <c r="ID242" s="6"/>
      <c r="IE242" s="6"/>
      <c r="IG242" s="8"/>
      <c r="IH242" s="32"/>
      <c r="II242" s="27"/>
      <c r="IJ242" s="27"/>
      <c r="IL242" s="6"/>
      <c r="IM242" s="6"/>
      <c r="IN242" s="6"/>
      <c r="IO242" s="6"/>
      <c r="IQ242" s="8"/>
      <c r="IR242" s="32"/>
      <c r="IS242" s="27"/>
      <c r="IT242" s="27"/>
      <c r="IV242" s="6"/>
      <c r="IW242" s="6"/>
      <c r="IX242" s="6"/>
      <c r="IY242" s="6"/>
      <c r="JA242" s="8"/>
      <c r="JB242" s="32"/>
      <c r="JC242" s="27"/>
      <c r="JD242" s="27"/>
      <c r="JF242" s="6"/>
      <c r="JG242" s="6"/>
      <c r="JH242" s="6"/>
      <c r="JI242" s="6"/>
      <c r="JK242" s="8"/>
      <c r="JL242" s="32"/>
      <c r="JM242" s="27"/>
      <c r="JN242" s="27"/>
      <c r="JP242" s="6"/>
      <c r="JQ242" s="6"/>
      <c r="JR242" s="6"/>
      <c r="JS242" s="6"/>
      <c r="JU242" s="8"/>
      <c r="JV242" s="32"/>
      <c r="JW242" s="27"/>
      <c r="JX242" s="27"/>
      <c r="JZ242" s="6"/>
      <c r="KA242" s="6"/>
      <c r="KB242" s="6"/>
      <c r="KC242" s="6"/>
      <c r="KE242" s="8"/>
      <c r="KF242" s="32"/>
      <c r="KG242" s="27"/>
      <c r="KH242" s="27"/>
      <c r="KJ242" s="6"/>
      <c r="KK242" s="6"/>
      <c r="KL242" s="6"/>
      <c r="KM242" s="6"/>
      <c r="KO242" s="8"/>
      <c r="KP242" s="32"/>
      <c r="KQ242" s="27"/>
      <c r="KR242" s="27"/>
      <c r="KT242" s="6"/>
      <c r="KU242" s="6"/>
      <c r="KV242" s="6"/>
      <c r="KW242" s="6"/>
      <c r="KY242" s="8"/>
      <c r="KZ242" s="32"/>
      <c r="LA242" s="27"/>
      <c r="LB242" s="27"/>
      <c r="LD242" s="6"/>
      <c r="LE242" s="6"/>
      <c r="LF242" s="6"/>
      <c r="LG242" s="6"/>
      <c r="LI242" s="8"/>
      <c r="LJ242" s="32"/>
      <c r="LK242" s="27"/>
      <c r="LL242" s="27"/>
      <c r="LN242" s="6"/>
      <c r="LO242" s="6"/>
      <c r="LP242" s="6"/>
      <c r="LQ242" s="6"/>
      <c r="LS242" s="8"/>
      <c r="LT242" s="32"/>
      <c r="LU242" s="27"/>
      <c r="LV242" s="27"/>
      <c r="LX242" s="6"/>
      <c r="LY242" s="6"/>
      <c r="LZ242" s="6"/>
      <c r="MA242" s="6"/>
      <c r="MC242" s="8"/>
      <c r="MD242" s="32"/>
      <c r="ME242" s="27"/>
      <c r="MF242" s="27"/>
      <c r="MH242" s="6"/>
      <c r="MI242" s="6"/>
      <c r="MJ242" s="6"/>
      <c r="MK242" s="6"/>
      <c r="MM242" s="8"/>
      <c r="MN242" s="32"/>
      <c r="MO242" s="27"/>
      <c r="MP242" s="27"/>
      <c r="MR242" s="6"/>
      <c r="MS242" s="6"/>
      <c r="MT242" s="6"/>
      <c r="MU242" s="6"/>
      <c r="MW242" s="8"/>
      <c r="MX242" s="32"/>
      <c r="MY242" s="27"/>
      <c r="MZ242" s="27"/>
      <c r="NB242" s="6"/>
      <c r="NC242" s="6"/>
      <c r="ND242" s="6"/>
      <c r="NE242" s="6"/>
      <c r="NG242" s="8"/>
      <c r="NH242" s="32"/>
      <c r="NI242" s="27"/>
      <c r="NJ242" s="27"/>
      <c r="NL242" s="6"/>
      <c r="NM242" s="6"/>
      <c r="NN242" s="6"/>
      <c r="NO242" s="6"/>
      <c r="NQ242" s="8"/>
      <c r="NR242" s="32"/>
      <c r="NS242" s="27"/>
      <c r="NT242" s="27"/>
      <c r="NV242" s="6"/>
      <c r="NW242" s="6"/>
      <c r="NX242" s="6"/>
      <c r="NY242" s="6"/>
      <c r="OA242" s="8"/>
      <c r="OB242" s="32"/>
      <c r="OC242" s="27"/>
      <c r="OD242" s="27"/>
      <c r="OF242" s="6"/>
      <c r="OG242" s="6"/>
      <c r="OH242" s="6"/>
      <c r="OI242" s="6"/>
      <c r="OK242" s="8"/>
      <c r="OL242" s="32"/>
      <c r="OM242" s="27"/>
      <c r="ON242" s="27"/>
      <c r="OP242" s="6"/>
      <c r="OQ242" s="6"/>
      <c r="OR242" s="6"/>
      <c r="OS242" s="6"/>
      <c r="OT242" s="6"/>
      <c r="PF242" s="8"/>
      <c r="PG242" s="32"/>
      <c r="PH242" s="27"/>
      <c r="PI242" s="27"/>
      <c r="PK242" s="6"/>
      <c r="PL242" s="6"/>
      <c r="PM242" s="6"/>
      <c r="PN242" s="6"/>
      <c r="PO242" s="6"/>
      <c r="PQ242" s="8"/>
      <c r="PR242" s="32"/>
      <c r="PS242" s="27"/>
      <c r="PT242" s="27"/>
      <c r="PV242" s="6"/>
      <c r="PW242" s="6"/>
      <c r="PX242" s="6"/>
      <c r="PY242" s="6"/>
      <c r="PZ242" s="6"/>
      <c r="QB242" s="8"/>
      <c r="QC242" s="32"/>
      <c r="QD242" s="27"/>
      <c r="QE242" s="27"/>
      <c r="QG242" s="6"/>
      <c r="QH242" s="6"/>
      <c r="QI242" s="6"/>
      <c r="QJ242" s="6"/>
      <c r="QK242" s="6"/>
      <c r="QM242" s="8"/>
      <c r="QN242" s="32"/>
      <c r="QO242" s="27"/>
      <c r="QP242" s="27"/>
      <c r="QR242" s="6"/>
      <c r="QS242" s="6"/>
      <c r="QT242" s="6"/>
      <c r="QU242" s="6"/>
      <c r="QV242" s="6"/>
      <c r="QX242" s="8"/>
      <c r="QY242" s="32"/>
      <c r="QZ242" s="27"/>
      <c r="RA242" s="27"/>
      <c r="RC242" s="6"/>
      <c r="RD242" s="6"/>
      <c r="RE242" s="6"/>
      <c r="RF242" s="6"/>
      <c r="RG242" s="6"/>
    </row>
    <row r="243" spans="141:475">
      <c r="EK243" s="8"/>
      <c r="EL243" s="32"/>
      <c r="EM243" s="27"/>
      <c r="EN243" s="27"/>
      <c r="EP243" s="6"/>
      <c r="EQ243" s="6"/>
      <c r="ER243" s="6"/>
      <c r="ES243" s="6"/>
      <c r="EU243" s="8"/>
      <c r="EV243" s="32"/>
      <c r="EW243" s="27"/>
      <c r="EX243" s="27"/>
      <c r="EZ243" s="6"/>
      <c r="FA243" s="6"/>
      <c r="FB243" s="6"/>
      <c r="FC243" s="6"/>
      <c r="FE243" s="8"/>
      <c r="FF243" s="32"/>
      <c r="FG243" s="27"/>
      <c r="FH243" s="27"/>
      <c r="FJ243" s="6"/>
      <c r="FK243" s="6"/>
      <c r="FL243" s="6"/>
      <c r="FM243" s="6"/>
      <c r="FO243" s="8"/>
      <c r="FP243" s="32"/>
      <c r="FQ243" s="27"/>
      <c r="FR243" s="27"/>
      <c r="FT243" s="6"/>
      <c r="FU243" s="6"/>
      <c r="FV243" s="6"/>
      <c r="FW243" s="6"/>
      <c r="FY243" s="8"/>
      <c r="FZ243" s="32"/>
      <c r="GA243" s="27"/>
      <c r="GB243" s="27"/>
      <c r="GD243" s="6"/>
      <c r="GE243" s="6"/>
      <c r="GF243" s="6"/>
      <c r="GG243" s="6"/>
      <c r="GI243" s="8"/>
      <c r="GJ243" s="32"/>
      <c r="GK243" s="27"/>
      <c r="GL243" s="27"/>
      <c r="GN243" s="6"/>
      <c r="GO243" s="6"/>
      <c r="GP243" s="6"/>
      <c r="GQ243" s="6"/>
      <c r="GS243" s="8"/>
      <c r="GT243" s="32"/>
      <c r="GU243" s="27"/>
      <c r="GV243" s="27"/>
      <c r="GX243" s="6"/>
      <c r="GY243" s="6"/>
      <c r="GZ243" s="6"/>
      <c r="HA243" s="6"/>
      <c r="HC243" s="8"/>
      <c r="HD243" s="32"/>
      <c r="HE243" s="27"/>
      <c r="HF243" s="27"/>
      <c r="HH243" s="6"/>
      <c r="HI243" s="6"/>
      <c r="HJ243" s="6"/>
      <c r="HK243" s="6"/>
      <c r="HM243" s="8"/>
      <c r="HN243" s="32"/>
      <c r="HO243" s="27"/>
      <c r="HP243" s="27"/>
      <c r="HR243" s="6"/>
      <c r="HS243" s="6"/>
      <c r="HT243" s="6"/>
      <c r="HU243" s="6"/>
      <c r="HW243" s="8"/>
      <c r="HX243" s="32"/>
      <c r="HY243" s="27"/>
      <c r="HZ243" s="27"/>
      <c r="IB243" s="6"/>
      <c r="IC243" s="6"/>
      <c r="ID243" s="6"/>
      <c r="IE243" s="6"/>
      <c r="IG243" s="8"/>
      <c r="IH243" s="32"/>
      <c r="II243" s="27"/>
      <c r="IJ243" s="27"/>
      <c r="IL243" s="6"/>
      <c r="IM243" s="6"/>
      <c r="IN243" s="6"/>
      <c r="IO243" s="6"/>
      <c r="IQ243" s="8"/>
      <c r="IR243" s="32"/>
      <c r="IS243" s="27"/>
      <c r="IT243" s="27"/>
      <c r="IV243" s="6"/>
      <c r="IW243" s="6"/>
      <c r="IX243" s="6"/>
      <c r="IY243" s="6"/>
      <c r="JA243" s="8"/>
      <c r="JB243" s="32"/>
      <c r="JC243" s="27"/>
      <c r="JD243" s="27"/>
      <c r="JF243" s="6"/>
      <c r="JG243" s="6"/>
      <c r="JH243" s="6"/>
      <c r="JI243" s="6"/>
      <c r="JK243" s="8"/>
      <c r="JL243" s="32"/>
      <c r="JM243" s="27"/>
      <c r="JN243" s="27"/>
      <c r="JP243" s="6"/>
      <c r="JQ243" s="6"/>
      <c r="JR243" s="6"/>
      <c r="JS243" s="6"/>
      <c r="JU243" s="8"/>
      <c r="JV243" s="32"/>
      <c r="JW243" s="27"/>
      <c r="JX243" s="27"/>
      <c r="JZ243" s="6"/>
      <c r="KA243" s="6"/>
      <c r="KB243" s="6"/>
      <c r="KC243" s="6"/>
      <c r="KE243" s="8"/>
      <c r="KF243" s="32"/>
      <c r="KG243" s="27"/>
      <c r="KH243" s="27"/>
      <c r="KJ243" s="6"/>
      <c r="KK243" s="6"/>
      <c r="KL243" s="6"/>
      <c r="KM243" s="6"/>
      <c r="KO243" s="8"/>
      <c r="KP243" s="32"/>
      <c r="KQ243" s="27"/>
      <c r="KR243" s="27"/>
      <c r="KT243" s="6"/>
      <c r="KU243" s="6"/>
      <c r="KV243" s="6"/>
      <c r="KW243" s="6"/>
      <c r="KY243" s="8"/>
      <c r="KZ243" s="32"/>
      <c r="LA243" s="27"/>
      <c r="LB243" s="27"/>
      <c r="LD243" s="6"/>
      <c r="LE243" s="6"/>
      <c r="LF243" s="6"/>
      <c r="LG243" s="6"/>
      <c r="LI243" s="8"/>
      <c r="LJ243" s="32"/>
      <c r="LK243" s="27"/>
      <c r="LL243" s="27"/>
      <c r="LN243" s="6"/>
      <c r="LO243" s="6"/>
      <c r="LP243" s="6"/>
      <c r="LQ243" s="6"/>
      <c r="LS243" s="8"/>
      <c r="LT243" s="32"/>
      <c r="LU243" s="27"/>
      <c r="LV243" s="27"/>
      <c r="LX243" s="6"/>
      <c r="LY243" s="6"/>
      <c r="LZ243" s="6"/>
      <c r="MA243" s="6"/>
      <c r="MC243" s="8"/>
      <c r="MD243" s="32"/>
      <c r="ME243" s="27"/>
      <c r="MF243" s="27"/>
      <c r="MH243" s="6"/>
      <c r="MI243" s="6"/>
      <c r="MJ243" s="6"/>
      <c r="MK243" s="6"/>
      <c r="MM243" s="8"/>
      <c r="MN243" s="32"/>
      <c r="MO243" s="27"/>
      <c r="MP243" s="27"/>
      <c r="MR243" s="6"/>
      <c r="MS243" s="6"/>
      <c r="MT243" s="6"/>
      <c r="MU243" s="6"/>
      <c r="MW243" s="8"/>
      <c r="MX243" s="32"/>
      <c r="MY243" s="27"/>
      <c r="MZ243" s="27"/>
      <c r="NB243" s="6"/>
      <c r="NC243" s="6"/>
      <c r="ND243" s="6"/>
      <c r="NE243" s="6"/>
      <c r="NG243" s="8"/>
      <c r="NH243" s="32"/>
      <c r="NI243" s="27"/>
      <c r="NJ243" s="27"/>
      <c r="NL243" s="6"/>
      <c r="NM243" s="6"/>
      <c r="NN243" s="6"/>
      <c r="NO243" s="6"/>
      <c r="NQ243" s="8"/>
      <c r="NR243" s="32"/>
      <c r="NS243" s="27"/>
      <c r="NT243" s="27"/>
      <c r="NV243" s="6"/>
      <c r="NW243" s="6"/>
      <c r="NX243" s="6"/>
      <c r="NY243" s="6"/>
      <c r="OA243" s="8"/>
      <c r="OB243" s="32"/>
      <c r="OC243" s="27"/>
      <c r="OD243" s="27"/>
      <c r="OF243" s="6"/>
      <c r="OG243" s="6"/>
      <c r="OH243" s="6"/>
      <c r="OI243" s="6"/>
      <c r="OK243" s="8"/>
      <c r="OL243" s="32"/>
      <c r="OM243" s="27"/>
      <c r="ON243" s="27"/>
      <c r="OP243" s="6"/>
      <c r="OQ243" s="6"/>
      <c r="OR243" s="6"/>
      <c r="OS243" s="6"/>
      <c r="OT243" s="6"/>
      <c r="PF243" s="8"/>
      <c r="PG243" s="32"/>
      <c r="PH243" s="27"/>
      <c r="PI243" s="27"/>
      <c r="PK243" s="6"/>
      <c r="PL243" s="6"/>
      <c r="PM243" s="6"/>
      <c r="PN243" s="6"/>
      <c r="PO243" s="6"/>
      <c r="PQ243" s="8"/>
      <c r="PR243" s="32"/>
      <c r="PS243" s="27"/>
      <c r="PT243" s="27"/>
      <c r="PV243" s="6"/>
      <c r="PW243" s="6"/>
      <c r="PX243" s="6"/>
      <c r="PY243" s="6"/>
      <c r="PZ243" s="6"/>
      <c r="QB243" s="8"/>
      <c r="QC243" s="32"/>
      <c r="QD243" s="27"/>
      <c r="QE243" s="27"/>
      <c r="QG243" s="6"/>
      <c r="QH243" s="6"/>
      <c r="QI243" s="6"/>
      <c r="QJ243" s="6"/>
      <c r="QK243" s="6"/>
      <c r="QM243" s="8"/>
      <c r="QN243" s="32"/>
      <c r="QO243" s="27"/>
      <c r="QP243" s="27"/>
      <c r="QR243" s="6"/>
      <c r="QS243" s="6"/>
      <c r="QT243" s="6"/>
      <c r="QU243" s="6"/>
      <c r="QV243" s="6"/>
      <c r="QX243" s="8"/>
      <c r="QY243" s="32"/>
      <c r="QZ243" s="27"/>
      <c r="RA243" s="27"/>
      <c r="RC243" s="6"/>
      <c r="RD243" s="6"/>
      <c r="RE243" s="6"/>
      <c r="RF243" s="6"/>
      <c r="RG243" s="6"/>
    </row>
    <row r="244" spans="141:475">
      <c r="EK244" s="8"/>
      <c r="EL244" s="32"/>
      <c r="EM244" s="27"/>
      <c r="EN244" s="27"/>
      <c r="EP244" s="6"/>
      <c r="EQ244" s="6"/>
      <c r="ER244" s="6"/>
      <c r="ES244" s="6"/>
      <c r="EU244" s="8"/>
      <c r="EV244" s="32"/>
      <c r="EW244" s="27"/>
      <c r="EX244" s="27"/>
      <c r="EZ244" s="6"/>
      <c r="FA244" s="6"/>
      <c r="FB244" s="6"/>
      <c r="FC244" s="6"/>
      <c r="FE244" s="8"/>
      <c r="FF244" s="32"/>
      <c r="FG244" s="27"/>
      <c r="FH244" s="27"/>
      <c r="FJ244" s="6"/>
      <c r="FK244" s="6"/>
      <c r="FL244" s="6"/>
      <c r="FM244" s="6"/>
      <c r="FO244" s="8"/>
      <c r="FP244" s="32"/>
      <c r="FQ244" s="27"/>
      <c r="FR244" s="27"/>
      <c r="FT244" s="6"/>
      <c r="FU244" s="6"/>
      <c r="FV244" s="6"/>
      <c r="FW244" s="6"/>
      <c r="FY244" s="8"/>
      <c r="FZ244" s="32"/>
      <c r="GA244" s="27"/>
      <c r="GB244" s="27"/>
      <c r="GD244" s="6"/>
      <c r="GE244" s="6"/>
      <c r="GF244" s="6"/>
      <c r="GG244" s="6"/>
      <c r="GI244" s="8"/>
      <c r="GJ244" s="32"/>
      <c r="GK244" s="27"/>
      <c r="GL244" s="27"/>
      <c r="GN244" s="6"/>
      <c r="GO244" s="6"/>
      <c r="GP244" s="6"/>
      <c r="GQ244" s="6"/>
      <c r="GS244" s="8"/>
      <c r="GT244" s="32"/>
      <c r="GU244" s="27"/>
      <c r="GV244" s="27"/>
      <c r="GX244" s="6"/>
      <c r="GY244" s="6"/>
      <c r="GZ244" s="6"/>
      <c r="HA244" s="6"/>
      <c r="HC244" s="8"/>
      <c r="HD244" s="32"/>
      <c r="HE244" s="27"/>
      <c r="HF244" s="27"/>
      <c r="HH244" s="6"/>
      <c r="HI244" s="6"/>
      <c r="HJ244" s="6"/>
      <c r="HK244" s="6"/>
      <c r="HM244" s="8"/>
      <c r="HN244" s="32"/>
      <c r="HO244" s="27"/>
      <c r="HP244" s="27"/>
      <c r="HR244" s="6"/>
      <c r="HS244" s="6"/>
      <c r="HT244" s="6"/>
      <c r="HU244" s="6"/>
      <c r="HW244" s="8"/>
      <c r="HX244" s="32"/>
      <c r="HY244" s="27"/>
      <c r="HZ244" s="27"/>
      <c r="IB244" s="6"/>
      <c r="IC244" s="6"/>
      <c r="ID244" s="6"/>
      <c r="IE244" s="6"/>
      <c r="IG244" s="8"/>
      <c r="IH244" s="32"/>
      <c r="II244" s="27"/>
      <c r="IJ244" s="27"/>
      <c r="IL244" s="6"/>
      <c r="IM244" s="6"/>
      <c r="IN244" s="6"/>
      <c r="IO244" s="6"/>
      <c r="IQ244" s="8"/>
      <c r="IR244" s="32"/>
      <c r="IS244" s="27"/>
      <c r="IT244" s="27"/>
      <c r="IV244" s="6"/>
      <c r="IW244" s="6"/>
      <c r="IX244" s="6"/>
      <c r="IY244" s="6"/>
      <c r="JA244" s="8"/>
      <c r="JB244" s="32"/>
      <c r="JC244" s="27"/>
      <c r="JD244" s="27"/>
      <c r="JF244" s="6"/>
      <c r="JG244" s="6"/>
      <c r="JH244" s="6"/>
      <c r="JI244" s="6"/>
      <c r="JK244" s="8"/>
      <c r="JL244" s="32"/>
      <c r="JM244" s="27"/>
      <c r="JN244" s="27"/>
      <c r="JP244" s="6"/>
      <c r="JQ244" s="6"/>
      <c r="JR244" s="6"/>
      <c r="JS244" s="6"/>
      <c r="JU244" s="8"/>
      <c r="JV244" s="32"/>
      <c r="JW244" s="27"/>
      <c r="JX244" s="27"/>
      <c r="JZ244" s="6"/>
      <c r="KA244" s="6"/>
      <c r="KB244" s="6"/>
      <c r="KC244" s="6"/>
      <c r="KE244" s="8"/>
      <c r="KF244" s="32"/>
      <c r="KG244" s="27"/>
      <c r="KH244" s="27"/>
      <c r="KJ244" s="6"/>
      <c r="KK244" s="6"/>
      <c r="KL244" s="6"/>
      <c r="KM244" s="6"/>
      <c r="KO244" s="8"/>
      <c r="KP244" s="32"/>
      <c r="KQ244" s="27"/>
      <c r="KR244" s="27"/>
      <c r="KT244" s="6"/>
      <c r="KU244" s="6"/>
      <c r="KV244" s="6"/>
      <c r="KW244" s="6"/>
      <c r="KY244" s="8"/>
      <c r="KZ244" s="32"/>
      <c r="LA244" s="27"/>
      <c r="LB244" s="27"/>
      <c r="LD244" s="6"/>
      <c r="LE244" s="6"/>
      <c r="LF244" s="6"/>
      <c r="LG244" s="6"/>
      <c r="LI244" s="8"/>
      <c r="LJ244" s="32"/>
      <c r="LK244" s="27"/>
      <c r="LL244" s="27"/>
      <c r="LN244" s="6"/>
      <c r="LO244" s="6"/>
      <c r="LP244" s="6"/>
      <c r="LQ244" s="6"/>
      <c r="LS244" s="8"/>
      <c r="LT244" s="32"/>
      <c r="LU244" s="27"/>
      <c r="LV244" s="27"/>
      <c r="LX244" s="6"/>
      <c r="LY244" s="6"/>
      <c r="LZ244" s="6"/>
      <c r="MA244" s="6"/>
      <c r="MC244" s="8"/>
      <c r="MD244" s="32"/>
      <c r="ME244" s="27"/>
      <c r="MF244" s="27"/>
      <c r="MH244" s="6"/>
      <c r="MI244" s="6"/>
      <c r="MJ244" s="6"/>
      <c r="MK244" s="6"/>
      <c r="MM244" s="8"/>
      <c r="MN244" s="32"/>
      <c r="MO244" s="27"/>
      <c r="MP244" s="27"/>
      <c r="MR244" s="6"/>
      <c r="MS244" s="6"/>
      <c r="MT244" s="6"/>
      <c r="MU244" s="6"/>
      <c r="MW244" s="8"/>
      <c r="MX244" s="32"/>
      <c r="MY244" s="27"/>
      <c r="MZ244" s="27"/>
      <c r="NB244" s="6"/>
      <c r="NC244" s="6"/>
      <c r="ND244" s="6"/>
      <c r="NE244" s="6"/>
      <c r="NG244" s="8"/>
      <c r="NH244" s="32"/>
      <c r="NI244" s="27"/>
      <c r="NJ244" s="27"/>
      <c r="NL244" s="6"/>
      <c r="NM244" s="6"/>
      <c r="NN244" s="6"/>
      <c r="NO244" s="6"/>
      <c r="NQ244" s="8"/>
      <c r="NR244" s="32"/>
      <c r="NS244" s="27"/>
      <c r="NT244" s="27"/>
      <c r="NV244" s="6"/>
      <c r="NW244" s="6"/>
      <c r="NX244" s="6"/>
      <c r="NY244" s="6"/>
      <c r="OA244" s="8"/>
      <c r="OB244" s="32"/>
      <c r="OC244" s="27"/>
      <c r="OD244" s="27"/>
      <c r="OF244" s="6"/>
      <c r="OG244" s="6"/>
      <c r="OH244" s="6"/>
      <c r="OI244" s="6"/>
      <c r="OK244" s="8"/>
      <c r="OL244" s="32"/>
      <c r="OM244" s="27"/>
      <c r="ON244" s="27"/>
      <c r="OP244" s="6"/>
      <c r="OQ244" s="6"/>
      <c r="OR244" s="6"/>
      <c r="OS244" s="6"/>
      <c r="OT244" s="6"/>
      <c r="PF244" s="8"/>
      <c r="PG244" s="32"/>
      <c r="PH244" s="27"/>
      <c r="PI244" s="27"/>
      <c r="PK244" s="6"/>
      <c r="PL244" s="6"/>
      <c r="PM244" s="6"/>
      <c r="PN244" s="6"/>
      <c r="PO244" s="6"/>
      <c r="PQ244" s="8"/>
      <c r="PR244" s="32"/>
      <c r="PS244" s="27"/>
      <c r="PT244" s="27"/>
      <c r="PV244" s="6"/>
      <c r="PW244" s="6"/>
      <c r="PX244" s="6"/>
      <c r="PY244" s="6"/>
      <c r="PZ244" s="6"/>
      <c r="QB244" s="8"/>
      <c r="QC244" s="32"/>
      <c r="QD244" s="27"/>
      <c r="QE244" s="27"/>
      <c r="QG244" s="6"/>
      <c r="QH244" s="6"/>
      <c r="QI244" s="6"/>
      <c r="QJ244" s="6"/>
      <c r="QK244" s="6"/>
      <c r="QM244" s="8"/>
      <c r="QN244" s="32"/>
      <c r="QO244" s="27"/>
      <c r="QP244" s="27"/>
      <c r="QR244" s="6"/>
      <c r="QS244" s="6"/>
      <c r="QT244" s="6"/>
      <c r="QU244" s="6"/>
      <c r="QV244" s="6"/>
      <c r="QX244" s="8"/>
      <c r="QY244" s="32"/>
      <c r="QZ244" s="27"/>
      <c r="RA244" s="27"/>
      <c r="RC244" s="6"/>
      <c r="RD244" s="6"/>
      <c r="RE244" s="6"/>
      <c r="RF244" s="6"/>
      <c r="RG244" s="6"/>
    </row>
    <row r="245" spans="141:475">
      <c r="EK245" s="8"/>
      <c r="EL245" s="32"/>
      <c r="EM245" s="27"/>
      <c r="EN245" s="27"/>
      <c r="EP245" s="6"/>
      <c r="EQ245" s="6"/>
      <c r="ER245" s="6"/>
      <c r="ES245" s="6"/>
      <c r="EU245" s="8"/>
      <c r="EV245" s="32"/>
      <c r="EW245" s="27"/>
      <c r="EX245" s="27"/>
      <c r="EZ245" s="6"/>
      <c r="FA245" s="6"/>
      <c r="FB245" s="6"/>
      <c r="FC245" s="6"/>
      <c r="FE245" s="8"/>
      <c r="FF245" s="32"/>
      <c r="FG245" s="27"/>
      <c r="FH245" s="27"/>
      <c r="FJ245" s="6"/>
      <c r="FK245" s="6"/>
      <c r="FL245" s="6"/>
      <c r="FM245" s="6"/>
      <c r="FO245" s="8"/>
      <c r="FP245" s="32"/>
      <c r="FQ245" s="27"/>
      <c r="FR245" s="27"/>
      <c r="FT245" s="6"/>
      <c r="FU245" s="6"/>
      <c r="FV245" s="6"/>
      <c r="FW245" s="6"/>
      <c r="FY245" s="8"/>
      <c r="FZ245" s="32"/>
      <c r="GA245" s="27"/>
      <c r="GB245" s="27"/>
      <c r="GD245" s="6"/>
      <c r="GE245" s="6"/>
      <c r="GF245" s="6"/>
      <c r="GG245" s="6"/>
      <c r="GI245" s="8"/>
      <c r="GJ245" s="32"/>
      <c r="GK245" s="27"/>
      <c r="GL245" s="27"/>
      <c r="GN245" s="6"/>
      <c r="GO245" s="6"/>
      <c r="GP245" s="6"/>
      <c r="GQ245" s="6"/>
      <c r="GS245" s="8"/>
      <c r="GT245" s="32"/>
      <c r="GU245" s="27"/>
      <c r="GV245" s="27"/>
      <c r="GX245" s="6"/>
      <c r="GY245" s="6"/>
      <c r="GZ245" s="6"/>
      <c r="HA245" s="6"/>
      <c r="HC245" s="8"/>
      <c r="HD245" s="32"/>
      <c r="HE245" s="27"/>
      <c r="HF245" s="27"/>
      <c r="HH245" s="6"/>
      <c r="HI245" s="6"/>
      <c r="HJ245" s="6"/>
      <c r="HK245" s="6"/>
      <c r="HM245" s="8"/>
      <c r="HN245" s="32"/>
      <c r="HO245" s="27"/>
      <c r="HP245" s="27"/>
      <c r="HR245" s="6"/>
      <c r="HS245" s="6"/>
      <c r="HT245" s="6"/>
      <c r="HU245" s="6"/>
      <c r="HW245" s="8"/>
      <c r="HX245" s="32"/>
      <c r="HY245" s="27"/>
      <c r="HZ245" s="27"/>
      <c r="IB245" s="6"/>
      <c r="IC245" s="6"/>
      <c r="ID245" s="6"/>
      <c r="IE245" s="6"/>
      <c r="IG245" s="8"/>
      <c r="IH245" s="32"/>
      <c r="II245" s="27"/>
      <c r="IJ245" s="27"/>
      <c r="IL245" s="6"/>
      <c r="IM245" s="6"/>
      <c r="IN245" s="6"/>
      <c r="IO245" s="6"/>
      <c r="IQ245" s="8"/>
      <c r="IR245" s="32"/>
      <c r="IS245" s="27"/>
      <c r="IT245" s="27"/>
      <c r="IV245" s="6"/>
      <c r="IW245" s="6"/>
      <c r="IX245" s="6"/>
      <c r="IY245" s="6"/>
      <c r="JA245" s="8"/>
      <c r="JB245" s="32"/>
      <c r="JC245" s="27"/>
      <c r="JD245" s="27"/>
      <c r="JF245" s="6"/>
      <c r="JG245" s="6"/>
      <c r="JH245" s="6"/>
      <c r="JI245" s="6"/>
      <c r="JK245" s="8"/>
      <c r="JL245" s="32"/>
      <c r="JM245" s="27"/>
      <c r="JN245" s="27"/>
      <c r="JP245" s="6"/>
      <c r="JQ245" s="6"/>
      <c r="JR245" s="6"/>
      <c r="JS245" s="6"/>
      <c r="JU245" s="8"/>
      <c r="JV245" s="32"/>
      <c r="JW245" s="27"/>
      <c r="JX245" s="27"/>
      <c r="JZ245" s="6"/>
      <c r="KA245" s="6"/>
      <c r="KB245" s="6"/>
      <c r="KC245" s="6"/>
      <c r="KE245" s="8"/>
      <c r="KF245" s="32"/>
      <c r="KG245" s="27"/>
      <c r="KH245" s="27"/>
      <c r="KJ245" s="6"/>
      <c r="KK245" s="6"/>
      <c r="KL245" s="6"/>
      <c r="KM245" s="6"/>
      <c r="KO245" s="8"/>
      <c r="KP245" s="32"/>
      <c r="KQ245" s="27"/>
      <c r="KR245" s="27"/>
      <c r="KT245" s="6"/>
      <c r="KU245" s="6"/>
      <c r="KV245" s="6"/>
      <c r="KW245" s="6"/>
      <c r="KY245" s="8"/>
      <c r="KZ245" s="32"/>
      <c r="LA245" s="27"/>
      <c r="LB245" s="27"/>
      <c r="LD245" s="6"/>
      <c r="LE245" s="6"/>
      <c r="LF245" s="6"/>
      <c r="LG245" s="6"/>
      <c r="LI245" s="8"/>
      <c r="LJ245" s="32"/>
      <c r="LK245" s="27"/>
      <c r="LL245" s="27"/>
      <c r="LN245" s="6"/>
      <c r="LO245" s="6"/>
      <c r="LP245" s="6"/>
      <c r="LQ245" s="6"/>
      <c r="LS245" s="8"/>
      <c r="LT245" s="32"/>
      <c r="LU245" s="27"/>
      <c r="LV245" s="27"/>
      <c r="LX245" s="6"/>
      <c r="LY245" s="6"/>
      <c r="LZ245" s="6"/>
      <c r="MA245" s="6"/>
      <c r="MC245" s="8"/>
      <c r="MD245" s="32"/>
      <c r="ME245" s="27"/>
      <c r="MF245" s="27"/>
      <c r="MH245" s="6"/>
      <c r="MI245" s="6"/>
      <c r="MJ245" s="6"/>
      <c r="MK245" s="6"/>
      <c r="MM245" s="8"/>
      <c r="MN245" s="32"/>
      <c r="MO245" s="27"/>
      <c r="MP245" s="27"/>
      <c r="MR245" s="6"/>
      <c r="MS245" s="6"/>
      <c r="MT245" s="6"/>
      <c r="MU245" s="6"/>
      <c r="MW245" s="8"/>
      <c r="MX245" s="32"/>
      <c r="MY245" s="27"/>
      <c r="MZ245" s="27"/>
      <c r="NB245" s="6"/>
      <c r="NC245" s="6"/>
      <c r="ND245" s="6"/>
      <c r="NE245" s="6"/>
      <c r="NG245" s="8"/>
      <c r="NH245" s="32"/>
      <c r="NI245" s="27"/>
      <c r="NJ245" s="27"/>
      <c r="NL245" s="6"/>
      <c r="NM245" s="6"/>
      <c r="NN245" s="6"/>
      <c r="NO245" s="6"/>
      <c r="NQ245" s="8"/>
      <c r="NR245" s="32"/>
      <c r="NS245" s="27"/>
      <c r="NT245" s="27"/>
      <c r="NV245" s="6"/>
      <c r="NW245" s="6"/>
      <c r="NX245" s="6"/>
      <c r="NY245" s="6"/>
      <c r="OA245" s="8"/>
      <c r="OB245" s="32"/>
      <c r="OC245" s="27"/>
      <c r="OD245" s="27"/>
      <c r="OF245" s="6"/>
      <c r="OG245" s="6"/>
      <c r="OH245" s="6"/>
      <c r="OI245" s="6"/>
      <c r="OK245" s="8"/>
      <c r="OL245" s="32"/>
      <c r="OM245" s="27"/>
      <c r="ON245" s="27"/>
      <c r="OP245" s="6"/>
      <c r="OQ245" s="6"/>
      <c r="OR245" s="6"/>
      <c r="OS245" s="6"/>
      <c r="OT245" s="6"/>
      <c r="PF245" s="8"/>
      <c r="PG245" s="32"/>
      <c r="PH245" s="27"/>
      <c r="PI245" s="27"/>
      <c r="PK245" s="6"/>
      <c r="PL245" s="6"/>
      <c r="PM245" s="6"/>
      <c r="PN245" s="6"/>
      <c r="PO245" s="6"/>
      <c r="PQ245" s="8"/>
      <c r="PR245" s="32"/>
      <c r="PS245" s="27"/>
      <c r="PT245" s="27"/>
      <c r="PV245" s="6"/>
      <c r="PW245" s="6"/>
      <c r="PX245" s="6"/>
      <c r="PY245" s="6"/>
      <c r="PZ245" s="6"/>
      <c r="QB245" s="8"/>
      <c r="QC245" s="32"/>
      <c r="QD245" s="27"/>
      <c r="QE245" s="27"/>
      <c r="QG245" s="6"/>
      <c r="QH245" s="6"/>
      <c r="QI245" s="6"/>
      <c r="QJ245" s="6"/>
      <c r="QK245" s="6"/>
      <c r="QM245" s="8"/>
      <c r="QN245" s="32"/>
      <c r="QO245" s="27"/>
      <c r="QP245" s="27"/>
      <c r="QR245" s="6"/>
      <c r="QS245" s="6"/>
      <c r="QT245" s="6"/>
      <c r="QU245" s="6"/>
      <c r="QV245" s="6"/>
      <c r="QX245" s="8"/>
      <c r="QY245" s="32"/>
      <c r="QZ245" s="27"/>
      <c r="RA245" s="27"/>
      <c r="RC245" s="6"/>
      <c r="RD245" s="6"/>
      <c r="RE245" s="6"/>
      <c r="RF245" s="6"/>
      <c r="RG245" s="6"/>
    </row>
    <row r="246" spans="141:475">
      <c r="EK246" s="8"/>
      <c r="EL246" s="32"/>
      <c r="EM246" s="27"/>
      <c r="EN246" s="27"/>
      <c r="EP246" s="6"/>
      <c r="EQ246" s="6"/>
      <c r="ER246" s="6"/>
      <c r="ES246" s="6"/>
      <c r="EU246" s="8"/>
      <c r="EV246" s="32"/>
      <c r="EW246" s="27"/>
      <c r="EX246" s="27"/>
      <c r="EZ246" s="6"/>
      <c r="FA246" s="6"/>
      <c r="FB246" s="6"/>
      <c r="FC246" s="6"/>
      <c r="FE246" s="8"/>
      <c r="FF246" s="32"/>
      <c r="FG246" s="27"/>
      <c r="FH246" s="27"/>
      <c r="FJ246" s="6"/>
      <c r="FK246" s="6"/>
      <c r="FL246" s="6"/>
      <c r="FM246" s="6"/>
      <c r="FO246" s="8"/>
      <c r="FP246" s="32"/>
      <c r="FQ246" s="27"/>
      <c r="FR246" s="27"/>
      <c r="FT246" s="6"/>
      <c r="FU246" s="6"/>
      <c r="FV246" s="6"/>
      <c r="FW246" s="6"/>
      <c r="FY246" s="8"/>
      <c r="FZ246" s="32"/>
      <c r="GA246" s="27"/>
      <c r="GB246" s="27"/>
      <c r="GD246" s="6"/>
      <c r="GE246" s="6"/>
      <c r="GF246" s="6"/>
      <c r="GG246" s="6"/>
      <c r="GI246" s="8"/>
      <c r="GJ246" s="32"/>
      <c r="GK246" s="27"/>
      <c r="GL246" s="27"/>
      <c r="GN246" s="6"/>
      <c r="GO246" s="6"/>
      <c r="GP246" s="6"/>
      <c r="GQ246" s="6"/>
      <c r="GS246" s="8"/>
      <c r="GT246" s="32"/>
      <c r="GU246" s="27"/>
      <c r="GV246" s="27"/>
      <c r="GX246" s="6"/>
      <c r="GY246" s="6"/>
      <c r="GZ246" s="6"/>
      <c r="HA246" s="6"/>
      <c r="HC246" s="8"/>
      <c r="HD246" s="32"/>
      <c r="HE246" s="27"/>
      <c r="HF246" s="27"/>
      <c r="HH246" s="6"/>
      <c r="HI246" s="6"/>
      <c r="HJ246" s="6"/>
      <c r="HK246" s="6"/>
      <c r="HM246" s="8"/>
      <c r="HN246" s="32"/>
      <c r="HO246" s="27"/>
      <c r="HP246" s="27"/>
      <c r="HR246" s="6"/>
      <c r="HS246" s="6"/>
      <c r="HT246" s="6"/>
      <c r="HU246" s="6"/>
      <c r="HW246" s="8"/>
      <c r="HX246" s="32"/>
      <c r="HY246" s="27"/>
      <c r="HZ246" s="27"/>
      <c r="IB246" s="6"/>
      <c r="IC246" s="6"/>
      <c r="ID246" s="6"/>
      <c r="IE246" s="6"/>
      <c r="IG246" s="8"/>
      <c r="IH246" s="32"/>
      <c r="II246" s="27"/>
      <c r="IJ246" s="27"/>
      <c r="IL246" s="6"/>
      <c r="IM246" s="6"/>
      <c r="IN246" s="6"/>
      <c r="IO246" s="6"/>
      <c r="IQ246" s="8"/>
      <c r="IR246" s="32"/>
      <c r="IS246" s="27"/>
      <c r="IT246" s="27"/>
      <c r="IV246" s="6"/>
      <c r="IW246" s="6"/>
      <c r="IX246" s="6"/>
      <c r="IY246" s="6"/>
      <c r="JA246" s="8"/>
      <c r="JB246" s="32"/>
      <c r="JC246" s="27"/>
      <c r="JD246" s="27"/>
      <c r="JF246" s="6"/>
      <c r="JG246" s="6"/>
      <c r="JH246" s="6"/>
      <c r="JI246" s="6"/>
      <c r="JK246" s="8"/>
      <c r="JL246" s="32"/>
      <c r="JM246" s="27"/>
      <c r="JN246" s="27"/>
      <c r="JP246" s="6"/>
      <c r="JQ246" s="6"/>
      <c r="JR246" s="6"/>
      <c r="JS246" s="6"/>
      <c r="JU246" s="8"/>
      <c r="JV246" s="32"/>
      <c r="JW246" s="27"/>
      <c r="JX246" s="27"/>
      <c r="JZ246" s="6"/>
      <c r="KA246" s="6"/>
      <c r="KB246" s="6"/>
      <c r="KC246" s="6"/>
      <c r="KE246" s="8"/>
      <c r="KF246" s="32"/>
      <c r="KG246" s="27"/>
      <c r="KH246" s="27"/>
      <c r="KJ246" s="6"/>
      <c r="KK246" s="6"/>
      <c r="KL246" s="6"/>
      <c r="KM246" s="6"/>
      <c r="KO246" s="8"/>
      <c r="KP246" s="32"/>
      <c r="KQ246" s="27"/>
      <c r="KR246" s="27"/>
      <c r="KT246" s="6"/>
      <c r="KU246" s="6"/>
      <c r="KV246" s="6"/>
      <c r="KW246" s="6"/>
      <c r="KY246" s="8"/>
      <c r="KZ246" s="32"/>
      <c r="LA246" s="27"/>
      <c r="LB246" s="27"/>
      <c r="LD246" s="6"/>
      <c r="LE246" s="6"/>
      <c r="LF246" s="6"/>
      <c r="LG246" s="6"/>
      <c r="LI246" s="8"/>
      <c r="LJ246" s="32"/>
      <c r="LK246" s="27"/>
      <c r="LL246" s="27"/>
      <c r="LN246" s="6"/>
      <c r="LO246" s="6"/>
      <c r="LP246" s="6"/>
      <c r="LQ246" s="6"/>
      <c r="LS246" s="8"/>
      <c r="LT246" s="32"/>
      <c r="LU246" s="27"/>
      <c r="LV246" s="27"/>
      <c r="LX246" s="6"/>
      <c r="LY246" s="6"/>
      <c r="LZ246" s="6"/>
      <c r="MA246" s="6"/>
      <c r="MC246" s="8"/>
      <c r="MD246" s="32"/>
      <c r="ME246" s="27"/>
      <c r="MF246" s="27"/>
      <c r="MH246" s="6"/>
      <c r="MI246" s="6"/>
      <c r="MJ246" s="6"/>
      <c r="MK246" s="6"/>
      <c r="MM246" s="8"/>
      <c r="MN246" s="32"/>
      <c r="MO246" s="27"/>
      <c r="MP246" s="27"/>
      <c r="MR246" s="6"/>
      <c r="MS246" s="6"/>
      <c r="MT246" s="6"/>
      <c r="MU246" s="6"/>
      <c r="MW246" s="8"/>
      <c r="MX246" s="32"/>
      <c r="MY246" s="27"/>
      <c r="MZ246" s="27"/>
      <c r="NB246" s="6"/>
      <c r="NC246" s="6"/>
      <c r="ND246" s="6"/>
      <c r="NE246" s="6"/>
      <c r="NG246" s="8"/>
      <c r="NH246" s="32"/>
      <c r="NI246" s="27"/>
      <c r="NJ246" s="27"/>
      <c r="NL246" s="6"/>
      <c r="NM246" s="6"/>
      <c r="NN246" s="6"/>
      <c r="NO246" s="6"/>
      <c r="NQ246" s="8"/>
      <c r="NR246" s="32"/>
      <c r="NS246" s="27"/>
      <c r="NT246" s="27"/>
      <c r="NV246" s="6"/>
      <c r="NW246" s="6"/>
      <c r="NX246" s="6"/>
      <c r="NY246" s="6"/>
      <c r="OA246" s="8"/>
      <c r="OB246" s="32"/>
      <c r="OC246" s="27"/>
      <c r="OD246" s="27"/>
      <c r="OF246" s="6"/>
      <c r="OG246" s="6"/>
      <c r="OH246" s="6"/>
      <c r="OI246" s="6"/>
      <c r="OK246" s="8"/>
      <c r="OL246" s="32"/>
      <c r="OM246" s="27"/>
      <c r="ON246" s="27"/>
      <c r="OP246" s="6"/>
      <c r="OQ246" s="6"/>
      <c r="OR246" s="6"/>
      <c r="OS246" s="6"/>
      <c r="OT246" s="6"/>
      <c r="PF246" s="8"/>
      <c r="PG246" s="32"/>
      <c r="PH246" s="27"/>
      <c r="PI246" s="27"/>
      <c r="PK246" s="6"/>
      <c r="PL246" s="6"/>
      <c r="PM246" s="6"/>
      <c r="PN246" s="6"/>
      <c r="PO246" s="6"/>
      <c r="PQ246" s="8"/>
      <c r="PR246" s="32"/>
      <c r="PS246" s="27"/>
      <c r="PT246" s="27"/>
      <c r="PV246" s="6"/>
      <c r="PW246" s="6"/>
      <c r="PX246" s="6"/>
      <c r="PY246" s="6"/>
      <c r="PZ246" s="6"/>
      <c r="QB246" s="8"/>
      <c r="QC246" s="32"/>
      <c r="QD246" s="27"/>
      <c r="QE246" s="27"/>
      <c r="QG246" s="6"/>
      <c r="QH246" s="6"/>
      <c r="QI246" s="6"/>
      <c r="QJ246" s="6"/>
      <c r="QK246" s="6"/>
      <c r="QM246" s="8"/>
      <c r="QN246" s="32"/>
      <c r="QO246" s="27"/>
      <c r="QP246" s="27"/>
      <c r="QR246" s="6"/>
      <c r="QS246" s="6"/>
      <c r="QT246" s="6"/>
      <c r="QU246" s="6"/>
      <c r="QV246" s="6"/>
      <c r="QX246" s="8"/>
      <c r="QY246" s="32"/>
      <c r="QZ246" s="27"/>
      <c r="RA246" s="27"/>
      <c r="RC246" s="6"/>
      <c r="RD246" s="6"/>
      <c r="RE246" s="6"/>
      <c r="RF246" s="6"/>
      <c r="RG246" s="6"/>
    </row>
    <row r="247" spans="141:475">
      <c r="EK247" s="8"/>
      <c r="EL247" s="32"/>
      <c r="EM247" s="27"/>
      <c r="EN247" s="27"/>
      <c r="EP247" s="6"/>
      <c r="EQ247" s="6"/>
      <c r="ER247" s="6"/>
      <c r="ES247" s="6"/>
      <c r="EU247" s="8"/>
      <c r="EV247" s="32"/>
      <c r="EW247" s="27"/>
      <c r="EX247" s="27"/>
      <c r="EZ247" s="6"/>
      <c r="FA247" s="6"/>
      <c r="FB247" s="6"/>
      <c r="FC247" s="6"/>
      <c r="FE247" s="8"/>
      <c r="FF247" s="32"/>
      <c r="FG247" s="27"/>
      <c r="FH247" s="27"/>
      <c r="FJ247" s="6"/>
      <c r="FK247" s="6"/>
      <c r="FL247" s="6"/>
      <c r="FM247" s="6"/>
      <c r="FO247" s="8"/>
      <c r="FP247" s="32"/>
      <c r="FQ247" s="27"/>
      <c r="FR247" s="27"/>
      <c r="FT247" s="6"/>
      <c r="FU247" s="6"/>
      <c r="FV247" s="6"/>
      <c r="FW247" s="6"/>
      <c r="FY247" s="8"/>
      <c r="FZ247" s="32"/>
      <c r="GA247" s="27"/>
      <c r="GB247" s="27"/>
      <c r="GD247" s="6"/>
      <c r="GE247" s="6"/>
      <c r="GF247" s="6"/>
      <c r="GG247" s="6"/>
      <c r="GI247" s="8"/>
      <c r="GJ247" s="32"/>
      <c r="GK247" s="27"/>
      <c r="GL247" s="27"/>
      <c r="GN247" s="6"/>
      <c r="GO247" s="6"/>
      <c r="GP247" s="6"/>
      <c r="GQ247" s="6"/>
      <c r="GS247" s="8"/>
      <c r="GT247" s="32"/>
      <c r="GU247" s="27"/>
      <c r="GV247" s="27"/>
      <c r="GX247" s="6"/>
      <c r="GY247" s="6"/>
      <c r="GZ247" s="6"/>
      <c r="HA247" s="6"/>
      <c r="HC247" s="8"/>
      <c r="HD247" s="32"/>
      <c r="HE247" s="27"/>
      <c r="HF247" s="27"/>
      <c r="HH247" s="6"/>
      <c r="HI247" s="6"/>
      <c r="HJ247" s="6"/>
      <c r="HK247" s="6"/>
      <c r="HM247" s="8"/>
      <c r="HN247" s="32"/>
      <c r="HO247" s="27"/>
      <c r="HP247" s="27"/>
      <c r="HR247" s="6"/>
      <c r="HS247" s="6"/>
      <c r="HT247" s="6"/>
      <c r="HU247" s="6"/>
      <c r="HW247" s="8"/>
      <c r="HX247" s="32"/>
      <c r="HY247" s="27"/>
      <c r="HZ247" s="27"/>
      <c r="IB247" s="6"/>
      <c r="IC247" s="6"/>
      <c r="ID247" s="6"/>
      <c r="IE247" s="6"/>
      <c r="IG247" s="8"/>
      <c r="IH247" s="32"/>
      <c r="II247" s="27"/>
      <c r="IJ247" s="27"/>
      <c r="IL247" s="6"/>
      <c r="IM247" s="6"/>
      <c r="IN247" s="6"/>
      <c r="IO247" s="6"/>
      <c r="IQ247" s="8"/>
      <c r="IR247" s="32"/>
      <c r="IS247" s="27"/>
      <c r="IT247" s="27"/>
      <c r="IV247" s="6"/>
      <c r="IW247" s="6"/>
      <c r="IX247" s="6"/>
      <c r="IY247" s="6"/>
      <c r="JA247" s="8"/>
      <c r="JB247" s="32"/>
      <c r="JC247" s="27"/>
      <c r="JD247" s="27"/>
      <c r="JF247" s="6"/>
      <c r="JG247" s="6"/>
      <c r="JH247" s="6"/>
      <c r="JI247" s="6"/>
      <c r="JK247" s="8"/>
      <c r="JL247" s="32"/>
      <c r="JM247" s="27"/>
      <c r="JN247" s="27"/>
      <c r="JP247" s="6"/>
      <c r="JQ247" s="6"/>
      <c r="JR247" s="6"/>
      <c r="JS247" s="6"/>
      <c r="JU247" s="8"/>
      <c r="JV247" s="32"/>
      <c r="JW247" s="27"/>
      <c r="JX247" s="27"/>
      <c r="JZ247" s="6"/>
      <c r="KA247" s="6"/>
      <c r="KB247" s="6"/>
      <c r="KC247" s="6"/>
      <c r="KE247" s="8"/>
      <c r="KF247" s="32"/>
      <c r="KG247" s="27"/>
      <c r="KH247" s="27"/>
      <c r="KJ247" s="6"/>
      <c r="KK247" s="6"/>
      <c r="KL247" s="6"/>
      <c r="KM247" s="6"/>
      <c r="KO247" s="8"/>
      <c r="KP247" s="32"/>
      <c r="KQ247" s="27"/>
      <c r="KR247" s="27"/>
      <c r="KT247" s="6"/>
      <c r="KU247" s="6"/>
      <c r="KV247" s="6"/>
      <c r="KW247" s="6"/>
      <c r="KY247" s="8"/>
      <c r="KZ247" s="32"/>
      <c r="LA247" s="27"/>
      <c r="LB247" s="27"/>
      <c r="LD247" s="6"/>
      <c r="LE247" s="6"/>
      <c r="LF247" s="6"/>
      <c r="LG247" s="6"/>
      <c r="LI247" s="8"/>
      <c r="LJ247" s="32"/>
      <c r="LK247" s="27"/>
      <c r="LL247" s="27"/>
      <c r="LN247" s="6"/>
      <c r="LO247" s="6"/>
      <c r="LP247" s="6"/>
      <c r="LQ247" s="6"/>
      <c r="LS247" s="8"/>
      <c r="LT247" s="32"/>
      <c r="LU247" s="27"/>
      <c r="LV247" s="27"/>
      <c r="LX247" s="6"/>
      <c r="LY247" s="6"/>
      <c r="LZ247" s="6"/>
      <c r="MA247" s="6"/>
      <c r="MC247" s="8"/>
      <c r="MD247" s="32"/>
      <c r="ME247" s="27"/>
      <c r="MF247" s="27"/>
      <c r="MH247" s="6"/>
      <c r="MI247" s="6"/>
      <c r="MJ247" s="6"/>
      <c r="MK247" s="6"/>
      <c r="MM247" s="8"/>
      <c r="MN247" s="32"/>
      <c r="MO247" s="27"/>
      <c r="MP247" s="27"/>
      <c r="MR247" s="6"/>
      <c r="MS247" s="6"/>
      <c r="MT247" s="6"/>
      <c r="MU247" s="6"/>
      <c r="MW247" s="8"/>
      <c r="MX247" s="32"/>
      <c r="MY247" s="27"/>
      <c r="MZ247" s="27"/>
      <c r="NB247" s="6"/>
      <c r="NC247" s="6"/>
      <c r="ND247" s="6"/>
      <c r="NE247" s="6"/>
      <c r="NG247" s="8"/>
      <c r="NH247" s="32"/>
      <c r="NI247" s="27"/>
      <c r="NJ247" s="27"/>
      <c r="NL247" s="6"/>
      <c r="NM247" s="6"/>
      <c r="NN247" s="6"/>
      <c r="NO247" s="6"/>
      <c r="NQ247" s="8"/>
      <c r="NR247" s="32"/>
      <c r="NS247" s="27"/>
      <c r="NT247" s="27"/>
      <c r="NV247" s="6"/>
      <c r="NW247" s="6"/>
      <c r="NX247" s="6"/>
      <c r="NY247" s="6"/>
      <c r="OA247" s="8"/>
      <c r="OB247" s="32"/>
      <c r="OC247" s="27"/>
      <c r="OD247" s="27"/>
      <c r="OF247" s="6"/>
      <c r="OG247" s="6"/>
      <c r="OH247" s="6"/>
      <c r="OI247" s="6"/>
      <c r="OK247" s="8"/>
      <c r="OL247" s="32"/>
      <c r="OM247" s="27"/>
      <c r="ON247" s="27"/>
      <c r="OP247" s="6"/>
      <c r="OQ247" s="6"/>
      <c r="OR247" s="6"/>
      <c r="OS247" s="6"/>
      <c r="OT247" s="6"/>
      <c r="PF247" s="8"/>
      <c r="PG247" s="32"/>
      <c r="PH247" s="27"/>
      <c r="PI247" s="27"/>
      <c r="PK247" s="6"/>
      <c r="PL247" s="6"/>
      <c r="PM247" s="6"/>
      <c r="PN247" s="6"/>
      <c r="PO247" s="6"/>
      <c r="PQ247" s="8"/>
      <c r="PR247" s="32"/>
      <c r="PS247" s="27"/>
      <c r="PT247" s="27"/>
      <c r="PV247" s="6"/>
      <c r="PW247" s="6"/>
      <c r="PX247" s="6"/>
      <c r="PY247" s="6"/>
      <c r="PZ247" s="6"/>
      <c r="QB247" s="8"/>
      <c r="QC247" s="32"/>
      <c r="QD247" s="27"/>
      <c r="QE247" s="27"/>
      <c r="QG247" s="6"/>
      <c r="QH247" s="6"/>
      <c r="QI247" s="6"/>
      <c r="QJ247" s="6"/>
      <c r="QK247" s="6"/>
      <c r="QM247" s="8"/>
      <c r="QN247" s="32"/>
      <c r="QO247" s="27"/>
      <c r="QP247" s="27"/>
      <c r="QR247" s="6"/>
      <c r="QS247" s="6"/>
      <c r="QT247" s="6"/>
      <c r="QU247" s="6"/>
      <c r="QV247" s="6"/>
      <c r="QX247" s="8"/>
      <c r="QY247" s="32"/>
      <c r="QZ247" s="27"/>
      <c r="RA247" s="27"/>
      <c r="RC247" s="6"/>
      <c r="RD247" s="6"/>
      <c r="RE247" s="6"/>
      <c r="RF247" s="6"/>
      <c r="RG247" s="6"/>
    </row>
    <row r="248" spans="141:475">
      <c r="EK248" s="8"/>
      <c r="EL248" s="32"/>
      <c r="EM248" s="27"/>
      <c r="EN248" s="27"/>
      <c r="EP248" s="6"/>
      <c r="EQ248" s="6"/>
      <c r="ER248" s="6"/>
      <c r="ES248" s="6"/>
      <c r="EU248" s="8"/>
      <c r="EV248" s="32"/>
      <c r="EW248" s="27"/>
      <c r="EX248" s="27"/>
      <c r="EZ248" s="6"/>
      <c r="FA248" s="6"/>
      <c r="FB248" s="6"/>
      <c r="FC248" s="6"/>
      <c r="FE248" s="8"/>
      <c r="FF248" s="32"/>
      <c r="FG248" s="27"/>
      <c r="FH248" s="27"/>
      <c r="FJ248" s="6"/>
      <c r="FK248" s="6"/>
      <c r="FL248" s="6"/>
      <c r="FM248" s="6"/>
      <c r="FO248" s="8"/>
      <c r="FP248" s="32"/>
      <c r="FQ248" s="27"/>
      <c r="FR248" s="27"/>
      <c r="FT248" s="6"/>
      <c r="FU248" s="6"/>
      <c r="FV248" s="6"/>
      <c r="FW248" s="6"/>
      <c r="FY248" s="8"/>
      <c r="FZ248" s="32"/>
      <c r="GA248" s="27"/>
      <c r="GB248" s="27"/>
      <c r="GD248" s="6"/>
      <c r="GE248" s="6"/>
      <c r="GF248" s="6"/>
      <c r="GG248" s="6"/>
      <c r="GI248" s="8"/>
      <c r="GJ248" s="32"/>
      <c r="GK248" s="27"/>
      <c r="GL248" s="27"/>
      <c r="GN248" s="6"/>
      <c r="GO248" s="6"/>
      <c r="GP248" s="6"/>
      <c r="GQ248" s="6"/>
      <c r="GS248" s="8"/>
      <c r="GT248" s="32"/>
      <c r="GU248" s="27"/>
      <c r="GV248" s="27"/>
      <c r="GX248" s="6"/>
      <c r="GY248" s="6"/>
      <c r="GZ248" s="6"/>
      <c r="HA248" s="6"/>
      <c r="HC248" s="8"/>
      <c r="HD248" s="32"/>
      <c r="HE248" s="27"/>
      <c r="HF248" s="27"/>
      <c r="HH248" s="6"/>
      <c r="HI248" s="6"/>
      <c r="HJ248" s="6"/>
      <c r="HK248" s="6"/>
      <c r="HM248" s="8"/>
      <c r="HN248" s="32"/>
      <c r="HO248" s="27"/>
      <c r="HP248" s="27"/>
      <c r="HR248" s="6"/>
      <c r="HS248" s="6"/>
      <c r="HT248" s="6"/>
      <c r="HU248" s="6"/>
      <c r="HW248" s="8"/>
      <c r="HX248" s="32"/>
      <c r="HY248" s="27"/>
      <c r="HZ248" s="27"/>
      <c r="IB248" s="6"/>
      <c r="IC248" s="6"/>
      <c r="ID248" s="6"/>
      <c r="IE248" s="6"/>
      <c r="IG248" s="8"/>
      <c r="IH248" s="32"/>
      <c r="II248" s="27"/>
      <c r="IJ248" s="27"/>
      <c r="IL248" s="6"/>
      <c r="IM248" s="6"/>
      <c r="IN248" s="6"/>
      <c r="IO248" s="6"/>
      <c r="IQ248" s="8"/>
      <c r="IR248" s="32"/>
      <c r="IS248" s="27"/>
      <c r="IT248" s="27"/>
      <c r="IV248" s="6"/>
      <c r="IW248" s="6"/>
      <c r="IX248" s="6"/>
      <c r="IY248" s="6"/>
      <c r="JA248" s="8"/>
      <c r="JB248" s="32"/>
      <c r="JC248" s="27"/>
      <c r="JD248" s="27"/>
      <c r="JF248" s="6"/>
      <c r="JG248" s="6"/>
      <c r="JH248" s="6"/>
      <c r="JI248" s="6"/>
      <c r="JK248" s="8"/>
      <c r="JL248" s="32"/>
      <c r="JM248" s="27"/>
      <c r="JN248" s="27"/>
      <c r="JP248" s="6"/>
      <c r="JQ248" s="6"/>
      <c r="JR248" s="6"/>
      <c r="JS248" s="6"/>
      <c r="JU248" s="8"/>
      <c r="JV248" s="32"/>
      <c r="JW248" s="27"/>
      <c r="JX248" s="27"/>
      <c r="JZ248" s="6"/>
      <c r="KA248" s="6"/>
      <c r="KB248" s="6"/>
      <c r="KC248" s="6"/>
      <c r="KE248" s="8"/>
      <c r="KF248" s="32"/>
      <c r="KG248" s="27"/>
      <c r="KH248" s="27"/>
      <c r="KJ248" s="6"/>
      <c r="KK248" s="6"/>
      <c r="KL248" s="6"/>
      <c r="KM248" s="6"/>
      <c r="KO248" s="8"/>
      <c r="KP248" s="32"/>
      <c r="KQ248" s="27"/>
      <c r="KR248" s="27"/>
      <c r="KT248" s="6"/>
      <c r="KU248" s="6"/>
      <c r="KV248" s="6"/>
      <c r="KW248" s="6"/>
      <c r="KY248" s="8"/>
      <c r="KZ248" s="32"/>
      <c r="LA248" s="27"/>
      <c r="LB248" s="27"/>
      <c r="LD248" s="6"/>
      <c r="LE248" s="6"/>
      <c r="LF248" s="6"/>
      <c r="LG248" s="6"/>
      <c r="LI248" s="8"/>
      <c r="LJ248" s="32"/>
      <c r="LK248" s="27"/>
      <c r="LL248" s="27"/>
      <c r="LN248" s="6"/>
      <c r="LO248" s="6"/>
      <c r="LP248" s="6"/>
      <c r="LQ248" s="6"/>
      <c r="LS248" s="8"/>
      <c r="LT248" s="32"/>
      <c r="LU248" s="27"/>
      <c r="LV248" s="27"/>
      <c r="LX248" s="6"/>
      <c r="LY248" s="6"/>
      <c r="LZ248" s="6"/>
      <c r="MA248" s="6"/>
      <c r="MC248" s="8"/>
      <c r="MD248" s="32"/>
      <c r="ME248" s="27"/>
      <c r="MF248" s="27"/>
      <c r="MH248" s="6"/>
      <c r="MI248" s="6"/>
      <c r="MJ248" s="6"/>
      <c r="MK248" s="6"/>
      <c r="MM248" s="8"/>
      <c r="MN248" s="32"/>
      <c r="MO248" s="27"/>
      <c r="MP248" s="27"/>
      <c r="MR248" s="6"/>
      <c r="MS248" s="6"/>
      <c r="MT248" s="6"/>
      <c r="MU248" s="6"/>
      <c r="MW248" s="8"/>
      <c r="MX248" s="32"/>
      <c r="MY248" s="27"/>
      <c r="MZ248" s="27"/>
      <c r="NB248" s="6"/>
      <c r="NC248" s="6"/>
      <c r="ND248" s="6"/>
      <c r="NE248" s="6"/>
      <c r="NG248" s="8"/>
      <c r="NH248" s="32"/>
      <c r="NI248" s="27"/>
      <c r="NJ248" s="27"/>
      <c r="NL248" s="6"/>
      <c r="NM248" s="6"/>
      <c r="NN248" s="6"/>
      <c r="NO248" s="6"/>
      <c r="NQ248" s="8"/>
      <c r="NR248" s="32"/>
      <c r="NS248" s="27"/>
      <c r="NT248" s="27"/>
      <c r="NV248" s="6"/>
      <c r="NW248" s="6"/>
      <c r="NX248" s="6"/>
      <c r="NY248" s="6"/>
      <c r="OA248" s="8"/>
      <c r="OB248" s="32"/>
      <c r="OC248" s="27"/>
      <c r="OD248" s="27"/>
      <c r="OF248" s="6"/>
      <c r="OG248" s="6"/>
      <c r="OH248" s="6"/>
      <c r="OI248" s="6"/>
      <c r="OK248" s="8"/>
      <c r="OL248" s="32"/>
      <c r="OM248" s="27"/>
      <c r="ON248" s="27"/>
      <c r="OP248" s="6"/>
      <c r="OQ248" s="6"/>
      <c r="OR248" s="6"/>
      <c r="OS248" s="6"/>
      <c r="OT248" s="6"/>
      <c r="PF248" s="8"/>
      <c r="PG248" s="32"/>
      <c r="PH248" s="27"/>
      <c r="PI248" s="27"/>
      <c r="PK248" s="6"/>
      <c r="PL248" s="6"/>
      <c r="PM248" s="6"/>
      <c r="PN248" s="6"/>
      <c r="PO248" s="6"/>
      <c r="PQ248" s="8"/>
      <c r="PR248" s="32"/>
      <c r="PS248" s="27"/>
      <c r="PT248" s="27"/>
      <c r="PV248" s="6"/>
      <c r="PW248" s="6"/>
      <c r="PX248" s="6"/>
      <c r="PY248" s="6"/>
      <c r="PZ248" s="6"/>
      <c r="QB248" s="8"/>
      <c r="QC248" s="32"/>
      <c r="QD248" s="27"/>
      <c r="QE248" s="27"/>
      <c r="QG248" s="6"/>
      <c r="QH248" s="6"/>
      <c r="QI248" s="6"/>
      <c r="QJ248" s="6"/>
      <c r="QK248" s="6"/>
      <c r="QM248" s="8"/>
      <c r="QN248" s="32"/>
      <c r="QO248" s="27"/>
      <c r="QP248" s="27"/>
      <c r="QR248" s="6"/>
      <c r="QS248" s="6"/>
      <c r="QT248" s="6"/>
      <c r="QU248" s="6"/>
      <c r="QV248" s="6"/>
      <c r="QX248" s="8"/>
      <c r="QY248" s="32"/>
      <c r="QZ248" s="27"/>
      <c r="RA248" s="27"/>
      <c r="RC248" s="6"/>
      <c r="RD248" s="6"/>
      <c r="RE248" s="6"/>
      <c r="RF248" s="6"/>
      <c r="RG248" s="6"/>
    </row>
    <row r="249" spans="141:475">
      <c r="EK249" s="8"/>
      <c r="EL249" s="32"/>
      <c r="EM249" s="27"/>
      <c r="EN249" s="27"/>
      <c r="EP249" s="6"/>
      <c r="EQ249" s="6"/>
      <c r="ER249" s="6"/>
      <c r="ES249" s="6"/>
      <c r="EU249" s="8"/>
      <c r="EV249" s="32"/>
      <c r="EW249" s="27"/>
      <c r="EX249" s="27"/>
      <c r="EZ249" s="6"/>
      <c r="FA249" s="6"/>
      <c r="FB249" s="6"/>
      <c r="FC249" s="6"/>
      <c r="FE249" s="8"/>
      <c r="FF249" s="32"/>
      <c r="FG249" s="27"/>
      <c r="FH249" s="27"/>
      <c r="FJ249" s="6"/>
      <c r="FK249" s="6"/>
      <c r="FL249" s="6"/>
      <c r="FM249" s="6"/>
      <c r="FO249" s="8"/>
      <c r="FP249" s="32"/>
      <c r="FQ249" s="27"/>
      <c r="FR249" s="27"/>
      <c r="FT249" s="6"/>
      <c r="FU249" s="6"/>
      <c r="FV249" s="6"/>
      <c r="FW249" s="6"/>
      <c r="FY249" s="8"/>
      <c r="FZ249" s="32"/>
      <c r="GA249" s="27"/>
      <c r="GB249" s="27"/>
      <c r="GD249" s="6"/>
      <c r="GE249" s="6"/>
      <c r="GF249" s="6"/>
      <c r="GG249" s="6"/>
      <c r="GI249" s="8"/>
      <c r="GJ249" s="32"/>
      <c r="GK249" s="27"/>
      <c r="GL249" s="27"/>
      <c r="GN249" s="6"/>
      <c r="GO249" s="6"/>
      <c r="GP249" s="6"/>
      <c r="GQ249" s="6"/>
      <c r="GS249" s="8"/>
      <c r="GT249" s="32"/>
      <c r="GU249" s="27"/>
      <c r="GV249" s="27"/>
      <c r="GX249" s="6"/>
      <c r="GY249" s="6"/>
      <c r="GZ249" s="6"/>
      <c r="HA249" s="6"/>
      <c r="HC249" s="8"/>
      <c r="HD249" s="32"/>
      <c r="HE249" s="27"/>
      <c r="HF249" s="27"/>
      <c r="HH249" s="6"/>
      <c r="HI249" s="6"/>
      <c r="HJ249" s="6"/>
      <c r="HK249" s="6"/>
      <c r="HM249" s="8"/>
      <c r="HN249" s="32"/>
      <c r="HO249" s="27"/>
      <c r="HP249" s="27"/>
      <c r="HR249" s="6"/>
      <c r="HS249" s="6"/>
      <c r="HT249" s="6"/>
      <c r="HU249" s="6"/>
      <c r="HW249" s="8"/>
      <c r="HX249" s="32"/>
      <c r="HY249" s="27"/>
      <c r="HZ249" s="27"/>
      <c r="IB249" s="6"/>
      <c r="IC249" s="6"/>
      <c r="ID249" s="6"/>
      <c r="IE249" s="6"/>
      <c r="IG249" s="8"/>
      <c r="IH249" s="32"/>
      <c r="II249" s="27"/>
      <c r="IJ249" s="27"/>
      <c r="IL249" s="6"/>
      <c r="IM249" s="6"/>
      <c r="IN249" s="6"/>
      <c r="IO249" s="6"/>
      <c r="IQ249" s="8"/>
      <c r="IR249" s="32"/>
      <c r="IS249" s="27"/>
      <c r="IT249" s="27"/>
      <c r="IV249" s="6"/>
      <c r="IW249" s="6"/>
      <c r="IX249" s="6"/>
      <c r="IY249" s="6"/>
      <c r="JA249" s="8"/>
      <c r="JB249" s="32"/>
      <c r="JC249" s="27"/>
      <c r="JD249" s="27"/>
      <c r="JF249" s="6"/>
      <c r="JG249" s="6"/>
      <c r="JH249" s="6"/>
      <c r="JI249" s="6"/>
      <c r="JK249" s="8"/>
      <c r="JL249" s="32"/>
      <c r="JM249" s="27"/>
      <c r="JN249" s="27"/>
      <c r="JP249" s="6"/>
      <c r="JQ249" s="6"/>
      <c r="JR249" s="6"/>
      <c r="JS249" s="6"/>
      <c r="JU249" s="8"/>
      <c r="JV249" s="32"/>
      <c r="JW249" s="27"/>
      <c r="JX249" s="27"/>
      <c r="JZ249" s="6"/>
      <c r="KA249" s="6"/>
      <c r="KB249" s="6"/>
      <c r="KC249" s="6"/>
      <c r="KE249" s="8"/>
      <c r="KF249" s="32"/>
      <c r="KG249" s="27"/>
      <c r="KH249" s="27"/>
      <c r="KJ249" s="6"/>
      <c r="KK249" s="6"/>
      <c r="KL249" s="6"/>
      <c r="KM249" s="6"/>
      <c r="KO249" s="8"/>
      <c r="KP249" s="32"/>
      <c r="KQ249" s="27"/>
      <c r="KR249" s="27"/>
      <c r="KT249" s="6"/>
      <c r="KU249" s="6"/>
      <c r="KV249" s="6"/>
      <c r="KW249" s="6"/>
      <c r="KY249" s="8"/>
      <c r="KZ249" s="32"/>
      <c r="LA249" s="27"/>
      <c r="LB249" s="27"/>
      <c r="LD249" s="6"/>
      <c r="LE249" s="6"/>
      <c r="LF249" s="6"/>
      <c r="LG249" s="6"/>
      <c r="LI249" s="8"/>
      <c r="LJ249" s="32"/>
      <c r="LK249" s="27"/>
      <c r="LL249" s="27"/>
      <c r="LN249" s="6"/>
      <c r="LO249" s="6"/>
      <c r="LP249" s="6"/>
      <c r="LQ249" s="6"/>
      <c r="LS249" s="8"/>
      <c r="LT249" s="32"/>
      <c r="LU249" s="27"/>
      <c r="LV249" s="27"/>
      <c r="LX249" s="6"/>
      <c r="LY249" s="6"/>
      <c r="LZ249" s="6"/>
      <c r="MA249" s="6"/>
      <c r="MC249" s="8"/>
      <c r="MD249" s="32"/>
      <c r="ME249" s="27"/>
      <c r="MF249" s="27"/>
      <c r="MH249" s="6"/>
      <c r="MI249" s="6"/>
      <c r="MJ249" s="6"/>
      <c r="MK249" s="6"/>
      <c r="MM249" s="8"/>
      <c r="MN249" s="32"/>
      <c r="MO249" s="27"/>
      <c r="MP249" s="27"/>
      <c r="MR249" s="6"/>
      <c r="MS249" s="6"/>
      <c r="MT249" s="6"/>
      <c r="MU249" s="6"/>
      <c r="MW249" s="8"/>
      <c r="MX249" s="32"/>
      <c r="MY249" s="27"/>
      <c r="MZ249" s="27"/>
      <c r="NB249" s="6"/>
      <c r="NC249" s="6"/>
      <c r="ND249" s="6"/>
      <c r="NE249" s="6"/>
      <c r="NG249" s="8"/>
      <c r="NH249" s="32"/>
      <c r="NI249" s="27"/>
      <c r="NJ249" s="27"/>
      <c r="NL249" s="6"/>
      <c r="NM249" s="6"/>
      <c r="NN249" s="6"/>
      <c r="NO249" s="6"/>
      <c r="NQ249" s="8"/>
      <c r="NR249" s="32"/>
      <c r="NS249" s="27"/>
      <c r="NT249" s="27"/>
      <c r="NV249" s="6"/>
      <c r="NW249" s="6"/>
      <c r="NX249" s="6"/>
      <c r="NY249" s="6"/>
      <c r="OA249" s="8"/>
      <c r="OB249" s="32"/>
      <c r="OC249" s="27"/>
      <c r="OD249" s="27"/>
      <c r="OF249" s="6"/>
      <c r="OG249" s="6"/>
      <c r="OH249" s="6"/>
      <c r="OI249" s="6"/>
      <c r="OK249" s="8"/>
      <c r="OL249" s="32"/>
      <c r="OM249" s="27"/>
      <c r="ON249" s="27"/>
      <c r="OP249" s="6"/>
      <c r="OQ249" s="6"/>
      <c r="OR249" s="6"/>
      <c r="OS249" s="6"/>
      <c r="OT249" s="6"/>
      <c r="PF249" s="8"/>
      <c r="PG249" s="32"/>
      <c r="PH249" s="27"/>
      <c r="PI249" s="27"/>
      <c r="PK249" s="6"/>
      <c r="PL249" s="6"/>
      <c r="PM249" s="6"/>
      <c r="PN249" s="6"/>
      <c r="PO249" s="6"/>
      <c r="PQ249" s="8"/>
      <c r="PR249" s="32"/>
      <c r="PS249" s="27"/>
      <c r="PT249" s="27"/>
      <c r="PV249" s="6"/>
      <c r="PW249" s="6"/>
      <c r="PX249" s="6"/>
      <c r="PY249" s="6"/>
      <c r="PZ249" s="6"/>
      <c r="QB249" s="8"/>
      <c r="QC249" s="32"/>
      <c r="QD249" s="27"/>
      <c r="QE249" s="27"/>
      <c r="QG249" s="6"/>
      <c r="QH249" s="6"/>
      <c r="QI249" s="6"/>
      <c r="QJ249" s="6"/>
      <c r="QK249" s="6"/>
      <c r="QM249" s="8"/>
      <c r="QN249" s="32"/>
      <c r="QO249" s="27"/>
      <c r="QP249" s="27"/>
      <c r="QR249" s="6"/>
      <c r="QS249" s="6"/>
      <c r="QT249" s="6"/>
      <c r="QU249" s="6"/>
      <c r="QV249" s="6"/>
      <c r="QX249" s="8"/>
      <c r="QY249" s="32"/>
      <c r="QZ249" s="27"/>
      <c r="RA249" s="27"/>
      <c r="RC249" s="6"/>
      <c r="RD249" s="6"/>
      <c r="RE249" s="6"/>
      <c r="RF249" s="6"/>
      <c r="RG249" s="6"/>
    </row>
    <row r="250" spans="141:475">
      <c r="EK250" s="8"/>
      <c r="EL250" s="32"/>
      <c r="EM250" s="27"/>
      <c r="EN250" s="27"/>
      <c r="EP250" s="6"/>
      <c r="EQ250" s="6"/>
      <c r="ER250" s="6"/>
      <c r="ES250" s="6"/>
      <c r="EU250" s="8"/>
      <c r="EV250" s="32"/>
      <c r="EW250" s="27"/>
      <c r="EX250" s="27"/>
      <c r="EZ250" s="6"/>
      <c r="FA250" s="6"/>
      <c r="FB250" s="6"/>
      <c r="FC250" s="6"/>
      <c r="FE250" s="8"/>
      <c r="FF250" s="32"/>
      <c r="FG250" s="27"/>
      <c r="FH250" s="27"/>
      <c r="FJ250" s="6"/>
      <c r="FK250" s="6"/>
      <c r="FL250" s="6"/>
      <c r="FM250" s="6"/>
      <c r="FO250" s="8"/>
      <c r="FP250" s="32"/>
      <c r="FQ250" s="27"/>
      <c r="FR250" s="27"/>
      <c r="FT250" s="6"/>
      <c r="FU250" s="6"/>
      <c r="FV250" s="6"/>
      <c r="FW250" s="6"/>
      <c r="FY250" s="8"/>
      <c r="FZ250" s="32"/>
      <c r="GA250" s="27"/>
      <c r="GB250" s="27"/>
      <c r="GD250" s="6"/>
      <c r="GE250" s="6"/>
      <c r="GF250" s="6"/>
      <c r="GG250" s="6"/>
      <c r="GI250" s="8"/>
      <c r="GJ250" s="32"/>
      <c r="GK250" s="27"/>
      <c r="GL250" s="27"/>
      <c r="GN250" s="6"/>
      <c r="GO250" s="6"/>
      <c r="GP250" s="6"/>
      <c r="GQ250" s="6"/>
      <c r="GS250" s="8"/>
      <c r="GT250" s="32"/>
      <c r="GU250" s="27"/>
      <c r="GV250" s="27"/>
      <c r="GX250" s="6"/>
      <c r="GY250" s="6"/>
      <c r="GZ250" s="6"/>
      <c r="HA250" s="6"/>
      <c r="HC250" s="8"/>
      <c r="HD250" s="32"/>
      <c r="HE250" s="27"/>
      <c r="HF250" s="27"/>
      <c r="HH250" s="6"/>
      <c r="HI250" s="6"/>
      <c r="HJ250" s="6"/>
      <c r="HK250" s="6"/>
      <c r="HM250" s="8"/>
      <c r="HN250" s="32"/>
      <c r="HO250" s="27"/>
      <c r="HP250" s="27"/>
      <c r="HR250" s="6"/>
      <c r="HS250" s="6"/>
      <c r="HT250" s="6"/>
      <c r="HU250" s="6"/>
      <c r="HW250" s="8"/>
      <c r="HX250" s="32"/>
      <c r="HY250" s="27"/>
      <c r="HZ250" s="27"/>
      <c r="IB250" s="6"/>
      <c r="IC250" s="6"/>
      <c r="ID250" s="6"/>
      <c r="IE250" s="6"/>
      <c r="IG250" s="8"/>
      <c r="IH250" s="32"/>
      <c r="II250" s="27"/>
      <c r="IJ250" s="27"/>
      <c r="IL250" s="6"/>
      <c r="IM250" s="6"/>
      <c r="IN250" s="6"/>
      <c r="IO250" s="6"/>
      <c r="IQ250" s="8"/>
      <c r="IR250" s="32"/>
      <c r="IS250" s="27"/>
      <c r="IT250" s="27"/>
      <c r="IV250" s="6"/>
      <c r="IW250" s="6"/>
      <c r="IX250" s="6"/>
      <c r="IY250" s="6"/>
      <c r="JA250" s="8"/>
      <c r="JB250" s="32"/>
      <c r="JC250" s="27"/>
      <c r="JD250" s="27"/>
      <c r="JF250" s="6"/>
      <c r="JG250" s="6"/>
      <c r="JH250" s="6"/>
      <c r="JI250" s="6"/>
      <c r="JK250" s="8"/>
      <c r="JL250" s="32"/>
      <c r="JM250" s="27"/>
      <c r="JN250" s="27"/>
      <c r="JP250" s="6"/>
      <c r="JQ250" s="6"/>
      <c r="JR250" s="6"/>
      <c r="JS250" s="6"/>
      <c r="JU250" s="8"/>
      <c r="JV250" s="32"/>
      <c r="JW250" s="27"/>
      <c r="JX250" s="27"/>
      <c r="JZ250" s="6"/>
      <c r="KA250" s="6"/>
      <c r="KB250" s="6"/>
      <c r="KC250" s="6"/>
      <c r="KE250" s="8"/>
      <c r="KF250" s="32"/>
      <c r="KG250" s="27"/>
      <c r="KH250" s="27"/>
      <c r="KJ250" s="6"/>
      <c r="KK250" s="6"/>
      <c r="KL250" s="6"/>
      <c r="KM250" s="6"/>
      <c r="KO250" s="8"/>
      <c r="KP250" s="32"/>
      <c r="KQ250" s="27"/>
      <c r="KR250" s="27"/>
      <c r="KT250" s="6"/>
      <c r="KU250" s="6"/>
      <c r="KV250" s="6"/>
      <c r="KW250" s="6"/>
      <c r="KY250" s="8"/>
      <c r="KZ250" s="32"/>
      <c r="LA250" s="27"/>
      <c r="LB250" s="27"/>
      <c r="LD250" s="6"/>
      <c r="LE250" s="6"/>
      <c r="LF250" s="6"/>
      <c r="LG250" s="6"/>
      <c r="LI250" s="8"/>
      <c r="LJ250" s="32"/>
      <c r="LK250" s="27"/>
      <c r="LL250" s="27"/>
      <c r="LN250" s="6"/>
      <c r="LO250" s="6"/>
      <c r="LP250" s="6"/>
      <c r="LQ250" s="6"/>
      <c r="LS250" s="8"/>
      <c r="LT250" s="32"/>
      <c r="LU250" s="27"/>
      <c r="LV250" s="27"/>
      <c r="LX250" s="6"/>
      <c r="LY250" s="6"/>
      <c r="LZ250" s="6"/>
      <c r="MA250" s="6"/>
      <c r="MC250" s="8"/>
      <c r="MD250" s="32"/>
      <c r="ME250" s="27"/>
      <c r="MF250" s="27"/>
      <c r="MH250" s="6"/>
      <c r="MI250" s="6"/>
      <c r="MJ250" s="6"/>
      <c r="MK250" s="6"/>
      <c r="MM250" s="8"/>
      <c r="MN250" s="32"/>
      <c r="MO250" s="27"/>
      <c r="MP250" s="27"/>
      <c r="MR250" s="6"/>
      <c r="MS250" s="6"/>
      <c r="MT250" s="6"/>
      <c r="MU250" s="6"/>
      <c r="MW250" s="8"/>
      <c r="MX250" s="32"/>
      <c r="MY250" s="27"/>
      <c r="MZ250" s="27"/>
      <c r="NB250" s="6"/>
      <c r="NC250" s="6"/>
      <c r="ND250" s="6"/>
      <c r="NE250" s="6"/>
      <c r="NG250" s="8"/>
      <c r="NH250" s="32"/>
      <c r="NI250" s="27"/>
      <c r="NJ250" s="27"/>
      <c r="NL250" s="6"/>
      <c r="NM250" s="6"/>
      <c r="NN250" s="6"/>
      <c r="NO250" s="6"/>
      <c r="NQ250" s="8"/>
      <c r="NR250" s="32"/>
      <c r="NS250" s="27"/>
      <c r="NT250" s="27"/>
      <c r="NV250" s="6"/>
      <c r="NW250" s="6"/>
      <c r="NX250" s="6"/>
      <c r="NY250" s="6"/>
      <c r="OA250" s="8"/>
      <c r="OB250" s="32"/>
      <c r="OC250" s="27"/>
      <c r="OD250" s="27"/>
      <c r="OF250" s="6"/>
      <c r="OG250" s="6"/>
      <c r="OH250" s="6"/>
      <c r="OI250" s="6"/>
      <c r="OK250" s="8"/>
      <c r="OL250" s="32"/>
      <c r="OM250" s="27"/>
      <c r="ON250" s="27"/>
      <c r="OP250" s="6"/>
      <c r="OQ250" s="6"/>
      <c r="OR250" s="6"/>
      <c r="OS250" s="6"/>
      <c r="OT250" s="6"/>
      <c r="PF250" s="8"/>
      <c r="PG250" s="32"/>
      <c r="PH250" s="27"/>
      <c r="PI250" s="27"/>
      <c r="PK250" s="6"/>
      <c r="PL250" s="6"/>
      <c r="PM250" s="6"/>
      <c r="PN250" s="6"/>
      <c r="PO250" s="6"/>
      <c r="PQ250" s="8"/>
      <c r="PR250" s="32"/>
      <c r="PS250" s="27"/>
      <c r="PT250" s="27"/>
      <c r="PV250" s="6"/>
      <c r="PW250" s="6"/>
      <c r="PX250" s="6"/>
      <c r="PY250" s="6"/>
      <c r="PZ250" s="6"/>
      <c r="QB250" s="8"/>
      <c r="QC250" s="32"/>
      <c r="QD250" s="27"/>
      <c r="QE250" s="27"/>
      <c r="QG250" s="6"/>
      <c r="QH250" s="6"/>
      <c r="QI250" s="6"/>
      <c r="QJ250" s="6"/>
      <c r="QK250" s="6"/>
      <c r="QM250" s="8"/>
      <c r="QN250" s="32"/>
      <c r="QO250" s="27"/>
      <c r="QP250" s="27"/>
      <c r="QR250" s="6"/>
      <c r="QS250" s="6"/>
      <c r="QT250" s="6"/>
      <c r="QU250" s="6"/>
      <c r="QV250" s="6"/>
      <c r="QX250" s="8"/>
      <c r="QY250" s="32"/>
      <c r="QZ250" s="27"/>
      <c r="RA250" s="27"/>
      <c r="RC250" s="6"/>
      <c r="RD250" s="6"/>
      <c r="RE250" s="6"/>
      <c r="RF250" s="6"/>
      <c r="RG250" s="6"/>
    </row>
    <row r="251" spans="141:475">
      <c r="EK251" s="8"/>
      <c r="EL251" s="32"/>
      <c r="EM251" s="27"/>
      <c r="EN251" s="27"/>
      <c r="EP251" s="6"/>
      <c r="EQ251" s="6"/>
      <c r="ER251" s="6"/>
      <c r="ES251" s="6"/>
      <c r="EU251" s="8"/>
      <c r="EV251" s="32"/>
      <c r="EW251" s="27"/>
      <c r="EX251" s="27"/>
      <c r="EZ251" s="6"/>
      <c r="FA251" s="6"/>
      <c r="FB251" s="6"/>
      <c r="FC251" s="6"/>
      <c r="FE251" s="8"/>
      <c r="FF251" s="32"/>
      <c r="FG251" s="27"/>
      <c r="FH251" s="27"/>
      <c r="FJ251" s="6"/>
      <c r="FK251" s="6"/>
      <c r="FL251" s="6"/>
      <c r="FM251" s="6"/>
      <c r="FO251" s="8"/>
      <c r="FP251" s="32"/>
      <c r="FQ251" s="27"/>
      <c r="FR251" s="27"/>
      <c r="FT251" s="6"/>
      <c r="FU251" s="6"/>
      <c r="FV251" s="6"/>
      <c r="FW251" s="6"/>
      <c r="FY251" s="8"/>
      <c r="FZ251" s="32"/>
      <c r="GA251" s="27"/>
      <c r="GB251" s="27"/>
      <c r="GD251" s="6"/>
      <c r="GE251" s="6"/>
      <c r="GF251" s="6"/>
      <c r="GG251" s="6"/>
      <c r="GI251" s="8"/>
      <c r="GJ251" s="32"/>
      <c r="GK251" s="27"/>
      <c r="GL251" s="27"/>
      <c r="GN251" s="6"/>
      <c r="GO251" s="6"/>
      <c r="GP251" s="6"/>
      <c r="GQ251" s="6"/>
      <c r="GS251" s="8"/>
      <c r="GT251" s="32"/>
      <c r="GU251" s="27"/>
      <c r="GV251" s="27"/>
      <c r="GX251" s="6"/>
      <c r="GY251" s="6"/>
      <c r="GZ251" s="6"/>
      <c r="HA251" s="6"/>
      <c r="HC251" s="8"/>
      <c r="HD251" s="32"/>
      <c r="HE251" s="27"/>
      <c r="HF251" s="27"/>
      <c r="HH251" s="6"/>
      <c r="HI251" s="6"/>
      <c r="HJ251" s="6"/>
      <c r="HK251" s="6"/>
      <c r="HM251" s="8"/>
      <c r="HN251" s="32"/>
      <c r="HO251" s="27"/>
      <c r="HP251" s="27"/>
      <c r="HR251" s="6"/>
      <c r="HS251" s="6"/>
      <c r="HT251" s="6"/>
      <c r="HU251" s="6"/>
      <c r="HW251" s="8"/>
      <c r="HX251" s="32"/>
      <c r="HY251" s="27"/>
      <c r="HZ251" s="27"/>
      <c r="IB251" s="6"/>
      <c r="IC251" s="6"/>
      <c r="ID251" s="6"/>
      <c r="IE251" s="6"/>
      <c r="IG251" s="8"/>
      <c r="IH251" s="32"/>
      <c r="II251" s="27"/>
      <c r="IJ251" s="27"/>
      <c r="IL251" s="6"/>
      <c r="IM251" s="6"/>
      <c r="IN251" s="6"/>
      <c r="IO251" s="6"/>
      <c r="IQ251" s="8"/>
      <c r="IR251" s="32"/>
      <c r="IS251" s="27"/>
      <c r="IT251" s="27"/>
      <c r="IV251" s="6"/>
      <c r="IW251" s="6"/>
      <c r="IX251" s="6"/>
      <c r="IY251" s="6"/>
      <c r="JA251" s="8"/>
      <c r="JB251" s="32"/>
      <c r="JC251" s="27"/>
      <c r="JD251" s="27"/>
      <c r="JF251" s="6"/>
      <c r="JG251" s="6"/>
      <c r="JH251" s="6"/>
      <c r="JI251" s="6"/>
      <c r="JK251" s="8"/>
      <c r="JL251" s="32"/>
      <c r="JM251" s="27"/>
      <c r="JN251" s="27"/>
      <c r="JP251" s="6"/>
      <c r="JQ251" s="6"/>
      <c r="JR251" s="6"/>
      <c r="JS251" s="6"/>
      <c r="JU251" s="8"/>
      <c r="JV251" s="32"/>
      <c r="JW251" s="27"/>
      <c r="JX251" s="27"/>
      <c r="JZ251" s="6"/>
      <c r="KA251" s="6"/>
      <c r="KB251" s="6"/>
      <c r="KC251" s="6"/>
      <c r="KE251" s="8"/>
      <c r="KF251" s="32"/>
      <c r="KG251" s="27"/>
      <c r="KH251" s="27"/>
      <c r="KJ251" s="6"/>
      <c r="KK251" s="6"/>
      <c r="KL251" s="6"/>
      <c r="KM251" s="6"/>
      <c r="KO251" s="8"/>
      <c r="KP251" s="32"/>
      <c r="KQ251" s="27"/>
      <c r="KR251" s="27"/>
      <c r="KT251" s="6"/>
      <c r="KU251" s="6"/>
      <c r="KV251" s="6"/>
      <c r="KW251" s="6"/>
      <c r="KY251" s="8"/>
      <c r="KZ251" s="32"/>
      <c r="LA251" s="27"/>
      <c r="LB251" s="27"/>
      <c r="LD251" s="6"/>
      <c r="LE251" s="6"/>
      <c r="LF251" s="6"/>
      <c r="LG251" s="6"/>
      <c r="LI251" s="8"/>
      <c r="LJ251" s="32"/>
      <c r="LK251" s="27"/>
      <c r="LL251" s="27"/>
      <c r="LN251" s="6"/>
      <c r="LO251" s="6"/>
      <c r="LP251" s="6"/>
      <c r="LQ251" s="6"/>
      <c r="LS251" s="8"/>
      <c r="LT251" s="32"/>
      <c r="LU251" s="27"/>
      <c r="LV251" s="27"/>
      <c r="LX251" s="6"/>
      <c r="LY251" s="6"/>
      <c r="LZ251" s="6"/>
      <c r="MA251" s="6"/>
      <c r="MC251" s="8"/>
      <c r="MD251" s="32"/>
      <c r="ME251" s="27"/>
      <c r="MF251" s="27"/>
      <c r="MH251" s="6"/>
      <c r="MI251" s="6"/>
      <c r="MJ251" s="6"/>
      <c r="MK251" s="6"/>
      <c r="MM251" s="8"/>
      <c r="MN251" s="32"/>
      <c r="MO251" s="27"/>
      <c r="MP251" s="27"/>
      <c r="MR251" s="6"/>
      <c r="MS251" s="6"/>
      <c r="MT251" s="6"/>
      <c r="MU251" s="6"/>
      <c r="MW251" s="8"/>
      <c r="MX251" s="32"/>
      <c r="MY251" s="27"/>
      <c r="MZ251" s="27"/>
      <c r="NB251" s="6"/>
      <c r="NC251" s="6"/>
      <c r="ND251" s="6"/>
      <c r="NE251" s="6"/>
      <c r="NG251" s="8"/>
      <c r="NH251" s="32"/>
      <c r="NI251" s="27"/>
      <c r="NJ251" s="27"/>
      <c r="NL251" s="6"/>
      <c r="NM251" s="6"/>
      <c r="NN251" s="6"/>
      <c r="NO251" s="6"/>
      <c r="NQ251" s="8"/>
      <c r="NR251" s="32"/>
      <c r="NS251" s="27"/>
      <c r="NT251" s="27"/>
      <c r="NV251" s="6"/>
      <c r="NW251" s="6"/>
      <c r="NX251" s="6"/>
      <c r="NY251" s="6"/>
      <c r="OA251" s="8"/>
      <c r="OB251" s="32"/>
      <c r="OC251" s="27"/>
      <c r="OD251" s="27"/>
      <c r="OF251" s="6"/>
      <c r="OG251" s="6"/>
      <c r="OH251" s="6"/>
      <c r="OI251" s="6"/>
      <c r="OK251" s="8"/>
      <c r="OL251" s="32"/>
      <c r="OM251" s="27"/>
      <c r="ON251" s="27"/>
      <c r="OP251" s="6"/>
      <c r="OQ251" s="6"/>
      <c r="OR251" s="6"/>
      <c r="OS251" s="6"/>
      <c r="OT251" s="6"/>
      <c r="PF251" s="8"/>
      <c r="PG251" s="32"/>
      <c r="PH251" s="27"/>
      <c r="PI251" s="27"/>
      <c r="PK251" s="6"/>
      <c r="PL251" s="6"/>
      <c r="PM251" s="6"/>
      <c r="PN251" s="6"/>
      <c r="PO251" s="6"/>
      <c r="PQ251" s="8"/>
      <c r="PR251" s="32"/>
      <c r="PS251" s="27"/>
      <c r="PT251" s="27"/>
      <c r="PV251" s="6"/>
      <c r="PW251" s="6"/>
      <c r="PX251" s="6"/>
      <c r="PY251" s="6"/>
      <c r="PZ251" s="6"/>
      <c r="QB251" s="8"/>
      <c r="QC251" s="32"/>
      <c r="QD251" s="27"/>
      <c r="QE251" s="27"/>
      <c r="QG251" s="6"/>
      <c r="QH251" s="6"/>
      <c r="QI251" s="6"/>
      <c r="QJ251" s="6"/>
      <c r="QK251" s="6"/>
      <c r="QM251" s="8"/>
      <c r="QN251" s="32"/>
      <c r="QO251" s="27"/>
      <c r="QP251" s="27"/>
      <c r="QR251" s="6"/>
      <c r="QS251" s="6"/>
      <c r="QT251" s="6"/>
      <c r="QU251" s="6"/>
      <c r="QV251" s="6"/>
      <c r="QX251" s="8"/>
      <c r="QY251" s="32"/>
      <c r="QZ251" s="27"/>
      <c r="RA251" s="27"/>
      <c r="RC251" s="6"/>
      <c r="RD251" s="6"/>
      <c r="RE251" s="6"/>
      <c r="RF251" s="6"/>
      <c r="RG251" s="6"/>
    </row>
    <row r="252" spans="141:475">
      <c r="EK252" s="8"/>
      <c r="EL252" s="32"/>
      <c r="EM252" s="27"/>
      <c r="EN252" s="27"/>
      <c r="EP252" s="6"/>
      <c r="EQ252" s="6"/>
      <c r="ER252" s="6"/>
      <c r="ES252" s="6"/>
      <c r="EU252" s="8"/>
      <c r="EV252" s="32"/>
      <c r="EW252" s="27"/>
      <c r="EX252" s="27"/>
      <c r="EZ252" s="6"/>
      <c r="FA252" s="6"/>
      <c r="FB252" s="6"/>
      <c r="FC252" s="6"/>
      <c r="FE252" s="8"/>
      <c r="FF252" s="32"/>
      <c r="FG252" s="27"/>
      <c r="FH252" s="27"/>
      <c r="FJ252" s="6"/>
      <c r="FK252" s="6"/>
      <c r="FL252" s="6"/>
      <c r="FM252" s="6"/>
      <c r="FO252" s="8"/>
      <c r="FP252" s="32"/>
      <c r="FQ252" s="27"/>
      <c r="FR252" s="27"/>
      <c r="FT252" s="6"/>
      <c r="FU252" s="6"/>
      <c r="FV252" s="6"/>
      <c r="FW252" s="6"/>
      <c r="FY252" s="8"/>
      <c r="FZ252" s="32"/>
      <c r="GA252" s="27"/>
      <c r="GB252" s="27"/>
      <c r="GD252" s="6"/>
      <c r="GE252" s="6"/>
      <c r="GF252" s="6"/>
      <c r="GG252" s="6"/>
      <c r="GI252" s="8"/>
      <c r="GJ252" s="32"/>
      <c r="GK252" s="27"/>
      <c r="GL252" s="27"/>
      <c r="GN252" s="6"/>
      <c r="GO252" s="6"/>
      <c r="GP252" s="6"/>
      <c r="GQ252" s="6"/>
      <c r="GS252" s="8"/>
      <c r="GT252" s="32"/>
      <c r="GU252" s="27"/>
      <c r="GV252" s="27"/>
      <c r="GX252" s="6"/>
      <c r="GY252" s="6"/>
      <c r="GZ252" s="6"/>
      <c r="HA252" s="6"/>
      <c r="HC252" s="8"/>
      <c r="HD252" s="32"/>
      <c r="HE252" s="27"/>
      <c r="HF252" s="27"/>
      <c r="HH252" s="6"/>
      <c r="HI252" s="6"/>
      <c r="HJ252" s="6"/>
      <c r="HK252" s="6"/>
      <c r="HM252" s="8"/>
      <c r="HN252" s="32"/>
      <c r="HO252" s="27"/>
      <c r="HP252" s="27"/>
      <c r="HR252" s="6"/>
      <c r="HS252" s="6"/>
      <c r="HT252" s="6"/>
      <c r="HU252" s="6"/>
      <c r="HW252" s="8"/>
      <c r="HX252" s="32"/>
      <c r="HY252" s="27"/>
      <c r="HZ252" s="27"/>
      <c r="IB252" s="6"/>
      <c r="IC252" s="6"/>
      <c r="ID252" s="6"/>
      <c r="IE252" s="6"/>
      <c r="IG252" s="8"/>
      <c r="IH252" s="32"/>
      <c r="II252" s="27"/>
      <c r="IJ252" s="27"/>
      <c r="IL252" s="6"/>
      <c r="IM252" s="6"/>
      <c r="IN252" s="6"/>
      <c r="IO252" s="6"/>
      <c r="IQ252" s="8"/>
      <c r="IR252" s="32"/>
      <c r="IS252" s="27"/>
      <c r="IT252" s="27"/>
      <c r="IV252" s="6"/>
      <c r="IW252" s="6"/>
      <c r="IX252" s="6"/>
      <c r="IY252" s="6"/>
      <c r="JA252" s="8"/>
      <c r="JB252" s="32"/>
      <c r="JC252" s="27"/>
      <c r="JD252" s="27"/>
      <c r="JF252" s="6"/>
      <c r="JG252" s="6"/>
      <c r="JH252" s="6"/>
      <c r="JI252" s="6"/>
      <c r="JK252" s="8"/>
      <c r="JL252" s="32"/>
      <c r="JM252" s="27"/>
      <c r="JN252" s="27"/>
      <c r="JP252" s="6"/>
      <c r="JQ252" s="6"/>
      <c r="JR252" s="6"/>
      <c r="JS252" s="6"/>
      <c r="JU252" s="8"/>
      <c r="JV252" s="32"/>
      <c r="JW252" s="27"/>
      <c r="JX252" s="27"/>
      <c r="JZ252" s="6"/>
      <c r="KA252" s="6"/>
      <c r="KB252" s="6"/>
      <c r="KC252" s="6"/>
      <c r="KE252" s="8"/>
      <c r="KF252" s="32"/>
      <c r="KG252" s="27"/>
      <c r="KH252" s="27"/>
      <c r="KJ252" s="6"/>
      <c r="KK252" s="6"/>
      <c r="KL252" s="6"/>
      <c r="KM252" s="6"/>
      <c r="KO252" s="8"/>
      <c r="KP252" s="32"/>
      <c r="KQ252" s="27"/>
      <c r="KR252" s="27"/>
      <c r="KT252" s="6"/>
      <c r="KU252" s="6"/>
      <c r="KV252" s="6"/>
      <c r="KW252" s="6"/>
      <c r="KY252" s="8"/>
      <c r="KZ252" s="32"/>
      <c r="LA252" s="27"/>
      <c r="LB252" s="27"/>
      <c r="LD252" s="6"/>
      <c r="LE252" s="6"/>
      <c r="LF252" s="6"/>
      <c r="LG252" s="6"/>
      <c r="LI252" s="8"/>
      <c r="LJ252" s="32"/>
      <c r="LK252" s="27"/>
      <c r="LL252" s="27"/>
      <c r="LN252" s="6"/>
      <c r="LO252" s="6"/>
      <c r="LP252" s="6"/>
      <c r="LQ252" s="6"/>
      <c r="LS252" s="8"/>
      <c r="LT252" s="32"/>
      <c r="LU252" s="27"/>
      <c r="LV252" s="27"/>
      <c r="LX252" s="6"/>
      <c r="LY252" s="6"/>
      <c r="LZ252" s="6"/>
      <c r="MA252" s="6"/>
      <c r="MC252" s="8"/>
      <c r="MD252" s="32"/>
      <c r="ME252" s="27"/>
      <c r="MF252" s="27"/>
      <c r="MH252" s="6"/>
      <c r="MI252" s="6"/>
      <c r="MJ252" s="6"/>
      <c r="MK252" s="6"/>
      <c r="MM252" s="8"/>
      <c r="MN252" s="32"/>
      <c r="MO252" s="27"/>
      <c r="MP252" s="27"/>
      <c r="MR252" s="6"/>
      <c r="MS252" s="6"/>
      <c r="MT252" s="6"/>
      <c r="MU252" s="6"/>
      <c r="MW252" s="8"/>
      <c r="MX252" s="32"/>
      <c r="MY252" s="27"/>
      <c r="MZ252" s="27"/>
      <c r="NB252" s="6"/>
      <c r="NC252" s="6"/>
      <c r="ND252" s="6"/>
      <c r="NE252" s="6"/>
      <c r="NG252" s="8"/>
      <c r="NH252" s="32"/>
      <c r="NI252" s="27"/>
      <c r="NJ252" s="27"/>
      <c r="NL252" s="6"/>
      <c r="NM252" s="6"/>
      <c r="NN252" s="6"/>
      <c r="NO252" s="6"/>
      <c r="NQ252" s="8"/>
      <c r="NR252" s="32"/>
      <c r="NS252" s="27"/>
      <c r="NT252" s="27"/>
      <c r="NV252" s="6"/>
      <c r="NW252" s="6"/>
      <c r="NX252" s="6"/>
      <c r="NY252" s="6"/>
      <c r="OA252" s="8"/>
      <c r="OB252" s="32"/>
      <c r="OC252" s="27"/>
      <c r="OD252" s="27"/>
      <c r="OF252" s="6"/>
      <c r="OG252" s="6"/>
      <c r="OH252" s="6"/>
      <c r="OI252" s="6"/>
      <c r="OK252" s="8"/>
      <c r="OL252" s="32"/>
      <c r="OM252" s="27"/>
      <c r="ON252" s="27"/>
      <c r="OP252" s="6"/>
      <c r="OQ252" s="6"/>
      <c r="OR252" s="6"/>
      <c r="OS252" s="6"/>
      <c r="OT252" s="6"/>
      <c r="PF252" s="8"/>
      <c r="PG252" s="32"/>
      <c r="PH252" s="27"/>
      <c r="PI252" s="27"/>
      <c r="PK252" s="6"/>
      <c r="PL252" s="6"/>
      <c r="PM252" s="6"/>
      <c r="PN252" s="6"/>
      <c r="PO252" s="6"/>
      <c r="PQ252" s="8"/>
      <c r="PR252" s="32"/>
      <c r="PS252" s="27"/>
      <c r="PT252" s="27"/>
      <c r="PV252" s="6"/>
      <c r="PW252" s="6"/>
      <c r="PX252" s="6"/>
      <c r="PY252" s="6"/>
      <c r="PZ252" s="6"/>
      <c r="QB252" s="8"/>
      <c r="QC252" s="32"/>
      <c r="QD252" s="27"/>
      <c r="QE252" s="27"/>
      <c r="QG252" s="6"/>
      <c r="QH252" s="6"/>
      <c r="QI252" s="6"/>
      <c r="QJ252" s="6"/>
      <c r="QK252" s="6"/>
      <c r="QM252" s="8"/>
      <c r="QN252" s="32"/>
      <c r="QO252" s="27"/>
      <c r="QP252" s="27"/>
      <c r="QR252" s="6"/>
      <c r="QS252" s="6"/>
      <c r="QT252" s="6"/>
      <c r="QU252" s="6"/>
      <c r="QV252" s="6"/>
      <c r="QX252" s="8"/>
      <c r="QY252" s="32"/>
      <c r="QZ252" s="27"/>
      <c r="RA252" s="27"/>
      <c r="RC252" s="6"/>
      <c r="RD252" s="6"/>
      <c r="RE252" s="6"/>
      <c r="RF252" s="6"/>
      <c r="RG252" s="6"/>
    </row>
    <row r="253" spans="141:475">
      <c r="EK253" s="8"/>
      <c r="EL253" s="32"/>
      <c r="EM253" s="27"/>
      <c r="EN253" s="27"/>
      <c r="EP253" s="6"/>
      <c r="EQ253" s="6"/>
      <c r="ER253" s="6"/>
      <c r="ES253" s="6"/>
      <c r="EU253" s="8"/>
      <c r="EV253" s="32"/>
      <c r="EW253" s="27"/>
      <c r="EX253" s="27"/>
      <c r="EZ253" s="6"/>
      <c r="FA253" s="6"/>
      <c r="FB253" s="6"/>
      <c r="FC253" s="6"/>
      <c r="FE253" s="8"/>
      <c r="FF253" s="32"/>
      <c r="FG253" s="27"/>
      <c r="FH253" s="27"/>
      <c r="FJ253" s="6"/>
      <c r="FK253" s="6"/>
      <c r="FL253" s="6"/>
      <c r="FM253" s="6"/>
      <c r="FO253" s="8"/>
      <c r="FP253" s="32"/>
      <c r="FQ253" s="27"/>
      <c r="FR253" s="27"/>
      <c r="FT253" s="6"/>
      <c r="FU253" s="6"/>
      <c r="FV253" s="6"/>
      <c r="FW253" s="6"/>
      <c r="FY253" s="8"/>
      <c r="FZ253" s="32"/>
      <c r="GA253" s="27"/>
      <c r="GB253" s="27"/>
      <c r="GD253" s="6"/>
      <c r="GE253" s="6"/>
      <c r="GF253" s="6"/>
      <c r="GG253" s="6"/>
      <c r="GI253" s="8"/>
      <c r="GJ253" s="32"/>
      <c r="GK253" s="27"/>
      <c r="GL253" s="27"/>
      <c r="GN253" s="6"/>
      <c r="GO253" s="6"/>
      <c r="GP253" s="6"/>
      <c r="GQ253" s="6"/>
      <c r="GS253" s="8"/>
      <c r="GT253" s="32"/>
      <c r="GU253" s="27"/>
      <c r="GV253" s="27"/>
      <c r="GX253" s="6"/>
      <c r="GY253" s="6"/>
      <c r="GZ253" s="6"/>
      <c r="HA253" s="6"/>
      <c r="HC253" s="8"/>
      <c r="HD253" s="32"/>
      <c r="HE253" s="27"/>
      <c r="HF253" s="27"/>
      <c r="HH253" s="6"/>
      <c r="HI253" s="6"/>
      <c r="HJ253" s="6"/>
      <c r="HK253" s="6"/>
      <c r="HM253" s="8"/>
      <c r="HN253" s="32"/>
      <c r="HO253" s="27"/>
      <c r="HP253" s="27"/>
      <c r="HR253" s="6"/>
      <c r="HS253" s="6"/>
      <c r="HT253" s="6"/>
      <c r="HU253" s="6"/>
      <c r="HW253" s="8"/>
      <c r="HX253" s="32"/>
      <c r="HY253" s="27"/>
      <c r="HZ253" s="27"/>
      <c r="IB253" s="6"/>
      <c r="IC253" s="6"/>
      <c r="ID253" s="6"/>
      <c r="IE253" s="6"/>
      <c r="IG253" s="8"/>
      <c r="IH253" s="32"/>
      <c r="II253" s="27"/>
      <c r="IJ253" s="27"/>
      <c r="IL253" s="6"/>
      <c r="IM253" s="6"/>
      <c r="IN253" s="6"/>
      <c r="IO253" s="6"/>
      <c r="IQ253" s="8"/>
      <c r="IR253" s="32"/>
      <c r="IS253" s="27"/>
      <c r="IT253" s="27"/>
      <c r="IV253" s="6"/>
      <c r="IW253" s="6"/>
      <c r="IX253" s="6"/>
      <c r="IY253" s="6"/>
      <c r="JA253" s="8"/>
      <c r="JB253" s="32"/>
      <c r="JC253" s="27"/>
      <c r="JD253" s="27"/>
      <c r="JF253" s="6"/>
      <c r="JG253" s="6"/>
      <c r="JH253" s="6"/>
      <c r="JI253" s="6"/>
      <c r="JK253" s="8"/>
      <c r="JL253" s="32"/>
      <c r="JM253" s="27"/>
      <c r="JN253" s="27"/>
      <c r="JP253" s="6"/>
      <c r="JQ253" s="6"/>
      <c r="JR253" s="6"/>
      <c r="JS253" s="6"/>
      <c r="JU253" s="8"/>
      <c r="JV253" s="32"/>
      <c r="JW253" s="27"/>
      <c r="JX253" s="27"/>
      <c r="JZ253" s="6"/>
      <c r="KA253" s="6"/>
      <c r="KB253" s="6"/>
      <c r="KC253" s="6"/>
      <c r="KE253" s="8"/>
      <c r="KF253" s="32"/>
      <c r="KG253" s="27"/>
      <c r="KH253" s="27"/>
      <c r="KJ253" s="6"/>
      <c r="KK253" s="6"/>
      <c r="KL253" s="6"/>
      <c r="KM253" s="6"/>
      <c r="KO253" s="8"/>
      <c r="KP253" s="32"/>
      <c r="KQ253" s="27"/>
      <c r="KR253" s="27"/>
      <c r="KT253" s="6"/>
      <c r="KU253" s="6"/>
      <c r="KV253" s="6"/>
      <c r="KW253" s="6"/>
      <c r="KY253" s="8"/>
      <c r="KZ253" s="32"/>
      <c r="LA253" s="27"/>
      <c r="LB253" s="27"/>
      <c r="LD253" s="6"/>
      <c r="LE253" s="6"/>
      <c r="LF253" s="6"/>
      <c r="LG253" s="6"/>
      <c r="LI253" s="8"/>
      <c r="LJ253" s="32"/>
      <c r="LK253" s="27"/>
      <c r="LL253" s="27"/>
      <c r="LN253" s="6"/>
      <c r="LO253" s="6"/>
      <c r="LP253" s="6"/>
      <c r="LQ253" s="6"/>
      <c r="LS253" s="8"/>
      <c r="LT253" s="32"/>
      <c r="LU253" s="27"/>
      <c r="LV253" s="27"/>
      <c r="LX253" s="6"/>
      <c r="LY253" s="6"/>
      <c r="LZ253" s="6"/>
      <c r="MA253" s="6"/>
      <c r="MC253" s="8"/>
      <c r="MD253" s="32"/>
      <c r="ME253" s="27"/>
      <c r="MF253" s="27"/>
      <c r="MH253" s="6"/>
      <c r="MI253" s="6"/>
      <c r="MJ253" s="6"/>
      <c r="MK253" s="6"/>
      <c r="MM253" s="8"/>
      <c r="MN253" s="32"/>
      <c r="MO253" s="27"/>
      <c r="MP253" s="27"/>
      <c r="MR253" s="6"/>
      <c r="MS253" s="6"/>
      <c r="MT253" s="6"/>
      <c r="MU253" s="6"/>
      <c r="MW253" s="8"/>
      <c r="MX253" s="32"/>
      <c r="MY253" s="27"/>
      <c r="MZ253" s="27"/>
      <c r="NB253" s="6"/>
      <c r="NC253" s="6"/>
      <c r="ND253" s="6"/>
      <c r="NE253" s="6"/>
      <c r="NG253" s="8"/>
      <c r="NH253" s="32"/>
      <c r="NI253" s="27"/>
      <c r="NJ253" s="27"/>
      <c r="NL253" s="6"/>
      <c r="NM253" s="6"/>
      <c r="NN253" s="6"/>
      <c r="NO253" s="6"/>
      <c r="NQ253" s="8"/>
      <c r="NR253" s="32"/>
      <c r="NS253" s="27"/>
      <c r="NT253" s="27"/>
      <c r="NV253" s="6"/>
      <c r="NW253" s="6"/>
      <c r="NX253" s="6"/>
      <c r="NY253" s="6"/>
      <c r="OA253" s="8"/>
      <c r="OB253" s="32"/>
      <c r="OC253" s="27"/>
      <c r="OD253" s="27"/>
      <c r="OF253" s="6"/>
      <c r="OG253" s="6"/>
      <c r="OH253" s="6"/>
      <c r="OI253" s="6"/>
      <c r="OK253" s="8"/>
      <c r="OL253" s="32"/>
      <c r="OM253" s="27"/>
      <c r="ON253" s="27"/>
      <c r="OP253" s="6"/>
      <c r="OQ253" s="6"/>
      <c r="OR253" s="6"/>
      <c r="OS253" s="6"/>
      <c r="OT253" s="6"/>
      <c r="PF253" s="8"/>
      <c r="PG253" s="32"/>
      <c r="PH253" s="27"/>
      <c r="PI253" s="27"/>
      <c r="PK253" s="6"/>
      <c r="PL253" s="6"/>
      <c r="PM253" s="6"/>
      <c r="PN253" s="6"/>
      <c r="PO253" s="6"/>
      <c r="PQ253" s="8"/>
      <c r="PR253" s="32"/>
      <c r="PS253" s="27"/>
      <c r="PT253" s="27"/>
      <c r="PV253" s="6"/>
      <c r="PW253" s="6"/>
      <c r="PX253" s="6"/>
      <c r="PY253" s="6"/>
      <c r="PZ253" s="6"/>
      <c r="QB253" s="8"/>
      <c r="QC253" s="32"/>
      <c r="QD253" s="27"/>
      <c r="QE253" s="27"/>
      <c r="QG253" s="6"/>
      <c r="QH253" s="6"/>
      <c r="QI253" s="6"/>
      <c r="QJ253" s="6"/>
      <c r="QK253" s="6"/>
      <c r="QM253" s="8"/>
      <c r="QN253" s="32"/>
      <c r="QO253" s="27"/>
      <c r="QP253" s="27"/>
      <c r="QR253" s="6"/>
      <c r="QS253" s="6"/>
      <c r="QT253" s="6"/>
      <c r="QU253" s="6"/>
      <c r="QV253" s="6"/>
      <c r="QX253" s="8"/>
      <c r="QY253" s="32"/>
      <c r="QZ253" s="27"/>
      <c r="RA253" s="27"/>
      <c r="RC253" s="6"/>
      <c r="RD253" s="6"/>
      <c r="RE253" s="6"/>
      <c r="RF253" s="6"/>
      <c r="RG253" s="6"/>
    </row>
    <row r="254" spans="141:475">
      <c r="EK254" s="8"/>
      <c r="EL254" s="32"/>
      <c r="EM254" s="27"/>
      <c r="EN254" s="27"/>
      <c r="EP254" s="6"/>
      <c r="EQ254" s="6"/>
      <c r="ER254" s="6"/>
      <c r="ES254" s="6"/>
      <c r="EU254" s="8"/>
      <c r="EV254" s="32"/>
      <c r="EW254" s="27"/>
      <c r="EX254" s="27"/>
      <c r="EZ254" s="6"/>
      <c r="FA254" s="6"/>
      <c r="FB254" s="6"/>
      <c r="FC254" s="6"/>
      <c r="FE254" s="8"/>
      <c r="FF254" s="32"/>
      <c r="FG254" s="27"/>
      <c r="FH254" s="27"/>
      <c r="FJ254" s="6"/>
      <c r="FK254" s="6"/>
      <c r="FL254" s="6"/>
      <c r="FM254" s="6"/>
      <c r="FO254" s="8"/>
      <c r="FP254" s="32"/>
      <c r="FQ254" s="27"/>
      <c r="FR254" s="27"/>
      <c r="FT254" s="6"/>
      <c r="FU254" s="6"/>
      <c r="FV254" s="6"/>
      <c r="FW254" s="6"/>
      <c r="FY254" s="8"/>
      <c r="FZ254" s="32"/>
      <c r="GA254" s="27"/>
      <c r="GB254" s="27"/>
      <c r="GD254" s="6"/>
      <c r="GE254" s="6"/>
      <c r="GF254" s="6"/>
      <c r="GG254" s="6"/>
      <c r="GI254" s="8"/>
      <c r="GJ254" s="32"/>
      <c r="GK254" s="27"/>
      <c r="GL254" s="27"/>
      <c r="GN254" s="6"/>
      <c r="GO254" s="6"/>
      <c r="GP254" s="6"/>
      <c r="GQ254" s="6"/>
      <c r="GS254" s="8"/>
      <c r="GT254" s="32"/>
      <c r="GU254" s="27"/>
      <c r="GV254" s="27"/>
      <c r="GX254" s="6"/>
      <c r="GY254" s="6"/>
      <c r="GZ254" s="6"/>
      <c r="HA254" s="6"/>
      <c r="HC254" s="8"/>
      <c r="HD254" s="32"/>
      <c r="HE254" s="27"/>
      <c r="HF254" s="27"/>
      <c r="HH254" s="6"/>
      <c r="HI254" s="6"/>
      <c r="HJ254" s="6"/>
      <c r="HK254" s="6"/>
      <c r="HM254" s="8"/>
      <c r="HN254" s="32"/>
      <c r="HO254" s="27"/>
      <c r="HP254" s="27"/>
      <c r="HR254" s="6"/>
      <c r="HS254" s="6"/>
      <c r="HT254" s="6"/>
      <c r="HU254" s="6"/>
      <c r="HW254" s="8"/>
      <c r="HX254" s="32"/>
      <c r="HY254" s="27"/>
      <c r="HZ254" s="27"/>
      <c r="IB254" s="6"/>
      <c r="IC254" s="6"/>
      <c r="ID254" s="6"/>
      <c r="IE254" s="6"/>
      <c r="IG254" s="8"/>
      <c r="IH254" s="32"/>
      <c r="II254" s="27"/>
      <c r="IJ254" s="27"/>
      <c r="IL254" s="6"/>
      <c r="IM254" s="6"/>
      <c r="IN254" s="6"/>
      <c r="IO254" s="6"/>
      <c r="IQ254" s="8"/>
      <c r="IR254" s="32"/>
      <c r="IS254" s="27"/>
      <c r="IT254" s="27"/>
      <c r="IV254" s="6"/>
      <c r="IW254" s="6"/>
      <c r="IX254" s="6"/>
      <c r="IY254" s="6"/>
      <c r="JA254" s="8"/>
      <c r="JB254" s="32"/>
      <c r="JC254" s="27"/>
      <c r="JD254" s="27"/>
      <c r="JF254" s="6"/>
      <c r="JG254" s="6"/>
      <c r="JH254" s="6"/>
      <c r="JI254" s="6"/>
      <c r="JK254" s="8"/>
      <c r="JL254" s="32"/>
      <c r="JM254" s="27"/>
      <c r="JN254" s="27"/>
      <c r="JP254" s="6"/>
      <c r="JQ254" s="6"/>
      <c r="JR254" s="6"/>
      <c r="JS254" s="6"/>
      <c r="JU254" s="8"/>
      <c r="JV254" s="32"/>
      <c r="JW254" s="27"/>
      <c r="JX254" s="27"/>
      <c r="JZ254" s="6"/>
      <c r="KA254" s="6"/>
      <c r="KB254" s="6"/>
      <c r="KC254" s="6"/>
      <c r="KE254" s="8"/>
      <c r="KF254" s="32"/>
      <c r="KG254" s="27"/>
      <c r="KH254" s="27"/>
      <c r="KJ254" s="6"/>
      <c r="KK254" s="6"/>
      <c r="KL254" s="6"/>
      <c r="KM254" s="6"/>
      <c r="KO254" s="8"/>
      <c r="KP254" s="32"/>
      <c r="KQ254" s="27"/>
      <c r="KR254" s="27"/>
      <c r="KT254" s="6"/>
      <c r="KU254" s="6"/>
      <c r="KV254" s="6"/>
      <c r="KW254" s="6"/>
      <c r="KY254" s="8"/>
      <c r="KZ254" s="32"/>
      <c r="LA254" s="27"/>
      <c r="LB254" s="27"/>
      <c r="LD254" s="6"/>
      <c r="LE254" s="6"/>
      <c r="LF254" s="6"/>
      <c r="LG254" s="6"/>
      <c r="LI254" s="8"/>
      <c r="LJ254" s="32"/>
      <c r="LK254" s="27"/>
      <c r="LL254" s="27"/>
      <c r="LN254" s="6"/>
      <c r="LO254" s="6"/>
      <c r="LP254" s="6"/>
      <c r="LQ254" s="6"/>
      <c r="LS254" s="8"/>
      <c r="LT254" s="32"/>
      <c r="LU254" s="27"/>
      <c r="LV254" s="27"/>
      <c r="LX254" s="6"/>
      <c r="LY254" s="6"/>
      <c r="LZ254" s="6"/>
      <c r="MA254" s="6"/>
      <c r="MC254" s="8"/>
      <c r="MD254" s="32"/>
      <c r="ME254" s="27"/>
      <c r="MF254" s="27"/>
      <c r="MH254" s="6"/>
      <c r="MI254" s="6"/>
      <c r="MJ254" s="6"/>
      <c r="MK254" s="6"/>
      <c r="MM254" s="8"/>
      <c r="MN254" s="32"/>
      <c r="MO254" s="27"/>
      <c r="MP254" s="27"/>
      <c r="MR254" s="6"/>
      <c r="MS254" s="6"/>
      <c r="MT254" s="6"/>
      <c r="MU254" s="6"/>
      <c r="MW254" s="8"/>
      <c r="MX254" s="32"/>
      <c r="MY254" s="27"/>
      <c r="MZ254" s="27"/>
      <c r="NB254" s="6"/>
      <c r="NC254" s="6"/>
      <c r="ND254" s="6"/>
      <c r="NE254" s="6"/>
      <c r="NG254" s="8"/>
      <c r="NH254" s="32"/>
      <c r="NI254" s="27"/>
      <c r="NJ254" s="27"/>
      <c r="NL254" s="6"/>
      <c r="NM254" s="6"/>
      <c r="NN254" s="6"/>
      <c r="NO254" s="6"/>
      <c r="NQ254" s="8"/>
      <c r="NR254" s="32"/>
      <c r="NS254" s="27"/>
      <c r="NT254" s="27"/>
      <c r="NV254" s="6"/>
      <c r="NW254" s="6"/>
      <c r="NX254" s="6"/>
      <c r="NY254" s="6"/>
      <c r="OA254" s="8"/>
      <c r="OB254" s="32"/>
      <c r="OC254" s="27"/>
      <c r="OD254" s="27"/>
      <c r="OF254" s="6"/>
      <c r="OG254" s="6"/>
      <c r="OH254" s="6"/>
      <c r="OI254" s="6"/>
      <c r="OK254" s="8"/>
      <c r="OL254" s="32"/>
      <c r="OM254" s="27"/>
      <c r="ON254" s="27"/>
      <c r="OP254" s="6"/>
      <c r="OQ254" s="6"/>
      <c r="OR254" s="6"/>
      <c r="OS254" s="6"/>
      <c r="OT254" s="6"/>
      <c r="PF254" s="8"/>
      <c r="PG254" s="32"/>
      <c r="PH254" s="27"/>
      <c r="PI254" s="27"/>
      <c r="PK254" s="6"/>
      <c r="PL254" s="6"/>
      <c r="PM254" s="6"/>
      <c r="PN254" s="6"/>
      <c r="PO254" s="6"/>
      <c r="PQ254" s="8"/>
      <c r="PR254" s="32"/>
      <c r="PS254" s="27"/>
      <c r="PT254" s="27"/>
      <c r="PV254" s="6"/>
      <c r="PW254" s="6"/>
      <c r="PX254" s="6"/>
      <c r="PY254" s="6"/>
      <c r="PZ254" s="6"/>
      <c r="QB254" s="8"/>
      <c r="QC254" s="32"/>
      <c r="QD254" s="27"/>
      <c r="QE254" s="27"/>
      <c r="QG254" s="6"/>
      <c r="QH254" s="6"/>
      <c r="QI254" s="6"/>
      <c r="QJ254" s="6"/>
      <c r="QK254" s="6"/>
      <c r="QM254" s="8"/>
      <c r="QN254" s="32"/>
      <c r="QO254" s="27"/>
      <c r="QP254" s="27"/>
      <c r="QR254" s="6"/>
      <c r="QS254" s="6"/>
      <c r="QT254" s="6"/>
      <c r="QU254" s="6"/>
      <c r="QV254" s="6"/>
      <c r="QX254" s="8"/>
      <c r="QY254" s="32"/>
      <c r="QZ254" s="27"/>
      <c r="RA254" s="27"/>
      <c r="RC254" s="6"/>
      <c r="RD254" s="6"/>
      <c r="RE254" s="6"/>
      <c r="RF254" s="6"/>
      <c r="RG254" s="6"/>
    </row>
    <row r="255" spans="141:475">
      <c r="EK255" s="8"/>
      <c r="EL255" s="32"/>
      <c r="EM255" s="27"/>
      <c r="EN255" s="27"/>
      <c r="EP255" s="6"/>
      <c r="EQ255" s="6"/>
      <c r="ER255" s="6"/>
      <c r="ES255" s="6"/>
      <c r="EU255" s="8"/>
      <c r="EV255" s="32"/>
      <c r="EW255" s="27"/>
      <c r="EX255" s="27"/>
      <c r="EZ255" s="6"/>
      <c r="FA255" s="6"/>
      <c r="FB255" s="6"/>
      <c r="FC255" s="6"/>
      <c r="FE255" s="8"/>
      <c r="FF255" s="32"/>
      <c r="FG255" s="27"/>
      <c r="FH255" s="27"/>
      <c r="FJ255" s="6"/>
      <c r="FK255" s="6"/>
      <c r="FL255" s="6"/>
      <c r="FM255" s="6"/>
      <c r="FO255" s="8"/>
      <c r="FP255" s="32"/>
      <c r="FQ255" s="27"/>
      <c r="FR255" s="27"/>
      <c r="FT255" s="6"/>
      <c r="FU255" s="6"/>
      <c r="FV255" s="6"/>
      <c r="FW255" s="6"/>
      <c r="FY255" s="8"/>
      <c r="FZ255" s="32"/>
      <c r="GA255" s="27"/>
      <c r="GB255" s="27"/>
      <c r="GD255" s="6"/>
      <c r="GE255" s="6"/>
      <c r="GF255" s="6"/>
      <c r="GG255" s="6"/>
      <c r="GI255" s="8"/>
      <c r="GJ255" s="32"/>
      <c r="GK255" s="27"/>
      <c r="GL255" s="27"/>
      <c r="GN255" s="6"/>
      <c r="GO255" s="6"/>
      <c r="GP255" s="6"/>
      <c r="GQ255" s="6"/>
      <c r="GS255" s="8"/>
      <c r="GT255" s="32"/>
      <c r="GU255" s="27"/>
      <c r="GV255" s="27"/>
      <c r="GX255" s="6"/>
      <c r="GY255" s="6"/>
      <c r="GZ255" s="6"/>
      <c r="HA255" s="6"/>
      <c r="HC255" s="8"/>
      <c r="HD255" s="32"/>
      <c r="HE255" s="27"/>
      <c r="HF255" s="27"/>
      <c r="HH255" s="6"/>
      <c r="HI255" s="6"/>
      <c r="HJ255" s="6"/>
      <c r="HK255" s="6"/>
      <c r="HM255" s="8"/>
      <c r="HN255" s="32"/>
      <c r="HO255" s="27"/>
      <c r="HP255" s="27"/>
      <c r="HR255" s="6"/>
      <c r="HS255" s="6"/>
      <c r="HT255" s="6"/>
      <c r="HU255" s="6"/>
      <c r="HW255" s="8"/>
      <c r="HX255" s="32"/>
      <c r="HY255" s="27"/>
      <c r="HZ255" s="27"/>
      <c r="IB255" s="6"/>
      <c r="IC255" s="6"/>
      <c r="ID255" s="6"/>
      <c r="IE255" s="6"/>
      <c r="IG255" s="8"/>
      <c r="IH255" s="32"/>
      <c r="II255" s="27"/>
      <c r="IJ255" s="27"/>
      <c r="IL255" s="6"/>
      <c r="IM255" s="6"/>
      <c r="IN255" s="6"/>
      <c r="IO255" s="6"/>
      <c r="IQ255" s="8"/>
      <c r="IR255" s="32"/>
      <c r="IS255" s="27"/>
      <c r="IT255" s="27"/>
      <c r="IV255" s="6"/>
      <c r="IW255" s="6"/>
      <c r="IX255" s="6"/>
      <c r="IY255" s="6"/>
      <c r="JA255" s="8"/>
      <c r="JB255" s="32"/>
      <c r="JC255" s="27"/>
      <c r="JD255" s="27"/>
      <c r="JF255" s="6"/>
      <c r="JG255" s="6"/>
      <c r="JH255" s="6"/>
      <c r="JI255" s="6"/>
      <c r="JK255" s="8"/>
      <c r="JL255" s="32"/>
      <c r="JM255" s="27"/>
      <c r="JN255" s="27"/>
      <c r="JP255" s="6"/>
      <c r="JQ255" s="6"/>
      <c r="JR255" s="6"/>
      <c r="JS255" s="6"/>
      <c r="JU255" s="8"/>
      <c r="JV255" s="32"/>
      <c r="JW255" s="27"/>
      <c r="JX255" s="27"/>
      <c r="JZ255" s="6"/>
      <c r="KA255" s="6"/>
      <c r="KB255" s="6"/>
      <c r="KC255" s="6"/>
      <c r="KE255" s="8"/>
      <c r="KF255" s="32"/>
      <c r="KG255" s="27"/>
      <c r="KH255" s="27"/>
      <c r="KJ255" s="6"/>
      <c r="KK255" s="6"/>
      <c r="KL255" s="6"/>
      <c r="KM255" s="6"/>
      <c r="KO255" s="8"/>
      <c r="KP255" s="32"/>
      <c r="KQ255" s="27"/>
      <c r="KR255" s="27"/>
      <c r="KT255" s="6"/>
      <c r="KU255" s="6"/>
      <c r="KV255" s="6"/>
      <c r="KW255" s="6"/>
      <c r="KY255" s="8"/>
      <c r="KZ255" s="32"/>
      <c r="LA255" s="27"/>
      <c r="LB255" s="27"/>
      <c r="LD255" s="6"/>
      <c r="LE255" s="6"/>
      <c r="LF255" s="6"/>
      <c r="LG255" s="6"/>
      <c r="LI255" s="8"/>
      <c r="LJ255" s="32"/>
      <c r="LK255" s="27"/>
      <c r="LL255" s="27"/>
      <c r="LN255" s="6"/>
      <c r="LO255" s="6"/>
      <c r="LP255" s="6"/>
      <c r="LQ255" s="6"/>
      <c r="LS255" s="8"/>
      <c r="LT255" s="32"/>
      <c r="LU255" s="27"/>
      <c r="LV255" s="27"/>
      <c r="LX255" s="6"/>
      <c r="LY255" s="6"/>
      <c r="LZ255" s="6"/>
      <c r="MA255" s="6"/>
      <c r="MC255" s="8"/>
      <c r="MD255" s="32"/>
      <c r="ME255" s="27"/>
      <c r="MF255" s="27"/>
      <c r="MH255" s="6"/>
      <c r="MI255" s="6"/>
      <c r="MJ255" s="6"/>
      <c r="MK255" s="6"/>
      <c r="MM255" s="8"/>
      <c r="MN255" s="32"/>
      <c r="MO255" s="27"/>
      <c r="MP255" s="27"/>
      <c r="MR255" s="6"/>
      <c r="MS255" s="6"/>
      <c r="MT255" s="6"/>
      <c r="MU255" s="6"/>
      <c r="MW255" s="8"/>
      <c r="MX255" s="32"/>
      <c r="MY255" s="27"/>
      <c r="MZ255" s="27"/>
      <c r="NB255" s="6"/>
      <c r="NC255" s="6"/>
      <c r="ND255" s="6"/>
      <c r="NE255" s="6"/>
      <c r="NG255" s="8"/>
      <c r="NH255" s="32"/>
      <c r="NI255" s="27"/>
      <c r="NJ255" s="27"/>
      <c r="NL255" s="6"/>
      <c r="NM255" s="6"/>
      <c r="NN255" s="6"/>
      <c r="NO255" s="6"/>
      <c r="NQ255" s="8"/>
      <c r="NR255" s="32"/>
      <c r="NS255" s="27"/>
      <c r="NT255" s="27"/>
      <c r="NV255" s="6"/>
      <c r="NW255" s="6"/>
      <c r="NX255" s="6"/>
      <c r="NY255" s="6"/>
      <c r="OA255" s="8"/>
      <c r="OB255" s="32"/>
      <c r="OC255" s="27"/>
      <c r="OD255" s="27"/>
      <c r="OF255" s="6"/>
      <c r="OG255" s="6"/>
      <c r="OH255" s="6"/>
      <c r="OI255" s="6"/>
      <c r="OK255" s="8"/>
      <c r="OL255" s="32"/>
      <c r="OM255" s="27"/>
      <c r="ON255" s="27"/>
      <c r="OP255" s="6"/>
      <c r="OQ255" s="6"/>
      <c r="OR255" s="6"/>
      <c r="OS255" s="6"/>
      <c r="OT255" s="6"/>
      <c r="PF255" s="8"/>
      <c r="PG255" s="32"/>
      <c r="PH255" s="27"/>
      <c r="PI255" s="27"/>
      <c r="PK255" s="6"/>
      <c r="PL255" s="6"/>
      <c r="PM255" s="6"/>
      <c r="PN255" s="6"/>
      <c r="PO255" s="6"/>
      <c r="PQ255" s="8"/>
      <c r="PR255" s="32"/>
      <c r="PS255" s="27"/>
      <c r="PT255" s="27"/>
      <c r="PV255" s="6"/>
      <c r="PW255" s="6"/>
      <c r="PX255" s="6"/>
      <c r="PY255" s="6"/>
      <c r="PZ255" s="6"/>
      <c r="QB255" s="8"/>
      <c r="QC255" s="32"/>
      <c r="QD255" s="27"/>
      <c r="QE255" s="27"/>
      <c r="QG255" s="6"/>
      <c r="QH255" s="6"/>
      <c r="QI255" s="6"/>
      <c r="QJ255" s="6"/>
      <c r="QK255" s="6"/>
      <c r="QM255" s="8"/>
      <c r="QN255" s="32"/>
      <c r="QO255" s="27"/>
      <c r="QP255" s="27"/>
      <c r="QR255" s="6"/>
      <c r="QS255" s="6"/>
      <c r="QT255" s="6"/>
      <c r="QU255" s="6"/>
      <c r="QV255" s="6"/>
      <c r="QX255" s="8"/>
      <c r="QY255" s="32"/>
      <c r="QZ255" s="27"/>
      <c r="RA255" s="27"/>
      <c r="RC255" s="6"/>
      <c r="RD255" s="6"/>
      <c r="RE255" s="6"/>
      <c r="RF255" s="6"/>
      <c r="RG255" s="6"/>
    </row>
    <row r="256" spans="141:475">
      <c r="EK256" s="8"/>
      <c r="EL256" s="32"/>
      <c r="EM256" s="27"/>
      <c r="EN256" s="27"/>
      <c r="EP256" s="6"/>
      <c r="EQ256" s="6"/>
      <c r="ER256" s="6"/>
      <c r="ES256" s="6"/>
      <c r="EU256" s="8"/>
      <c r="EV256" s="32"/>
      <c r="EW256" s="27"/>
      <c r="EX256" s="27"/>
      <c r="EZ256" s="6"/>
      <c r="FA256" s="6"/>
      <c r="FB256" s="6"/>
      <c r="FC256" s="6"/>
      <c r="FE256" s="8"/>
      <c r="FF256" s="32"/>
      <c r="FG256" s="27"/>
      <c r="FH256" s="27"/>
      <c r="FJ256" s="6"/>
      <c r="FK256" s="6"/>
      <c r="FL256" s="6"/>
      <c r="FM256" s="6"/>
      <c r="FO256" s="8"/>
      <c r="FP256" s="32"/>
      <c r="FQ256" s="27"/>
      <c r="FR256" s="27"/>
      <c r="FT256" s="6"/>
      <c r="FU256" s="6"/>
      <c r="FV256" s="6"/>
      <c r="FW256" s="6"/>
      <c r="FY256" s="8"/>
      <c r="FZ256" s="32"/>
      <c r="GA256" s="27"/>
      <c r="GB256" s="27"/>
      <c r="GD256" s="6"/>
      <c r="GE256" s="6"/>
      <c r="GF256" s="6"/>
      <c r="GG256" s="6"/>
      <c r="GI256" s="8"/>
      <c r="GJ256" s="32"/>
      <c r="GK256" s="27"/>
      <c r="GL256" s="27"/>
      <c r="GN256" s="6"/>
      <c r="GO256" s="6"/>
      <c r="GP256" s="6"/>
      <c r="GQ256" s="6"/>
      <c r="GS256" s="8"/>
      <c r="GT256" s="32"/>
      <c r="GU256" s="27"/>
      <c r="GV256" s="27"/>
      <c r="GX256" s="6"/>
      <c r="GY256" s="6"/>
      <c r="GZ256" s="6"/>
      <c r="HA256" s="6"/>
      <c r="HC256" s="8"/>
      <c r="HD256" s="32"/>
      <c r="HE256" s="27"/>
      <c r="HF256" s="27"/>
      <c r="HH256" s="6"/>
      <c r="HI256" s="6"/>
      <c r="HJ256" s="6"/>
      <c r="HK256" s="6"/>
      <c r="HM256" s="8"/>
      <c r="HN256" s="32"/>
      <c r="HO256" s="27"/>
      <c r="HP256" s="27"/>
      <c r="HR256" s="6"/>
      <c r="HS256" s="6"/>
      <c r="HT256" s="6"/>
      <c r="HU256" s="6"/>
      <c r="HW256" s="8"/>
      <c r="HX256" s="32"/>
      <c r="HY256" s="27"/>
      <c r="HZ256" s="27"/>
      <c r="IB256" s="6"/>
      <c r="IC256" s="6"/>
      <c r="ID256" s="6"/>
      <c r="IE256" s="6"/>
      <c r="IG256" s="8"/>
      <c r="IH256" s="32"/>
      <c r="II256" s="27"/>
      <c r="IJ256" s="27"/>
      <c r="IL256" s="6"/>
      <c r="IM256" s="6"/>
      <c r="IN256" s="6"/>
      <c r="IO256" s="6"/>
      <c r="IQ256" s="8"/>
      <c r="IR256" s="32"/>
      <c r="IS256" s="27"/>
      <c r="IT256" s="27"/>
      <c r="IV256" s="6"/>
      <c r="IW256" s="6"/>
      <c r="IX256" s="6"/>
      <c r="IY256" s="6"/>
      <c r="JA256" s="8"/>
      <c r="JB256" s="32"/>
      <c r="JC256" s="27"/>
      <c r="JD256" s="27"/>
      <c r="JF256" s="6"/>
      <c r="JG256" s="6"/>
      <c r="JH256" s="6"/>
      <c r="JI256" s="6"/>
      <c r="JK256" s="8"/>
      <c r="JL256" s="32"/>
      <c r="JM256" s="27"/>
      <c r="JN256" s="27"/>
      <c r="JP256" s="6"/>
      <c r="JQ256" s="6"/>
      <c r="JR256" s="6"/>
      <c r="JS256" s="6"/>
      <c r="JU256" s="8"/>
      <c r="JV256" s="32"/>
      <c r="JW256" s="27"/>
      <c r="JX256" s="27"/>
      <c r="JZ256" s="6"/>
      <c r="KA256" s="6"/>
      <c r="KB256" s="6"/>
      <c r="KC256" s="6"/>
      <c r="KE256" s="8"/>
      <c r="KF256" s="32"/>
      <c r="KG256" s="27"/>
      <c r="KH256" s="27"/>
      <c r="KJ256" s="6"/>
      <c r="KK256" s="6"/>
      <c r="KL256" s="6"/>
      <c r="KM256" s="6"/>
      <c r="KO256" s="8"/>
      <c r="KP256" s="32"/>
      <c r="KQ256" s="27"/>
      <c r="KR256" s="27"/>
      <c r="KT256" s="6"/>
      <c r="KU256" s="6"/>
      <c r="KV256" s="6"/>
      <c r="KW256" s="6"/>
      <c r="KY256" s="8"/>
      <c r="KZ256" s="32"/>
      <c r="LA256" s="27"/>
      <c r="LB256" s="27"/>
      <c r="LD256" s="6"/>
      <c r="LE256" s="6"/>
      <c r="LF256" s="6"/>
      <c r="LG256" s="6"/>
      <c r="LI256" s="8"/>
      <c r="LJ256" s="32"/>
      <c r="LK256" s="27"/>
      <c r="LL256" s="27"/>
      <c r="LN256" s="6"/>
      <c r="LO256" s="6"/>
      <c r="LP256" s="6"/>
      <c r="LQ256" s="6"/>
      <c r="LS256" s="8"/>
      <c r="LT256" s="32"/>
      <c r="LU256" s="27"/>
      <c r="LV256" s="27"/>
      <c r="LX256" s="6"/>
      <c r="LY256" s="6"/>
      <c r="LZ256" s="6"/>
      <c r="MA256" s="6"/>
      <c r="MC256" s="8"/>
      <c r="MD256" s="32"/>
      <c r="ME256" s="27"/>
      <c r="MF256" s="27"/>
      <c r="MH256" s="6"/>
      <c r="MI256" s="6"/>
      <c r="MJ256" s="6"/>
      <c r="MK256" s="6"/>
      <c r="MM256" s="8"/>
      <c r="MN256" s="32"/>
      <c r="MO256" s="27"/>
      <c r="MP256" s="27"/>
      <c r="MR256" s="6"/>
      <c r="MS256" s="6"/>
      <c r="MT256" s="6"/>
      <c r="MU256" s="6"/>
      <c r="MW256" s="8"/>
      <c r="MX256" s="32"/>
      <c r="MY256" s="27"/>
      <c r="MZ256" s="27"/>
      <c r="NB256" s="6"/>
      <c r="NC256" s="6"/>
      <c r="ND256" s="6"/>
      <c r="NE256" s="6"/>
      <c r="NG256" s="8"/>
      <c r="NH256" s="32"/>
      <c r="NI256" s="27"/>
      <c r="NJ256" s="27"/>
      <c r="NL256" s="6"/>
      <c r="NM256" s="6"/>
      <c r="NN256" s="6"/>
      <c r="NO256" s="6"/>
      <c r="NQ256" s="8"/>
      <c r="NR256" s="32"/>
      <c r="NS256" s="27"/>
      <c r="NT256" s="27"/>
      <c r="NV256" s="6"/>
      <c r="NW256" s="6"/>
      <c r="NX256" s="6"/>
      <c r="NY256" s="6"/>
      <c r="OA256" s="8"/>
      <c r="OB256" s="32"/>
      <c r="OC256" s="27"/>
      <c r="OD256" s="27"/>
      <c r="OF256" s="6"/>
      <c r="OG256" s="6"/>
      <c r="OH256" s="6"/>
      <c r="OI256" s="6"/>
      <c r="OK256" s="8"/>
      <c r="OL256" s="32"/>
      <c r="OM256" s="27"/>
      <c r="ON256" s="27"/>
      <c r="OP256" s="6"/>
      <c r="OQ256" s="6"/>
      <c r="OR256" s="6"/>
      <c r="OS256" s="6"/>
      <c r="OT256" s="6"/>
      <c r="PF256" s="8"/>
      <c r="PG256" s="32"/>
      <c r="PH256" s="27"/>
      <c r="PI256" s="27"/>
      <c r="PK256" s="6"/>
      <c r="PL256" s="6"/>
      <c r="PM256" s="6"/>
      <c r="PN256" s="6"/>
      <c r="PO256" s="6"/>
      <c r="PQ256" s="8"/>
      <c r="PR256" s="32"/>
      <c r="PS256" s="27"/>
      <c r="PT256" s="27"/>
      <c r="PV256" s="6"/>
      <c r="PW256" s="6"/>
      <c r="PX256" s="6"/>
      <c r="PY256" s="6"/>
      <c r="PZ256" s="6"/>
      <c r="QB256" s="8"/>
      <c r="QC256" s="32"/>
      <c r="QD256" s="27"/>
      <c r="QE256" s="27"/>
      <c r="QG256" s="6"/>
      <c r="QH256" s="6"/>
      <c r="QI256" s="6"/>
      <c r="QJ256" s="6"/>
      <c r="QK256" s="6"/>
      <c r="QM256" s="8"/>
      <c r="QN256" s="32"/>
      <c r="QO256" s="27"/>
      <c r="QP256" s="27"/>
      <c r="QR256" s="6"/>
      <c r="QS256" s="6"/>
      <c r="QT256" s="6"/>
      <c r="QU256" s="6"/>
      <c r="QV256" s="6"/>
      <c r="QX256" s="8"/>
      <c r="QY256" s="32"/>
      <c r="QZ256" s="27"/>
      <c r="RA256" s="27"/>
      <c r="RC256" s="6"/>
      <c r="RD256" s="6"/>
      <c r="RE256" s="6"/>
      <c r="RF256" s="6"/>
      <c r="RG256" s="6"/>
    </row>
    <row r="257" spans="141:475">
      <c r="EK257" s="8"/>
      <c r="EL257" s="32"/>
      <c r="EM257" s="27"/>
      <c r="EN257" s="27"/>
      <c r="EP257" s="6"/>
      <c r="EQ257" s="6"/>
      <c r="ER257" s="6"/>
      <c r="ES257" s="6"/>
      <c r="EU257" s="8"/>
      <c r="EV257" s="32"/>
      <c r="EW257" s="27"/>
      <c r="EX257" s="27"/>
      <c r="EZ257" s="6"/>
      <c r="FA257" s="6"/>
      <c r="FB257" s="6"/>
      <c r="FC257" s="6"/>
      <c r="FE257" s="8"/>
      <c r="FF257" s="32"/>
      <c r="FG257" s="27"/>
      <c r="FH257" s="27"/>
      <c r="FJ257" s="6"/>
      <c r="FK257" s="6"/>
      <c r="FL257" s="6"/>
      <c r="FM257" s="6"/>
      <c r="FO257" s="8"/>
      <c r="FP257" s="32"/>
      <c r="FQ257" s="27"/>
      <c r="FR257" s="27"/>
      <c r="FT257" s="6"/>
      <c r="FU257" s="6"/>
      <c r="FV257" s="6"/>
      <c r="FW257" s="6"/>
      <c r="FY257" s="8"/>
      <c r="FZ257" s="32"/>
      <c r="GA257" s="27"/>
      <c r="GB257" s="27"/>
      <c r="GD257" s="6"/>
      <c r="GE257" s="6"/>
      <c r="GF257" s="6"/>
      <c r="GG257" s="6"/>
      <c r="GI257" s="8"/>
      <c r="GJ257" s="32"/>
      <c r="GK257" s="27"/>
      <c r="GL257" s="27"/>
      <c r="GN257" s="6"/>
      <c r="GO257" s="6"/>
      <c r="GP257" s="6"/>
      <c r="GQ257" s="6"/>
      <c r="GS257" s="8"/>
      <c r="GT257" s="32"/>
      <c r="GU257" s="27"/>
      <c r="GV257" s="27"/>
      <c r="GX257" s="6"/>
      <c r="GY257" s="6"/>
      <c r="GZ257" s="6"/>
      <c r="HA257" s="6"/>
      <c r="HC257" s="8"/>
      <c r="HD257" s="32"/>
      <c r="HE257" s="27"/>
      <c r="HF257" s="27"/>
      <c r="HH257" s="6"/>
      <c r="HI257" s="6"/>
      <c r="HJ257" s="6"/>
      <c r="HK257" s="6"/>
      <c r="HM257" s="8"/>
      <c r="HN257" s="32"/>
      <c r="HO257" s="27"/>
      <c r="HP257" s="27"/>
      <c r="HR257" s="6"/>
      <c r="HS257" s="6"/>
      <c r="HT257" s="6"/>
      <c r="HU257" s="6"/>
      <c r="HW257" s="8"/>
      <c r="HX257" s="32"/>
      <c r="HY257" s="27"/>
      <c r="HZ257" s="27"/>
      <c r="IB257" s="6"/>
      <c r="IC257" s="6"/>
      <c r="ID257" s="6"/>
      <c r="IE257" s="6"/>
      <c r="IG257" s="8"/>
      <c r="IH257" s="32"/>
      <c r="II257" s="27"/>
      <c r="IJ257" s="27"/>
      <c r="IL257" s="6"/>
      <c r="IM257" s="6"/>
      <c r="IN257" s="6"/>
      <c r="IO257" s="6"/>
      <c r="IQ257" s="8"/>
      <c r="IR257" s="32"/>
      <c r="IS257" s="27"/>
      <c r="IT257" s="27"/>
      <c r="IV257" s="6"/>
      <c r="IW257" s="6"/>
      <c r="IX257" s="6"/>
      <c r="IY257" s="6"/>
      <c r="JA257" s="8"/>
      <c r="JB257" s="32"/>
      <c r="JC257" s="27"/>
      <c r="JD257" s="27"/>
      <c r="JF257" s="6"/>
      <c r="JG257" s="6"/>
      <c r="JH257" s="6"/>
      <c r="JI257" s="6"/>
      <c r="JK257" s="8"/>
      <c r="JL257" s="32"/>
      <c r="JM257" s="27"/>
      <c r="JN257" s="27"/>
      <c r="JP257" s="6"/>
      <c r="JQ257" s="6"/>
      <c r="JR257" s="6"/>
      <c r="JS257" s="6"/>
      <c r="JU257" s="8"/>
      <c r="JV257" s="32"/>
      <c r="JW257" s="27"/>
      <c r="JX257" s="27"/>
      <c r="JZ257" s="6"/>
      <c r="KA257" s="6"/>
      <c r="KB257" s="6"/>
      <c r="KC257" s="6"/>
      <c r="KE257" s="8"/>
      <c r="KF257" s="32"/>
      <c r="KG257" s="27"/>
      <c r="KH257" s="27"/>
      <c r="KJ257" s="6"/>
      <c r="KK257" s="6"/>
      <c r="KL257" s="6"/>
      <c r="KM257" s="6"/>
      <c r="KO257" s="8"/>
      <c r="KP257" s="32"/>
      <c r="KQ257" s="27"/>
      <c r="KR257" s="27"/>
      <c r="KT257" s="6"/>
      <c r="KU257" s="6"/>
      <c r="KV257" s="6"/>
      <c r="KW257" s="6"/>
      <c r="KY257" s="8"/>
      <c r="KZ257" s="32"/>
      <c r="LA257" s="27"/>
      <c r="LB257" s="27"/>
      <c r="LD257" s="6"/>
      <c r="LE257" s="6"/>
      <c r="LF257" s="6"/>
      <c r="LG257" s="6"/>
      <c r="LI257" s="8"/>
      <c r="LJ257" s="32"/>
      <c r="LK257" s="27"/>
      <c r="LL257" s="27"/>
      <c r="LN257" s="6"/>
      <c r="LO257" s="6"/>
      <c r="LP257" s="6"/>
      <c r="LQ257" s="6"/>
      <c r="LS257" s="8"/>
      <c r="LT257" s="32"/>
      <c r="LU257" s="27"/>
      <c r="LV257" s="27"/>
      <c r="LX257" s="6"/>
      <c r="LY257" s="6"/>
      <c r="LZ257" s="6"/>
      <c r="MA257" s="6"/>
      <c r="MC257" s="8"/>
      <c r="MD257" s="32"/>
      <c r="ME257" s="27"/>
      <c r="MF257" s="27"/>
      <c r="MH257" s="6"/>
      <c r="MI257" s="6"/>
      <c r="MJ257" s="6"/>
      <c r="MK257" s="6"/>
      <c r="MM257" s="8"/>
      <c r="MN257" s="32"/>
      <c r="MO257" s="27"/>
      <c r="MP257" s="27"/>
      <c r="MR257" s="6"/>
      <c r="MS257" s="6"/>
      <c r="MT257" s="6"/>
      <c r="MU257" s="6"/>
      <c r="MW257" s="8"/>
      <c r="MX257" s="32"/>
      <c r="MY257" s="27"/>
      <c r="MZ257" s="27"/>
      <c r="NB257" s="6"/>
      <c r="NC257" s="6"/>
      <c r="ND257" s="6"/>
      <c r="NE257" s="6"/>
      <c r="NG257" s="8"/>
      <c r="NH257" s="32"/>
      <c r="NI257" s="27"/>
      <c r="NJ257" s="27"/>
      <c r="NL257" s="6"/>
      <c r="NM257" s="6"/>
      <c r="NN257" s="6"/>
      <c r="NO257" s="6"/>
      <c r="NQ257" s="8"/>
      <c r="NR257" s="32"/>
      <c r="NS257" s="27"/>
      <c r="NT257" s="27"/>
      <c r="NV257" s="6"/>
      <c r="NW257" s="6"/>
      <c r="NX257" s="6"/>
      <c r="NY257" s="6"/>
      <c r="OA257" s="8"/>
      <c r="OB257" s="32"/>
      <c r="OC257" s="27"/>
      <c r="OD257" s="27"/>
      <c r="OF257" s="6"/>
      <c r="OG257" s="6"/>
      <c r="OH257" s="6"/>
      <c r="OI257" s="6"/>
      <c r="OK257" s="8"/>
      <c r="OL257" s="32"/>
      <c r="OM257" s="27"/>
      <c r="ON257" s="27"/>
      <c r="OP257" s="6"/>
      <c r="OQ257" s="6"/>
      <c r="OR257" s="6"/>
      <c r="OS257" s="6"/>
      <c r="OT257" s="6"/>
      <c r="PF257" s="8"/>
      <c r="PG257" s="32"/>
      <c r="PH257" s="27"/>
      <c r="PI257" s="27"/>
      <c r="PK257" s="6"/>
      <c r="PL257" s="6"/>
      <c r="PM257" s="6"/>
      <c r="PN257" s="6"/>
      <c r="PO257" s="6"/>
      <c r="PQ257" s="8"/>
      <c r="PR257" s="32"/>
      <c r="PS257" s="27"/>
      <c r="PT257" s="27"/>
      <c r="PV257" s="6"/>
      <c r="PW257" s="6"/>
      <c r="PX257" s="6"/>
      <c r="PY257" s="6"/>
      <c r="PZ257" s="6"/>
      <c r="QB257" s="8"/>
      <c r="QC257" s="32"/>
      <c r="QD257" s="27"/>
      <c r="QE257" s="27"/>
      <c r="QG257" s="6"/>
      <c r="QH257" s="6"/>
      <c r="QI257" s="6"/>
      <c r="QJ257" s="6"/>
      <c r="QK257" s="6"/>
      <c r="QM257" s="8"/>
      <c r="QN257" s="32"/>
      <c r="QO257" s="27"/>
      <c r="QP257" s="27"/>
      <c r="QR257" s="6"/>
      <c r="QS257" s="6"/>
      <c r="QT257" s="6"/>
      <c r="QU257" s="6"/>
      <c r="QV257" s="6"/>
      <c r="QX257" s="8"/>
      <c r="QY257" s="32"/>
      <c r="QZ257" s="27"/>
      <c r="RA257" s="27"/>
      <c r="RC257" s="6"/>
      <c r="RD257" s="6"/>
      <c r="RE257" s="6"/>
      <c r="RF257" s="6"/>
      <c r="RG257" s="6"/>
    </row>
    <row r="258" spans="141:475">
      <c r="EK258" s="8"/>
      <c r="EL258" s="32"/>
      <c r="EM258" s="27"/>
      <c r="EN258" s="27"/>
      <c r="EP258" s="6"/>
      <c r="EQ258" s="6"/>
      <c r="ER258" s="6"/>
      <c r="ES258" s="6"/>
      <c r="EU258" s="8"/>
      <c r="EV258" s="32"/>
      <c r="EW258" s="27"/>
      <c r="EX258" s="27"/>
      <c r="EZ258" s="6"/>
      <c r="FA258" s="6"/>
      <c r="FB258" s="6"/>
      <c r="FC258" s="6"/>
      <c r="FE258" s="8"/>
      <c r="FF258" s="32"/>
      <c r="FG258" s="27"/>
      <c r="FH258" s="27"/>
      <c r="FJ258" s="6"/>
      <c r="FK258" s="6"/>
      <c r="FL258" s="6"/>
      <c r="FM258" s="6"/>
      <c r="FO258" s="8"/>
      <c r="FP258" s="32"/>
      <c r="FQ258" s="27"/>
      <c r="FR258" s="27"/>
      <c r="FT258" s="6"/>
      <c r="FU258" s="6"/>
      <c r="FV258" s="6"/>
      <c r="FW258" s="6"/>
      <c r="FY258" s="8"/>
      <c r="FZ258" s="32"/>
      <c r="GA258" s="27"/>
      <c r="GB258" s="27"/>
      <c r="GD258" s="6"/>
      <c r="GE258" s="6"/>
      <c r="GF258" s="6"/>
      <c r="GG258" s="6"/>
      <c r="GI258" s="8"/>
      <c r="GJ258" s="32"/>
      <c r="GK258" s="27"/>
      <c r="GL258" s="27"/>
      <c r="GN258" s="6"/>
      <c r="GO258" s="6"/>
      <c r="GP258" s="6"/>
      <c r="GQ258" s="6"/>
      <c r="GS258" s="8"/>
      <c r="GT258" s="32"/>
      <c r="GU258" s="27"/>
      <c r="GV258" s="27"/>
      <c r="GX258" s="6"/>
      <c r="GY258" s="6"/>
      <c r="GZ258" s="6"/>
      <c r="HA258" s="6"/>
      <c r="HC258" s="8"/>
      <c r="HD258" s="32"/>
      <c r="HE258" s="27"/>
      <c r="HF258" s="27"/>
      <c r="HH258" s="6"/>
      <c r="HI258" s="6"/>
      <c r="HJ258" s="6"/>
      <c r="HK258" s="6"/>
      <c r="HM258" s="8"/>
      <c r="HN258" s="32"/>
      <c r="HO258" s="27"/>
      <c r="HP258" s="27"/>
      <c r="HR258" s="6"/>
      <c r="HS258" s="6"/>
      <c r="HT258" s="6"/>
      <c r="HU258" s="6"/>
      <c r="HW258" s="8"/>
      <c r="HX258" s="32"/>
      <c r="HY258" s="27"/>
      <c r="HZ258" s="27"/>
      <c r="IB258" s="6"/>
      <c r="IC258" s="6"/>
      <c r="ID258" s="6"/>
      <c r="IE258" s="6"/>
      <c r="IG258" s="8"/>
      <c r="IH258" s="32"/>
      <c r="II258" s="27"/>
      <c r="IJ258" s="27"/>
      <c r="IL258" s="6"/>
      <c r="IM258" s="6"/>
      <c r="IN258" s="6"/>
      <c r="IO258" s="6"/>
      <c r="IQ258" s="8"/>
      <c r="IR258" s="32"/>
      <c r="IS258" s="27"/>
      <c r="IT258" s="27"/>
      <c r="IV258" s="6"/>
      <c r="IW258" s="6"/>
      <c r="IX258" s="6"/>
      <c r="IY258" s="6"/>
      <c r="JA258" s="8"/>
      <c r="JB258" s="32"/>
      <c r="JC258" s="27"/>
      <c r="JD258" s="27"/>
      <c r="JF258" s="6"/>
      <c r="JG258" s="6"/>
      <c r="JH258" s="6"/>
      <c r="JI258" s="6"/>
      <c r="JK258" s="8"/>
      <c r="JL258" s="32"/>
      <c r="JM258" s="27"/>
      <c r="JN258" s="27"/>
      <c r="JP258" s="6"/>
      <c r="JQ258" s="6"/>
      <c r="JR258" s="6"/>
      <c r="JS258" s="6"/>
      <c r="JU258" s="8"/>
      <c r="JV258" s="32"/>
      <c r="JW258" s="27"/>
      <c r="JX258" s="27"/>
      <c r="JZ258" s="6"/>
      <c r="KA258" s="6"/>
      <c r="KB258" s="6"/>
      <c r="KC258" s="6"/>
      <c r="KE258" s="8"/>
      <c r="KF258" s="32"/>
      <c r="KG258" s="27"/>
      <c r="KH258" s="27"/>
      <c r="KJ258" s="6"/>
      <c r="KK258" s="6"/>
      <c r="KL258" s="6"/>
      <c r="KM258" s="6"/>
      <c r="KO258" s="8"/>
      <c r="KP258" s="32"/>
      <c r="KQ258" s="27"/>
      <c r="KR258" s="27"/>
      <c r="KT258" s="6"/>
      <c r="KU258" s="6"/>
      <c r="KV258" s="6"/>
      <c r="KW258" s="6"/>
      <c r="KY258" s="8"/>
      <c r="KZ258" s="32"/>
      <c r="LA258" s="27"/>
      <c r="LB258" s="27"/>
      <c r="LD258" s="6"/>
      <c r="LE258" s="6"/>
      <c r="LF258" s="6"/>
      <c r="LG258" s="6"/>
      <c r="LI258" s="8"/>
      <c r="LJ258" s="32"/>
      <c r="LK258" s="27"/>
      <c r="LL258" s="27"/>
      <c r="LN258" s="6"/>
      <c r="LO258" s="6"/>
      <c r="LP258" s="6"/>
      <c r="LQ258" s="6"/>
      <c r="LS258" s="8"/>
      <c r="LT258" s="32"/>
      <c r="LU258" s="27"/>
      <c r="LV258" s="27"/>
      <c r="LX258" s="6"/>
      <c r="LY258" s="6"/>
      <c r="LZ258" s="6"/>
      <c r="MA258" s="6"/>
      <c r="MC258" s="8"/>
      <c r="MD258" s="32"/>
      <c r="ME258" s="27"/>
      <c r="MF258" s="27"/>
      <c r="MH258" s="6"/>
      <c r="MI258" s="6"/>
      <c r="MJ258" s="6"/>
      <c r="MK258" s="6"/>
      <c r="MM258" s="8"/>
      <c r="MN258" s="32"/>
      <c r="MO258" s="27"/>
      <c r="MP258" s="27"/>
      <c r="MR258" s="6"/>
      <c r="MS258" s="6"/>
      <c r="MT258" s="6"/>
      <c r="MU258" s="6"/>
      <c r="MW258" s="8"/>
      <c r="MX258" s="32"/>
      <c r="MY258" s="27"/>
      <c r="MZ258" s="27"/>
      <c r="NB258" s="6"/>
      <c r="NC258" s="6"/>
      <c r="ND258" s="6"/>
      <c r="NE258" s="6"/>
      <c r="NG258" s="8"/>
      <c r="NH258" s="32"/>
      <c r="NI258" s="27"/>
      <c r="NJ258" s="27"/>
      <c r="NL258" s="6"/>
      <c r="NM258" s="6"/>
      <c r="NN258" s="6"/>
      <c r="NO258" s="6"/>
      <c r="NQ258" s="8"/>
      <c r="NR258" s="32"/>
      <c r="NS258" s="27"/>
      <c r="NT258" s="27"/>
      <c r="NV258" s="6"/>
      <c r="NW258" s="6"/>
      <c r="NX258" s="6"/>
      <c r="NY258" s="6"/>
      <c r="OA258" s="8"/>
      <c r="OB258" s="32"/>
      <c r="OC258" s="27"/>
      <c r="OD258" s="27"/>
      <c r="OF258" s="6"/>
      <c r="OG258" s="6"/>
      <c r="OH258" s="6"/>
      <c r="OI258" s="6"/>
      <c r="OK258" s="8"/>
      <c r="OL258" s="32"/>
      <c r="OM258" s="27"/>
      <c r="ON258" s="27"/>
      <c r="OP258" s="6"/>
      <c r="OQ258" s="6"/>
      <c r="OR258" s="6"/>
      <c r="OS258" s="6"/>
      <c r="OT258" s="6"/>
      <c r="PF258" s="8"/>
      <c r="PG258" s="32"/>
      <c r="PH258" s="27"/>
      <c r="PI258" s="27"/>
      <c r="PK258" s="6"/>
      <c r="PL258" s="6"/>
      <c r="PM258" s="6"/>
      <c r="PN258" s="6"/>
      <c r="PO258" s="6"/>
      <c r="PQ258" s="8"/>
      <c r="PR258" s="32"/>
      <c r="PS258" s="27"/>
      <c r="PT258" s="27"/>
      <c r="PV258" s="6"/>
      <c r="PW258" s="6"/>
      <c r="PX258" s="6"/>
      <c r="PY258" s="6"/>
      <c r="PZ258" s="6"/>
      <c r="QB258" s="8"/>
      <c r="QC258" s="32"/>
      <c r="QD258" s="27"/>
      <c r="QE258" s="27"/>
      <c r="QG258" s="6"/>
      <c r="QH258" s="6"/>
      <c r="QI258" s="6"/>
      <c r="QJ258" s="6"/>
      <c r="QK258" s="6"/>
      <c r="QM258" s="8"/>
      <c r="QN258" s="32"/>
      <c r="QO258" s="27"/>
      <c r="QP258" s="27"/>
      <c r="QR258" s="6"/>
      <c r="QS258" s="6"/>
      <c r="QT258" s="6"/>
      <c r="QU258" s="6"/>
      <c r="QV258" s="6"/>
      <c r="QX258" s="8"/>
      <c r="QY258" s="32"/>
      <c r="QZ258" s="27"/>
      <c r="RA258" s="27"/>
      <c r="RC258" s="6"/>
      <c r="RD258" s="6"/>
      <c r="RE258" s="6"/>
      <c r="RF258" s="6"/>
      <c r="RG258" s="6"/>
    </row>
    <row r="259" spans="141:475">
      <c r="EK259" s="8"/>
      <c r="EL259" s="32"/>
      <c r="EM259" s="27"/>
      <c r="EN259" s="27"/>
      <c r="EP259" s="6"/>
      <c r="EQ259" s="6"/>
      <c r="ER259" s="6"/>
      <c r="ES259" s="6"/>
      <c r="EU259" s="8"/>
      <c r="EV259" s="32"/>
      <c r="EW259" s="27"/>
      <c r="EX259" s="27"/>
      <c r="EZ259" s="6"/>
      <c r="FA259" s="6"/>
      <c r="FB259" s="6"/>
      <c r="FC259" s="6"/>
      <c r="FE259" s="8"/>
      <c r="FF259" s="32"/>
      <c r="FG259" s="27"/>
      <c r="FH259" s="27"/>
      <c r="FJ259" s="6"/>
      <c r="FK259" s="6"/>
      <c r="FL259" s="6"/>
      <c r="FM259" s="6"/>
      <c r="FO259" s="8"/>
      <c r="FP259" s="32"/>
      <c r="FQ259" s="27"/>
      <c r="FR259" s="27"/>
      <c r="FT259" s="6"/>
      <c r="FU259" s="6"/>
      <c r="FV259" s="6"/>
      <c r="FW259" s="6"/>
      <c r="FY259" s="8"/>
      <c r="FZ259" s="32"/>
      <c r="GA259" s="27"/>
      <c r="GB259" s="27"/>
      <c r="GD259" s="6"/>
      <c r="GE259" s="6"/>
      <c r="GF259" s="6"/>
      <c r="GG259" s="6"/>
      <c r="GI259" s="8"/>
      <c r="GJ259" s="32"/>
      <c r="GK259" s="27"/>
      <c r="GL259" s="27"/>
      <c r="GN259" s="6"/>
      <c r="GO259" s="6"/>
      <c r="GP259" s="6"/>
      <c r="GQ259" s="6"/>
      <c r="GS259" s="8"/>
      <c r="GT259" s="32"/>
      <c r="GU259" s="27"/>
      <c r="GV259" s="27"/>
      <c r="GX259" s="6"/>
      <c r="GY259" s="6"/>
      <c r="GZ259" s="6"/>
      <c r="HA259" s="6"/>
      <c r="HC259" s="8"/>
      <c r="HD259" s="32"/>
      <c r="HE259" s="27"/>
      <c r="HF259" s="27"/>
      <c r="HH259" s="6"/>
      <c r="HI259" s="6"/>
      <c r="HJ259" s="6"/>
      <c r="HK259" s="6"/>
      <c r="HM259" s="8"/>
      <c r="HN259" s="32"/>
      <c r="HO259" s="27"/>
      <c r="HP259" s="27"/>
      <c r="HR259" s="6"/>
      <c r="HS259" s="6"/>
      <c r="HT259" s="6"/>
      <c r="HU259" s="6"/>
      <c r="HW259" s="8"/>
      <c r="HX259" s="32"/>
      <c r="HY259" s="27"/>
      <c r="HZ259" s="27"/>
      <c r="IB259" s="6"/>
      <c r="IC259" s="6"/>
      <c r="ID259" s="6"/>
      <c r="IE259" s="6"/>
      <c r="IG259" s="8"/>
      <c r="IH259" s="32"/>
      <c r="II259" s="27"/>
      <c r="IJ259" s="27"/>
      <c r="IL259" s="6"/>
      <c r="IM259" s="6"/>
      <c r="IN259" s="6"/>
      <c r="IO259" s="6"/>
      <c r="IQ259" s="8"/>
      <c r="IR259" s="32"/>
      <c r="IS259" s="27"/>
      <c r="IT259" s="27"/>
      <c r="IV259" s="6"/>
      <c r="IW259" s="6"/>
      <c r="IX259" s="6"/>
      <c r="IY259" s="6"/>
      <c r="JA259" s="8"/>
      <c r="JB259" s="32"/>
      <c r="JC259" s="27"/>
      <c r="JD259" s="27"/>
      <c r="JF259" s="6"/>
      <c r="JG259" s="6"/>
      <c r="JH259" s="6"/>
      <c r="JI259" s="6"/>
      <c r="JK259" s="8"/>
      <c r="JL259" s="32"/>
      <c r="JM259" s="27"/>
      <c r="JN259" s="27"/>
      <c r="JP259" s="6"/>
      <c r="JQ259" s="6"/>
      <c r="JR259" s="6"/>
      <c r="JS259" s="6"/>
      <c r="JU259" s="8"/>
      <c r="JV259" s="32"/>
      <c r="JW259" s="27"/>
      <c r="JX259" s="27"/>
      <c r="JZ259" s="6"/>
      <c r="KA259" s="6"/>
      <c r="KB259" s="6"/>
      <c r="KC259" s="6"/>
      <c r="KE259" s="8"/>
      <c r="KF259" s="32"/>
      <c r="KG259" s="27"/>
      <c r="KH259" s="27"/>
      <c r="KJ259" s="6"/>
      <c r="KK259" s="6"/>
      <c r="KL259" s="6"/>
      <c r="KM259" s="6"/>
      <c r="KO259" s="8"/>
      <c r="KP259" s="32"/>
      <c r="KQ259" s="27"/>
      <c r="KR259" s="27"/>
      <c r="KT259" s="6"/>
      <c r="KU259" s="6"/>
      <c r="KV259" s="6"/>
      <c r="KW259" s="6"/>
      <c r="KY259" s="8"/>
      <c r="KZ259" s="32"/>
      <c r="LA259" s="27"/>
      <c r="LB259" s="27"/>
      <c r="LD259" s="6"/>
      <c r="LE259" s="6"/>
      <c r="LF259" s="6"/>
      <c r="LG259" s="6"/>
      <c r="LI259" s="8"/>
      <c r="LJ259" s="32"/>
      <c r="LK259" s="27"/>
      <c r="LL259" s="27"/>
      <c r="LN259" s="6"/>
      <c r="LO259" s="6"/>
      <c r="LP259" s="6"/>
      <c r="LQ259" s="6"/>
      <c r="LS259" s="8"/>
      <c r="LT259" s="32"/>
      <c r="LU259" s="27"/>
      <c r="LV259" s="27"/>
      <c r="LX259" s="6"/>
      <c r="LY259" s="6"/>
      <c r="LZ259" s="6"/>
      <c r="MA259" s="6"/>
      <c r="MC259" s="8"/>
      <c r="MD259" s="32"/>
      <c r="ME259" s="27"/>
      <c r="MF259" s="27"/>
      <c r="MH259" s="6"/>
      <c r="MI259" s="6"/>
      <c r="MJ259" s="6"/>
      <c r="MK259" s="6"/>
      <c r="MM259" s="8"/>
      <c r="MN259" s="32"/>
      <c r="MO259" s="27"/>
      <c r="MP259" s="27"/>
      <c r="MR259" s="6"/>
      <c r="MS259" s="6"/>
      <c r="MT259" s="6"/>
      <c r="MU259" s="6"/>
      <c r="MW259" s="8"/>
      <c r="MX259" s="32"/>
      <c r="MY259" s="27"/>
      <c r="MZ259" s="27"/>
      <c r="NB259" s="6"/>
      <c r="NC259" s="6"/>
      <c r="ND259" s="6"/>
      <c r="NE259" s="6"/>
      <c r="NG259" s="8"/>
      <c r="NH259" s="32"/>
      <c r="NI259" s="27"/>
      <c r="NJ259" s="27"/>
      <c r="NL259" s="6"/>
      <c r="NM259" s="6"/>
      <c r="NN259" s="6"/>
      <c r="NO259" s="6"/>
      <c r="NQ259" s="8"/>
      <c r="NR259" s="32"/>
      <c r="NS259" s="27"/>
      <c r="NT259" s="27"/>
      <c r="NV259" s="6"/>
      <c r="NW259" s="6"/>
      <c r="NX259" s="6"/>
      <c r="NY259" s="6"/>
      <c r="OA259" s="8"/>
      <c r="OB259" s="32"/>
      <c r="OC259" s="27"/>
      <c r="OD259" s="27"/>
      <c r="OF259" s="6"/>
      <c r="OG259" s="6"/>
      <c r="OH259" s="6"/>
      <c r="OI259" s="6"/>
      <c r="OK259" s="8"/>
      <c r="OL259" s="32"/>
      <c r="OM259" s="27"/>
      <c r="ON259" s="27"/>
      <c r="OP259" s="6"/>
      <c r="OQ259" s="6"/>
      <c r="OR259" s="6"/>
      <c r="OS259" s="6"/>
      <c r="OT259" s="6"/>
      <c r="PF259" s="8"/>
      <c r="PG259" s="32"/>
      <c r="PH259" s="27"/>
      <c r="PI259" s="27"/>
      <c r="PK259" s="6"/>
      <c r="PL259" s="6"/>
      <c r="PM259" s="6"/>
      <c r="PN259" s="6"/>
      <c r="PO259" s="6"/>
      <c r="PQ259" s="8"/>
      <c r="PR259" s="32"/>
      <c r="PS259" s="27"/>
      <c r="PT259" s="27"/>
      <c r="PV259" s="6"/>
      <c r="PW259" s="6"/>
      <c r="PX259" s="6"/>
      <c r="PY259" s="6"/>
      <c r="PZ259" s="6"/>
      <c r="QB259" s="8"/>
      <c r="QC259" s="32"/>
      <c r="QD259" s="27"/>
      <c r="QE259" s="27"/>
      <c r="QG259" s="6"/>
      <c r="QH259" s="6"/>
      <c r="QI259" s="6"/>
      <c r="QJ259" s="6"/>
      <c r="QK259" s="6"/>
      <c r="QM259" s="8"/>
      <c r="QN259" s="32"/>
      <c r="QO259" s="27"/>
      <c r="QP259" s="27"/>
      <c r="QR259" s="6"/>
      <c r="QS259" s="6"/>
      <c r="QT259" s="6"/>
      <c r="QU259" s="6"/>
      <c r="QV259" s="6"/>
      <c r="QX259" s="8"/>
      <c r="QY259" s="32"/>
      <c r="QZ259" s="27"/>
      <c r="RA259" s="27"/>
      <c r="RC259" s="6"/>
      <c r="RD259" s="6"/>
      <c r="RE259" s="6"/>
      <c r="RF259" s="6"/>
      <c r="RG259" s="6"/>
    </row>
    <row r="260" spans="141:475">
      <c r="EK260" s="8"/>
      <c r="EL260" s="32"/>
      <c r="EM260" s="27"/>
      <c r="EN260" s="27"/>
      <c r="EP260" s="6"/>
      <c r="EQ260" s="6"/>
      <c r="ER260" s="6"/>
      <c r="ES260" s="6"/>
      <c r="EU260" s="8"/>
      <c r="EV260" s="32"/>
      <c r="EW260" s="27"/>
      <c r="EX260" s="27"/>
      <c r="EZ260" s="6"/>
      <c r="FA260" s="6"/>
      <c r="FB260" s="6"/>
      <c r="FC260" s="6"/>
      <c r="FE260" s="8"/>
      <c r="FF260" s="32"/>
      <c r="FG260" s="27"/>
      <c r="FH260" s="27"/>
      <c r="FJ260" s="6"/>
      <c r="FK260" s="6"/>
      <c r="FL260" s="6"/>
      <c r="FM260" s="6"/>
      <c r="FO260" s="8"/>
      <c r="FP260" s="32"/>
      <c r="FQ260" s="27"/>
      <c r="FR260" s="27"/>
      <c r="FT260" s="6"/>
      <c r="FU260" s="6"/>
      <c r="FV260" s="6"/>
      <c r="FW260" s="6"/>
      <c r="FY260" s="8"/>
      <c r="FZ260" s="32"/>
      <c r="GA260" s="27"/>
      <c r="GB260" s="27"/>
      <c r="GD260" s="6"/>
      <c r="GE260" s="6"/>
      <c r="GF260" s="6"/>
      <c r="GG260" s="6"/>
      <c r="GI260" s="8"/>
      <c r="GJ260" s="32"/>
      <c r="GK260" s="27"/>
      <c r="GL260" s="27"/>
      <c r="GN260" s="6"/>
      <c r="GO260" s="6"/>
      <c r="GP260" s="6"/>
      <c r="GQ260" s="6"/>
      <c r="GS260" s="8"/>
      <c r="GT260" s="32"/>
      <c r="GU260" s="27"/>
      <c r="GV260" s="27"/>
      <c r="GX260" s="6"/>
      <c r="GY260" s="6"/>
      <c r="GZ260" s="6"/>
      <c r="HA260" s="6"/>
      <c r="HC260" s="8"/>
      <c r="HD260" s="32"/>
      <c r="HE260" s="27"/>
      <c r="HF260" s="27"/>
      <c r="HH260" s="6"/>
      <c r="HI260" s="6"/>
      <c r="HJ260" s="6"/>
      <c r="HK260" s="6"/>
      <c r="HM260" s="8"/>
      <c r="HN260" s="32"/>
      <c r="HO260" s="27"/>
      <c r="HP260" s="27"/>
      <c r="HR260" s="6"/>
      <c r="HS260" s="6"/>
      <c r="HT260" s="6"/>
      <c r="HU260" s="6"/>
      <c r="HW260" s="8"/>
      <c r="HX260" s="32"/>
      <c r="HY260" s="27"/>
      <c r="HZ260" s="27"/>
      <c r="IB260" s="6"/>
      <c r="IC260" s="6"/>
      <c r="ID260" s="6"/>
      <c r="IE260" s="6"/>
      <c r="IG260" s="8"/>
      <c r="IH260" s="32"/>
      <c r="II260" s="27"/>
      <c r="IJ260" s="27"/>
      <c r="IL260" s="6"/>
      <c r="IM260" s="6"/>
      <c r="IN260" s="6"/>
      <c r="IO260" s="6"/>
      <c r="IQ260" s="8"/>
      <c r="IR260" s="32"/>
      <c r="IS260" s="27"/>
      <c r="IT260" s="27"/>
      <c r="IV260" s="6"/>
      <c r="IW260" s="6"/>
      <c r="IX260" s="6"/>
      <c r="IY260" s="6"/>
      <c r="JA260" s="8"/>
      <c r="JB260" s="32"/>
      <c r="JC260" s="27"/>
      <c r="JD260" s="27"/>
      <c r="JF260" s="6"/>
      <c r="JG260" s="6"/>
      <c r="JH260" s="6"/>
      <c r="JI260" s="6"/>
      <c r="JK260" s="8"/>
      <c r="JL260" s="32"/>
      <c r="JM260" s="27"/>
      <c r="JN260" s="27"/>
      <c r="JP260" s="6"/>
      <c r="JQ260" s="6"/>
      <c r="JR260" s="6"/>
      <c r="JS260" s="6"/>
      <c r="JU260" s="8"/>
      <c r="JV260" s="32"/>
      <c r="JW260" s="27"/>
      <c r="JX260" s="27"/>
      <c r="JZ260" s="6"/>
      <c r="KA260" s="6"/>
      <c r="KB260" s="6"/>
      <c r="KC260" s="6"/>
      <c r="KE260" s="8"/>
      <c r="KF260" s="32"/>
      <c r="KG260" s="27"/>
      <c r="KH260" s="27"/>
      <c r="KJ260" s="6"/>
      <c r="KK260" s="6"/>
      <c r="KL260" s="6"/>
      <c r="KM260" s="6"/>
      <c r="KO260" s="8"/>
      <c r="KP260" s="32"/>
      <c r="KQ260" s="27"/>
      <c r="KR260" s="27"/>
      <c r="KT260" s="6"/>
      <c r="KU260" s="6"/>
      <c r="KV260" s="6"/>
      <c r="KW260" s="6"/>
      <c r="KY260" s="8"/>
      <c r="KZ260" s="32"/>
      <c r="LA260" s="27"/>
      <c r="LB260" s="27"/>
      <c r="LD260" s="6"/>
      <c r="LE260" s="6"/>
      <c r="LF260" s="6"/>
      <c r="LG260" s="6"/>
      <c r="LI260" s="8"/>
      <c r="LJ260" s="32"/>
      <c r="LK260" s="27"/>
      <c r="LL260" s="27"/>
      <c r="LN260" s="6"/>
      <c r="LO260" s="6"/>
      <c r="LP260" s="6"/>
      <c r="LQ260" s="6"/>
      <c r="LS260" s="8"/>
      <c r="LT260" s="32"/>
      <c r="LU260" s="27"/>
      <c r="LV260" s="27"/>
      <c r="LX260" s="6"/>
      <c r="LY260" s="6"/>
      <c r="LZ260" s="6"/>
      <c r="MA260" s="6"/>
      <c r="MC260" s="8"/>
      <c r="MD260" s="32"/>
      <c r="ME260" s="27"/>
      <c r="MF260" s="27"/>
      <c r="MH260" s="6"/>
      <c r="MI260" s="6"/>
      <c r="MJ260" s="6"/>
      <c r="MK260" s="6"/>
      <c r="MM260" s="8"/>
      <c r="MN260" s="32"/>
      <c r="MO260" s="27"/>
      <c r="MP260" s="27"/>
      <c r="MR260" s="6"/>
      <c r="MS260" s="6"/>
      <c r="MT260" s="6"/>
      <c r="MU260" s="6"/>
      <c r="MW260" s="8"/>
      <c r="MX260" s="32"/>
      <c r="MY260" s="27"/>
      <c r="MZ260" s="27"/>
      <c r="NB260" s="6"/>
      <c r="NC260" s="6"/>
      <c r="ND260" s="6"/>
      <c r="NE260" s="6"/>
      <c r="NG260" s="8"/>
      <c r="NH260" s="32"/>
      <c r="NI260" s="27"/>
      <c r="NJ260" s="27"/>
      <c r="NL260" s="6"/>
      <c r="NM260" s="6"/>
      <c r="NN260" s="6"/>
      <c r="NO260" s="6"/>
      <c r="NQ260" s="8"/>
      <c r="NR260" s="32"/>
      <c r="NS260" s="27"/>
      <c r="NT260" s="27"/>
      <c r="NV260" s="6"/>
      <c r="NW260" s="6"/>
      <c r="NX260" s="6"/>
      <c r="NY260" s="6"/>
      <c r="OA260" s="8"/>
      <c r="OB260" s="32"/>
      <c r="OC260" s="27"/>
      <c r="OD260" s="27"/>
      <c r="OF260" s="6"/>
      <c r="OG260" s="6"/>
      <c r="OH260" s="6"/>
      <c r="OI260" s="6"/>
      <c r="OK260" s="8"/>
      <c r="OL260" s="32"/>
      <c r="OM260" s="27"/>
      <c r="ON260" s="27"/>
      <c r="OP260" s="6"/>
      <c r="OQ260" s="6"/>
      <c r="OR260" s="6"/>
      <c r="OS260" s="6"/>
      <c r="OT260" s="6"/>
      <c r="PF260" s="8"/>
      <c r="PG260" s="32"/>
      <c r="PH260" s="27"/>
      <c r="PI260" s="27"/>
      <c r="PK260" s="6"/>
      <c r="PL260" s="6"/>
      <c r="PM260" s="6"/>
      <c r="PN260" s="6"/>
      <c r="PO260" s="6"/>
      <c r="PQ260" s="8"/>
      <c r="PR260" s="32"/>
      <c r="PS260" s="27"/>
      <c r="PT260" s="27"/>
      <c r="PV260" s="6"/>
      <c r="PW260" s="6"/>
      <c r="PX260" s="6"/>
      <c r="PY260" s="6"/>
      <c r="PZ260" s="6"/>
      <c r="QB260" s="8"/>
      <c r="QC260" s="32"/>
      <c r="QD260" s="27"/>
      <c r="QE260" s="27"/>
      <c r="QG260" s="6"/>
      <c r="QH260" s="6"/>
      <c r="QI260" s="6"/>
      <c r="QJ260" s="6"/>
      <c r="QK260" s="6"/>
      <c r="QM260" s="8"/>
      <c r="QN260" s="32"/>
      <c r="QO260" s="27"/>
      <c r="QP260" s="27"/>
      <c r="QR260" s="6"/>
      <c r="QS260" s="6"/>
      <c r="QT260" s="6"/>
      <c r="QU260" s="6"/>
      <c r="QV260" s="6"/>
      <c r="QX260" s="8"/>
      <c r="QY260" s="32"/>
      <c r="QZ260" s="27"/>
      <c r="RA260" s="27"/>
      <c r="RC260" s="6"/>
      <c r="RD260" s="6"/>
      <c r="RE260" s="6"/>
      <c r="RF260" s="6"/>
      <c r="RG260" s="6"/>
    </row>
    <row r="261" spans="141:475">
      <c r="EK261" s="8"/>
      <c r="EL261" s="32"/>
      <c r="EM261" s="27"/>
      <c r="EN261" s="27"/>
      <c r="EP261" s="6"/>
      <c r="EQ261" s="6"/>
      <c r="ER261" s="6"/>
      <c r="ES261" s="6"/>
      <c r="EU261" s="8"/>
      <c r="EV261" s="32"/>
      <c r="EW261" s="27"/>
      <c r="EX261" s="27"/>
      <c r="EZ261" s="6"/>
      <c r="FA261" s="6"/>
      <c r="FB261" s="6"/>
      <c r="FC261" s="6"/>
      <c r="FE261" s="8"/>
      <c r="FF261" s="32"/>
      <c r="FG261" s="27"/>
      <c r="FH261" s="27"/>
      <c r="FJ261" s="6"/>
      <c r="FK261" s="6"/>
      <c r="FL261" s="6"/>
      <c r="FM261" s="6"/>
      <c r="FO261" s="8"/>
      <c r="FP261" s="32"/>
      <c r="FQ261" s="27"/>
      <c r="FR261" s="27"/>
      <c r="FT261" s="6"/>
      <c r="FU261" s="6"/>
      <c r="FV261" s="6"/>
      <c r="FW261" s="6"/>
      <c r="FY261" s="8"/>
      <c r="FZ261" s="32"/>
      <c r="GA261" s="27"/>
      <c r="GB261" s="27"/>
      <c r="GD261" s="6"/>
      <c r="GE261" s="6"/>
      <c r="GF261" s="6"/>
      <c r="GG261" s="6"/>
      <c r="GI261" s="8"/>
      <c r="GJ261" s="32"/>
      <c r="GK261" s="27"/>
      <c r="GL261" s="27"/>
      <c r="GN261" s="6"/>
      <c r="GO261" s="6"/>
      <c r="GP261" s="6"/>
      <c r="GQ261" s="6"/>
      <c r="GS261" s="8"/>
      <c r="GT261" s="32"/>
      <c r="GU261" s="27"/>
      <c r="GV261" s="27"/>
      <c r="GX261" s="6"/>
      <c r="GY261" s="6"/>
      <c r="GZ261" s="6"/>
      <c r="HA261" s="6"/>
      <c r="HC261" s="8"/>
      <c r="HD261" s="32"/>
      <c r="HE261" s="27"/>
      <c r="HF261" s="27"/>
      <c r="HH261" s="6"/>
      <c r="HI261" s="6"/>
      <c r="HJ261" s="6"/>
      <c r="HK261" s="6"/>
      <c r="HM261" s="8"/>
      <c r="HN261" s="32"/>
      <c r="HO261" s="27"/>
      <c r="HP261" s="27"/>
      <c r="HR261" s="6"/>
      <c r="HS261" s="6"/>
      <c r="HT261" s="6"/>
      <c r="HU261" s="6"/>
      <c r="HW261" s="8"/>
      <c r="HX261" s="32"/>
      <c r="HY261" s="27"/>
      <c r="HZ261" s="27"/>
      <c r="IB261" s="6"/>
      <c r="IC261" s="6"/>
      <c r="ID261" s="6"/>
      <c r="IE261" s="6"/>
      <c r="IG261" s="8"/>
      <c r="IH261" s="32"/>
      <c r="II261" s="27"/>
      <c r="IJ261" s="27"/>
      <c r="IL261" s="6"/>
      <c r="IM261" s="6"/>
      <c r="IN261" s="6"/>
      <c r="IO261" s="6"/>
      <c r="IQ261" s="8"/>
      <c r="IR261" s="32"/>
      <c r="IS261" s="27"/>
      <c r="IT261" s="27"/>
      <c r="IV261" s="6"/>
      <c r="IW261" s="6"/>
      <c r="IX261" s="6"/>
      <c r="IY261" s="6"/>
      <c r="JA261" s="8"/>
      <c r="JB261" s="32"/>
      <c r="JC261" s="27"/>
      <c r="JD261" s="27"/>
      <c r="JF261" s="6"/>
      <c r="JG261" s="6"/>
      <c r="JH261" s="6"/>
      <c r="JI261" s="6"/>
      <c r="JK261" s="8"/>
      <c r="JL261" s="32"/>
      <c r="JM261" s="27"/>
      <c r="JN261" s="27"/>
      <c r="JP261" s="6"/>
      <c r="JQ261" s="6"/>
      <c r="JR261" s="6"/>
      <c r="JS261" s="6"/>
      <c r="JU261" s="8"/>
      <c r="JV261" s="32"/>
      <c r="JW261" s="27"/>
      <c r="JX261" s="27"/>
      <c r="JZ261" s="6"/>
      <c r="KA261" s="6"/>
      <c r="KB261" s="6"/>
      <c r="KC261" s="6"/>
      <c r="KE261" s="8"/>
      <c r="KF261" s="32"/>
      <c r="KG261" s="27"/>
      <c r="KH261" s="27"/>
      <c r="KJ261" s="6"/>
      <c r="KK261" s="6"/>
      <c r="KL261" s="6"/>
      <c r="KM261" s="6"/>
      <c r="KO261" s="8"/>
      <c r="KP261" s="32"/>
      <c r="KQ261" s="27"/>
      <c r="KR261" s="27"/>
      <c r="KT261" s="6"/>
      <c r="KU261" s="6"/>
      <c r="KV261" s="6"/>
      <c r="KW261" s="6"/>
      <c r="KY261" s="8"/>
      <c r="KZ261" s="32"/>
      <c r="LA261" s="27"/>
      <c r="LB261" s="27"/>
      <c r="LD261" s="6"/>
      <c r="LE261" s="6"/>
      <c r="LF261" s="6"/>
      <c r="LG261" s="6"/>
      <c r="LI261" s="8"/>
      <c r="LJ261" s="32"/>
      <c r="LK261" s="27"/>
      <c r="LL261" s="27"/>
      <c r="LN261" s="6"/>
      <c r="LO261" s="6"/>
      <c r="LP261" s="6"/>
      <c r="LQ261" s="6"/>
      <c r="LS261" s="8"/>
      <c r="LT261" s="32"/>
      <c r="LU261" s="27"/>
      <c r="LV261" s="27"/>
      <c r="LX261" s="6"/>
      <c r="LY261" s="6"/>
      <c r="LZ261" s="6"/>
      <c r="MA261" s="6"/>
      <c r="MC261" s="8"/>
      <c r="MD261" s="32"/>
      <c r="ME261" s="27"/>
      <c r="MF261" s="27"/>
      <c r="MH261" s="6"/>
      <c r="MI261" s="6"/>
      <c r="MJ261" s="6"/>
      <c r="MK261" s="6"/>
      <c r="MM261" s="8"/>
      <c r="MN261" s="32"/>
      <c r="MO261" s="27"/>
      <c r="MP261" s="27"/>
      <c r="MR261" s="6"/>
      <c r="MS261" s="6"/>
      <c r="MT261" s="6"/>
      <c r="MU261" s="6"/>
      <c r="MW261" s="8"/>
      <c r="MX261" s="32"/>
      <c r="MY261" s="27"/>
      <c r="MZ261" s="27"/>
      <c r="NB261" s="6"/>
      <c r="NC261" s="6"/>
      <c r="ND261" s="6"/>
      <c r="NE261" s="6"/>
      <c r="NG261" s="8"/>
      <c r="NH261" s="32"/>
      <c r="NI261" s="27"/>
      <c r="NJ261" s="27"/>
      <c r="NL261" s="6"/>
      <c r="NM261" s="6"/>
      <c r="NN261" s="6"/>
      <c r="NO261" s="6"/>
      <c r="NQ261" s="8"/>
      <c r="NR261" s="32"/>
      <c r="NS261" s="27"/>
      <c r="NT261" s="27"/>
      <c r="NV261" s="6"/>
      <c r="NW261" s="6"/>
      <c r="NX261" s="6"/>
      <c r="NY261" s="6"/>
      <c r="OA261" s="8"/>
      <c r="OB261" s="32"/>
      <c r="OC261" s="27"/>
      <c r="OD261" s="27"/>
      <c r="OF261" s="6"/>
      <c r="OG261" s="6"/>
      <c r="OH261" s="6"/>
      <c r="OI261" s="6"/>
      <c r="OK261" s="8"/>
      <c r="OL261" s="32"/>
      <c r="OM261" s="27"/>
      <c r="ON261" s="27"/>
      <c r="OP261" s="6"/>
      <c r="OQ261" s="6"/>
      <c r="OR261" s="6"/>
      <c r="OS261" s="6"/>
      <c r="OT261" s="6"/>
      <c r="PF261" s="8"/>
      <c r="PG261" s="32"/>
      <c r="PH261" s="27"/>
      <c r="PI261" s="27"/>
      <c r="PK261" s="6"/>
      <c r="PL261" s="6"/>
      <c r="PM261" s="6"/>
      <c r="PN261" s="6"/>
      <c r="PO261" s="6"/>
      <c r="PQ261" s="8"/>
      <c r="PR261" s="32"/>
      <c r="PS261" s="27"/>
      <c r="PT261" s="27"/>
      <c r="PV261" s="6"/>
      <c r="PW261" s="6"/>
      <c r="PX261" s="6"/>
      <c r="PY261" s="6"/>
      <c r="PZ261" s="6"/>
      <c r="QB261" s="8"/>
      <c r="QC261" s="32"/>
      <c r="QD261" s="27"/>
      <c r="QE261" s="27"/>
      <c r="QG261" s="6"/>
      <c r="QH261" s="6"/>
      <c r="QI261" s="6"/>
      <c r="QJ261" s="6"/>
      <c r="QK261" s="6"/>
      <c r="QM261" s="8"/>
      <c r="QN261" s="32"/>
      <c r="QO261" s="27"/>
      <c r="QP261" s="27"/>
      <c r="QR261" s="6"/>
      <c r="QS261" s="6"/>
      <c r="QT261" s="6"/>
      <c r="QU261" s="6"/>
      <c r="QV261" s="6"/>
      <c r="QX261" s="8"/>
      <c r="QY261" s="32"/>
      <c r="QZ261" s="27"/>
      <c r="RA261" s="27"/>
      <c r="RC261" s="6"/>
      <c r="RD261" s="6"/>
      <c r="RE261" s="6"/>
      <c r="RF261" s="6"/>
      <c r="RG261" s="6"/>
    </row>
    <row r="262" spans="141:475">
      <c r="EK262" s="8"/>
      <c r="EL262" s="32"/>
      <c r="EM262" s="27"/>
      <c r="EN262" s="27"/>
      <c r="EP262" s="6"/>
      <c r="EQ262" s="6"/>
      <c r="ER262" s="6"/>
      <c r="ES262" s="6"/>
      <c r="EU262" s="8"/>
      <c r="EV262" s="32"/>
      <c r="EW262" s="27"/>
      <c r="EX262" s="27"/>
      <c r="EZ262" s="6"/>
      <c r="FA262" s="6"/>
      <c r="FB262" s="6"/>
      <c r="FC262" s="6"/>
      <c r="FE262" s="8"/>
      <c r="FF262" s="32"/>
      <c r="FG262" s="27"/>
      <c r="FH262" s="27"/>
      <c r="FJ262" s="6"/>
      <c r="FK262" s="6"/>
      <c r="FL262" s="6"/>
      <c r="FM262" s="6"/>
      <c r="FO262" s="8"/>
      <c r="FP262" s="32"/>
      <c r="FQ262" s="27"/>
      <c r="FR262" s="27"/>
      <c r="FT262" s="6"/>
      <c r="FU262" s="6"/>
      <c r="FV262" s="6"/>
      <c r="FW262" s="6"/>
      <c r="FY262" s="8"/>
      <c r="FZ262" s="32"/>
      <c r="GA262" s="27"/>
      <c r="GB262" s="27"/>
      <c r="GD262" s="6"/>
      <c r="GE262" s="6"/>
      <c r="GF262" s="6"/>
      <c r="GG262" s="6"/>
      <c r="GI262" s="8"/>
      <c r="GJ262" s="32"/>
      <c r="GK262" s="27"/>
      <c r="GL262" s="27"/>
      <c r="GN262" s="6"/>
      <c r="GO262" s="6"/>
      <c r="GP262" s="6"/>
      <c r="GQ262" s="6"/>
      <c r="GS262" s="8"/>
      <c r="GT262" s="32"/>
      <c r="GU262" s="27"/>
      <c r="GV262" s="27"/>
      <c r="GX262" s="6"/>
      <c r="GY262" s="6"/>
      <c r="GZ262" s="6"/>
      <c r="HA262" s="6"/>
      <c r="HC262" s="8"/>
      <c r="HD262" s="32"/>
      <c r="HE262" s="27"/>
      <c r="HF262" s="27"/>
      <c r="HH262" s="6"/>
      <c r="HI262" s="6"/>
      <c r="HJ262" s="6"/>
      <c r="HK262" s="6"/>
      <c r="HM262" s="8"/>
      <c r="HN262" s="32"/>
      <c r="HO262" s="27"/>
      <c r="HP262" s="27"/>
      <c r="HR262" s="6"/>
      <c r="HS262" s="6"/>
      <c r="HT262" s="6"/>
      <c r="HU262" s="6"/>
      <c r="HW262" s="8"/>
      <c r="HX262" s="32"/>
      <c r="HY262" s="27"/>
      <c r="HZ262" s="27"/>
      <c r="IB262" s="6"/>
      <c r="IC262" s="6"/>
      <c r="ID262" s="6"/>
      <c r="IE262" s="6"/>
      <c r="IG262" s="8"/>
      <c r="IH262" s="32"/>
      <c r="II262" s="27"/>
      <c r="IJ262" s="27"/>
      <c r="IL262" s="6"/>
      <c r="IM262" s="6"/>
      <c r="IN262" s="6"/>
      <c r="IO262" s="6"/>
      <c r="IQ262" s="8"/>
      <c r="IR262" s="32"/>
      <c r="IS262" s="27"/>
      <c r="IT262" s="27"/>
      <c r="IV262" s="6"/>
      <c r="IW262" s="6"/>
      <c r="IX262" s="6"/>
      <c r="IY262" s="6"/>
      <c r="JA262" s="8"/>
      <c r="JB262" s="32"/>
      <c r="JC262" s="27"/>
      <c r="JD262" s="27"/>
      <c r="JF262" s="6"/>
      <c r="JG262" s="6"/>
      <c r="JH262" s="6"/>
      <c r="JI262" s="6"/>
      <c r="JK262" s="8"/>
      <c r="JL262" s="32"/>
      <c r="JM262" s="27"/>
      <c r="JN262" s="27"/>
      <c r="JP262" s="6"/>
      <c r="JQ262" s="6"/>
      <c r="JR262" s="6"/>
      <c r="JS262" s="6"/>
      <c r="JU262" s="8"/>
      <c r="JV262" s="32"/>
      <c r="JW262" s="27"/>
      <c r="JX262" s="27"/>
      <c r="JZ262" s="6"/>
      <c r="KA262" s="6"/>
      <c r="KB262" s="6"/>
      <c r="KC262" s="6"/>
      <c r="KE262" s="8"/>
      <c r="KF262" s="32"/>
      <c r="KG262" s="27"/>
      <c r="KH262" s="27"/>
      <c r="KJ262" s="6"/>
      <c r="KK262" s="6"/>
      <c r="KL262" s="6"/>
      <c r="KM262" s="6"/>
      <c r="KO262" s="8"/>
      <c r="KP262" s="32"/>
      <c r="KQ262" s="27"/>
      <c r="KR262" s="27"/>
      <c r="KT262" s="6"/>
      <c r="KU262" s="6"/>
      <c r="KV262" s="6"/>
      <c r="KW262" s="6"/>
      <c r="KY262" s="8"/>
      <c r="KZ262" s="32"/>
      <c r="LA262" s="27"/>
      <c r="LB262" s="27"/>
      <c r="LD262" s="6"/>
      <c r="LE262" s="6"/>
      <c r="LF262" s="6"/>
      <c r="LG262" s="6"/>
      <c r="LI262" s="8"/>
      <c r="LJ262" s="32"/>
      <c r="LK262" s="27"/>
      <c r="LL262" s="27"/>
      <c r="LN262" s="6"/>
      <c r="LO262" s="6"/>
      <c r="LP262" s="6"/>
      <c r="LQ262" s="6"/>
      <c r="LS262" s="8"/>
      <c r="LT262" s="32"/>
      <c r="LU262" s="27"/>
      <c r="LV262" s="27"/>
      <c r="LX262" s="6"/>
      <c r="LY262" s="6"/>
      <c r="LZ262" s="6"/>
      <c r="MA262" s="6"/>
      <c r="MC262" s="8"/>
      <c r="MD262" s="32"/>
      <c r="ME262" s="27"/>
      <c r="MF262" s="27"/>
      <c r="MH262" s="6"/>
      <c r="MI262" s="6"/>
      <c r="MJ262" s="6"/>
      <c r="MK262" s="6"/>
      <c r="MM262" s="8"/>
      <c r="MN262" s="32"/>
      <c r="MO262" s="27"/>
      <c r="MP262" s="27"/>
      <c r="MR262" s="6"/>
      <c r="MS262" s="6"/>
      <c r="MT262" s="6"/>
      <c r="MU262" s="6"/>
      <c r="MW262" s="8"/>
      <c r="MX262" s="32"/>
      <c r="MY262" s="27"/>
      <c r="MZ262" s="27"/>
      <c r="NB262" s="6"/>
      <c r="NC262" s="6"/>
      <c r="ND262" s="6"/>
      <c r="NE262" s="6"/>
      <c r="NG262" s="8"/>
      <c r="NH262" s="32"/>
      <c r="NI262" s="27"/>
      <c r="NJ262" s="27"/>
      <c r="NL262" s="6"/>
      <c r="NM262" s="6"/>
      <c r="NN262" s="6"/>
      <c r="NO262" s="6"/>
      <c r="NQ262" s="8"/>
      <c r="NR262" s="32"/>
      <c r="NS262" s="27"/>
      <c r="NT262" s="27"/>
      <c r="NV262" s="6"/>
      <c r="NW262" s="6"/>
      <c r="NX262" s="6"/>
      <c r="NY262" s="6"/>
      <c r="OA262" s="8"/>
      <c r="OB262" s="32"/>
      <c r="OC262" s="27"/>
      <c r="OD262" s="27"/>
      <c r="OF262" s="6"/>
      <c r="OG262" s="6"/>
      <c r="OH262" s="6"/>
      <c r="OI262" s="6"/>
      <c r="OK262" s="8"/>
      <c r="OL262" s="32"/>
      <c r="OM262" s="27"/>
      <c r="ON262" s="27"/>
      <c r="OP262" s="6"/>
      <c r="OQ262" s="6"/>
      <c r="OR262" s="6"/>
      <c r="OS262" s="6"/>
      <c r="OT262" s="6"/>
      <c r="PF262" s="8"/>
      <c r="PG262" s="32"/>
      <c r="PH262" s="27"/>
      <c r="PI262" s="27"/>
      <c r="PK262" s="6"/>
      <c r="PL262" s="6"/>
      <c r="PM262" s="6"/>
      <c r="PN262" s="6"/>
      <c r="PO262" s="6"/>
      <c r="PQ262" s="8"/>
      <c r="PR262" s="32"/>
      <c r="PS262" s="27"/>
      <c r="PT262" s="27"/>
      <c r="PV262" s="6"/>
      <c r="PW262" s="6"/>
      <c r="PX262" s="6"/>
      <c r="PY262" s="6"/>
      <c r="PZ262" s="6"/>
      <c r="QB262" s="8"/>
      <c r="QC262" s="32"/>
      <c r="QD262" s="27"/>
      <c r="QE262" s="27"/>
      <c r="QG262" s="6"/>
      <c r="QH262" s="6"/>
      <c r="QI262" s="6"/>
      <c r="QJ262" s="6"/>
      <c r="QK262" s="6"/>
      <c r="QM262" s="8"/>
      <c r="QN262" s="32"/>
      <c r="QO262" s="27"/>
      <c r="QP262" s="27"/>
      <c r="QR262" s="6"/>
      <c r="QS262" s="6"/>
      <c r="QT262" s="6"/>
      <c r="QU262" s="6"/>
      <c r="QV262" s="6"/>
      <c r="QX262" s="8"/>
      <c r="QY262" s="32"/>
      <c r="QZ262" s="27"/>
      <c r="RA262" s="27"/>
      <c r="RC262" s="6"/>
      <c r="RD262" s="6"/>
      <c r="RE262" s="6"/>
      <c r="RF262" s="6"/>
      <c r="RG262" s="6"/>
    </row>
    <row r="263" spans="141:475">
      <c r="EK263" s="8"/>
      <c r="EL263" s="32"/>
      <c r="EM263" s="27"/>
      <c r="EN263" s="27"/>
      <c r="EP263" s="6"/>
      <c r="EQ263" s="6"/>
      <c r="ER263" s="6"/>
      <c r="ES263" s="6"/>
      <c r="EU263" s="8"/>
      <c r="EV263" s="32"/>
      <c r="EW263" s="27"/>
      <c r="EX263" s="27"/>
      <c r="EZ263" s="6"/>
      <c r="FA263" s="6"/>
      <c r="FB263" s="6"/>
      <c r="FC263" s="6"/>
      <c r="FE263" s="8"/>
      <c r="FF263" s="32"/>
      <c r="FG263" s="27"/>
      <c r="FH263" s="27"/>
      <c r="FJ263" s="6"/>
      <c r="FK263" s="6"/>
      <c r="FL263" s="6"/>
      <c r="FM263" s="6"/>
      <c r="FO263" s="8"/>
      <c r="FP263" s="32"/>
      <c r="FQ263" s="27"/>
      <c r="FR263" s="27"/>
      <c r="FT263" s="6"/>
      <c r="FU263" s="6"/>
      <c r="FV263" s="6"/>
      <c r="FW263" s="6"/>
      <c r="FY263" s="8"/>
      <c r="FZ263" s="32"/>
      <c r="GA263" s="27"/>
      <c r="GB263" s="27"/>
      <c r="GD263" s="6"/>
      <c r="GE263" s="6"/>
      <c r="GF263" s="6"/>
      <c r="GG263" s="6"/>
      <c r="GI263" s="8"/>
      <c r="GJ263" s="32"/>
      <c r="GK263" s="27"/>
      <c r="GL263" s="27"/>
      <c r="GN263" s="6"/>
      <c r="GO263" s="6"/>
      <c r="GP263" s="6"/>
      <c r="GQ263" s="6"/>
      <c r="GS263" s="8"/>
      <c r="GT263" s="32"/>
      <c r="GU263" s="27"/>
      <c r="GV263" s="27"/>
      <c r="GX263" s="6"/>
      <c r="GY263" s="6"/>
      <c r="GZ263" s="6"/>
      <c r="HA263" s="6"/>
      <c r="HC263" s="8"/>
      <c r="HD263" s="32"/>
      <c r="HE263" s="27"/>
      <c r="HF263" s="27"/>
      <c r="HH263" s="6"/>
      <c r="HI263" s="6"/>
      <c r="HJ263" s="6"/>
      <c r="HK263" s="6"/>
      <c r="HM263" s="8"/>
      <c r="HN263" s="32"/>
      <c r="HO263" s="27"/>
      <c r="HP263" s="27"/>
      <c r="HR263" s="6"/>
      <c r="HS263" s="6"/>
      <c r="HT263" s="6"/>
      <c r="HU263" s="6"/>
      <c r="HW263" s="8"/>
      <c r="HX263" s="32"/>
      <c r="HY263" s="27"/>
      <c r="HZ263" s="27"/>
      <c r="IB263" s="6"/>
      <c r="IC263" s="6"/>
      <c r="ID263" s="6"/>
      <c r="IE263" s="6"/>
      <c r="IG263" s="8"/>
      <c r="IH263" s="32"/>
      <c r="II263" s="27"/>
      <c r="IJ263" s="27"/>
      <c r="IL263" s="6"/>
      <c r="IM263" s="6"/>
      <c r="IN263" s="6"/>
      <c r="IO263" s="6"/>
      <c r="IQ263" s="8"/>
      <c r="IR263" s="32"/>
      <c r="IS263" s="27"/>
      <c r="IT263" s="27"/>
      <c r="IV263" s="6"/>
      <c r="IW263" s="6"/>
      <c r="IX263" s="6"/>
      <c r="IY263" s="6"/>
      <c r="JA263" s="8"/>
      <c r="JB263" s="32"/>
      <c r="JC263" s="27"/>
      <c r="JD263" s="27"/>
      <c r="JF263" s="6"/>
      <c r="JG263" s="6"/>
      <c r="JH263" s="6"/>
      <c r="JI263" s="6"/>
      <c r="JK263" s="8"/>
      <c r="JL263" s="32"/>
      <c r="JM263" s="27"/>
      <c r="JN263" s="27"/>
      <c r="JP263" s="6"/>
      <c r="JQ263" s="6"/>
      <c r="JR263" s="6"/>
      <c r="JS263" s="6"/>
      <c r="JU263" s="8"/>
      <c r="JV263" s="32"/>
      <c r="JW263" s="27"/>
      <c r="JX263" s="27"/>
      <c r="JZ263" s="6"/>
      <c r="KA263" s="6"/>
      <c r="KB263" s="6"/>
      <c r="KC263" s="6"/>
      <c r="KE263" s="8"/>
      <c r="KF263" s="32"/>
      <c r="KG263" s="27"/>
      <c r="KH263" s="27"/>
      <c r="KJ263" s="6"/>
      <c r="KK263" s="6"/>
      <c r="KL263" s="6"/>
      <c r="KM263" s="6"/>
      <c r="KO263" s="8"/>
      <c r="KP263" s="32"/>
      <c r="KQ263" s="27"/>
      <c r="KR263" s="27"/>
      <c r="KT263" s="6"/>
      <c r="KU263" s="6"/>
      <c r="KV263" s="6"/>
      <c r="KW263" s="6"/>
      <c r="KY263" s="8"/>
      <c r="KZ263" s="32"/>
      <c r="LA263" s="27"/>
      <c r="LB263" s="27"/>
      <c r="LD263" s="6"/>
      <c r="LE263" s="6"/>
      <c r="LF263" s="6"/>
      <c r="LG263" s="6"/>
      <c r="LI263" s="8"/>
      <c r="LJ263" s="32"/>
      <c r="LK263" s="27"/>
      <c r="LL263" s="27"/>
      <c r="LN263" s="6"/>
      <c r="LO263" s="6"/>
      <c r="LP263" s="6"/>
      <c r="LQ263" s="6"/>
      <c r="LS263" s="8"/>
      <c r="LT263" s="32"/>
      <c r="LU263" s="27"/>
      <c r="LV263" s="27"/>
      <c r="LX263" s="6"/>
      <c r="LY263" s="6"/>
      <c r="LZ263" s="6"/>
      <c r="MA263" s="6"/>
      <c r="MC263" s="8"/>
      <c r="MD263" s="32"/>
      <c r="ME263" s="27"/>
      <c r="MF263" s="27"/>
      <c r="MH263" s="6"/>
      <c r="MI263" s="6"/>
      <c r="MJ263" s="6"/>
      <c r="MK263" s="6"/>
      <c r="MM263" s="8"/>
      <c r="MN263" s="32"/>
      <c r="MO263" s="27"/>
      <c r="MP263" s="27"/>
      <c r="MR263" s="6"/>
      <c r="MS263" s="6"/>
      <c r="MT263" s="6"/>
      <c r="MU263" s="6"/>
      <c r="MW263" s="8"/>
      <c r="MX263" s="32"/>
      <c r="MY263" s="27"/>
      <c r="MZ263" s="27"/>
      <c r="NB263" s="6"/>
      <c r="NC263" s="6"/>
      <c r="ND263" s="6"/>
      <c r="NE263" s="6"/>
      <c r="NG263" s="8"/>
      <c r="NH263" s="32"/>
      <c r="NI263" s="27"/>
      <c r="NJ263" s="27"/>
      <c r="NL263" s="6"/>
      <c r="NM263" s="6"/>
      <c r="NN263" s="6"/>
      <c r="NO263" s="6"/>
      <c r="NQ263" s="8"/>
      <c r="NR263" s="32"/>
      <c r="NS263" s="27"/>
      <c r="NT263" s="27"/>
      <c r="NV263" s="6"/>
      <c r="NW263" s="6"/>
      <c r="NX263" s="6"/>
      <c r="NY263" s="6"/>
      <c r="OA263" s="8"/>
      <c r="OB263" s="32"/>
      <c r="OC263" s="27"/>
      <c r="OD263" s="27"/>
      <c r="OF263" s="6"/>
      <c r="OG263" s="6"/>
      <c r="OH263" s="6"/>
      <c r="OI263" s="6"/>
      <c r="OK263" s="8"/>
      <c r="OL263" s="32"/>
      <c r="OM263" s="27"/>
      <c r="ON263" s="27"/>
      <c r="OP263" s="6"/>
      <c r="OQ263" s="6"/>
      <c r="OR263" s="6"/>
      <c r="OS263" s="6"/>
      <c r="OT263" s="6"/>
      <c r="PF263" s="8"/>
      <c r="PG263" s="32"/>
      <c r="PH263" s="27"/>
      <c r="PI263" s="27"/>
      <c r="PK263" s="6"/>
      <c r="PL263" s="6"/>
      <c r="PM263" s="6"/>
      <c r="PN263" s="6"/>
      <c r="PO263" s="6"/>
      <c r="PQ263" s="8"/>
      <c r="PR263" s="32"/>
      <c r="PS263" s="27"/>
      <c r="PT263" s="27"/>
      <c r="PV263" s="6"/>
      <c r="PW263" s="6"/>
      <c r="PX263" s="6"/>
      <c r="PY263" s="6"/>
      <c r="PZ263" s="6"/>
      <c r="QB263" s="8"/>
      <c r="QC263" s="32"/>
      <c r="QD263" s="27"/>
      <c r="QE263" s="27"/>
      <c r="QG263" s="6"/>
      <c r="QH263" s="6"/>
      <c r="QI263" s="6"/>
      <c r="QJ263" s="6"/>
      <c r="QK263" s="6"/>
      <c r="QM263" s="8"/>
      <c r="QN263" s="32"/>
      <c r="QO263" s="27"/>
      <c r="QP263" s="27"/>
      <c r="QR263" s="6"/>
      <c r="QS263" s="6"/>
      <c r="QT263" s="6"/>
      <c r="QU263" s="6"/>
      <c r="QV263" s="6"/>
      <c r="QX263" s="8"/>
      <c r="QY263" s="32"/>
      <c r="QZ263" s="27"/>
      <c r="RA263" s="27"/>
      <c r="RC263" s="6"/>
      <c r="RD263" s="6"/>
      <c r="RE263" s="6"/>
      <c r="RF263" s="6"/>
      <c r="RG263" s="6"/>
    </row>
    <row r="264" spans="141:475">
      <c r="EK264" s="8"/>
      <c r="EL264" s="32"/>
      <c r="EM264" s="27"/>
      <c r="EN264" s="27"/>
      <c r="EP264" s="6"/>
      <c r="EQ264" s="6"/>
      <c r="ER264" s="6"/>
      <c r="ES264" s="6"/>
      <c r="EU264" s="8"/>
      <c r="EV264" s="32"/>
      <c r="EW264" s="27"/>
      <c r="EX264" s="27"/>
      <c r="EZ264" s="6"/>
      <c r="FA264" s="6"/>
      <c r="FB264" s="6"/>
      <c r="FC264" s="6"/>
      <c r="FE264" s="8"/>
      <c r="FF264" s="32"/>
      <c r="FG264" s="27"/>
      <c r="FH264" s="27"/>
      <c r="FJ264" s="6"/>
      <c r="FK264" s="6"/>
      <c r="FL264" s="6"/>
      <c r="FM264" s="6"/>
      <c r="FO264" s="8"/>
      <c r="FP264" s="32"/>
      <c r="FQ264" s="27"/>
      <c r="FR264" s="27"/>
      <c r="FT264" s="6"/>
      <c r="FU264" s="6"/>
      <c r="FV264" s="6"/>
      <c r="FW264" s="6"/>
      <c r="FY264" s="8"/>
      <c r="FZ264" s="32"/>
      <c r="GA264" s="27"/>
      <c r="GB264" s="27"/>
      <c r="GD264" s="6"/>
      <c r="GE264" s="6"/>
      <c r="GF264" s="6"/>
      <c r="GG264" s="6"/>
      <c r="GI264" s="8"/>
      <c r="GJ264" s="32"/>
      <c r="GK264" s="27"/>
      <c r="GL264" s="27"/>
      <c r="GN264" s="6"/>
      <c r="GO264" s="6"/>
      <c r="GP264" s="6"/>
      <c r="GQ264" s="6"/>
      <c r="GS264" s="8"/>
      <c r="GT264" s="32"/>
      <c r="GU264" s="27"/>
      <c r="GV264" s="27"/>
      <c r="GX264" s="6"/>
      <c r="GY264" s="6"/>
      <c r="GZ264" s="6"/>
      <c r="HA264" s="6"/>
      <c r="HC264" s="8"/>
      <c r="HD264" s="32"/>
      <c r="HE264" s="27"/>
      <c r="HF264" s="27"/>
      <c r="HH264" s="6"/>
      <c r="HI264" s="6"/>
      <c r="HJ264" s="6"/>
      <c r="HK264" s="6"/>
      <c r="HM264" s="8"/>
      <c r="HN264" s="32"/>
      <c r="HO264" s="27"/>
      <c r="HP264" s="27"/>
      <c r="HR264" s="6"/>
      <c r="HS264" s="6"/>
      <c r="HT264" s="6"/>
      <c r="HU264" s="6"/>
      <c r="HW264" s="8"/>
      <c r="HX264" s="32"/>
      <c r="HY264" s="27"/>
      <c r="HZ264" s="27"/>
      <c r="IB264" s="6"/>
      <c r="IC264" s="6"/>
      <c r="ID264" s="6"/>
      <c r="IE264" s="6"/>
      <c r="IG264" s="8"/>
      <c r="IH264" s="32"/>
      <c r="II264" s="27"/>
      <c r="IJ264" s="27"/>
      <c r="IL264" s="6"/>
      <c r="IM264" s="6"/>
      <c r="IN264" s="6"/>
      <c r="IO264" s="6"/>
      <c r="IQ264" s="8"/>
      <c r="IR264" s="32"/>
      <c r="IS264" s="27"/>
      <c r="IT264" s="27"/>
      <c r="IV264" s="6"/>
      <c r="IW264" s="6"/>
      <c r="IX264" s="6"/>
      <c r="IY264" s="6"/>
      <c r="JA264" s="8"/>
      <c r="JB264" s="32"/>
      <c r="JC264" s="27"/>
      <c r="JD264" s="27"/>
      <c r="JF264" s="6"/>
      <c r="JG264" s="6"/>
      <c r="JH264" s="6"/>
      <c r="JI264" s="6"/>
      <c r="JK264" s="8"/>
      <c r="JL264" s="32"/>
      <c r="JM264" s="27"/>
      <c r="JN264" s="27"/>
      <c r="JP264" s="6"/>
      <c r="JQ264" s="6"/>
      <c r="JR264" s="6"/>
      <c r="JS264" s="6"/>
      <c r="JU264" s="8"/>
      <c r="JV264" s="32"/>
      <c r="JW264" s="27"/>
      <c r="JX264" s="27"/>
      <c r="JZ264" s="6"/>
      <c r="KA264" s="6"/>
      <c r="KB264" s="6"/>
      <c r="KC264" s="6"/>
      <c r="KE264" s="8"/>
      <c r="KF264" s="32"/>
      <c r="KG264" s="27"/>
      <c r="KH264" s="27"/>
      <c r="KJ264" s="6"/>
      <c r="KK264" s="6"/>
      <c r="KL264" s="6"/>
      <c r="KM264" s="6"/>
      <c r="KO264" s="8"/>
      <c r="KP264" s="32"/>
      <c r="KQ264" s="27"/>
      <c r="KR264" s="27"/>
      <c r="KT264" s="6"/>
      <c r="KU264" s="6"/>
      <c r="KV264" s="6"/>
      <c r="KW264" s="6"/>
      <c r="KY264" s="8"/>
      <c r="KZ264" s="32"/>
      <c r="LA264" s="27"/>
      <c r="LB264" s="27"/>
      <c r="LD264" s="6"/>
      <c r="LE264" s="6"/>
      <c r="LF264" s="6"/>
      <c r="LG264" s="6"/>
      <c r="LI264" s="8"/>
      <c r="LJ264" s="32"/>
      <c r="LK264" s="27"/>
      <c r="LL264" s="27"/>
      <c r="LN264" s="6"/>
      <c r="LO264" s="6"/>
      <c r="LP264" s="6"/>
      <c r="LQ264" s="6"/>
      <c r="LS264" s="8"/>
      <c r="LT264" s="32"/>
      <c r="LU264" s="27"/>
      <c r="LV264" s="27"/>
      <c r="LX264" s="6"/>
      <c r="LY264" s="6"/>
      <c r="LZ264" s="6"/>
      <c r="MA264" s="6"/>
      <c r="MC264" s="8"/>
      <c r="MD264" s="32"/>
      <c r="ME264" s="27"/>
      <c r="MF264" s="27"/>
      <c r="MH264" s="6"/>
      <c r="MI264" s="6"/>
      <c r="MJ264" s="6"/>
      <c r="MK264" s="6"/>
      <c r="MM264" s="8"/>
      <c r="MN264" s="32"/>
      <c r="MO264" s="27"/>
      <c r="MP264" s="27"/>
      <c r="MR264" s="6"/>
      <c r="MS264" s="6"/>
      <c r="MT264" s="6"/>
      <c r="MU264" s="6"/>
      <c r="MW264" s="8"/>
      <c r="MX264" s="32"/>
      <c r="MY264" s="27"/>
      <c r="MZ264" s="27"/>
      <c r="NB264" s="6"/>
      <c r="NC264" s="6"/>
      <c r="ND264" s="6"/>
      <c r="NE264" s="6"/>
      <c r="NG264" s="8"/>
      <c r="NH264" s="32"/>
      <c r="NI264" s="27"/>
      <c r="NJ264" s="27"/>
      <c r="NL264" s="6"/>
      <c r="NM264" s="6"/>
      <c r="NN264" s="6"/>
      <c r="NO264" s="6"/>
      <c r="NQ264" s="8"/>
      <c r="NR264" s="32"/>
      <c r="NS264" s="27"/>
      <c r="NT264" s="27"/>
      <c r="NV264" s="6"/>
      <c r="NW264" s="6"/>
      <c r="NX264" s="6"/>
      <c r="NY264" s="6"/>
      <c r="OA264" s="8"/>
      <c r="OB264" s="32"/>
      <c r="OC264" s="27"/>
      <c r="OD264" s="27"/>
      <c r="OF264" s="6"/>
      <c r="OG264" s="6"/>
      <c r="OH264" s="6"/>
      <c r="OI264" s="6"/>
      <c r="OK264" s="8"/>
      <c r="OL264" s="32"/>
      <c r="OM264" s="27"/>
      <c r="ON264" s="27"/>
      <c r="OP264" s="6"/>
      <c r="OQ264" s="6"/>
      <c r="OR264" s="6"/>
      <c r="OS264" s="6"/>
      <c r="OT264" s="6"/>
      <c r="PF264" s="8"/>
      <c r="PG264" s="32"/>
      <c r="PH264" s="27"/>
      <c r="PI264" s="27"/>
      <c r="PK264" s="6"/>
      <c r="PL264" s="6"/>
      <c r="PM264" s="6"/>
      <c r="PN264" s="6"/>
      <c r="PO264" s="6"/>
      <c r="PQ264" s="8"/>
      <c r="PR264" s="32"/>
      <c r="PS264" s="27"/>
      <c r="PT264" s="27"/>
      <c r="PV264" s="6"/>
      <c r="PW264" s="6"/>
      <c r="PX264" s="6"/>
      <c r="PY264" s="6"/>
      <c r="PZ264" s="6"/>
      <c r="QB264" s="8"/>
      <c r="QC264" s="32"/>
      <c r="QD264" s="27"/>
      <c r="QE264" s="27"/>
      <c r="QG264" s="6"/>
      <c r="QH264" s="6"/>
      <c r="QI264" s="6"/>
      <c r="QJ264" s="6"/>
      <c r="QK264" s="6"/>
      <c r="QM264" s="8"/>
      <c r="QN264" s="32"/>
      <c r="QO264" s="27"/>
      <c r="QP264" s="27"/>
      <c r="QR264" s="6"/>
      <c r="QS264" s="6"/>
      <c r="QT264" s="6"/>
      <c r="QU264" s="6"/>
      <c r="QV264" s="6"/>
      <c r="QX264" s="8"/>
      <c r="QY264" s="32"/>
      <c r="QZ264" s="27"/>
      <c r="RA264" s="27"/>
      <c r="RC264" s="6"/>
      <c r="RD264" s="6"/>
      <c r="RE264" s="6"/>
      <c r="RF264" s="6"/>
      <c r="RG264" s="6"/>
    </row>
    <row r="265" spans="141:475">
      <c r="EK265" s="8"/>
      <c r="EL265" s="32"/>
      <c r="EM265" s="27"/>
      <c r="EN265" s="27"/>
      <c r="EP265" s="6"/>
      <c r="EQ265" s="6"/>
      <c r="ER265" s="6"/>
      <c r="ES265" s="6"/>
      <c r="EU265" s="8"/>
      <c r="EV265" s="32"/>
      <c r="EW265" s="27"/>
      <c r="EX265" s="27"/>
      <c r="EZ265" s="6"/>
      <c r="FA265" s="6"/>
      <c r="FB265" s="6"/>
      <c r="FC265" s="6"/>
      <c r="FE265" s="8"/>
      <c r="FF265" s="32"/>
      <c r="FG265" s="27"/>
      <c r="FH265" s="27"/>
      <c r="FJ265" s="6"/>
      <c r="FK265" s="6"/>
      <c r="FL265" s="6"/>
      <c r="FM265" s="6"/>
      <c r="FO265" s="8"/>
      <c r="FP265" s="32"/>
      <c r="FQ265" s="27"/>
      <c r="FR265" s="27"/>
      <c r="FT265" s="6"/>
      <c r="FU265" s="6"/>
      <c r="FV265" s="6"/>
      <c r="FW265" s="6"/>
      <c r="FY265" s="8"/>
      <c r="FZ265" s="32"/>
      <c r="GA265" s="27"/>
      <c r="GB265" s="27"/>
      <c r="GD265" s="6"/>
      <c r="GE265" s="6"/>
      <c r="GF265" s="6"/>
      <c r="GG265" s="6"/>
      <c r="GI265" s="8"/>
      <c r="GJ265" s="32"/>
      <c r="GK265" s="27"/>
      <c r="GL265" s="27"/>
      <c r="GN265" s="6"/>
      <c r="GO265" s="6"/>
      <c r="GP265" s="6"/>
      <c r="GQ265" s="6"/>
      <c r="GS265" s="8"/>
      <c r="GT265" s="32"/>
      <c r="GU265" s="27"/>
      <c r="GV265" s="27"/>
      <c r="GX265" s="6"/>
      <c r="GY265" s="6"/>
      <c r="GZ265" s="6"/>
      <c r="HA265" s="6"/>
      <c r="HC265" s="8"/>
      <c r="HD265" s="32"/>
      <c r="HE265" s="27"/>
      <c r="HF265" s="27"/>
      <c r="HH265" s="6"/>
      <c r="HI265" s="6"/>
      <c r="HJ265" s="6"/>
      <c r="HK265" s="6"/>
      <c r="HM265" s="8"/>
      <c r="HN265" s="32"/>
      <c r="HO265" s="27"/>
      <c r="HP265" s="27"/>
      <c r="HR265" s="6"/>
      <c r="HS265" s="6"/>
      <c r="HT265" s="6"/>
      <c r="HU265" s="6"/>
      <c r="HW265" s="8"/>
      <c r="HX265" s="32"/>
      <c r="HY265" s="27"/>
      <c r="HZ265" s="27"/>
      <c r="IB265" s="6"/>
      <c r="IC265" s="6"/>
      <c r="ID265" s="6"/>
      <c r="IE265" s="6"/>
      <c r="IG265" s="8"/>
      <c r="IH265" s="32"/>
      <c r="II265" s="27"/>
      <c r="IJ265" s="27"/>
      <c r="IL265" s="6"/>
      <c r="IM265" s="6"/>
      <c r="IN265" s="6"/>
      <c r="IO265" s="6"/>
      <c r="IQ265" s="8"/>
      <c r="IR265" s="32"/>
      <c r="IS265" s="27"/>
      <c r="IT265" s="27"/>
      <c r="IV265" s="6"/>
      <c r="IW265" s="6"/>
      <c r="IX265" s="6"/>
      <c r="IY265" s="6"/>
      <c r="JA265" s="8"/>
      <c r="JB265" s="32"/>
      <c r="JC265" s="27"/>
      <c r="JD265" s="27"/>
      <c r="JF265" s="6"/>
      <c r="JG265" s="6"/>
      <c r="JH265" s="6"/>
      <c r="JI265" s="6"/>
      <c r="JK265" s="8"/>
      <c r="JL265" s="32"/>
      <c r="JM265" s="27"/>
      <c r="JN265" s="27"/>
      <c r="JP265" s="6"/>
      <c r="JQ265" s="6"/>
      <c r="JR265" s="6"/>
      <c r="JS265" s="6"/>
      <c r="JU265" s="8"/>
      <c r="JV265" s="32"/>
      <c r="JW265" s="27"/>
      <c r="JX265" s="27"/>
      <c r="JZ265" s="6"/>
      <c r="KA265" s="6"/>
      <c r="KB265" s="6"/>
      <c r="KC265" s="6"/>
      <c r="KE265" s="8"/>
      <c r="KF265" s="32"/>
      <c r="KG265" s="27"/>
      <c r="KH265" s="27"/>
      <c r="KJ265" s="6"/>
      <c r="KK265" s="6"/>
      <c r="KL265" s="6"/>
      <c r="KM265" s="6"/>
      <c r="KO265" s="8"/>
      <c r="KP265" s="32"/>
      <c r="KQ265" s="27"/>
      <c r="KR265" s="27"/>
      <c r="KT265" s="6"/>
      <c r="KU265" s="6"/>
      <c r="KV265" s="6"/>
      <c r="KW265" s="6"/>
      <c r="KY265" s="8"/>
      <c r="KZ265" s="32"/>
      <c r="LA265" s="27"/>
      <c r="LB265" s="27"/>
      <c r="LD265" s="6"/>
      <c r="LE265" s="6"/>
      <c r="LF265" s="6"/>
      <c r="LG265" s="6"/>
      <c r="LI265" s="8"/>
      <c r="LJ265" s="32"/>
      <c r="LK265" s="27"/>
      <c r="LL265" s="27"/>
      <c r="LN265" s="6"/>
      <c r="LO265" s="6"/>
      <c r="LP265" s="6"/>
      <c r="LQ265" s="6"/>
      <c r="LS265" s="8"/>
      <c r="LT265" s="32"/>
      <c r="LU265" s="27"/>
      <c r="LV265" s="27"/>
      <c r="LX265" s="6"/>
      <c r="LY265" s="6"/>
      <c r="LZ265" s="6"/>
      <c r="MA265" s="6"/>
      <c r="MC265" s="8"/>
      <c r="MD265" s="32"/>
      <c r="ME265" s="27"/>
      <c r="MF265" s="27"/>
      <c r="MH265" s="6"/>
      <c r="MI265" s="6"/>
      <c r="MJ265" s="6"/>
      <c r="MK265" s="6"/>
      <c r="MM265" s="8"/>
      <c r="MN265" s="32"/>
      <c r="MO265" s="27"/>
      <c r="MP265" s="27"/>
      <c r="MR265" s="6"/>
      <c r="MS265" s="6"/>
      <c r="MT265" s="6"/>
      <c r="MU265" s="6"/>
      <c r="MW265" s="8"/>
      <c r="MX265" s="32"/>
      <c r="MY265" s="27"/>
      <c r="MZ265" s="27"/>
      <c r="NB265" s="6"/>
      <c r="NC265" s="6"/>
      <c r="ND265" s="6"/>
      <c r="NE265" s="6"/>
      <c r="NG265" s="8"/>
      <c r="NH265" s="32"/>
      <c r="NI265" s="27"/>
      <c r="NJ265" s="27"/>
      <c r="NL265" s="6"/>
      <c r="NM265" s="6"/>
      <c r="NN265" s="6"/>
      <c r="NO265" s="6"/>
      <c r="NQ265" s="8"/>
      <c r="NR265" s="32"/>
      <c r="NS265" s="27"/>
      <c r="NT265" s="27"/>
      <c r="NV265" s="6"/>
      <c r="NW265" s="6"/>
      <c r="NX265" s="6"/>
      <c r="NY265" s="6"/>
      <c r="OA265" s="8"/>
      <c r="OB265" s="32"/>
      <c r="OC265" s="27"/>
      <c r="OD265" s="27"/>
      <c r="OF265" s="6"/>
      <c r="OG265" s="6"/>
      <c r="OH265" s="6"/>
      <c r="OI265" s="6"/>
      <c r="OK265" s="8"/>
      <c r="OL265" s="32"/>
      <c r="OM265" s="27"/>
      <c r="ON265" s="27"/>
      <c r="OP265" s="6"/>
      <c r="OQ265" s="6"/>
      <c r="OR265" s="6"/>
      <c r="OS265" s="6"/>
      <c r="OT265" s="6"/>
      <c r="PF265" s="8"/>
      <c r="PG265" s="32"/>
      <c r="PH265" s="27"/>
      <c r="PI265" s="27"/>
      <c r="PK265" s="6"/>
      <c r="PL265" s="6"/>
      <c r="PM265" s="6"/>
      <c r="PN265" s="6"/>
      <c r="PO265" s="6"/>
      <c r="PQ265" s="8"/>
      <c r="PR265" s="32"/>
      <c r="PS265" s="27"/>
      <c r="PT265" s="27"/>
      <c r="PV265" s="6"/>
      <c r="PW265" s="6"/>
      <c r="PX265" s="6"/>
      <c r="PY265" s="6"/>
      <c r="PZ265" s="6"/>
      <c r="QB265" s="8"/>
      <c r="QC265" s="32"/>
      <c r="QD265" s="27"/>
      <c r="QE265" s="27"/>
      <c r="QG265" s="6"/>
      <c r="QH265" s="6"/>
      <c r="QI265" s="6"/>
      <c r="QJ265" s="6"/>
      <c r="QK265" s="6"/>
      <c r="QM265" s="8"/>
      <c r="QN265" s="32"/>
      <c r="QO265" s="27"/>
      <c r="QP265" s="27"/>
      <c r="QR265" s="6"/>
      <c r="QS265" s="6"/>
      <c r="QT265" s="6"/>
      <c r="QU265" s="6"/>
      <c r="QV265" s="6"/>
      <c r="QX265" s="8"/>
      <c r="QY265" s="32"/>
      <c r="QZ265" s="27"/>
      <c r="RA265" s="27"/>
      <c r="RC265" s="6"/>
      <c r="RD265" s="6"/>
      <c r="RE265" s="6"/>
      <c r="RF265" s="6"/>
      <c r="RG265" s="6"/>
    </row>
    <row r="266" spans="141:475">
      <c r="EK266" s="8"/>
      <c r="EL266" s="32"/>
      <c r="EM266" s="27"/>
      <c r="EN266" s="27"/>
      <c r="EP266" s="6"/>
      <c r="EQ266" s="6"/>
      <c r="ER266" s="6"/>
      <c r="ES266" s="6"/>
      <c r="EU266" s="8"/>
      <c r="EV266" s="32"/>
      <c r="EW266" s="27"/>
      <c r="EX266" s="27"/>
      <c r="EZ266" s="6"/>
      <c r="FA266" s="6"/>
      <c r="FB266" s="6"/>
      <c r="FC266" s="6"/>
      <c r="FE266" s="8"/>
      <c r="FF266" s="32"/>
      <c r="FG266" s="27"/>
      <c r="FH266" s="27"/>
      <c r="FJ266" s="6"/>
      <c r="FK266" s="6"/>
      <c r="FL266" s="6"/>
      <c r="FM266" s="6"/>
      <c r="FO266" s="8"/>
      <c r="FP266" s="32"/>
      <c r="FQ266" s="27"/>
      <c r="FR266" s="27"/>
      <c r="FT266" s="6"/>
      <c r="FU266" s="6"/>
      <c r="FV266" s="6"/>
      <c r="FW266" s="6"/>
      <c r="FY266" s="8"/>
      <c r="FZ266" s="32"/>
      <c r="GA266" s="27"/>
      <c r="GB266" s="27"/>
      <c r="GD266" s="6"/>
      <c r="GE266" s="6"/>
      <c r="GF266" s="6"/>
      <c r="GG266" s="6"/>
      <c r="GI266" s="8"/>
      <c r="GJ266" s="32"/>
      <c r="GK266" s="27"/>
      <c r="GL266" s="27"/>
      <c r="GN266" s="6"/>
      <c r="GO266" s="6"/>
      <c r="GP266" s="6"/>
      <c r="GQ266" s="6"/>
      <c r="GS266" s="8"/>
      <c r="GT266" s="32"/>
      <c r="GU266" s="27"/>
      <c r="GV266" s="27"/>
      <c r="GX266" s="6"/>
      <c r="GY266" s="6"/>
      <c r="GZ266" s="6"/>
      <c r="HA266" s="6"/>
      <c r="HC266" s="8"/>
      <c r="HD266" s="32"/>
      <c r="HE266" s="27"/>
      <c r="HF266" s="27"/>
      <c r="HH266" s="6"/>
      <c r="HI266" s="6"/>
      <c r="HJ266" s="6"/>
      <c r="HK266" s="6"/>
      <c r="HM266" s="8"/>
      <c r="HN266" s="32"/>
      <c r="HO266" s="27"/>
      <c r="HP266" s="27"/>
      <c r="HR266" s="6"/>
      <c r="HS266" s="6"/>
      <c r="HT266" s="6"/>
      <c r="HU266" s="6"/>
      <c r="HW266" s="8"/>
      <c r="HX266" s="32"/>
      <c r="HY266" s="27"/>
      <c r="HZ266" s="27"/>
      <c r="IB266" s="6"/>
      <c r="IC266" s="6"/>
      <c r="ID266" s="6"/>
      <c r="IE266" s="6"/>
      <c r="IG266" s="8"/>
      <c r="IH266" s="32"/>
      <c r="II266" s="27"/>
      <c r="IJ266" s="27"/>
      <c r="IL266" s="6"/>
      <c r="IM266" s="6"/>
      <c r="IN266" s="6"/>
      <c r="IO266" s="6"/>
      <c r="IQ266" s="8"/>
      <c r="IR266" s="32"/>
      <c r="IS266" s="27"/>
      <c r="IT266" s="27"/>
      <c r="IV266" s="6"/>
      <c r="IW266" s="6"/>
      <c r="IX266" s="6"/>
      <c r="IY266" s="6"/>
      <c r="JA266" s="8"/>
      <c r="JB266" s="32"/>
      <c r="JC266" s="27"/>
      <c r="JD266" s="27"/>
      <c r="JF266" s="6"/>
      <c r="JG266" s="6"/>
      <c r="JH266" s="6"/>
      <c r="JI266" s="6"/>
      <c r="JK266" s="8"/>
      <c r="JL266" s="32"/>
      <c r="JM266" s="27"/>
      <c r="JN266" s="27"/>
      <c r="JP266" s="6"/>
      <c r="JQ266" s="6"/>
      <c r="JR266" s="6"/>
      <c r="JS266" s="6"/>
      <c r="JU266" s="8"/>
      <c r="JV266" s="32"/>
      <c r="JW266" s="27"/>
      <c r="JX266" s="27"/>
      <c r="JZ266" s="6"/>
      <c r="KA266" s="6"/>
      <c r="KB266" s="6"/>
      <c r="KC266" s="6"/>
      <c r="KE266" s="8"/>
      <c r="KF266" s="32"/>
      <c r="KG266" s="27"/>
      <c r="KH266" s="27"/>
      <c r="KJ266" s="6"/>
      <c r="KK266" s="6"/>
      <c r="KL266" s="6"/>
      <c r="KM266" s="6"/>
      <c r="KO266" s="8"/>
      <c r="KP266" s="32"/>
      <c r="KQ266" s="27"/>
      <c r="KR266" s="27"/>
      <c r="KT266" s="6"/>
      <c r="KU266" s="6"/>
      <c r="KV266" s="6"/>
      <c r="KW266" s="6"/>
      <c r="KY266" s="8"/>
      <c r="KZ266" s="32"/>
      <c r="LA266" s="27"/>
      <c r="LB266" s="27"/>
      <c r="LD266" s="6"/>
      <c r="LE266" s="6"/>
      <c r="LF266" s="6"/>
      <c r="LG266" s="6"/>
      <c r="LI266" s="8"/>
      <c r="LJ266" s="32"/>
      <c r="LK266" s="27"/>
      <c r="LL266" s="27"/>
      <c r="LN266" s="6"/>
      <c r="LO266" s="6"/>
      <c r="LP266" s="6"/>
      <c r="LQ266" s="6"/>
      <c r="LS266" s="8"/>
      <c r="LT266" s="32"/>
      <c r="LU266" s="27"/>
      <c r="LV266" s="27"/>
      <c r="LX266" s="6"/>
      <c r="LY266" s="6"/>
      <c r="LZ266" s="6"/>
      <c r="MA266" s="6"/>
      <c r="MC266" s="8"/>
      <c r="MD266" s="32"/>
      <c r="ME266" s="27"/>
      <c r="MF266" s="27"/>
      <c r="MH266" s="6"/>
      <c r="MI266" s="6"/>
      <c r="MJ266" s="6"/>
      <c r="MK266" s="6"/>
      <c r="MM266" s="8"/>
      <c r="MN266" s="32"/>
      <c r="MO266" s="27"/>
      <c r="MP266" s="27"/>
      <c r="MR266" s="6"/>
      <c r="MS266" s="6"/>
      <c r="MT266" s="6"/>
      <c r="MU266" s="6"/>
      <c r="MW266" s="8"/>
      <c r="MX266" s="32"/>
      <c r="MY266" s="27"/>
      <c r="MZ266" s="27"/>
      <c r="NB266" s="6"/>
      <c r="NC266" s="6"/>
      <c r="ND266" s="6"/>
      <c r="NE266" s="6"/>
      <c r="NG266" s="8"/>
      <c r="NH266" s="32"/>
      <c r="NI266" s="27"/>
      <c r="NJ266" s="27"/>
      <c r="NL266" s="6"/>
      <c r="NM266" s="6"/>
      <c r="NN266" s="6"/>
      <c r="NO266" s="6"/>
      <c r="NQ266" s="8"/>
      <c r="NR266" s="32"/>
      <c r="NS266" s="27"/>
      <c r="NT266" s="27"/>
      <c r="NV266" s="6"/>
      <c r="NW266" s="6"/>
      <c r="NX266" s="6"/>
      <c r="NY266" s="6"/>
      <c r="OA266" s="8"/>
      <c r="OB266" s="32"/>
      <c r="OC266" s="27"/>
      <c r="OD266" s="27"/>
      <c r="OF266" s="6"/>
      <c r="OG266" s="6"/>
      <c r="OH266" s="6"/>
      <c r="OI266" s="6"/>
      <c r="OK266" s="8"/>
      <c r="OL266" s="32"/>
      <c r="OM266" s="27"/>
      <c r="ON266" s="27"/>
      <c r="OP266" s="6"/>
      <c r="OQ266" s="6"/>
      <c r="OR266" s="6"/>
      <c r="OS266" s="6"/>
      <c r="OT266" s="6"/>
      <c r="PF266" s="8"/>
      <c r="PG266" s="32"/>
      <c r="PH266" s="27"/>
      <c r="PI266" s="27"/>
      <c r="PK266" s="6"/>
      <c r="PL266" s="6"/>
      <c r="PM266" s="6"/>
      <c r="PN266" s="6"/>
      <c r="PO266" s="6"/>
      <c r="PQ266" s="8"/>
      <c r="PR266" s="32"/>
      <c r="PS266" s="27"/>
      <c r="PT266" s="27"/>
      <c r="PV266" s="6"/>
      <c r="PW266" s="6"/>
      <c r="PX266" s="6"/>
      <c r="PY266" s="6"/>
      <c r="PZ266" s="6"/>
      <c r="QB266" s="8"/>
      <c r="QC266" s="32"/>
      <c r="QD266" s="27"/>
      <c r="QE266" s="27"/>
      <c r="QG266" s="6"/>
      <c r="QH266" s="6"/>
      <c r="QI266" s="6"/>
      <c r="QJ266" s="6"/>
      <c r="QK266" s="6"/>
      <c r="QM266" s="8"/>
      <c r="QN266" s="32"/>
      <c r="QO266" s="27"/>
      <c r="QP266" s="27"/>
      <c r="QR266" s="6"/>
      <c r="QS266" s="6"/>
      <c r="QT266" s="6"/>
      <c r="QU266" s="6"/>
      <c r="QV266" s="6"/>
      <c r="QX266" s="8"/>
      <c r="QY266" s="32"/>
      <c r="QZ266" s="27"/>
      <c r="RA266" s="27"/>
      <c r="RC266" s="6"/>
      <c r="RD266" s="6"/>
      <c r="RE266" s="6"/>
      <c r="RF266" s="6"/>
      <c r="RG266" s="6"/>
    </row>
    <row r="267" spans="141:475">
      <c r="EK267" s="8"/>
      <c r="EL267" s="32"/>
      <c r="EM267" s="27"/>
      <c r="EN267" s="27"/>
      <c r="EP267" s="6"/>
      <c r="EQ267" s="6"/>
      <c r="ER267" s="6"/>
      <c r="ES267" s="6"/>
      <c r="EU267" s="8"/>
      <c r="EV267" s="32"/>
      <c r="EW267" s="27"/>
      <c r="EX267" s="27"/>
      <c r="EZ267" s="6"/>
      <c r="FA267" s="6"/>
      <c r="FB267" s="6"/>
      <c r="FC267" s="6"/>
      <c r="FE267" s="8"/>
      <c r="FF267" s="32"/>
      <c r="FG267" s="27"/>
      <c r="FH267" s="27"/>
      <c r="FJ267" s="6"/>
      <c r="FK267" s="6"/>
      <c r="FL267" s="6"/>
      <c r="FM267" s="6"/>
      <c r="FO267" s="8"/>
      <c r="FP267" s="32"/>
      <c r="FQ267" s="27"/>
      <c r="FR267" s="27"/>
      <c r="FT267" s="6"/>
      <c r="FU267" s="6"/>
      <c r="FV267" s="6"/>
      <c r="FW267" s="6"/>
      <c r="FY267" s="8"/>
      <c r="FZ267" s="32"/>
      <c r="GA267" s="27"/>
      <c r="GB267" s="27"/>
      <c r="GD267" s="6"/>
      <c r="GE267" s="6"/>
      <c r="GF267" s="6"/>
      <c r="GG267" s="6"/>
      <c r="GI267" s="8"/>
      <c r="GJ267" s="32"/>
      <c r="GK267" s="27"/>
      <c r="GL267" s="27"/>
      <c r="GN267" s="6"/>
      <c r="GO267" s="6"/>
      <c r="GP267" s="6"/>
      <c r="GQ267" s="6"/>
      <c r="GS267" s="8"/>
      <c r="GT267" s="32"/>
      <c r="GU267" s="27"/>
      <c r="GV267" s="27"/>
      <c r="GX267" s="6"/>
      <c r="GY267" s="6"/>
      <c r="GZ267" s="6"/>
      <c r="HA267" s="6"/>
      <c r="HC267" s="8"/>
      <c r="HD267" s="32"/>
      <c r="HE267" s="27"/>
      <c r="HF267" s="27"/>
      <c r="HH267" s="6"/>
      <c r="HI267" s="6"/>
      <c r="HJ267" s="6"/>
      <c r="HK267" s="6"/>
      <c r="HM267" s="8"/>
      <c r="HN267" s="32"/>
      <c r="HO267" s="27"/>
      <c r="HP267" s="27"/>
      <c r="HR267" s="6"/>
      <c r="HS267" s="6"/>
      <c r="HT267" s="6"/>
      <c r="HU267" s="6"/>
      <c r="HW267" s="8"/>
      <c r="HX267" s="32"/>
      <c r="HY267" s="27"/>
      <c r="HZ267" s="27"/>
      <c r="IB267" s="6"/>
      <c r="IC267" s="6"/>
      <c r="ID267" s="6"/>
      <c r="IE267" s="6"/>
      <c r="IG267" s="8"/>
      <c r="IH267" s="32"/>
      <c r="II267" s="27"/>
      <c r="IJ267" s="27"/>
      <c r="IL267" s="6"/>
      <c r="IM267" s="6"/>
      <c r="IN267" s="6"/>
      <c r="IO267" s="6"/>
      <c r="IQ267" s="8"/>
      <c r="IR267" s="32"/>
      <c r="IS267" s="27"/>
      <c r="IT267" s="27"/>
      <c r="IV267" s="6"/>
      <c r="IW267" s="6"/>
      <c r="IX267" s="6"/>
      <c r="IY267" s="6"/>
      <c r="JA267" s="8"/>
      <c r="JB267" s="32"/>
      <c r="JC267" s="27"/>
      <c r="JD267" s="27"/>
      <c r="JF267" s="6"/>
      <c r="JG267" s="6"/>
      <c r="JH267" s="6"/>
      <c r="JI267" s="6"/>
      <c r="JK267" s="8"/>
      <c r="JL267" s="32"/>
      <c r="JM267" s="27"/>
      <c r="JN267" s="27"/>
      <c r="JP267" s="6"/>
      <c r="JQ267" s="6"/>
      <c r="JR267" s="6"/>
      <c r="JS267" s="6"/>
      <c r="JU267" s="8"/>
      <c r="JV267" s="32"/>
      <c r="JW267" s="27"/>
      <c r="JX267" s="27"/>
      <c r="JZ267" s="6"/>
      <c r="KA267" s="6"/>
      <c r="KB267" s="6"/>
      <c r="KC267" s="6"/>
      <c r="KE267" s="8"/>
      <c r="KF267" s="32"/>
      <c r="KG267" s="27"/>
      <c r="KH267" s="27"/>
      <c r="KJ267" s="6"/>
      <c r="KK267" s="6"/>
      <c r="KL267" s="6"/>
      <c r="KM267" s="6"/>
      <c r="KO267" s="8"/>
      <c r="KP267" s="32"/>
      <c r="KQ267" s="27"/>
      <c r="KR267" s="27"/>
      <c r="KT267" s="6"/>
      <c r="KU267" s="6"/>
      <c r="KV267" s="6"/>
      <c r="KW267" s="6"/>
      <c r="KY267" s="8"/>
      <c r="KZ267" s="32"/>
      <c r="LA267" s="27"/>
      <c r="LB267" s="27"/>
      <c r="LD267" s="6"/>
      <c r="LE267" s="6"/>
      <c r="LF267" s="6"/>
      <c r="LG267" s="6"/>
      <c r="LI267" s="8"/>
      <c r="LJ267" s="32"/>
      <c r="LK267" s="27"/>
      <c r="LL267" s="27"/>
      <c r="LN267" s="6"/>
      <c r="LO267" s="6"/>
      <c r="LP267" s="6"/>
      <c r="LQ267" s="6"/>
      <c r="LS267" s="8"/>
      <c r="LT267" s="32"/>
      <c r="LU267" s="27"/>
      <c r="LV267" s="27"/>
      <c r="LX267" s="6"/>
      <c r="LY267" s="6"/>
      <c r="LZ267" s="6"/>
      <c r="MA267" s="6"/>
      <c r="MC267" s="8"/>
      <c r="MD267" s="32"/>
      <c r="ME267" s="27"/>
      <c r="MF267" s="27"/>
      <c r="MH267" s="6"/>
      <c r="MI267" s="6"/>
      <c r="MJ267" s="6"/>
      <c r="MK267" s="6"/>
      <c r="MM267" s="8"/>
      <c r="MN267" s="32"/>
      <c r="MO267" s="27"/>
      <c r="MP267" s="27"/>
      <c r="MR267" s="6"/>
      <c r="MS267" s="6"/>
      <c r="MT267" s="6"/>
      <c r="MU267" s="6"/>
      <c r="MW267" s="8"/>
      <c r="MX267" s="32"/>
      <c r="MY267" s="27"/>
      <c r="MZ267" s="27"/>
      <c r="NB267" s="6"/>
      <c r="NC267" s="6"/>
      <c r="ND267" s="6"/>
      <c r="NE267" s="6"/>
      <c r="NG267" s="8"/>
      <c r="NH267" s="32"/>
      <c r="NI267" s="27"/>
      <c r="NJ267" s="27"/>
      <c r="NL267" s="6"/>
      <c r="NM267" s="6"/>
      <c r="NN267" s="6"/>
      <c r="NO267" s="6"/>
      <c r="NQ267" s="8"/>
      <c r="NR267" s="32"/>
      <c r="NS267" s="27"/>
      <c r="NT267" s="27"/>
      <c r="NV267" s="6"/>
      <c r="NW267" s="6"/>
      <c r="NX267" s="6"/>
      <c r="NY267" s="6"/>
      <c r="OA267" s="8"/>
      <c r="OB267" s="32"/>
      <c r="OC267" s="27"/>
      <c r="OD267" s="27"/>
      <c r="OF267" s="6"/>
      <c r="OG267" s="6"/>
      <c r="OH267" s="6"/>
      <c r="OI267" s="6"/>
      <c r="OK267" s="8"/>
      <c r="OL267" s="32"/>
      <c r="OM267" s="27"/>
      <c r="ON267" s="27"/>
      <c r="OP267" s="6"/>
      <c r="OQ267" s="6"/>
      <c r="OR267" s="6"/>
      <c r="OS267" s="6"/>
      <c r="OT267" s="6"/>
      <c r="PF267" s="8"/>
      <c r="PG267" s="32"/>
      <c r="PH267" s="27"/>
      <c r="PI267" s="27"/>
      <c r="PK267" s="6"/>
      <c r="PL267" s="6"/>
      <c r="PM267" s="6"/>
      <c r="PN267" s="6"/>
      <c r="PO267" s="6"/>
      <c r="PQ267" s="8"/>
      <c r="PR267" s="32"/>
      <c r="PS267" s="27"/>
      <c r="PT267" s="27"/>
      <c r="PV267" s="6"/>
      <c r="PW267" s="6"/>
      <c r="PX267" s="6"/>
      <c r="PY267" s="6"/>
      <c r="PZ267" s="6"/>
      <c r="QB267" s="8"/>
      <c r="QC267" s="32"/>
      <c r="QD267" s="27"/>
      <c r="QE267" s="27"/>
      <c r="QG267" s="6"/>
      <c r="QH267" s="6"/>
      <c r="QI267" s="6"/>
      <c r="QJ267" s="6"/>
      <c r="QK267" s="6"/>
      <c r="QM267" s="8"/>
      <c r="QN267" s="32"/>
      <c r="QO267" s="27"/>
      <c r="QP267" s="27"/>
      <c r="QR267" s="6"/>
      <c r="QS267" s="6"/>
      <c r="QT267" s="6"/>
      <c r="QU267" s="6"/>
      <c r="QV267" s="6"/>
      <c r="QX267" s="8"/>
      <c r="QY267" s="32"/>
      <c r="QZ267" s="27"/>
      <c r="RA267" s="27"/>
      <c r="RC267" s="6"/>
      <c r="RD267" s="6"/>
      <c r="RE267" s="6"/>
      <c r="RF267" s="6"/>
      <c r="RG267" s="6"/>
    </row>
    <row r="268" spans="141:475">
      <c r="EK268" s="8"/>
      <c r="EL268" s="32"/>
      <c r="EM268" s="27"/>
      <c r="EN268" s="27"/>
      <c r="EP268" s="6"/>
      <c r="EQ268" s="6"/>
      <c r="ER268" s="6"/>
      <c r="ES268" s="6"/>
      <c r="EU268" s="8"/>
      <c r="EV268" s="32"/>
      <c r="EW268" s="27"/>
      <c r="EX268" s="27"/>
      <c r="EZ268" s="6"/>
      <c r="FA268" s="6"/>
      <c r="FB268" s="6"/>
      <c r="FC268" s="6"/>
      <c r="FE268" s="8"/>
      <c r="FF268" s="32"/>
      <c r="FG268" s="27"/>
      <c r="FH268" s="27"/>
      <c r="FJ268" s="6"/>
      <c r="FK268" s="6"/>
      <c r="FL268" s="6"/>
      <c r="FM268" s="6"/>
      <c r="FO268" s="8"/>
      <c r="FP268" s="32"/>
      <c r="FQ268" s="27"/>
      <c r="FR268" s="27"/>
      <c r="FT268" s="6"/>
      <c r="FU268" s="6"/>
      <c r="FV268" s="6"/>
      <c r="FW268" s="6"/>
      <c r="FY268" s="8"/>
      <c r="FZ268" s="32"/>
      <c r="GA268" s="27"/>
      <c r="GB268" s="27"/>
      <c r="GD268" s="6"/>
      <c r="GE268" s="6"/>
      <c r="GF268" s="6"/>
      <c r="GG268" s="6"/>
      <c r="GI268" s="8"/>
      <c r="GJ268" s="32"/>
      <c r="GK268" s="27"/>
      <c r="GL268" s="27"/>
      <c r="GN268" s="6"/>
      <c r="GO268" s="6"/>
      <c r="GP268" s="6"/>
      <c r="GQ268" s="6"/>
      <c r="GS268" s="8"/>
      <c r="GT268" s="32"/>
      <c r="GU268" s="27"/>
      <c r="GV268" s="27"/>
      <c r="GX268" s="6"/>
      <c r="GY268" s="6"/>
      <c r="GZ268" s="6"/>
      <c r="HA268" s="6"/>
      <c r="HC268" s="8"/>
      <c r="HD268" s="32"/>
      <c r="HE268" s="27"/>
      <c r="HF268" s="27"/>
      <c r="HH268" s="6"/>
      <c r="HI268" s="6"/>
      <c r="HJ268" s="6"/>
      <c r="HK268" s="6"/>
      <c r="HM268" s="8"/>
      <c r="HN268" s="32"/>
      <c r="HO268" s="27"/>
      <c r="HP268" s="27"/>
      <c r="HR268" s="6"/>
      <c r="HS268" s="6"/>
      <c r="HT268" s="6"/>
      <c r="HU268" s="6"/>
      <c r="HW268" s="8"/>
      <c r="HX268" s="32"/>
      <c r="HY268" s="27"/>
      <c r="HZ268" s="27"/>
      <c r="IB268" s="6"/>
      <c r="IC268" s="6"/>
      <c r="ID268" s="6"/>
      <c r="IE268" s="6"/>
      <c r="IG268" s="8"/>
      <c r="IH268" s="32"/>
      <c r="II268" s="27"/>
      <c r="IJ268" s="27"/>
      <c r="IL268" s="6"/>
      <c r="IM268" s="6"/>
      <c r="IN268" s="6"/>
      <c r="IO268" s="6"/>
      <c r="IQ268" s="8"/>
      <c r="IR268" s="32"/>
      <c r="IS268" s="27"/>
      <c r="IT268" s="27"/>
      <c r="IV268" s="6"/>
      <c r="IW268" s="6"/>
      <c r="IX268" s="6"/>
      <c r="IY268" s="6"/>
      <c r="JA268" s="8"/>
      <c r="JB268" s="32"/>
      <c r="JC268" s="27"/>
      <c r="JD268" s="27"/>
      <c r="JF268" s="6"/>
      <c r="JG268" s="6"/>
      <c r="JH268" s="6"/>
      <c r="JI268" s="6"/>
      <c r="JK268" s="8"/>
      <c r="JL268" s="32"/>
      <c r="JM268" s="27"/>
      <c r="JN268" s="27"/>
      <c r="JP268" s="6"/>
      <c r="JQ268" s="6"/>
      <c r="JR268" s="6"/>
      <c r="JS268" s="6"/>
      <c r="JU268" s="8"/>
      <c r="JV268" s="32"/>
      <c r="JW268" s="27"/>
      <c r="JX268" s="27"/>
      <c r="JZ268" s="6"/>
      <c r="KA268" s="6"/>
      <c r="KB268" s="6"/>
      <c r="KC268" s="6"/>
      <c r="KE268" s="8"/>
      <c r="KF268" s="32"/>
      <c r="KG268" s="27"/>
      <c r="KH268" s="27"/>
      <c r="KJ268" s="6"/>
      <c r="KK268" s="6"/>
      <c r="KL268" s="6"/>
      <c r="KM268" s="6"/>
      <c r="KO268" s="8"/>
      <c r="KP268" s="32"/>
      <c r="KQ268" s="27"/>
      <c r="KR268" s="27"/>
      <c r="KT268" s="6"/>
      <c r="KU268" s="6"/>
      <c r="KV268" s="6"/>
      <c r="KW268" s="6"/>
      <c r="KY268" s="8"/>
      <c r="KZ268" s="32"/>
      <c r="LA268" s="27"/>
      <c r="LB268" s="27"/>
      <c r="LD268" s="6"/>
      <c r="LE268" s="6"/>
      <c r="LF268" s="6"/>
      <c r="LG268" s="6"/>
      <c r="LI268" s="8"/>
      <c r="LJ268" s="32"/>
      <c r="LK268" s="27"/>
      <c r="LL268" s="27"/>
      <c r="LN268" s="6"/>
      <c r="LO268" s="6"/>
      <c r="LP268" s="6"/>
      <c r="LQ268" s="6"/>
      <c r="LS268" s="8"/>
      <c r="LT268" s="32"/>
      <c r="LU268" s="27"/>
      <c r="LV268" s="27"/>
      <c r="LX268" s="6"/>
      <c r="LY268" s="6"/>
      <c r="LZ268" s="6"/>
      <c r="MA268" s="6"/>
      <c r="MC268" s="8"/>
      <c r="MD268" s="32"/>
      <c r="ME268" s="27"/>
      <c r="MF268" s="27"/>
      <c r="MH268" s="6"/>
      <c r="MI268" s="6"/>
      <c r="MJ268" s="6"/>
      <c r="MK268" s="6"/>
      <c r="MM268" s="8"/>
      <c r="MN268" s="32"/>
      <c r="MO268" s="27"/>
      <c r="MP268" s="27"/>
      <c r="MR268" s="6"/>
      <c r="MS268" s="6"/>
      <c r="MT268" s="6"/>
      <c r="MU268" s="6"/>
      <c r="MW268" s="8"/>
      <c r="MX268" s="32"/>
      <c r="MY268" s="27"/>
      <c r="MZ268" s="27"/>
      <c r="NB268" s="6"/>
      <c r="NC268" s="6"/>
      <c r="ND268" s="6"/>
      <c r="NE268" s="6"/>
      <c r="NG268" s="8"/>
      <c r="NH268" s="32"/>
      <c r="NI268" s="27"/>
      <c r="NJ268" s="27"/>
      <c r="NL268" s="6"/>
      <c r="NM268" s="6"/>
      <c r="NN268" s="6"/>
      <c r="NO268" s="6"/>
      <c r="NQ268" s="8"/>
      <c r="NR268" s="32"/>
      <c r="NS268" s="27"/>
      <c r="NT268" s="27"/>
      <c r="NV268" s="6"/>
      <c r="NW268" s="6"/>
      <c r="NX268" s="6"/>
      <c r="NY268" s="6"/>
      <c r="OA268" s="8"/>
      <c r="OB268" s="32"/>
      <c r="OC268" s="27"/>
      <c r="OD268" s="27"/>
      <c r="OF268" s="6"/>
      <c r="OG268" s="6"/>
      <c r="OH268" s="6"/>
      <c r="OI268" s="6"/>
      <c r="OK268" s="8"/>
      <c r="OL268" s="32"/>
      <c r="OM268" s="27"/>
      <c r="ON268" s="27"/>
      <c r="OP268" s="6"/>
      <c r="OQ268" s="6"/>
      <c r="OR268" s="6"/>
      <c r="OS268" s="6"/>
      <c r="OT268" s="6"/>
      <c r="PF268" s="8"/>
      <c r="PG268" s="32"/>
      <c r="PH268" s="27"/>
      <c r="PI268" s="27"/>
      <c r="PK268" s="6"/>
      <c r="PL268" s="6"/>
      <c r="PM268" s="6"/>
      <c r="PN268" s="6"/>
      <c r="PO268" s="6"/>
      <c r="PQ268" s="8"/>
      <c r="PR268" s="32"/>
      <c r="PS268" s="27"/>
      <c r="PT268" s="27"/>
      <c r="PV268" s="6"/>
      <c r="PW268" s="6"/>
      <c r="PX268" s="6"/>
      <c r="PY268" s="6"/>
      <c r="PZ268" s="6"/>
      <c r="QB268" s="8"/>
      <c r="QC268" s="32"/>
      <c r="QD268" s="27"/>
      <c r="QE268" s="27"/>
      <c r="QG268" s="6"/>
      <c r="QH268" s="6"/>
      <c r="QI268" s="6"/>
      <c r="QJ268" s="6"/>
      <c r="QK268" s="6"/>
      <c r="QM268" s="8"/>
      <c r="QN268" s="32"/>
      <c r="QO268" s="27"/>
      <c r="QP268" s="27"/>
      <c r="QR268" s="6"/>
      <c r="QS268" s="6"/>
      <c r="QT268" s="6"/>
      <c r="QU268" s="6"/>
      <c r="QV268" s="6"/>
      <c r="QX268" s="8"/>
      <c r="QY268" s="32"/>
      <c r="QZ268" s="27"/>
      <c r="RA268" s="27"/>
      <c r="RC268" s="6"/>
      <c r="RD268" s="6"/>
      <c r="RE268" s="6"/>
      <c r="RF268" s="6"/>
      <c r="RG268" s="6"/>
    </row>
    <row r="269" spans="141:475">
      <c r="EK269" s="8"/>
      <c r="EL269" s="32"/>
      <c r="EM269" s="27"/>
      <c r="EN269" s="27"/>
      <c r="EP269" s="6"/>
      <c r="EQ269" s="6"/>
      <c r="ER269" s="6"/>
      <c r="ES269" s="6"/>
      <c r="EU269" s="8"/>
      <c r="EV269" s="32"/>
      <c r="EW269" s="27"/>
      <c r="EX269" s="27"/>
      <c r="EZ269" s="6"/>
      <c r="FA269" s="6"/>
      <c r="FB269" s="6"/>
      <c r="FC269" s="6"/>
      <c r="FE269" s="8"/>
      <c r="FF269" s="32"/>
      <c r="FG269" s="27"/>
      <c r="FH269" s="27"/>
      <c r="FJ269" s="6"/>
      <c r="FK269" s="6"/>
      <c r="FL269" s="6"/>
      <c r="FM269" s="6"/>
      <c r="FO269" s="8"/>
      <c r="FP269" s="32"/>
      <c r="FQ269" s="27"/>
      <c r="FR269" s="27"/>
      <c r="FT269" s="6"/>
      <c r="FU269" s="6"/>
      <c r="FV269" s="6"/>
      <c r="FW269" s="6"/>
      <c r="FY269" s="8"/>
      <c r="FZ269" s="32"/>
      <c r="GA269" s="27"/>
      <c r="GB269" s="27"/>
      <c r="GD269" s="6"/>
      <c r="GE269" s="6"/>
      <c r="GF269" s="6"/>
      <c r="GG269" s="6"/>
      <c r="GI269" s="8"/>
      <c r="GJ269" s="32"/>
      <c r="GK269" s="27"/>
      <c r="GL269" s="27"/>
      <c r="GN269" s="6"/>
      <c r="GO269" s="6"/>
      <c r="GP269" s="6"/>
      <c r="GQ269" s="6"/>
      <c r="GS269" s="8"/>
      <c r="GT269" s="32"/>
      <c r="GU269" s="27"/>
      <c r="GV269" s="27"/>
      <c r="GX269" s="6"/>
      <c r="GY269" s="6"/>
      <c r="GZ269" s="6"/>
      <c r="HA269" s="6"/>
      <c r="HC269" s="8"/>
      <c r="HD269" s="32"/>
      <c r="HE269" s="27"/>
      <c r="HF269" s="27"/>
      <c r="HH269" s="6"/>
      <c r="HI269" s="6"/>
      <c r="HJ269" s="6"/>
      <c r="HK269" s="6"/>
      <c r="HM269" s="8"/>
      <c r="HN269" s="32"/>
      <c r="HO269" s="27"/>
      <c r="HP269" s="27"/>
      <c r="HR269" s="6"/>
      <c r="HS269" s="6"/>
      <c r="HT269" s="6"/>
      <c r="HU269" s="6"/>
      <c r="HW269" s="8"/>
      <c r="HX269" s="32"/>
      <c r="HY269" s="27"/>
      <c r="HZ269" s="27"/>
      <c r="IB269" s="6"/>
      <c r="IC269" s="6"/>
      <c r="ID269" s="6"/>
      <c r="IE269" s="6"/>
      <c r="IG269" s="8"/>
      <c r="IH269" s="32"/>
      <c r="II269" s="27"/>
      <c r="IJ269" s="27"/>
      <c r="IL269" s="6"/>
      <c r="IM269" s="6"/>
      <c r="IN269" s="6"/>
      <c r="IO269" s="6"/>
      <c r="IQ269" s="8"/>
      <c r="IR269" s="32"/>
      <c r="IS269" s="27"/>
      <c r="IT269" s="27"/>
      <c r="IV269" s="6"/>
      <c r="IW269" s="6"/>
      <c r="IX269" s="6"/>
      <c r="IY269" s="6"/>
      <c r="JA269" s="8"/>
      <c r="JB269" s="32"/>
      <c r="JC269" s="27"/>
      <c r="JD269" s="27"/>
      <c r="JF269" s="6"/>
      <c r="JG269" s="6"/>
      <c r="JH269" s="6"/>
      <c r="JI269" s="6"/>
      <c r="JK269" s="8"/>
      <c r="JL269" s="32"/>
      <c r="JM269" s="27"/>
      <c r="JN269" s="27"/>
      <c r="JP269" s="6"/>
      <c r="JQ269" s="6"/>
      <c r="JR269" s="6"/>
      <c r="JS269" s="6"/>
      <c r="JU269" s="8"/>
      <c r="JV269" s="32"/>
      <c r="JW269" s="27"/>
      <c r="JX269" s="27"/>
      <c r="JZ269" s="6"/>
      <c r="KA269" s="6"/>
      <c r="KB269" s="6"/>
      <c r="KC269" s="6"/>
      <c r="KE269" s="8"/>
      <c r="KF269" s="32"/>
      <c r="KG269" s="27"/>
      <c r="KH269" s="27"/>
      <c r="KJ269" s="6"/>
      <c r="KK269" s="6"/>
      <c r="KL269" s="6"/>
      <c r="KM269" s="6"/>
      <c r="KO269" s="8"/>
      <c r="KP269" s="32"/>
      <c r="KQ269" s="27"/>
      <c r="KR269" s="27"/>
      <c r="KT269" s="6"/>
      <c r="KU269" s="6"/>
      <c r="KV269" s="6"/>
      <c r="KW269" s="6"/>
      <c r="KY269" s="8"/>
      <c r="KZ269" s="32"/>
      <c r="LA269" s="27"/>
      <c r="LB269" s="27"/>
      <c r="LD269" s="6"/>
      <c r="LE269" s="6"/>
      <c r="LF269" s="6"/>
      <c r="LG269" s="6"/>
      <c r="LI269" s="8"/>
      <c r="LJ269" s="32"/>
      <c r="LK269" s="27"/>
      <c r="LL269" s="27"/>
      <c r="LN269" s="6"/>
      <c r="LO269" s="6"/>
      <c r="LP269" s="6"/>
      <c r="LQ269" s="6"/>
      <c r="LS269" s="8"/>
      <c r="LT269" s="32"/>
      <c r="LU269" s="27"/>
      <c r="LV269" s="27"/>
      <c r="LX269" s="6"/>
      <c r="LY269" s="6"/>
      <c r="LZ269" s="6"/>
      <c r="MA269" s="6"/>
      <c r="MC269" s="8"/>
      <c r="MD269" s="32"/>
      <c r="ME269" s="27"/>
      <c r="MF269" s="27"/>
      <c r="MH269" s="6"/>
      <c r="MI269" s="6"/>
      <c r="MJ269" s="6"/>
      <c r="MK269" s="6"/>
      <c r="MM269" s="8"/>
      <c r="MN269" s="32"/>
      <c r="MO269" s="27"/>
      <c r="MP269" s="27"/>
      <c r="MR269" s="6"/>
      <c r="MS269" s="6"/>
      <c r="MT269" s="6"/>
      <c r="MU269" s="6"/>
      <c r="MW269" s="8"/>
      <c r="MX269" s="32"/>
      <c r="MY269" s="27"/>
      <c r="MZ269" s="27"/>
      <c r="NB269" s="6"/>
      <c r="NC269" s="6"/>
      <c r="ND269" s="6"/>
      <c r="NE269" s="6"/>
      <c r="NG269" s="8"/>
      <c r="NH269" s="32"/>
      <c r="NI269" s="27"/>
      <c r="NJ269" s="27"/>
      <c r="NL269" s="6"/>
      <c r="NM269" s="6"/>
      <c r="NN269" s="6"/>
      <c r="NO269" s="6"/>
      <c r="NQ269" s="8"/>
      <c r="NR269" s="32"/>
      <c r="NS269" s="27"/>
      <c r="NT269" s="27"/>
      <c r="NV269" s="6"/>
      <c r="NW269" s="6"/>
      <c r="NX269" s="6"/>
      <c r="NY269" s="6"/>
      <c r="OA269" s="8"/>
      <c r="OB269" s="32"/>
      <c r="OC269" s="27"/>
      <c r="OD269" s="27"/>
      <c r="OF269" s="6"/>
      <c r="OG269" s="6"/>
      <c r="OH269" s="6"/>
      <c r="OI269" s="6"/>
      <c r="OK269" s="8"/>
      <c r="OL269" s="32"/>
      <c r="OM269" s="27"/>
      <c r="ON269" s="27"/>
      <c r="OP269" s="6"/>
      <c r="OQ269" s="6"/>
      <c r="OR269" s="6"/>
      <c r="OS269" s="6"/>
      <c r="OT269" s="6"/>
      <c r="PF269" s="8"/>
      <c r="PG269" s="32"/>
      <c r="PH269" s="27"/>
      <c r="PI269" s="27"/>
      <c r="PK269" s="6"/>
      <c r="PL269" s="6"/>
      <c r="PM269" s="6"/>
      <c r="PN269" s="6"/>
      <c r="PO269" s="6"/>
      <c r="PQ269" s="8"/>
      <c r="PR269" s="32"/>
      <c r="PS269" s="27"/>
      <c r="PT269" s="27"/>
      <c r="PV269" s="6"/>
      <c r="PW269" s="6"/>
      <c r="PX269" s="6"/>
      <c r="PY269" s="6"/>
      <c r="PZ269" s="6"/>
      <c r="QB269" s="8"/>
      <c r="QC269" s="32"/>
      <c r="QD269" s="27"/>
      <c r="QE269" s="27"/>
      <c r="QG269" s="6"/>
      <c r="QH269" s="6"/>
      <c r="QI269" s="6"/>
      <c r="QJ269" s="6"/>
      <c r="QK269" s="6"/>
      <c r="QM269" s="8"/>
      <c r="QN269" s="32"/>
      <c r="QO269" s="27"/>
      <c r="QP269" s="27"/>
      <c r="QR269" s="6"/>
      <c r="QS269" s="6"/>
      <c r="QT269" s="6"/>
      <c r="QU269" s="6"/>
      <c r="QV269" s="6"/>
      <c r="QX269" s="8"/>
      <c r="QY269" s="32"/>
      <c r="QZ269" s="27"/>
      <c r="RA269" s="27"/>
      <c r="RC269" s="6"/>
      <c r="RD269" s="6"/>
      <c r="RE269" s="6"/>
      <c r="RF269" s="6"/>
      <c r="RG269" s="6"/>
    </row>
    <row r="270" spans="141:475">
      <c r="EK270" s="8"/>
      <c r="EL270" s="32"/>
      <c r="EM270" s="27"/>
      <c r="EN270" s="27"/>
      <c r="EP270" s="6"/>
      <c r="EQ270" s="6"/>
      <c r="ER270" s="6"/>
      <c r="ES270" s="6"/>
      <c r="EU270" s="8"/>
      <c r="EV270" s="32"/>
      <c r="EW270" s="27"/>
      <c r="EX270" s="27"/>
      <c r="EZ270" s="6"/>
      <c r="FA270" s="6"/>
      <c r="FB270" s="6"/>
      <c r="FC270" s="6"/>
      <c r="FE270" s="8"/>
      <c r="FF270" s="32"/>
      <c r="FG270" s="27"/>
      <c r="FH270" s="27"/>
      <c r="FJ270" s="6"/>
      <c r="FK270" s="6"/>
      <c r="FL270" s="6"/>
      <c r="FM270" s="6"/>
      <c r="FO270" s="8"/>
      <c r="FP270" s="32"/>
      <c r="FQ270" s="27"/>
      <c r="FR270" s="27"/>
      <c r="FT270" s="6"/>
      <c r="FU270" s="6"/>
      <c r="FV270" s="6"/>
      <c r="FW270" s="6"/>
      <c r="FY270" s="8"/>
      <c r="FZ270" s="32"/>
      <c r="GA270" s="27"/>
      <c r="GB270" s="27"/>
      <c r="GD270" s="6"/>
      <c r="GE270" s="6"/>
      <c r="GF270" s="6"/>
      <c r="GG270" s="6"/>
      <c r="GI270" s="8"/>
      <c r="GJ270" s="32"/>
      <c r="GK270" s="27"/>
      <c r="GL270" s="27"/>
      <c r="GN270" s="6"/>
      <c r="GO270" s="6"/>
      <c r="GP270" s="6"/>
      <c r="GQ270" s="6"/>
      <c r="GS270" s="8"/>
      <c r="GT270" s="32"/>
      <c r="GU270" s="27"/>
      <c r="GV270" s="27"/>
      <c r="GX270" s="6"/>
      <c r="GY270" s="6"/>
      <c r="GZ270" s="6"/>
      <c r="HA270" s="6"/>
      <c r="HC270" s="8"/>
      <c r="HD270" s="32"/>
      <c r="HE270" s="27"/>
      <c r="HF270" s="27"/>
      <c r="HH270" s="6"/>
      <c r="HI270" s="6"/>
      <c r="HJ270" s="6"/>
      <c r="HK270" s="6"/>
      <c r="HM270" s="8"/>
      <c r="HN270" s="32"/>
      <c r="HO270" s="27"/>
      <c r="HP270" s="27"/>
      <c r="HR270" s="6"/>
      <c r="HS270" s="6"/>
      <c r="HT270" s="6"/>
      <c r="HU270" s="6"/>
      <c r="HW270" s="8"/>
      <c r="HX270" s="32"/>
      <c r="HY270" s="27"/>
      <c r="HZ270" s="27"/>
      <c r="IB270" s="6"/>
      <c r="IC270" s="6"/>
      <c r="ID270" s="6"/>
      <c r="IE270" s="6"/>
      <c r="IG270" s="8"/>
      <c r="IH270" s="32"/>
      <c r="II270" s="27"/>
      <c r="IJ270" s="27"/>
      <c r="IL270" s="6"/>
      <c r="IM270" s="6"/>
      <c r="IN270" s="6"/>
      <c r="IO270" s="6"/>
      <c r="IQ270" s="8"/>
      <c r="IR270" s="32"/>
      <c r="IS270" s="27"/>
      <c r="IT270" s="27"/>
      <c r="IV270" s="6"/>
      <c r="IW270" s="6"/>
      <c r="IX270" s="6"/>
      <c r="IY270" s="6"/>
      <c r="JA270" s="8"/>
      <c r="JB270" s="32"/>
      <c r="JC270" s="27"/>
      <c r="JD270" s="27"/>
      <c r="JF270" s="6"/>
      <c r="JG270" s="6"/>
      <c r="JH270" s="6"/>
      <c r="JI270" s="6"/>
      <c r="JK270" s="8"/>
      <c r="JL270" s="32"/>
      <c r="JM270" s="27"/>
      <c r="JN270" s="27"/>
      <c r="JP270" s="6"/>
      <c r="JQ270" s="6"/>
      <c r="JR270" s="6"/>
      <c r="JS270" s="6"/>
      <c r="JU270" s="8"/>
      <c r="JV270" s="32"/>
      <c r="JW270" s="27"/>
      <c r="JX270" s="27"/>
      <c r="JZ270" s="6"/>
      <c r="KA270" s="6"/>
      <c r="KB270" s="6"/>
      <c r="KC270" s="6"/>
      <c r="KE270" s="8"/>
      <c r="KF270" s="32"/>
      <c r="KG270" s="27"/>
      <c r="KH270" s="27"/>
      <c r="KJ270" s="6"/>
      <c r="KK270" s="6"/>
      <c r="KL270" s="6"/>
      <c r="KM270" s="6"/>
      <c r="KO270" s="8"/>
      <c r="KP270" s="32"/>
      <c r="KQ270" s="27"/>
      <c r="KR270" s="27"/>
      <c r="KT270" s="6"/>
      <c r="KU270" s="6"/>
      <c r="KV270" s="6"/>
      <c r="KW270" s="6"/>
      <c r="KY270" s="8"/>
      <c r="KZ270" s="32"/>
      <c r="LA270" s="27"/>
      <c r="LB270" s="27"/>
      <c r="LD270" s="6"/>
      <c r="LE270" s="6"/>
      <c r="LF270" s="6"/>
      <c r="LG270" s="6"/>
      <c r="LI270" s="8"/>
      <c r="LJ270" s="32"/>
      <c r="LK270" s="27"/>
      <c r="LL270" s="27"/>
      <c r="LN270" s="6"/>
      <c r="LO270" s="6"/>
      <c r="LP270" s="6"/>
      <c r="LQ270" s="6"/>
      <c r="LS270" s="8"/>
      <c r="LT270" s="32"/>
      <c r="LU270" s="27"/>
      <c r="LV270" s="27"/>
      <c r="LX270" s="6"/>
      <c r="LY270" s="6"/>
      <c r="LZ270" s="6"/>
      <c r="MA270" s="6"/>
      <c r="MC270" s="8"/>
      <c r="MD270" s="32"/>
      <c r="ME270" s="27"/>
      <c r="MF270" s="27"/>
      <c r="MH270" s="6"/>
      <c r="MI270" s="6"/>
      <c r="MJ270" s="6"/>
      <c r="MK270" s="6"/>
      <c r="MM270" s="8"/>
      <c r="MN270" s="32"/>
      <c r="MO270" s="27"/>
      <c r="MP270" s="27"/>
      <c r="MR270" s="6"/>
      <c r="MS270" s="6"/>
      <c r="MT270" s="6"/>
      <c r="MU270" s="6"/>
      <c r="MW270" s="8"/>
      <c r="MX270" s="32"/>
      <c r="MY270" s="27"/>
      <c r="MZ270" s="27"/>
      <c r="NB270" s="6"/>
      <c r="NC270" s="6"/>
      <c r="ND270" s="6"/>
      <c r="NE270" s="6"/>
      <c r="NG270" s="8"/>
      <c r="NH270" s="32"/>
      <c r="NI270" s="27"/>
      <c r="NJ270" s="27"/>
      <c r="NL270" s="6"/>
      <c r="NM270" s="6"/>
      <c r="NN270" s="6"/>
      <c r="NO270" s="6"/>
      <c r="NQ270" s="8"/>
      <c r="NR270" s="32"/>
      <c r="NS270" s="27"/>
      <c r="NT270" s="27"/>
      <c r="NV270" s="6"/>
      <c r="NW270" s="6"/>
      <c r="NX270" s="6"/>
      <c r="NY270" s="6"/>
      <c r="OA270" s="8"/>
      <c r="OB270" s="32"/>
      <c r="OC270" s="27"/>
      <c r="OD270" s="27"/>
      <c r="OF270" s="6"/>
      <c r="OG270" s="6"/>
      <c r="OH270" s="6"/>
      <c r="OI270" s="6"/>
      <c r="OK270" s="8"/>
      <c r="OL270" s="32"/>
      <c r="OM270" s="27"/>
      <c r="ON270" s="27"/>
      <c r="OP270" s="6"/>
      <c r="OQ270" s="6"/>
      <c r="OR270" s="6"/>
      <c r="OS270" s="6"/>
      <c r="OT270" s="6"/>
      <c r="PF270" s="8"/>
      <c r="PG270" s="32"/>
      <c r="PH270" s="27"/>
      <c r="PI270" s="27"/>
      <c r="PK270" s="6"/>
      <c r="PL270" s="6"/>
      <c r="PM270" s="6"/>
      <c r="PN270" s="6"/>
      <c r="PO270" s="6"/>
      <c r="PQ270" s="8"/>
      <c r="PR270" s="32"/>
      <c r="PS270" s="27"/>
      <c r="PT270" s="27"/>
      <c r="PV270" s="6"/>
      <c r="PW270" s="6"/>
      <c r="PX270" s="6"/>
      <c r="PY270" s="6"/>
      <c r="PZ270" s="6"/>
      <c r="QB270" s="8"/>
      <c r="QC270" s="32"/>
      <c r="QD270" s="27"/>
      <c r="QE270" s="27"/>
      <c r="QG270" s="6"/>
      <c r="QH270" s="6"/>
      <c r="QI270" s="6"/>
      <c r="QJ270" s="6"/>
      <c r="QK270" s="6"/>
      <c r="QM270" s="8"/>
      <c r="QN270" s="32"/>
      <c r="QO270" s="27"/>
      <c r="QP270" s="27"/>
      <c r="QR270" s="6"/>
      <c r="QS270" s="6"/>
      <c r="QT270" s="6"/>
      <c r="QU270" s="6"/>
      <c r="QV270" s="6"/>
      <c r="QX270" s="8"/>
      <c r="QY270" s="32"/>
      <c r="QZ270" s="27"/>
      <c r="RA270" s="27"/>
      <c r="RC270" s="6"/>
      <c r="RD270" s="6"/>
      <c r="RE270" s="6"/>
      <c r="RF270" s="6"/>
      <c r="RG270" s="6"/>
    </row>
    <row r="271" spans="141:475">
      <c r="EK271" s="8"/>
      <c r="EL271" s="32"/>
      <c r="EM271" s="27"/>
      <c r="EN271" s="27"/>
      <c r="EP271" s="6"/>
      <c r="EQ271" s="6"/>
      <c r="ER271" s="6"/>
      <c r="ES271" s="6"/>
      <c r="EU271" s="8"/>
      <c r="EV271" s="32"/>
      <c r="EW271" s="27"/>
      <c r="EX271" s="27"/>
      <c r="EZ271" s="6"/>
      <c r="FA271" s="6"/>
      <c r="FB271" s="6"/>
      <c r="FC271" s="6"/>
      <c r="FE271" s="8"/>
      <c r="FF271" s="32"/>
      <c r="FG271" s="27"/>
      <c r="FH271" s="27"/>
      <c r="FJ271" s="6"/>
      <c r="FK271" s="6"/>
      <c r="FL271" s="6"/>
      <c r="FM271" s="6"/>
      <c r="FO271" s="8"/>
      <c r="FP271" s="32"/>
      <c r="FQ271" s="27"/>
      <c r="FR271" s="27"/>
      <c r="FT271" s="6"/>
      <c r="FU271" s="6"/>
      <c r="FV271" s="6"/>
      <c r="FW271" s="6"/>
      <c r="FY271" s="8"/>
      <c r="FZ271" s="32"/>
      <c r="GA271" s="27"/>
      <c r="GB271" s="27"/>
      <c r="GD271" s="6"/>
      <c r="GE271" s="6"/>
      <c r="GF271" s="6"/>
      <c r="GG271" s="6"/>
      <c r="GI271" s="8"/>
      <c r="GJ271" s="32"/>
      <c r="GK271" s="27"/>
      <c r="GL271" s="27"/>
      <c r="GN271" s="6"/>
      <c r="GO271" s="6"/>
      <c r="GP271" s="6"/>
      <c r="GQ271" s="6"/>
      <c r="GS271" s="8"/>
      <c r="GT271" s="32"/>
      <c r="GU271" s="27"/>
      <c r="GV271" s="27"/>
      <c r="GX271" s="6"/>
      <c r="GY271" s="6"/>
      <c r="GZ271" s="6"/>
      <c r="HA271" s="6"/>
      <c r="HC271" s="8"/>
      <c r="HD271" s="32"/>
      <c r="HE271" s="27"/>
      <c r="HF271" s="27"/>
      <c r="HH271" s="6"/>
      <c r="HI271" s="6"/>
      <c r="HJ271" s="6"/>
      <c r="HK271" s="6"/>
      <c r="HM271" s="8"/>
      <c r="HN271" s="32"/>
      <c r="HO271" s="27"/>
      <c r="HP271" s="27"/>
      <c r="HR271" s="6"/>
      <c r="HS271" s="6"/>
      <c r="HT271" s="6"/>
      <c r="HU271" s="6"/>
      <c r="HW271" s="8"/>
      <c r="HX271" s="32"/>
      <c r="HY271" s="27"/>
      <c r="HZ271" s="27"/>
      <c r="IB271" s="6"/>
      <c r="IC271" s="6"/>
      <c r="ID271" s="6"/>
      <c r="IE271" s="6"/>
      <c r="IG271" s="8"/>
      <c r="IH271" s="32"/>
      <c r="II271" s="27"/>
      <c r="IJ271" s="27"/>
      <c r="IL271" s="6"/>
      <c r="IM271" s="6"/>
      <c r="IN271" s="6"/>
      <c r="IO271" s="6"/>
      <c r="IQ271" s="8"/>
      <c r="IR271" s="32"/>
      <c r="IS271" s="27"/>
      <c r="IT271" s="27"/>
      <c r="IV271" s="6"/>
      <c r="IW271" s="6"/>
      <c r="IX271" s="6"/>
      <c r="IY271" s="6"/>
      <c r="JA271" s="8"/>
      <c r="JB271" s="32"/>
      <c r="JC271" s="27"/>
      <c r="JD271" s="27"/>
      <c r="JF271" s="6"/>
      <c r="JG271" s="6"/>
      <c r="JH271" s="6"/>
      <c r="JI271" s="6"/>
      <c r="JK271" s="8"/>
      <c r="JL271" s="32"/>
      <c r="JM271" s="27"/>
      <c r="JN271" s="27"/>
      <c r="JP271" s="6"/>
      <c r="JQ271" s="6"/>
      <c r="JR271" s="6"/>
      <c r="JS271" s="6"/>
      <c r="JU271" s="8"/>
      <c r="JV271" s="32"/>
      <c r="JW271" s="27"/>
      <c r="JX271" s="27"/>
      <c r="JZ271" s="6"/>
      <c r="KA271" s="6"/>
      <c r="KB271" s="6"/>
      <c r="KC271" s="6"/>
      <c r="KE271" s="8"/>
      <c r="KF271" s="32"/>
      <c r="KG271" s="27"/>
      <c r="KH271" s="27"/>
      <c r="KJ271" s="6"/>
      <c r="KK271" s="6"/>
      <c r="KL271" s="6"/>
      <c r="KM271" s="6"/>
      <c r="KO271" s="8"/>
      <c r="KP271" s="32"/>
      <c r="KQ271" s="27"/>
      <c r="KR271" s="27"/>
      <c r="KT271" s="6"/>
      <c r="KU271" s="6"/>
      <c r="KV271" s="6"/>
      <c r="KW271" s="6"/>
      <c r="KY271" s="8"/>
      <c r="KZ271" s="32"/>
      <c r="LA271" s="27"/>
      <c r="LB271" s="27"/>
      <c r="LD271" s="6"/>
      <c r="LE271" s="6"/>
      <c r="LF271" s="6"/>
      <c r="LG271" s="6"/>
      <c r="LI271" s="8"/>
      <c r="LJ271" s="32"/>
      <c r="LK271" s="27"/>
      <c r="LL271" s="27"/>
      <c r="LN271" s="6"/>
      <c r="LO271" s="6"/>
      <c r="LP271" s="6"/>
      <c r="LQ271" s="6"/>
      <c r="LS271" s="8"/>
      <c r="LT271" s="32"/>
      <c r="LU271" s="27"/>
      <c r="LV271" s="27"/>
      <c r="LX271" s="6"/>
      <c r="LY271" s="6"/>
      <c r="LZ271" s="6"/>
      <c r="MA271" s="6"/>
      <c r="MC271" s="8"/>
      <c r="MD271" s="32"/>
      <c r="ME271" s="27"/>
      <c r="MF271" s="27"/>
      <c r="MH271" s="6"/>
      <c r="MI271" s="6"/>
      <c r="MJ271" s="6"/>
      <c r="MK271" s="6"/>
      <c r="MM271" s="8"/>
      <c r="MN271" s="32"/>
      <c r="MO271" s="27"/>
      <c r="MP271" s="27"/>
      <c r="MR271" s="6"/>
      <c r="MS271" s="6"/>
      <c r="MT271" s="6"/>
      <c r="MU271" s="6"/>
      <c r="MW271" s="8"/>
      <c r="MX271" s="32"/>
      <c r="MY271" s="27"/>
      <c r="MZ271" s="27"/>
      <c r="NB271" s="6"/>
      <c r="NC271" s="6"/>
      <c r="ND271" s="6"/>
      <c r="NE271" s="6"/>
      <c r="NG271" s="8"/>
      <c r="NH271" s="32"/>
      <c r="NI271" s="27"/>
      <c r="NJ271" s="27"/>
      <c r="NL271" s="6"/>
      <c r="NM271" s="6"/>
      <c r="NN271" s="6"/>
      <c r="NO271" s="6"/>
      <c r="NQ271" s="8"/>
      <c r="NR271" s="32"/>
      <c r="NS271" s="27"/>
      <c r="NT271" s="27"/>
      <c r="NV271" s="6"/>
      <c r="NW271" s="6"/>
      <c r="NX271" s="6"/>
      <c r="NY271" s="6"/>
      <c r="OA271" s="8"/>
      <c r="OB271" s="32"/>
      <c r="OC271" s="27"/>
      <c r="OD271" s="27"/>
      <c r="OF271" s="6"/>
      <c r="OG271" s="6"/>
      <c r="OH271" s="6"/>
      <c r="OI271" s="6"/>
      <c r="OK271" s="8"/>
      <c r="OL271" s="32"/>
      <c r="OM271" s="27"/>
      <c r="ON271" s="27"/>
      <c r="OP271" s="6"/>
      <c r="OQ271" s="6"/>
      <c r="OR271" s="6"/>
      <c r="OS271" s="6"/>
      <c r="OT271" s="6"/>
      <c r="PF271" s="8"/>
      <c r="PG271" s="32"/>
      <c r="PH271" s="27"/>
      <c r="PI271" s="27"/>
      <c r="PK271" s="6"/>
      <c r="PL271" s="6"/>
      <c r="PM271" s="6"/>
      <c r="PN271" s="6"/>
      <c r="PO271" s="6"/>
      <c r="PQ271" s="8"/>
      <c r="PR271" s="32"/>
      <c r="PS271" s="27"/>
      <c r="PT271" s="27"/>
      <c r="PV271" s="6"/>
      <c r="PW271" s="6"/>
      <c r="PX271" s="6"/>
      <c r="PY271" s="6"/>
      <c r="PZ271" s="6"/>
      <c r="QB271" s="8"/>
      <c r="QC271" s="32"/>
      <c r="QD271" s="27"/>
      <c r="QE271" s="27"/>
      <c r="QG271" s="6"/>
      <c r="QH271" s="6"/>
      <c r="QI271" s="6"/>
      <c r="QJ271" s="6"/>
      <c r="QK271" s="6"/>
      <c r="QM271" s="8"/>
      <c r="QN271" s="32"/>
      <c r="QO271" s="27"/>
      <c r="QP271" s="27"/>
      <c r="QR271" s="6"/>
      <c r="QS271" s="6"/>
      <c r="QT271" s="6"/>
      <c r="QU271" s="6"/>
      <c r="QV271" s="6"/>
      <c r="QX271" s="8"/>
      <c r="QY271" s="32"/>
      <c r="QZ271" s="27"/>
      <c r="RA271" s="27"/>
      <c r="RC271" s="6"/>
      <c r="RD271" s="6"/>
      <c r="RE271" s="6"/>
      <c r="RF271" s="6"/>
      <c r="RG271" s="6"/>
    </row>
    <row r="272" spans="141:475">
      <c r="EK272" s="8"/>
      <c r="EL272" s="32"/>
      <c r="EM272" s="27"/>
      <c r="EN272" s="27"/>
      <c r="EP272" s="6"/>
      <c r="EQ272" s="6"/>
      <c r="ER272" s="6"/>
      <c r="ES272" s="6"/>
      <c r="EU272" s="8"/>
      <c r="EV272" s="32"/>
      <c r="EW272" s="27"/>
      <c r="EX272" s="27"/>
      <c r="EZ272" s="6"/>
      <c r="FA272" s="6"/>
      <c r="FB272" s="6"/>
      <c r="FC272" s="6"/>
      <c r="FE272" s="8"/>
      <c r="FF272" s="32"/>
      <c r="FG272" s="27"/>
      <c r="FH272" s="27"/>
      <c r="FJ272" s="6"/>
      <c r="FK272" s="6"/>
      <c r="FL272" s="6"/>
      <c r="FM272" s="6"/>
      <c r="FO272" s="8"/>
      <c r="FP272" s="32"/>
      <c r="FQ272" s="27"/>
      <c r="FR272" s="27"/>
      <c r="FT272" s="6"/>
      <c r="FU272" s="6"/>
      <c r="FV272" s="6"/>
      <c r="FW272" s="6"/>
      <c r="FY272" s="8"/>
      <c r="FZ272" s="32"/>
      <c r="GA272" s="27"/>
      <c r="GB272" s="27"/>
      <c r="GD272" s="6"/>
      <c r="GE272" s="6"/>
      <c r="GF272" s="6"/>
      <c r="GG272" s="6"/>
      <c r="GI272" s="8"/>
      <c r="GJ272" s="32"/>
      <c r="GK272" s="27"/>
      <c r="GL272" s="27"/>
      <c r="GN272" s="6"/>
      <c r="GO272" s="6"/>
      <c r="GP272" s="6"/>
      <c r="GQ272" s="6"/>
      <c r="GS272" s="8"/>
      <c r="GT272" s="32"/>
      <c r="GU272" s="27"/>
      <c r="GV272" s="27"/>
      <c r="GX272" s="6"/>
      <c r="GY272" s="6"/>
      <c r="GZ272" s="6"/>
      <c r="HA272" s="6"/>
      <c r="HC272" s="8"/>
      <c r="HD272" s="32"/>
      <c r="HE272" s="27"/>
      <c r="HF272" s="27"/>
      <c r="HH272" s="6"/>
      <c r="HI272" s="6"/>
      <c r="HJ272" s="6"/>
      <c r="HK272" s="6"/>
      <c r="HM272" s="8"/>
      <c r="HN272" s="32"/>
      <c r="HO272" s="27"/>
      <c r="HP272" s="27"/>
      <c r="HR272" s="6"/>
      <c r="HS272" s="6"/>
      <c r="HT272" s="6"/>
      <c r="HU272" s="6"/>
      <c r="HW272" s="8"/>
      <c r="HX272" s="32"/>
      <c r="HY272" s="27"/>
      <c r="HZ272" s="27"/>
      <c r="IB272" s="6"/>
      <c r="IC272" s="6"/>
      <c r="ID272" s="6"/>
      <c r="IE272" s="6"/>
      <c r="IG272" s="8"/>
      <c r="IH272" s="32"/>
      <c r="II272" s="27"/>
      <c r="IJ272" s="27"/>
      <c r="IL272" s="6"/>
      <c r="IM272" s="6"/>
      <c r="IN272" s="6"/>
      <c r="IO272" s="6"/>
      <c r="IQ272" s="8"/>
      <c r="IR272" s="32"/>
      <c r="IS272" s="27"/>
      <c r="IT272" s="27"/>
      <c r="IV272" s="6"/>
      <c r="IW272" s="6"/>
      <c r="IX272" s="6"/>
      <c r="IY272" s="6"/>
      <c r="JA272" s="8"/>
      <c r="JB272" s="32"/>
      <c r="JC272" s="27"/>
      <c r="JD272" s="27"/>
      <c r="JF272" s="6"/>
      <c r="JG272" s="6"/>
      <c r="JH272" s="6"/>
      <c r="JI272" s="6"/>
      <c r="JK272" s="8"/>
      <c r="JL272" s="32"/>
      <c r="JM272" s="27"/>
      <c r="JN272" s="27"/>
      <c r="JP272" s="6"/>
      <c r="JQ272" s="6"/>
      <c r="JR272" s="6"/>
      <c r="JS272" s="6"/>
      <c r="JU272" s="8"/>
      <c r="JV272" s="32"/>
      <c r="JW272" s="27"/>
      <c r="JX272" s="27"/>
      <c r="JZ272" s="6"/>
      <c r="KA272" s="6"/>
      <c r="KB272" s="6"/>
      <c r="KC272" s="6"/>
      <c r="KE272" s="8"/>
      <c r="KF272" s="32"/>
      <c r="KG272" s="27"/>
      <c r="KH272" s="27"/>
      <c r="KJ272" s="6"/>
      <c r="KK272" s="6"/>
      <c r="KL272" s="6"/>
      <c r="KM272" s="6"/>
      <c r="KO272" s="8"/>
      <c r="KP272" s="32"/>
      <c r="KQ272" s="27"/>
      <c r="KR272" s="27"/>
      <c r="KT272" s="6"/>
      <c r="KU272" s="6"/>
      <c r="KV272" s="6"/>
      <c r="KW272" s="6"/>
      <c r="KY272" s="8"/>
      <c r="KZ272" s="32"/>
      <c r="LA272" s="27"/>
      <c r="LB272" s="27"/>
      <c r="LD272" s="6"/>
      <c r="LE272" s="6"/>
      <c r="LF272" s="6"/>
      <c r="LG272" s="6"/>
      <c r="LI272" s="8"/>
      <c r="LJ272" s="32"/>
      <c r="LK272" s="27"/>
      <c r="LL272" s="27"/>
      <c r="LN272" s="6"/>
      <c r="LO272" s="6"/>
      <c r="LP272" s="6"/>
      <c r="LQ272" s="6"/>
      <c r="LS272" s="8"/>
      <c r="LT272" s="32"/>
      <c r="LU272" s="27"/>
      <c r="LV272" s="27"/>
      <c r="LX272" s="6"/>
      <c r="LY272" s="6"/>
      <c r="LZ272" s="6"/>
      <c r="MA272" s="6"/>
      <c r="MC272" s="8"/>
      <c r="MD272" s="32"/>
      <c r="ME272" s="27"/>
      <c r="MF272" s="27"/>
      <c r="MH272" s="6"/>
      <c r="MI272" s="6"/>
      <c r="MJ272" s="6"/>
      <c r="MK272" s="6"/>
      <c r="MM272" s="8"/>
      <c r="MN272" s="32"/>
      <c r="MO272" s="27"/>
      <c r="MP272" s="27"/>
      <c r="MR272" s="6"/>
      <c r="MS272" s="6"/>
      <c r="MT272" s="6"/>
      <c r="MU272" s="6"/>
      <c r="MW272" s="8"/>
      <c r="MX272" s="32"/>
      <c r="MY272" s="27"/>
      <c r="MZ272" s="27"/>
      <c r="NB272" s="6"/>
      <c r="NC272" s="6"/>
      <c r="ND272" s="6"/>
      <c r="NE272" s="6"/>
      <c r="NG272" s="8"/>
      <c r="NH272" s="32"/>
      <c r="NI272" s="27"/>
      <c r="NJ272" s="27"/>
      <c r="NL272" s="6"/>
      <c r="NM272" s="6"/>
      <c r="NN272" s="6"/>
      <c r="NO272" s="6"/>
      <c r="NQ272" s="8"/>
      <c r="NR272" s="32"/>
      <c r="NS272" s="27"/>
      <c r="NT272" s="27"/>
      <c r="NV272" s="6"/>
      <c r="NW272" s="6"/>
      <c r="NX272" s="6"/>
      <c r="NY272" s="6"/>
      <c r="OA272" s="8"/>
      <c r="OB272" s="32"/>
      <c r="OC272" s="27"/>
      <c r="OD272" s="27"/>
      <c r="OF272" s="6"/>
      <c r="OG272" s="6"/>
      <c r="OH272" s="6"/>
      <c r="OI272" s="6"/>
      <c r="OK272" s="8"/>
      <c r="OL272" s="32"/>
      <c r="OM272" s="27"/>
      <c r="ON272" s="27"/>
      <c r="OP272" s="6"/>
      <c r="OQ272" s="6"/>
      <c r="OR272" s="6"/>
      <c r="OS272" s="6"/>
      <c r="OT272" s="6"/>
      <c r="PF272" s="8"/>
      <c r="PG272" s="32"/>
      <c r="PH272" s="27"/>
      <c r="PI272" s="27"/>
      <c r="PK272" s="6"/>
      <c r="PL272" s="6"/>
      <c r="PM272" s="6"/>
      <c r="PN272" s="6"/>
      <c r="PO272" s="6"/>
      <c r="PQ272" s="8"/>
      <c r="PR272" s="32"/>
      <c r="PS272" s="27"/>
      <c r="PT272" s="27"/>
      <c r="PV272" s="6"/>
      <c r="PW272" s="6"/>
      <c r="PX272" s="6"/>
      <c r="PY272" s="6"/>
      <c r="PZ272" s="6"/>
      <c r="QB272" s="8"/>
      <c r="QC272" s="32"/>
      <c r="QD272" s="27"/>
      <c r="QE272" s="27"/>
      <c r="QG272" s="6"/>
      <c r="QH272" s="6"/>
      <c r="QI272" s="6"/>
      <c r="QJ272" s="6"/>
      <c r="QK272" s="6"/>
      <c r="QM272" s="8"/>
      <c r="QN272" s="32"/>
      <c r="QO272" s="27"/>
      <c r="QP272" s="27"/>
      <c r="QR272" s="6"/>
      <c r="QS272" s="6"/>
      <c r="QT272" s="6"/>
      <c r="QU272" s="6"/>
      <c r="QV272" s="6"/>
      <c r="QX272" s="8"/>
      <c r="QY272" s="32"/>
      <c r="QZ272" s="27"/>
      <c r="RA272" s="27"/>
      <c r="RC272" s="6"/>
      <c r="RD272" s="6"/>
      <c r="RE272" s="6"/>
      <c r="RF272" s="6"/>
      <c r="RG272" s="6"/>
    </row>
    <row r="273" spans="141:475">
      <c r="EK273" s="8"/>
      <c r="EL273" s="32"/>
      <c r="EM273" s="27"/>
      <c r="EN273" s="27"/>
      <c r="EP273" s="6"/>
      <c r="EQ273" s="6"/>
      <c r="ER273" s="6"/>
      <c r="ES273" s="6"/>
      <c r="EU273" s="8"/>
      <c r="EV273" s="32"/>
      <c r="EW273" s="27"/>
      <c r="EX273" s="27"/>
      <c r="EZ273" s="6"/>
      <c r="FA273" s="6"/>
      <c r="FB273" s="6"/>
      <c r="FC273" s="6"/>
      <c r="FE273" s="8"/>
      <c r="FF273" s="32"/>
      <c r="FG273" s="27"/>
      <c r="FH273" s="27"/>
      <c r="FJ273" s="6"/>
      <c r="FK273" s="6"/>
      <c r="FL273" s="6"/>
      <c r="FM273" s="6"/>
      <c r="FO273" s="8"/>
      <c r="FP273" s="32"/>
      <c r="FQ273" s="27"/>
      <c r="FR273" s="27"/>
      <c r="FT273" s="6"/>
      <c r="FU273" s="6"/>
      <c r="FV273" s="6"/>
      <c r="FW273" s="6"/>
      <c r="FY273" s="8"/>
      <c r="FZ273" s="32"/>
      <c r="GA273" s="27"/>
      <c r="GB273" s="27"/>
      <c r="GD273" s="6"/>
      <c r="GE273" s="6"/>
      <c r="GF273" s="6"/>
      <c r="GG273" s="6"/>
      <c r="GI273" s="8"/>
      <c r="GJ273" s="32"/>
      <c r="GK273" s="27"/>
      <c r="GL273" s="27"/>
      <c r="GN273" s="6"/>
      <c r="GO273" s="6"/>
      <c r="GP273" s="6"/>
      <c r="GQ273" s="6"/>
      <c r="GS273" s="8"/>
      <c r="GT273" s="32"/>
      <c r="GU273" s="27"/>
      <c r="GV273" s="27"/>
      <c r="GX273" s="6"/>
      <c r="GY273" s="6"/>
      <c r="GZ273" s="6"/>
      <c r="HA273" s="6"/>
      <c r="HC273" s="8"/>
      <c r="HD273" s="32"/>
      <c r="HE273" s="27"/>
      <c r="HF273" s="27"/>
      <c r="HH273" s="6"/>
      <c r="HI273" s="6"/>
      <c r="HJ273" s="6"/>
      <c r="HK273" s="6"/>
      <c r="HM273" s="8"/>
      <c r="HN273" s="32"/>
      <c r="HO273" s="27"/>
      <c r="HP273" s="27"/>
      <c r="HR273" s="6"/>
      <c r="HS273" s="6"/>
      <c r="HT273" s="6"/>
      <c r="HU273" s="6"/>
      <c r="HW273" s="8"/>
      <c r="HX273" s="32"/>
      <c r="HY273" s="27"/>
      <c r="HZ273" s="27"/>
      <c r="IB273" s="6"/>
      <c r="IC273" s="6"/>
      <c r="ID273" s="6"/>
      <c r="IE273" s="6"/>
      <c r="IG273" s="8"/>
      <c r="IH273" s="32"/>
      <c r="II273" s="27"/>
      <c r="IJ273" s="27"/>
      <c r="IL273" s="6"/>
      <c r="IM273" s="6"/>
      <c r="IN273" s="6"/>
      <c r="IO273" s="6"/>
      <c r="IQ273" s="8"/>
      <c r="IR273" s="32"/>
      <c r="IS273" s="27"/>
      <c r="IT273" s="27"/>
      <c r="IV273" s="6"/>
      <c r="IW273" s="6"/>
      <c r="IX273" s="6"/>
      <c r="IY273" s="6"/>
      <c r="JA273" s="8"/>
      <c r="JB273" s="32"/>
      <c r="JC273" s="27"/>
      <c r="JD273" s="27"/>
      <c r="JF273" s="6"/>
      <c r="JG273" s="6"/>
      <c r="JH273" s="6"/>
      <c r="JI273" s="6"/>
      <c r="JK273" s="8"/>
      <c r="JL273" s="32"/>
      <c r="JM273" s="27"/>
      <c r="JN273" s="27"/>
      <c r="JP273" s="6"/>
      <c r="JQ273" s="6"/>
      <c r="JR273" s="6"/>
      <c r="JS273" s="6"/>
      <c r="JU273" s="8"/>
      <c r="JV273" s="32"/>
      <c r="JW273" s="27"/>
      <c r="JX273" s="27"/>
      <c r="JZ273" s="6"/>
      <c r="KA273" s="6"/>
      <c r="KB273" s="6"/>
      <c r="KC273" s="6"/>
      <c r="KE273" s="8"/>
      <c r="KF273" s="32"/>
      <c r="KG273" s="27"/>
      <c r="KH273" s="27"/>
      <c r="KJ273" s="6"/>
      <c r="KK273" s="6"/>
      <c r="KL273" s="6"/>
      <c r="KM273" s="6"/>
      <c r="KO273" s="8"/>
      <c r="KP273" s="32"/>
      <c r="KQ273" s="27"/>
      <c r="KR273" s="27"/>
      <c r="KT273" s="6"/>
      <c r="KU273" s="6"/>
      <c r="KV273" s="6"/>
      <c r="KW273" s="6"/>
      <c r="KY273" s="8"/>
      <c r="KZ273" s="32"/>
      <c r="LA273" s="27"/>
      <c r="LB273" s="27"/>
      <c r="LD273" s="6"/>
      <c r="LE273" s="6"/>
      <c r="LF273" s="6"/>
      <c r="LG273" s="6"/>
      <c r="LI273" s="8"/>
      <c r="LJ273" s="32"/>
      <c r="LK273" s="27"/>
      <c r="LL273" s="27"/>
      <c r="LN273" s="6"/>
      <c r="LO273" s="6"/>
      <c r="LP273" s="6"/>
      <c r="LQ273" s="6"/>
      <c r="LS273" s="8"/>
      <c r="LT273" s="32"/>
      <c r="LU273" s="27"/>
      <c r="LV273" s="27"/>
      <c r="LX273" s="6"/>
      <c r="LY273" s="6"/>
      <c r="LZ273" s="6"/>
      <c r="MA273" s="6"/>
      <c r="MC273" s="8"/>
      <c r="MD273" s="32"/>
      <c r="ME273" s="27"/>
      <c r="MF273" s="27"/>
      <c r="MH273" s="6"/>
      <c r="MI273" s="6"/>
      <c r="MJ273" s="6"/>
      <c r="MK273" s="6"/>
      <c r="MM273" s="8"/>
      <c r="MN273" s="32"/>
      <c r="MO273" s="27"/>
      <c r="MP273" s="27"/>
      <c r="MR273" s="6"/>
      <c r="MS273" s="6"/>
      <c r="MT273" s="6"/>
      <c r="MU273" s="6"/>
      <c r="MW273" s="8"/>
      <c r="MX273" s="32"/>
      <c r="MY273" s="27"/>
      <c r="MZ273" s="27"/>
      <c r="NB273" s="6"/>
      <c r="NC273" s="6"/>
      <c r="ND273" s="6"/>
      <c r="NE273" s="6"/>
      <c r="NG273" s="8"/>
      <c r="NH273" s="32"/>
      <c r="NI273" s="27"/>
      <c r="NJ273" s="27"/>
      <c r="NL273" s="6"/>
      <c r="NM273" s="6"/>
      <c r="NN273" s="6"/>
      <c r="NO273" s="6"/>
      <c r="NQ273" s="8"/>
      <c r="NR273" s="32"/>
      <c r="NS273" s="27"/>
      <c r="NT273" s="27"/>
      <c r="NV273" s="6"/>
      <c r="NW273" s="6"/>
      <c r="NX273" s="6"/>
      <c r="NY273" s="6"/>
      <c r="OA273" s="8"/>
      <c r="OB273" s="32"/>
      <c r="OC273" s="27"/>
      <c r="OD273" s="27"/>
      <c r="OF273" s="6"/>
      <c r="OG273" s="6"/>
      <c r="OH273" s="6"/>
      <c r="OI273" s="6"/>
      <c r="OK273" s="8"/>
      <c r="OL273" s="32"/>
      <c r="OM273" s="27"/>
      <c r="ON273" s="27"/>
      <c r="OP273" s="6"/>
      <c r="OQ273" s="6"/>
      <c r="OR273" s="6"/>
      <c r="OS273" s="6"/>
      <c r="OT273" s="6"/>
      <c r="PF273" s="8"/>
      <c r="PG273" s="32"/>
      <c r="PH273" s="27"/>
      <c r="PI273" s="27"/>
      <c r="PK273" s="6"/>
      <c r="PL273" s="6"/>
      <c r="PM273" s="6"/>
      <c r="PN273" s="6"/>
      <c r="PO273" s="6"/>
      <c r="PQ273" s="8"/>
      <c r="PR273" s="32"/>
      <c r="PS273" s="27"/>
      <c r="PT273" s="27"/>
      <c r="PV273" s="6"/>
      <c r="PW273" s="6"/>
      <c r="PX273" s="6"/>
      <c r="PY273" s="6"/>
      <c r="PZ273" s="6"/>
      <c r="QB273" s="8"/>
      <c r="QC273" s="32"/>
      <c r="QD273" s="27"/>
      <c r="QE273" s="27"/>
      <c r="QG273" s="6"/>
      <c r="QH273" s="6"/>
      <c r="QI273" s="6"/>
      <c r="QJ273" s="6"/>
      <c r="QK273" s="6"/>
      <c r="QM273" s="8"/>
      <c r="QN273" s="32"/>
      <c r="QO273" s="27"/>
      <c r="QP273" s="27"/>
      <c r="QR273" s="6"/>
      <c r="QS273" s="6"/>
      <c r="QT273" s="6"/>
      <c r="QU273" s="6"/>
      <c r="QV273" s="6"/>
      <c r="QX273" s="8"/>
      <c r="QY273" s="32"/>
      <c r="QZ273" s="27"/>
      <c r="RA273" s="27"/>
      <c r="RC273" s="6"/>
      <c r="RD273" s="6"/>
      <c r="RE273" s="6"/>
      <c r="RF273" s="6"/>
      <c r="RG273" s="6"/>
    </row>
    <row r="274" spans="141:475">
      <c r="EK274" s="8"/>
      <c r="EL274" s="32"/>
      <c r="EM274" s="27"/>
      <c r="EN274" s="27"/>
      <c r="EP274" s="6"/>
      <c r="EQ274" s="6"/>
      <c r="ER274" s="6"/>
      <c r="ES274" s="6"/>
      <c r="EU274" s="8"/>
      <c r="EV274" s="32"/>
      <c r="EW274" s="27"/>
      <c r="EX274" s="27"/>
      <c r="EZ274" s="6"/>
      <c r="FA274" s="6"/>
      <c r="FB274" s="6"/>
      <c r="FC274" s="6"/>
      <c r="FE274" s="8"/>
      <c r="FF274" s="32"/>
      <c r="FG274" s="27"/>
      <c r="FH274" s="27"/>
      <c r="FJ274" s="6"/>
      <c r="FK274" s="6"/>
      <c r="FL274" s="6"/>
      <c r="FM274" s="6"/>
      <c r="FO274" s="8"/>
      <c r="FP274" s="32"/>
      <c r="FQ274" s="27"/>
      <c r="FR274" s="27"/>
      <c r="FT274" s="6"/>
      <c r="FU274" s="6"/>
      <c r="FV274" s="6"/>
      <c r="FW274" s="6"/>
      <c r="FY274" s="8"/>
      <c r="FZ274" s="32"/>
      <c r="GA274" s="27"/>
      <c r="GB274" s="27"/>
      <c r="GD274" s="6"/>
      <c r="GE274" s="6"/>
      <c r="GF274" s="6"/>
      <c r="GG274" s="6"/>
      <c r="GI274" s="8"/>
      <c r="GJ274" s="32"/>
      <c r="GK274" s="27"/>
      <c r="GL274" s="27"/>
      <c r="GN274" s="6"/>
      <c r="GO274" s="6"/>
      <c r="GP274" s="6"/>
      <c r="GQ274" s="6"/>
      <c r="GS274" s="8"/>
      <c r="GT274" s="32"/>
      <c r="GU274" s="27"/>
      <c r="GV274" s="27"/>
      <c r="GX274" s="6"/>
      <c r="GY274" s="6"/>
      <c r="GZ274" s="6"/>
      <c r="HA274" s="6"/>
      <c r="HC274" s="8"/>
      <c r="HD274" s="32"/>
      <c r="HE274" s="27"/>
      <c r="HF274" s="27"/>
      <c r="HH274" s="6"/>
      <c r="HI274" s="6"/>
      <c r="HJ274" s="6"/>
      <c r="HK274" s="6"/>
      <c r="HM274" s="8"/>
      <c r="HN274" s="32"/>
      <c r="HO274" s="27"/>
      <c r="HP274" s="27"/>
      <c r="HR274" s="6"/>
      <c r="HS274" s="6"/>
      <c r="HT274" s="6"/>
      <c r="HU274" s="6"/>
      <c r="HW274" s="8"/>
      <c r="HX274" s="32"/>
      <c r="HY274" s="27"/>
      <c r="HZ274" s="27"/>
      <c r="IB274" s="6"/>
      <c r="IC274" s="6"/>
      <c r="ID274" s="6"/>
      <c r="IE274" s="6"/>
      <c r="IG274" s="8"/>
      <c r="IH274" s="32"/>
      <c r="II274" s="27"/>
      <c r="IJ274" s="27"/>
      <c r="IL274" s="6"/>
      <c r="IM274" s="6"/>
      <c r="IN274" s="6"/>
      <c r="IO274" s="6"/>
      <c r="IQ274" s="8"/>
      <c r="IR274" s="32"/>
      <c r="IS274" s="27"/>
      <c r="IT274" s="27"/>
      <c r="IV274" s="6"/>
      <c r="IW274" s="6"/>
      <c r="IX274" s="6"/>
      <c r="IY274" s="6"/>
      <c r="JA274" s="8"/>
      <c r="JB274" s="32"/>
      <c r="JC274" s="27"/>
      <c r="JD274" s="27"/>
      <c r="JF274" s="6"/>
      <c r="JG274" s="6"/>
      <c r="JH274" s="6"/>
      <c r="JI274" s="6"/>
      <c r="JK274" s="8"/>
      <c r="JL274" s="32"/>
      <c r="JM274" s="27"/>
      <c r="JN274" s="27"/>
      <c r="JP274" s="6"/>
      <c r="JQ274" s="6"/>
      <c r="JR274" s="6"/>
      <c r="JS274" s="6"/>
      <c r="JU274" s="8"/>
      <c r="JV274" s="32"/>
      <c r="JW274" s="27"/>
      <c r="JX274" s="27"/>
      <c r="JZ274" s="6"/>
      <c r="KA274" s="6"/>
      <c r="KB274" s="6"/>
      <c r="KC274" s="6"/>
      <c r="KE274" s="8"/>
      <c r="KF274" s="32"/>
      <c r="KG274" s="27"/>
      <c r="KH274" s="27"/>
      <c r="KJ274" s="6"/>
      <c r="KK274" s="6"/>
      <c r="KL274" s="6"/>
      <c r="KM274" s="6"/>
      <c r="KO274" s="8"/>
      <c r="KP274" s="32"/>
      <c r="KQ274" s="27"/>
      <c r="KR274" s="27"/>
      <c r="KT274" s="6"/>
      <c r="KU274" s="6"/>
      <c r="KV274" s="6"/>
      <c r="KW274" s="6"/>
      <c r="KY274" s="8"/>
      <c r="KZ274" s="32"/>
      <c r="LA274" s="27"/>
      <c r="LB274" s="27"/>
      <c r="LD274" s="6"/>
      <c r="LE274" s="6"/>
      <c r="LF274" s="6"/>
      <c r="LG274" s="6"/>
      <c r="LI274" s="8"/>
      <c r="LJ274" s="32"/>
      <c r="LK274" s="27"/>
      <c r="LL274" s="27"/>
      <c r="LN274" s="6"/>
      <c r="LO274" s="6"/>
      <c r="LP274" s="6"/>
      <c r="LQ274" s="6"/>
      <c r="LS274" s="8"/>
      <c r="LT274" s="32"/>
      <c r="LU274" s="27"/>
      <c r="LV274" s="27"/>
      <c r="LX274" s="6"/>
      <c r="LY274" s="6"/>
      <c r="LZ274" s="6"/>
      <c r="MA274" s="6"/>
      <c r="MC274" s="8"/>
      <c r="MD274" s="32"/>
      <c r="ME274" s="27"/>
      <c r="MF274" s="27"/>
      <c r="MH274" s="6"/>
      <c r="MI274" s="6"/>
      <c r="MJ274" s="6"/>
      <c r="MK274" s="6"/>
      <c r="MM274" s="8"/>
      <c r="MN274" s="32"/>
      <c r="MO274" s="27"/>
      <c r="MP274" s="27"/>
      <c r="MR274" s="6"/>
      <c r="MS274" s="6"/>
      <c r="MT274" s="6"/>
      <c r="MU274" s="6"/>
      <c r="MW274" s="8"/>
      <c r="MX274" s="32"/>
      <c r="MY274" s="27"/>
      <c r="MZ274" s="27"/>
      <c r="NB274" s="6"/>
      <c r="NC274" s="6"/>
      <c r="ND274" s="6"/>
      <c r="NE274" s="6"/>
      <c r="NG274" s="8"/>
      <c r="NH274" s="32"/>
      <c r="NI274" s="27"/>
      <c r="NJ274" s="27"/>
      <c r="NL274" s="6"/>
      <c r="NM274" s="6"/>
      <c r="NN274" s="6"/>
      <c r="NO274" s="6"/>
      <c r="NQ274" s="8"/>
      <c r="NR274" s="32"/>
      <c r="NS274" s="27"/>
      <c r="NT274" s="27"/>
      <c r="NV274" s="6"/>
      <c r="NW274" s="6"/>
      <c r="NX274" s="6"/>
      <c r="NY274" s="6"/>
      <c r="OA274" s="8"/>
      <c r="OB274" s="32"/>
      <c r="OC274" s="27"/>
      <c r="OD274" s="27"/>
      <c r="OF274" s="6"/>
      <c r="OG274" s="6"/>
      <c r="OH274" s="6"/>
      <c r="OI274" s="6"/>
      <c r="OK274" s="8"/>
      <c r="OL274" s="32"/>
      <c r="OM274" s="27"/>
      <c r="ON274" s="27"/>
      <c r="OP274" s="6"/>
      <c r="OQ274" s="6"/>
      <c r="OR274" s="6"/>
      <c r="OS274" s="6"/>
      <c r="OT274" s="6"/>
      <c r="PF274" s="8"/>
      <c r="PG274" s="32"/>
      <c r="PH274" s="27"/>
      <c r="PI274" s="27"/>
      <c r="PK274" s="6"/>
      <c r="PL274" s="6"/>
      <c r="PM274" s="6"/>
      <c r="PN274" s="6"/>
      <c r="PO274" s="6"/>
      <c r="PQ274" s="8"/>
      <c r="PR274" s="32"/>
      <c r="PS274" s="27"/>
      <c r="PT274" s="27"/>
      <c r="PV274" s="6"/>
      <c r="PW274" s="6"/>
      <c r="PX274" s="6"/>
      <c r="PY274" s="6"/>
      <c r="PZ274" s="6"/>
      <c r="QB274" s="8"/>
      <c r="QC274" s="32"/>
      <c r="QD274" s="27"/>
      <c r="QE274" s="27"/>
      <c r="QG274" s="6"/>
      <c r="QH274" s="6"/>
      <c r="QI274" s="6"/>
      <c r="QJ274" s="6"/>
      <c r="QK274" s="6"/>
      <c r="QM274" s="8"/>
      <c r="QN274" s="32"/>
      <c r="QO274" s="27"/>
      <c r="QP274" s="27"/>
      <c r="QR274" s="6"/>
      <c r="QS274" s="6"/>
      <c r="QT274" s="6"/>
      <c r="QU274" s="6"/>
      <c r="QV274" s="6"/>
      <c r="QX274" s="8"/>
      <c r="QY274" s="32"/>
      <c r="QZ274" s="27"/>
      <c r="RA274" s="27"/>
      <c r="RC274" s="6"/>
      <c r="RD274" s="6"/>
      <c r="RE274" s="6"/>
      <c r="RF274" s="6"/>
      <c r="RG274" s="6"/>
    </row>
    <row r="275" spans="141:475">
      <c r="EK275" s="8"/>
      <c r="EL275" s="32"/>
      <c r="EM275" s="27"/>
      <c r="EN275" s="27"/>
      <c r="EP275" s="6"/>
      <c r="EQ275" s="6"/>
      <c r="ER275" s="6"/>
      <c r="ES275" s="6"/>
      <c r="EU275" s="8"/>
      <c r="EV275" s="32"/>
      <c r="EW275" s="27"/>
      <c r="EX275" s="27"/>
      <c r="EZ275" s="6"/>
      <c r="FA275" s="6"/>
      <c r="FB275" s="6"/>
      <c r="FC275" s="6"/>
      <c r="FE275" s="8"/>
      <c r="FF275" s="32"/>
      <c r="FG275" s="27"/>
      <c r="FH275" s="27"/>
      <c r="FJ275" s="6"/>
      <c r="FK275" s="6"/>
      <c r="FL275" s="6"/>
      <c r="FM275" s="6"/>
      <c r="FO275" s="8"/>
      <c r="FP275" s="32"/>
      <c r="FQ275" s="27"/>
      <c r="FR275" s="27"/>
      <c r="FT275" s="6"/>
      <c r="FU275" s="6"/>
      <c r="FV275" s="6"/>
      <c r="FW275" s="6"/>
      <c r="FY275" s="8"/>
      <c r="FZ275" s="32"/>
      <c r="GA275" s="27"/>
      <c r="GB275" s="27"/>
      <c r="GD275" s="6"/>
      <c r="GE275" s="6"/>
      <c r="GF275" s="6"/>
      <c r="GG275" s="6"/>
      <c r="GI275" s="8"/>
      <c r="GJ275" s="32"/>
      <c r="GK275" s="27"/>
      <c r="GL275" s="27"/>
      <c r="GN275" s="6"/>
      <c r="GO275" s="6"/>
      <c r="GP275" s="6"/>
      <c r="GQ275" s="6"/>
      <c r="GS275" s="8"/>
      <c r="GT275" s="32"/>
      <c r="GU275" s="27"/>
      <c r="GV275" s="27"/>
      <c r="GX275" s="6"/>
      <c r="GY275" s="6"/>
      <c r="GZ275" s="6"/>
      <c r="HA275" s="6"/>
      <c r="HC275" s="8"/>
      <c r="HD275" s="32"/>
      <c r="HE275" s="27"/>
      <c r="HF275" s="27"/>
      <c r="HH275" s="6"/>
      <c r="HI275" s="6"/>
      <c r="HJ275" s="6"/>
      <c r="HK275" s="6"/>
      <c r="HM275" s="8"/>
      <c r="HN275" s="32"/>
      <c r="HO275" s="27"/>
      <c r="HP275" s="27"/>
      <c r="HR275" s="6"/>
      <c r="HS275" s="6"/>
      <c r="HT275" s="6"/>
      <c r="HU275" s="6"/>
      <c r="HW275" s="8"/>
      <c r="HX275" s="32"/>
      <c r="HY275" s="27"/>
      <c r="HZ275" s="27"/>
      <c r="IB275" s="6"/>
      <c r="IC275" s="6"/>
      <c r="ID275" s="6"/>
      <c r="IE275" s="6"/>
      <c r="IG275" s="8"/>
      <c r="IH275" s="32"/>
      <c r="II275" s="27"/>
      <c r="IJ275" s="27"/>
      <c r="IL275" s="6"/>
      <c r="IM275" s="6"/>
      <c r="IN275" s="6"/>
      <c r="IO275" s="6"/>
      <c r="IQ275" s="8"/>
      <c r="IR275" s="32"/>
      <c r="IS275" s="27"/>
      <c r="IT275" s="27"/>
      <c r="IV275" s="6"/>
      <c r="IW275" s="6"/>
      <c r="IX275" s="6"/>
      <c r="IY275" s="6"/>
      <c r="JA275" s="8"/>
      <c r="JB275" s="32"/>
      <c r="JC275" s="27"/>
      <c r="JD275" s="27"/>
      <c r="JF275" s="6"/>
      <c r="JG275" s="6"/>
      <c r="JH275" s="6"/>
      <c r="JI275" s="6"/>
      <c r="JK275" s="8"/>
      <c r="JL275" s="32"/>
      <c r="JM275" s="27"/>
      <c r="JN275" s="27"/>
      <c r="JP275" s="6"/>
      <c r="JQ275" s="6"/>
      <c r="JR275" s="6"/>
      <c r="JS275" s="6"/>
      <c r="JU275" s="8"/>
      <c r="JV275" s="32"/>
      <c r="JW275" s="27"/>
      <c r="JX275" s="27"/>
      <c r="JZ275" s="6"/>
      <c r="KA275" s="6"/>
      <c r="KB275" s="6"/>
      <c r="KC275" s="6"/>
      <c r="KE275" s="8"/>
      <c r="KF275" s="32"/>
      <c r="KG275" s="27"/>
      <c r="KH275" s="27"/>
      <c r="KJ275" s="6"/>
      <c r="KK275" s="6"/>
      <c r="KL275" s="6"/>
      <c r="KM275" s="6"/>
      <c r="KO275" s="8"/>
      <c r="KP275" s="32"/>
      <c r="KQ275" s="27"/>
      <c r="KR275" s="27"/>
      <c r="KT275" s="6"/>
      <c r="KU275" s="6"/>
      <c r="KV275" s="6"/>
      <c r="KW275" s="6"/>
      <c r="KY275" s="8"/>
      <c r="KZ275" s="32"/>
      <c r="LA275" s="27"/>
      <c r="LB275" s="27"/>
      <c r="LD275" s="6"/>
      <c r="LE275" s="6"/>
      <c r="LF275" s="6"/>
      <c r="LG275" s="6"/>
      <c r="LI275" s="8"/>
      <c r="LJ275" s="32"/>
      <c r="LK275" s="27"/>
      <c r="LL275" s="27"/>
      <c r="LN275" s="6"/>
      <c r="LO275" s="6"/>
      <c r="LP275" s="6"/>
      <c r="LQ275" s="6"/>
      <c r="LS275" s="8"/>
      <c r="LT275" s="32"/>
      <c r="LU275" s="27"/>
      <c r="LV275" s="27"/>
      <c r="LX275" s="6"/>
      <c r="LY275" s="6"/>
      <c r="LZ275" s="6"/>
      <c r="MA275" s="6"/>
      <c r="MC275" s="8"/>
      <c r="MD275" s="32"/>
      <c r="ME275" s="27"/>
      <c r="MF275" s="27"/>
      <c r="MH275" s="6"/>
      <c r="MI275" s="6"/>
      <c r="MJ275" s="6"/>
      <c r="MK275" s="6"/>
      <c r="MM275" s="8"/>
      <c r="MN275" s="32"/>
      <c r="MO275" s="27"/>
      <c r="MP275" s="27"/>
      <c r="MR275" s="6"/>
      <c r="MS275" s="6"/>
      <c r="MT275" s="6"/>
      <c r="MU275" s="6"/>
      <c r="MW275" s="8"/>
      <c r="MX275" s="32"/>
      <c r="MY275" s="27"/>
      <c r="MZ275" s="27"/>
      <c r="NB275" s="6"/>
      <c r="NC275" s="6"/>
      <c r="ND275" s="6"/>
      <c r="NE275" s="6"/>
      <c r="NG275" s="8"/>
      <c r="NH275" s="32"/>
      <c r="NI275" s="27"/>
      <c r="NJ275" s="27"/>
      <c r="NL275" s="6"/>
      <c r="NM275" s="6"/>
      <c r="NN275" s="6"/>
      <c r="NO275" s="6"/>
      <c r="NQ275" s="8"/>
      <c r="NR275" s="32"/>
      <c r="NS275" s="27"/>
      <c r="NT275" s="27"/>
      <c r="NV275" s="6"/>
      <c r="NW275" s="6"/>
      <c r="NX275" s="6"/>
      <c r="NY275" s="6"/>
      <c r="OA275" s="8"/>
      <c r="OB275" s="32"/>
      <c r="OC275" s="27"/>
      <c r="OD275" s="27"/>
      <c r="OF275" s="6"/>
      <c r="OG275" s="6"/>
      <c r="OH275" s="6"/>
      <c r="OI275" s="6"/>
      <c r="OK275" s="8"/>
      <c r="OL275" s="32"/>
      <c r="OM275" s="27"/>
      <c r="ON275" s="27"/>
      <c r="OP275" s="6"/>
      <c r="OQ275" s="6"/>
      <c r="OR275" s="6"/>
      <c r="OS275" s="6"/>
      <c r="OT275" s="6"/>
      <c r="PF275" s="8"/>
      <c r="PG275" s="32"/>
      <c r="PH275" s="27"/>
      <c r="PI275" s="27"/>
      <c r="PK275" s="6"/>
      <c r="PL275" s="6"/>
      <c r="PM275" s="6"/>
      <c r="PN275" s="6"/>
      <c r="PO275" s="6"/>
      <c r="PQ275" s="8"/>
      <c r="PR275" s="32"/>
      <c r="PS275" s="27"/>
      <c r="PT275" s="27"/>
      <c r="PV275" s="6"/>
      <c r="PW275" s="6"/>
      <c r="PX275" s="6"/>
      <c r="PY275" s="6"/>
      <c r="PZ275" s="6"/>
      <c r="QB275" s="8"/>
      <c r="QC275" s="32"/>
      <c r="QD275" s="27"/>
      <c r="QE275" s="27"/>
      <c r="QG275" s="6"/>
      <c r="QH275" s="6"/>
      <c r="QI275" s="6"/>
      <c r="QJ275" s="6"/>
      <c r="QK275" s="6"/>
      <c r="QM275" s="8"/>
      <c r="QN275" s="32"/>
      <c r="QO275" s="27"/>
      <c r="QP275" s="27"/>
      <c r="QR275" s="6"/>
      <c r="QS275" s="6"/>
      <c r="QT275" s="6"/>
      <c r="QU275" s="6"/>
      <c r="QV275" s="6"/>
      <c r="QX275" s="8"/>
      <c r="QY275" s="32"/>
      <c r="QZ275" s="27"/>
      <c r="RA275" s="27"/>
      <c r="RC275" s="6"/>
      <c r="RD275" s="6"/>
      <c r="RE275" s="6"/>
      <c r="RF275" s="6"/>
      <c r="RG275" s="6"/>
    </row>
    <row r="276" spans="141:475">
      <c r="EK276" s="8"/>
      <c r="EL276" s="32"/>
      <c r="EM276" s="27"/>
      <c r="EN276" s="27"/>
      <c r="EP276" s="6"/>
      <c r="EQ276" s="6"/>
      <c r="ER276" s="6"/>
      <c r="ES276" s="6"/>
      <c r="EU276" s="8"/>
      <c r="EV276" s="32"/>
      <c r="EW276" s="27"/>
      <c r="EX276" s="27"/>
      <c r="EZ276" s="6"/>
      <c r="FA276" s="6"/>
      <c r="FB276" s="6"/>
      <c r="FC276" s="6"/>
      <c r="FE276" s="8"/>
      <c r="FF276" s="32"/>
      <c r="FG276" s="27"/>
      <c r="FH276" s="27"/>
      <c r="FJ276" s="6"/>
      <c r="FK276" s="6"/>
      <c r="FL276" s="6"/>
      <c r="FM276" s="6"/>
      <c r="FO276" s="8"/>
      <c r="FP276" s="32"/>
      <c r="FQ276" s="27"/>
      <c r="FR276" s="27"/>
      <c r="FT276" s="6"/>
      <c r="FU276" s="6"/>
      <c r="FV276" s="6"/>
      <c r="FW276" s="6"/>
      <c r="FY276" s="8"/>
      <c r="FZ276" s="32"/>
      <c r="GA276" s="27"/>
      <c r="GB276" s="27"/>
      <c r="GD276" s="6"/>
      <c r="GE276" s="6"/>
      <c r="GF276" s="6"/>
      <c r="GG276" s="6"/>
      <c r="GI276" s="8"/>
      <c r="GJ276" s="32"/>
      <c r="GK276" s="27"/>
      <c r="GL276" s="27"/>
      <c r="GN276" s="6"/>
      <c r="GO276" s="6"/>
      <c r="GP276" s="6"/>
      <c r="GQ276" s="6"/>
      <c r="GS276" s="8"/>
      <c r="GT276" s="32"/>
      <c r="GU276" s="27"/>
      <c r="GV276" s="27"/>
      <c r="GX276" s="6"/>
      <c r="GY276" s="6"/>
      <c r="GZ276" s="6"/>
      <c r="HA276" s="6"/>
      <c r="HC276" s="8"/>
      <c r="HD276" s="32"/>
      <c r="HE276" s="27"/>
      <c r="HF276" s="27"/>
      <c r="HH276" s="6"/>
      <c r="HI276" s="6"/>
      <c r="HJ276" s="6"/>
      <c r="HK276" s="6"/>
      <c r="HM276" s="8"/>
      <c r="HN276" s="32"/>
      <c r="HO276" s="27"/>
      <c r="HP276" s="27"/>
      <c r="HR276" s="6"/>
      <c r="HS276" s="6"/>
      <c r="HT276" s="6"/>
      <c r="HU276" s="6"/>
      <c r="HW276" s="8"/>
      <c r="HX276" s="32"/>
      <c r="HY276" s="27"/>
      <c r="HZ276" s="27"/>
      <c r="IB276" s="6"/>
      <c r="IC276" s="6"/>
      <c r="ID276" s="6"/>
      <c r="IE276" s="6"/>
      <c r="IG276" s="8"/>
      <c r="IH276" s="32"/>
      <c r="II276" s="27"/>
      <c r="IJ276" s="27"/>
      <c r="IL276" s="6"/>
      <c r="IM276" s="6"/>
      <c r="IN276" s="6"/>
      <c r="IO276" s="6"/>
      <c r="IQ276" s="8"/>
      <c r="IR276" s="32"/>
      <c r="IS276" s="27"/>
      <c r="IT276" s="27"/>
      <c r="IV276" s="6"/>
      <c r="IW276" s="6"/>
      <c r="IX276" s="6"/>
      <c r="IY276" s="6"/>
      <c r="JA276" s="8"/>
      <c r="JB276" s="32"/>
      <c r="JC276" s="27"/>
      <c r="JD276" s="27"/>
      <c r="JF276" s="6"/>
      <c r="JG276" s="6"/>
      <c r="JH276" s="6"/>
      <c r="JI276" s="6"/>
      <c r="JK276" s="8"/>
      <c r="JL276" s="32"/>
      <c r="JM276" s="27"/>
      <c r="JN276" s="27"/>
      <c r="JP276" s="6"/>
      <c r="JQ276" s="6"/>
      <c r="JR276" s="6"/>
      <c r="JS276" s="6"/>
      <c r="JU276" s="8"/>
      <c r="JV276" s="32"/>
      <c r="JW276" s="27"/>
      <c r="JX276" s="27"/>
      <c r="JZ276" s="6"/>
      <c r="KA276" s="6"/>
      <c r="KB276" s="6"/>
      <c r="KC276" s="6"/>
      <c r="KE276" s="8"/>
      <c r="KF276" s="32"/>
      <c r="KG276" s="27"/>
      <c r="KH276" s="27"/>
      <c r="KJ276" s="6"/>
      <c r="KK276" s="6"/>
      <c r="KL276" s="6"/>
      <c r="KM276" s="6"/>
      <c r="KO276" s="8"/>
      <c r="KP276" s="32"/>
      <c r="KQ276" s="27"/>
      <c r="KR276" s="27"/>
      <c r="KT276" s="6"/>
      <c r="KU276" s="6"/>
      <c r="KV276" s="6"/>
      <c r="KW276" s="6"/>
      <c r="KY276" s="8"/>
      <c r="KZ276" s="32"/>
      <c r="LA276" s="27"/>
      <c r="LB276" s="27"/>
      <c r="LD276" s="6"/>
      <c r="LE276" s="6"/>
      <c r="LF276" s="6"/>
      <c r="LG276" s="6"/>
      <c r="LI276" s="8"/>
      <c r="LJ276" s="32"/>
      <c r="LK276" s="27"/>
      <c r="LL276" s="27"/>
      <c r="LN276" s="6"/>
      <c r="LO276" s="6"/>
      <c r="LP276" s="6"/>
      <c r="LQ276" s="6"/>
      <c r="LS276" s="8"/>
      <c r="LT276" s="32"/>
      <c r="LU276" s="27"/>
      <c r="LV276" s="27"/>
      <c r="LX276" s="6"/>
      <c r="LY276" s="6"/>
      <c r="LZ276" s="6"/>
      <c r="MA276" s="6"/>
      <c r="MC276" s="8"/>
      <c r="MD276" s="32"/>
      <c r="ME276" s="27"/>
      <c r="MF276" s="27"/>
      <c r="MH276" s="6"/>
      <c r="MI276" s="6"/>
      <c r="MJ276" s="6"/>
      <c r="MK276" s="6"/>
      <c r="MM276" s="8"/>
      <c r="MN276" s="32"/>
      <c r="MO276" s="27"/>
      <c r="MP276" s="27"/>
      <c r="MR276" s="6"/>
      <c r="MS276" s="6"/>
      <c r="MT276" s="6"/>
      <c r="MU276" s="6"/>
      <c r="MW276" s="8"/>
      <c r="MX276" s="32"/>
      <c r="MY276" s="27"/>
      <c r="MZ276" s="27"/>
      <c r="NB276" s="6"/>
      <c r="NC276" s="6"/>
      <c r="ND276" s="6"/>
      <c r="NE276" s="6"/>
      <c r="NG276" s="8"/>
      <c r="NH276" s="32"/>
      <c r="NI276" s="27"/>
      <c r="NJ276" s="27"/>
      <c r="NL276" s="6"/>
      <c r="NM276" s="6"/>
      <c r="NN276" s="6"/>
      <c r="NO276" s="6"/>
      <c r="NQ276" s="8"/>
      <c r="NR276" s="32"/>
      <c r="NS276" s="27"/>
      <c r="NT276" s="27"/>
      <c r="NV276" s="6"/>
      <c r="NW276" s="6"/>
      <c r="NX276" s="6"/>
      <c r="NY276" s="6"/>
      <c r="OA276" s="8"/>
      <c r="OB276" s="32"/>
      <c r="OC276" s="27"/>
      <c r="OD276" s="27"/>
      <c r="OF276" s="6"/>
      <c r="OG276" s="6"/>
      <c r="OH276" s="6"/>
      <c r="OI276" s="6"/>
      <c r="OK276" s="8"/>
      <c r="OL276" s="32"/>
      <c r="OM276" s="27"/>
      <c r="ON276" s="27"/>
      <c r="OP276" s="6"/>
      <c r="OQ276" s="6"/>
      <c r="OR276" s="6"/>
      <c r="OS276" s="6"/>
      <c r="OT276" s="6"/>
      <c r="PF276" s="8"/>
      <c r="PG276" s="32"/>
      <c r="PH276" s="27"/>
      <c r="PI276" s="27"/>
      <c r="PK276" s="6"/>
      <c r="PL276" s="6"/>
      <c r="PM276" s="6"/>
      <c r="PN276" s="6"/>
      <c r="PO276" s="6"/>
      <c r="PQ276" s="8"/>
      <c r="PR276" s="32"/>
      <c r="PS276" s="27"/>
      <c r="PT276" s="27"/>
      <c r="PV276" s="6"/>
      <c r="PW276" s="6"/>
      <c r="PX276" s="6"/>
      <c r="PY276" s="6"/>
      <c r="PZ276" s="6"/>
      <c r="QB276" s="8"/>
      <c r="QC276" s="32"/>
      <c r="QD276" s="27"/>
      <c r="QE276" s="27"/>
      <c r="QG276" s="6"/>
      <c r="QH276" s="6"/>
      <c r="QI276" s="6"/>
      <c r="QJ276" s="6"/>
      <c r="QK276" s="6"/>
      <c r="QM276" s="8"/>
      <c r="QN276" s="32"/>
      <c r="QO276" s="27"/>
      <c r="QP276" s="27"/>
      <c r="QR276" s="6"/>
      <c r="QS276" s="6"/>
      <c r="QT276" s="6"/>
      <c r="QU276" s="6"/>
      <c r="QV276" s="6"/>
      <c r="QX276" s="8"/>
      <c r="QY276" s="32"/>
      <c r="QZ276" s="27"/>
      <c r="RA276" s="27"/>
      <c r="RC276" s="6"/>
      <c r="RD276" s="6"/>
      <c r="RE276" s="6"/>
      <c r="RF276" s="6"/>
      <c r="RG276" s="6"/>
    </row>
    <row r="277" spans="141:475">
      <c r="EK277" s="8"/>
      <c r="EL277" s="32"/>
      <c r="EM277" s="27"/>
      <c r="EN277" s="27"/>
      <c r="EP277" s="6"/>
      <c r="EQ277" s="6"/>
      <c r="ER277" s="6"/>
      <c r="ES277" s="6"/>
      <c r="EU277" s="8"/>
      <c r="EV277" s="32"/>
      <c r="EW277" s="27"/>
      <c r="EX277" s="27"/>
      <c r="EZ277" s="6"/>
      <c r="FA277" s="6"/>
      <c r="FB277" s="6"/>
      <c r="FC277" s="6"/>
      <c r="FE277" s="8"/>
      <c r="FF277" s="32"/>
      <c r="FG277" s="27"/>
      <c r="FH277" s="27"/>
      <c r="FJ277" s="6"/>
      <c r="FK277" s="6"/>
      <c r="FL277" s="6"/>
      <c r="FM277" s="6"/>
      <c r="FO277" s="8"/>
      <c r="FP277" s="32"/>
      <c r="FQ277" s="27"/>
      <c r="FR277" s="27"/>
      <c r="FT277" s="6"/>
      <c r="FU277" s="6"/>
      <c r="FV277" s="6"/>
      <c r="FW277" s="6"/>
      <c r="FY277" s="8"/>
      <c r="FZ277" s="32"/>
      <c r="GA277" s="27"/>
      <c r="GB277" s="27"/>
      <c r="GD277" s="6"/>
      <c r="GE277" s="6"/>
      <c r="GF277" s="6"/>
      <c r="GG277" s="6"/>
      <c r="GI277" s="8"/>
      <c r="GJ277" s="32"/>
      <c r="GK277" s="27"/>
      <c r="GL277" s="27"/>
      <c r="GN277" s="6"/>
      <c r="GO277" s="6"/>
      <c r="GP277" s="6"/>
      <c r="GQ277" s="6"/>
      <c r="GS277" s="8"/>
      <c r="GT277" s="32"/>
      <c r="GU277" s="27"/>
      <c r="GV277" s="27"/>
      <c r="GX277" s="6"/>
      <c r="GY277" s="6"/>
      <c r="GZ277" s="6"/>
      <c r="HA277" s="6"/>
      <c r="HC277" s="8"/>
      <c r="HD277" s="32"/>
      <c r="HE277" s="27"/>
      <c r="HF277" s="27"/>
      <c r="HH277" s="6"/>
      <c r="HI277" s="6"/>
      <c r="HJ277" s="6"/>
      <c r="HK277" s="6"/>
      <c r="HM277" s="8"/>
      <c r="HN277" s="32"/>
      <c r="HO277" s="27"/>
      <c r="HP277" s="27"/>
      <c r="HR277" s="6"/>
      <c r="HS277" s="6"/>
      <c r="HT277" s="6"/>
      <c r="HU277" s="6"/>
      <c r="HW277" s="8"/>
      <c r="HX277" s="32"/>
      <c r="HY277" s="27"/>
      <c r="HZ277" s="27"/>
      <c r="IB277" s="6"/>
      <c r="IC277" s="6"/>
      <c r="ID277" s="6"/>
      <c r="IE277" s="6"/>
      <c r="IG277" s="8"/>
      <c r="IH277" s="32"/>
      <c r="II277" s="27"/>
      <c r="IJ277" s="27"/>
      <c r="IL277" s="6"/>
      <c r="IM277" s="6"/>
      <c r="IN277" s="6"/>
      <c r="IO277" s="6"/>
      <c r="IQ277" s="8"/>
      <c r="IR277" s="32"/>
      <c r="IS277" s="27"/>
      <c r="IT277" s="27"/>
      <c r="IV277" s="6"/>
      <c r="IW277" s="6"/>
      <c r="IX277" s="6"/>
      <c r="IY277" s="6"/>
      <c r="JA277" s="8"/>
      <c r="JB277" s="32"/>
      <c r="JC277" s="27"/>
      <c r="JD277" s="27"/>
      <c r="JF277" s="6"/>
      <c r="JG277" s="6"/>
      <c r="JH277" s="6"/>
      <c r="JI277" s="6"/>
      <c r="JK277" s="8"/>
      <c r="JL277" s="32"/>
      <c r="JM277" s="27"/>
      <c r="JN277" s="27"/>
      <c r="JP277" s="6"/>
      <c r="JQ277" s="6"/>
      <c r="JR277" s="6"/>
      <c r="JS277" s="6"/>
      <c r="JU277" s="8"/>
      <c r="JV277" s="32"/>
      <c r="JW277" s="27"/>
      <c r="JX277" s="27"/>
      <c r="JZ277" s="6"/>
      <c r="KA277" s="6"/>
      <c r="KB277" s="6"/>
      <c r="KC277" s="6"/>
      <c r="KE277" s="8"/>
      <c r="KF277" s="32"/>
      <c r="KG277" s="27"/>
      <c r="KH277" s="27"/>
      <c r="KJ277" s="6"/>
      <c r="KK277" s="6"/>
      <c r="KL277" s="6"/>
      <c r="KM277" s="6"/>
      <c r="KO277" s="8"/>
      <c r="KP277" s="32"/>
      <c r="KQ277" s="27"/>
      <c r="KR277" s="27"/>
      <c r="KT277" s="6"/>
      <c r="KU277" s="6"/>
      <c r="KV277" s="6"/>
      <c r="KW277" s="6"/>
      <c r="KY277" s="8"/>
      <c r="KZ277" s="32"/>
      <c r="LA277" s="27"/>
      <c r="LB277" s="27"/>
      <c r="LD277" s="6"/>
      <c r="LE277" s="6"/>
      <c r="LF277" s="6"/>
      <c r="LG277" s="6"/>
      <c r="LI277" s="8"/>
      <c r="LJ277" s="32"/>
      <c r="LK277" s="27"/>
      <c r="LL277" s="27"/>
      <c r="LN277" s="6"/>
      <c r="LO277" s="6"/>
      <c r="LP277" s="6"/>
      <c r="LQ277" s="6"/>
      <c r="LS277" s="8"/>
      <c r="LT277" s="32"/>
      <c r="LU277" s="27"/>
      <c r="LV277" s="27"/>
      <c r="LX277" s="6"/>
      <c r="LY277" s="6"/>
      <c r="LZ277" s="6"/>
      <c r="MA277" s="6"/>
      <c r="MC277" s="8"/>
      <c r="MD277" s="32"/>
      <c r="ME277" s="27"/>
      <c r="MF277" s="27"/>
      <c r="MH277" s="6"/>
      <c r="MI277" s="6"/>
      <c r="MJ277" s="6"/>
      <c r="MK277" s="6"/>
      <c r="MM277" s="8"/>
      <c r="MN277" s="32"/>
      <c r="MO277" s="27"/>
      <c r="MP277" s="27"/>
      <c r="MR277" s="6"/>
      <c r="MS277" s="6"/>
      <c r="MT277" s="6"/>
      <c r="MU277" s="6"/>
      <c r="MW277" s="8"/>
      <c r="MX277" s="32"/>
      <c r="MY277" s="27"/>
      <c r="MZ277" s="27"/>
      <c r="NB277" s="6"/>
      <c r="NC277" s="6"/>
      <c r="ND277" s="6"/>
      <c r="NE277" s="6"/>
      <c r="NG277" s="8"/>
      <c r="NH277" s="32"/>
      <c r="NI277" s="27"/>
      <c r="NJ277" s="27"/>
      <c r="NL277" s="6"/>
      <c r="NM277" s="6"/>
      <c r="NN277" s="6"/>
      <c r="NO277" s="6"/>
      <c r="NQ277" s="8"/>
      <c r="NR277" s="32"/>
      <c r="NS277" s="27"/>
      <c r="NT277" s="27"/>
      <c r="NV277" s="6"/>
      <c r="NW277" s="6"/>
      <c r="NX277" s="6"/>
      <c r="NY277" s="6"/>
      <c r="OA277" s="8"/>
      <c r="OB277" s="32"/>
      <c r="OC277" s="27"/>
      <c r="OD277" s="27"/>
      <c r="OF277" s="6"/>
      <c r="OG277" s="6"/>
      <c r="OH277" s="6"/>
      <c r="OI277" s="6"/>
      <c r="OK277" s="8"/>
      <c r="OL277" s="32"/>
      <c r="OM277" s="27"/>
      <c r="ON277" s="27"/>
      <c r="OP277" s="6"/>
      <c r="OQ277" s="6"/>
      <c r="OR277" s="6"/>
      <c r="OS277" s="6"/>
      <c r="OT277" s="6"/>
      <c r="PF277" s="8"/>
      <c r="PG277" s="32"/>
      <c r="PH277" s="27"/>
      <c r="PI277" s="27"/>
      <c r="PK277" s="6"/>
      <c r="PL277" s="6"/>
      <c r="PM277" s="6"/>
      <c r="PN277" s="6"/>
      <c r="PO277" s="6"/>
      <c r="PQ277" s="8"/>
      <c r="PR277" s="32"/>
      <c r="PS277" s="27"/>
      <c r="PT277" s="27"/>
      <c r="PV277" s="6"/>
      <c r="PW277" s="6"/>
      <c r="PX277" s="6"/>
      <c r="PY277" s="6"/>
      <c r="PZ277" s="6"/>
      <c r="QB277" s="8"/>
      <c r="QC277" s="32"/>
      <c r="QD277" s="27"/>
      <c r="QE277" s="27"/>
      <c r="QG277" s="6"/>
      <c r="QH277" s="6"/>
      <c r="QI277" s="6"/>
      <c r="QJ277" s="6"/>
      <c r="QK277" s="6"/>
      <c r="QM277" s="8"/>
      <c r="QN277" s="32"/>
      <c r="QO277" s="27"/>
      <c r="QP277" s="27"/>
      <c r="QR277" s="6"/>
      <c r="QS277" s="6"/>
      <c r="QT277" s="6"/>
      <c r="QU277" s="6"/>
      <c r="QV277" s="6"/>
      <c r="QX277" s="8"/>
      <c r="QY277" s="32"/>
      <c r="QZ277" s="27"/>
      <c r="RA277" s="27"/>
      <c r="RC277" s="6"/>
      <c r="RD277" s="6"/>
      <c r="RE277" s="6"/>
      <c r="RF277" s="6"/>
      <c r="RG277" s="6"/>
    </row>
    <row r="278" spans="141:475">
      <c r="EK278" s="8"/>
      <c r="EL278" s="32"/>
      <c r="EM278" s="27"/>
      <c r="EN278" s="27"/>
      <c r="EP278" s="6"/>
      <c r="EQ278" s="6"/>
      <c r="ER278" s="6"/>
      <c r="ES278" s="6"/>
      <c r="EU278" s="8"/>
      <c r="EV278" s="32"/>
      <c r="EW278" s="27"/>
      <c r="EX278" s="27"/>
      <c r="EZ278" s="6"/>
      <c r="FA278" s="6"/>
      <c r="FB278" s="6"/>
      <c r="FC278" s="6"/>
      <c r="FE278" s="8"/>
      <c r="FF278" s="32"/>
      <c r="FG278" s="27"/>
      <c r="FH278" s="27"/>
      <c r="FJ278" s="6"/>
      <c r="FK278" s="6"/>
      <c r="FL278" s="6"/>
      <c r="FM278" s="6"/>
      <c r="FO278" s="8"/>
      <c r="FP278" s="32"/>
      <c r="FQ278" s="27"/>
      <c r="FR278" s="27"/>
      <c r="FT278" s="6"/>
      <c r="FU278" s="6"/>
      <c r="FV278" s="6"/>
      <c r="FW278" s="6"/>
      <c r="FY278" s="8"/>
      <c r="FZ278" s="32"/>
      <c r="GA278" s="27"/>
      <c r="GB278" s="27"/>
      <c r="GD278" s="6"/>
      <c r="GE278" s="6"/>
      <c r="GF278" s="6"/>
      <c r="GG278" s="6"/>
      <c r="GI278" s="8"/>
      <c r="GJ278" s="32"/>
      <c r="GK278" s="27"/>
      <c r="GL278" s="27"/>
      <c r="GN278" s="6"/>
      <c r="GO278" s="6"/>
      <c r="GP278" s="6"/>
      <c r="GQ278" s="6"/>
      <c r="GS278" s="8"/>
      <c r="GT278" s="32"/>
      <c r="GU278" s="27"/>
      <c r="GV278" s="27"/>
      <c r="GX278" s="6"/>
      <c r="GY278" s="6"/>
      <c r="GZ278" s="6"/>
      <c r="HA278" s="6"/>
      <c r="HC278" s="8"/>
      <c r="HD278" s="32"/>
      <c r="HE278" s="27"/>
      <c r="HF278" s="27"/>
      <c r="HH278" s="6"/>
      <c r="HI278" s="6"/>
      <c r="HJ278" s="6"/>
      <c r="HK278" s="6"/>
      <c r="HM278" s="8"/>
      <c r="HN278" s="32"/>
      <c r="HO278" s="27"/>
      <c r="HP278" s="27"/>
      <c r="HR278" s="6"/>
      <c r="HS278" s="6"/>
      <c r="HT278" s="6"/>
      <c r="HU278" s="6"/>
      <c r="HW278" s="8"/>
      <c r="HX278" s="32"/>
      <c r="HY278" s="27"/>
      <c r="HZ278" s="27"/>
      <c r="IB278" s="6"/>
      <c r="IC278" s="6"/>
      <c r="ID278" s="6"/>
      <c r="IE278" s="6"/>
      <c r="IG278" s="8"/>
      <c r="IH278" s="32"/>
      <c r="II278" s="27"/>
      <c r="IJ278" s="27"/>
      <c r="IL278" s="6"/>
      <c r="IM278" s="6"/>
      <c r="IN278" s="6"/>
      <c r="IO278" s="6"/>
      <c r="IQ278" s="8"/>
      <c r="IR278" s="32"/>
      <c r="IS278" s="27"/>
      <c r="IT278" s="27"/>
      <c r="IV278" s="6"/>
      <c r="IW278" s="6"/>
      <c r="IX278" s="6"/>
      <c r="IY278" s="6"/>
      <c r="JA278" s="8"/>
      <c r="JB278" s="32"/>
      <c r="JC278" s="27"/>
      <c r="JD278" s="27"/>
      <c r="JF278" s="6"/>
      <c r="JG278" s="6"/>
      <c r="JH278" s="6"/>
      <c r="JI278" s="6"/>
      <c r="JK278" s="8"/>
      <c r="JL278" s="32"/>
      <c r="JM278" s="27"/>
      <c r="JN278" s="27"/>
      <c r="JP278" s="6"/>
      <c r="JQ278" s="6"/>
      <c r="JR278" s="6"/>
      <c r="JS278" s="6"/>
      <c r="JU278" s="8"/>
      <c r="JV278" s="32"/>
      <c r="JW278" s="27"/>
      <c r="JX278" s="27"/>
      <c r="JZ278" s="6"/>
      <c r="KA278" s="6"/>
      <c r="KB278" s="6"/>
      <c r="KC278" s="6"/>
      <c r="KE278" s="8"/>
      <c r="KF278" s="32"/>
      <c r="KG278" s="27"/>
      <c r="KH278" s="27"/>
      <c r="KJ278" s="6"/>
      <c r="KK278" s="6"/>
      <c r="KL278" s="6"/>
      <c r="KM278" s="6"/>
      <c r="KO278" s="8"/>
      <c r="KP278" s="32"/>
      <c r="KQ278" s="27"/>
      <c r="KR278" s="27"/>
      <c r="KT278" s="6"/>
      <c r="KU278" s="6"/>
      <c r="KV278" s="6"/>
      <c r="KW278" s="6"/>
      <c r="KY278" s="8"/>
      <c r="KZ278" s="32"/>
      <c r="LA278" s="27"/>
      <c r="LB278" s="27"/>
      <c r="LD278" s="6"/>
      <c r="LE278" s="6"/>
      <c r="LF278" s="6"/>
      <c r="LG278" s="6"/>
      <c r="LI278" s="8"/>
      <c r="LJ278" s="32"/>
      <c r="LK278" s="27"/>
      <c r="LL278" s="27"/>
      <c r="LN278" s="6"/>
      <c r="LO278" s="6"/>
      <c r="LP278" s="6"/>
      <c r="LQ278" s="6"/>
      <c r="LS278" s="8"/>
      <c r="LT278" s="32"/>
      <c r="LU278" s="27"/>
      <c r="LV278" s="27"/>
      <c r="LX278" s="6"/>
      <c r="LY278" s="6"/>
      <c r="LZ278" s="6"/>
      <c r="MA278" s="6"/>
      <c r="MC278" s="8"/>
      <c r="MD278" s="32"/>
      <c r="ME278" s="27"/>
      <c r="MF278" s="27"/>
      <c r="MH278" s="6"/>
      <c r="MI278" s="6"/>
      <c r="MJ278" s="6"/>
      <c r="MK278" s="6"/>
      <c r="MM278" s="8"/>
      <c r="MN278" s="32"/>
      <c r="MO278" s="27"/>
      <c r="MP278" s="27"/>
      <c r="MR278" s="6"/>
      <c r="MS278" s="6"/>
      <c r="MT278" s="6"/>
      <c r="MU278" s="6"/>
      <c r="MW278" s="8"/>
      <c r="MX278" s="32"/>
      <c r="MY278" s="27"/>
      <c r="MZ278" s="27"/>
      <c r="NB278" s="6"/>
      <c r="NC278" s="6"/>
      <c r="ND278" s="6"/>
      <c r="NE278" s="6"/>
      <c r="NG278" s="8"/>
      <c r="NH278" s="32"/>
      <c r="NI278" s="27"/>
      <c r="NJ278" s="27"/>
      <c r="NL278" s="6"/>
      <c r="NM278" s="6"/>
      <c r="NN278" s="6"/>
      <c r="NO278" s="6"/>
      <c r="NQ278" s="8"/>
      <c r="NR278" s="32"/>
      <c r="NS278" s="27"/>
      <c r="NT278" s="27"/>
      <c r="NV278" s="6"/>
      <c r="NW278" s="6"/>
      <c r="NX278" s="6"/>
      <c r="NY278" s="6"/>
      <c r="OA278" s="8"/>
      <c r="OB278" s="32"/>
      <c r="OC278" s="27"/>
      <c r="OD278" s="27"/>
      <c r="OF278" s="6"/>
      <c r="OG278" s="6"/>
      <c r="OH278" s="6"/>
      <c r="OI278" s="6"/>
      <c r="OK278" s="8"/>
      <c r="OL278" s="32"/>
      <c r="OM278" s="27"/>
      <c r="ON278" s="27"/>
      <c r="OP278" s="6"/>
      <c r="OQ278" s="6"/>
      <c r="OR278" s="6"/>
      <c r="OS278" s="6"/>
      <c r="OT278" s="6"/>
      <c r="PF278" s="8"/>
      <c r="PG278" s="32"/>
      <c r="PH278" s="27"/>
      <c r="PI278" s="27"/>
      <c r="PK278" s="6"/>
      <c r="PL278" s="6"/>
      <c r="PM278" s="6"/>
      <c r="PN278" s="6"/>
      <c r="PO278" s="6"/>
      <c r="PQ278" s="8"/>
      <c r="PR278" s="32"/>
      <c r="PS278" s="27"/>
      <c r="PT278" s="27"/>
      <c r="PV278" s="6"/>
      <c r="PW278" s="6"/>
      <c r="PX278" s="6"/>
      <c r="PY278" s="6"/>
      <c r="PZ278" s="6"/>
      <c r="QB278" s="8"/>
      <c r="QC278" s="32"/>
      <c r="QD278" s="27"/>
      <c r="QE278" s="27"/>
      <c r="QG278" s="6"/>
      <c r="QH278" s="6"/>
      <c r="QI278" s="6"/>
      <c r="QJ278" s="6"/>
      <c r="QK278" s="6"/>
      <c r="QM278" s="8"/>
      <c r="QN278" s="32"/>
      <c r="QO278" s="27"/>
      <c r="QP278" s="27"/>
      <c r="QR278" s="6"/>
      <c r="QS278" s="6"/>
      <c r="QT278" s="6"/>
      <c r="QU278" s="6"/>
      <c r="QV278" s="6"/>
      <c r="QX278" s="8"/>
      <c r="QY278" s="32"/>
      <c r="QZ278" s="27"/>
      <c r="RA278" s="27"/>
      <c r="RC278" s="6"/>
      <c r="RD278" s="6"/>
      <c r="RE278" s="6"/>
      <c r="RF278" s="6"/>
      <c r="RG278" s="6"/>
    </row>
    <row r="279" spans="141:475">
      <c r="EK279" s="8"/>
      <c r="EL279" s="32"/>
      <c r="EM279" s="27"/>
      <c r="EN279" s="27"/>
      <c r="EP279" s="6"/>
      <c r="EQ279" s="6"/>
      <c r="ER279" s="6"/>
      <c r="ES279" s="6"/>
      <c r="EU279" s="8"/>
      <c r="EV279" s="32"/>
      <c r="EW279" s="27"/>
      <c r="EX279" s="27"/>
      <c r="EZ279" s="6"/>
      <c r="FA279" s="6"/>
      <c r="FB279" s="6"/>
      <c r="FC279" s="6"/>
      <c r="FE279" s="8"/>
      <c r="FF279" s="32"/>
      <c r="FG279" s="27"/>
      <c r="FH279" s="27"/>
      <c r="FJ279" s="6"/>
      <c r="FK279" s="6"/>
      <c r="FL279" s="6"/>
      <c r="FM279" s="6"/>
      <c r="FO279" s="8"/>
      <c r="FP279" s="32"/>
      <c r="FQ279" s="27"/>
      <c r="FR279" s="27"/>
      <c r="FT279" s="6"/>
      <c r="FU279" s="6"/>
      <c r="FV279" s="6"/>
      <c r="FW279" s="6"/>
      <c r="FY279" s="8"/>
      <c r="FZ279" s="32"/>
      <c r="GA279" s="27"/>
      <c r="GB279" s="27"/>
      <c r="GD279" s="6"/>
      <c r="GE279" s="6"/>
      <c r="GF279" s="6"/>
      <c r="GG279" s="6"/>
      <c r="GI279" s="8"/>
      <c r="GJ279" s="32"/>
      <c r="GK279" s="27"/>
      <c r="GL279" s="27"/>
      <c r="GN279" s="6"/>
      <c r="GO279" s="6"/>
      <c r="GP279" s="6"/>
      <c r="GQ279" s="6"/>
      <c r="GS279" s="8"/>
      <c r="GT279" s="32"/>
      <c r="GU279" s="27"/>
      <c r="GV279" s="27"/>
      <c r="GX279" s="6"/>
      <c r="GY279" s="6"/>
      <c r="GZ279" s="6"/>
      <c r="HA279" s="6"/>
      <c r="HC279" s="8"/>
      <c r="HD279" s="32"/>
      <c r="HE279" s="27"/>
      <c r="HF279" s="27"/>
      <c r="HH279" s="6"/>
      <c r="HI279" s="6"/>
      <c r="HJ279" s="6"/>
      <c r="HK279" s="6"/>
      <c r="HM279" s="8"/>
      <c r="HN279" s="32"/>
      <c r="HO279" s="27"/>
      <c r="HP279" s="27"/>
      <c r="HR279" s="6"/>
      <c r="HS279" s="6"/>
      <c r="HT279" s="6"/>
      <c r="HU279" s="6"/>
      <c r="HW279" s="8"/>
      <c r="HX279" s="32"/>
      <c r="HY279" s="27"/>
      <c r="HZ279" s="27"/>
      <c r="IB279" s="6"/>
      <c r="IC279" s="6"/>
      <c r="ID279" s="6"/>
      <c r="IE279" s="6"/>
      <c r="IG279" s="8"/>
      <c r="IH279" s="32"/>
      <c r="II279" s="27"/>
      <c r="IJ279" s="27"/>
      <c r="IL279" s="6"/>
      <c r="IM279" s="6"/>
      <c r="IN279" s="6"/>
      <c r="IO279" s="6"/>
      <c r="IQ279" s="8"/>
      <c r="IR279" s="32"/>
      <c r="IS279" s="27"/>
      <c r="IT279" s="27"/>
      <c r="IV279" s="6"/>
      <c r="IW279" s="6"/>
      <c r="IX279" s="6"/>
      <c r="IY279" s="6"/>
      <c r="JA279" s="8"/>
      <c r="JB279" s="32"/>
      <c r="JC279" s="27"/>
      <c r="JD279" s="27"/>
      <c r="JF279" s="6"/>
      <c r="JG279" s="6"/>
      <c r="JH279" s="6"/>
      <c r="JI279" s="6"/>
      <c r="JK279" s="8"/>
      <c r="JL279" s="32"/>
      <c r="JM279" s="27"/>
      <c r="JN279" s="27"/>
      <c r="JP279" s="6"/>
      <c r="JQ279" s="6"/>
      <c r="JR279" s="6"/>
      <c r="JS279" s="6"/>
      <c r="JU279" s="8"/>
      <c r="JV279" s="32"/>
      <c r="JW279" s="27"/>
      <c r="JX279" s="27"/>
      <c r="JZ279" s="6"/>
      <c r="KA279" s="6"/>
      <c r="KB279" s="6"/>
      <c r="KC279" s="6"/>
      <c r="KE279" s="8"/>
      <c r="KF279" s="32"/>
      <c r="KG279" s="27"/>
      <c r="KH279" s="27"/>
      <c r="KJ279" s="6"/>
      <c r="KK279" s="6"/>
      <c r="KL279" s="6"/>
      <c r="KM279" s="6"/>
      <c r="KO279" s="8"/>
      <c r="KP279" s="32"/>
      <c r="KQ279" s="27"/>
      <c r="KR279" s="27"/>
      <c r="KT279" s="6"/>
      <c r="KU279" s="6"/>
      <c r="KV279" s="6"/>
      <c r="KW279" s="6"/>
      <c r="KY279" s="8"/>
      <c r="KZ279" s="32"/>
      <c r="LA279" s="27"/>
      <c r="LB279" s="27"/>
      <c r="LD279" s="6"/>
      <c r="LE279" s="6"/>
      <c r="LF279" s="6"/>
      <c r="LG279" s="6"/>
      <c r="LI279" s="8"/>
      <c r="LJ279" s="32"/>
      <c r="LK279" s="27"/>
      <c r="LL279" s="27"/>
      <c r="LN279" s="6"/>
      <c r="LO279" s="6"/>
      <c r="LP279" s="6"/>
      <c r="LQ279" s="6"/>
      <c r="LS279" s="8"/>
      <c r="LT279" s="32"/>
      <c r="LU279" s="27"/>
      <c r="LV279" s="27"/>
      <c r="LX279" s="6"/>
      <c r="LY279" s="6"/>
      <c r="LZ279" s="6"/>
      <c r="MA279" s="6"/>
      <c r="MC279" s="8"/>
      <c r="MD279" s="32"/>
      <c r="ME279" s="27"/>
      <c r="MF279" s="27"/>
      <c r="MH279" s="6"/>
      <c r="MI279" s="6"/>
      <c r="MJ279" s="6"/>
      <c r="MK279" s="6"/>
      <c r="MM279" s="8"/>
      <c r="MN279" s="32"/>
      <c r="MO279" s="27"/>
      <c r="MP279" s="27"/>
      <c r="MR279" s="6"/>
      <c r="MS279" s="6"/>
      <c r="MT279" s="6"/>
      <c r="MU279" s="6"/>
      <c r="MW279" s="8"/>
      <c r="MX279" s="32"/>
      <c r="MY279" s="27"/>
      <c r="MZ279" s="27"/>
      <c r="NB279" s="6"/>
      <c r="NC279" s="6"/>
      <c r="ND279" s="6"/>
      <c r="NE279" s="6"/>
      <c r="NG279" s="8"/>
      <c r="NH279" s="32"/>
      <c r="NI279" s="27"/>
      <c r="NJ279" s="27"/>
      <c r="NL279" s="6"/>
      <c r="NM279" s="6"/>
      <c r="NN279" s="6"/>
      <c r="NO279" s="6"/>
      <c r="NQ279" s="8"/>
      <c r="NR279" s="32"/>
      <c r="NS279" s="27"/>
      <c r="NT279" s="27"/>
      <c r="NV279" s="6"/>
      <c r="NW279" s="6"/>
      <c r="NX279" s="6"/>
      <c r="NY279" s="6"/>
      <c r="OA279" s="8"/>
      <c r="OB279" s="32"/>
      <c r="OC279" s="27"/>
      <c r="OD279" s="27"/>
      <c r="OF279" s="6"/>
      <c r="OG279" s="6"/>
      <c r="OH279" s="6"/>
      <c r="OI279" s="6"/>
      <c r="OK279" s="8"/>
      <c r="OL279" s="32"/>
      <c r="OM279" s="27"/>
      <c r="ON279" s="27"/>
      <c r="OP279" s="6"/>
      <c r="OQ279" s="6"/>
      <c r="OR279" s="6"/>
      <c r="OS279" s="6"/>
      <c r="OT279" s="6"/>
      <c r="PF279" s="8"/>
      <c r="PG279" s="32"/>
      <c r="PH279" s="27"/>
      <c r="PI279" s="27"/>
      <c r="PK279" s="6"/>
      <c r="PL279" s="6"/>
      <c r="PM279" s="6"/>
      <c r="PN279" s="6"/>
      <c r="PO279" s="6"/>
      <c r="PQ279" s="8"/>
      <c r="PR279" s="32"/>
      <c r="PS279" s="27"/>
      <c r="PT279" s="27"/>
      <c r="PV279" s="6"/>
      <c r="PW279" s="6"/>
      <c r="PX279" s="6"/>
      <c r="PY279" s="6"/>
      <c r="PZ279" s="6"/>
      <c r="QB279" s="8"/>
      <c r="QC279" s="32"/>
      <c r="QD279" s="27"/>
      <c r="QE279" s="27"/>
      <c r="QG279" s="6"/>
      <c r="QH279" s="6"/>
      <c r="QI279" s="6"/>
      <c r="QJ279" s="6"/>
      <c r="QK279" s="6"/>
      <c r="QM279" s="8"/>
      <c r="QN279" s="32"/>
      <c r="QO279" s="27"/>
      <c r="QP279" s="27"/>
      <c r="QR279" s="6"/>
      <c r="QS279" s="6"/>
      <c r="QT279" s="6"/>
      <c r="QU279" s="6"/>
      <c r="QV279" s="6"/>
      <c r="QX279" s="8"/>
      <c r="QY279" s="32"/>
      <c r="QZ279" s="27"/>
      <c r="RA279" s="27"/>
      <c r="RC279" s="6"/>
      <c r="RD279" s="6"/>
      <c r="RE279" s="6"/>
      <c r="RF279" s="6"/>
      <c r="RG279" s="6"/>
    </row>
    <row r="280" spans="141:475">
      <c r="EK280" s="8"/>
      <c r="EL280" s="32"/>
      <c r="EM280" s="27"/>
      <c r="EN280" s="27"/>
      <c r="EP280" s="6"/>
      <c r="EQ280" s="6"/>
      <c r="ER280" s="6"/>
      <c r="ES280" s="6"/>
      <c r="EU280" s="8"/>
      <c r="EV280" s="32"/>
      <c r="EW280" s="27"/>
      <c r="EX280" s="27"/>
      <c r="EZ280" s="6"/>
      <c r="FA280" s="6"/>
      <c r="FB280" s="6"/>
      <c r="FC280" s="6"/>
      <c r="FE280" s="8"/>
      <c r="FF280" s="32"/>
      <c r="FG280" s="27"/>
      <c r="FH280" s="27"/>
      <c r="FJ280" s="6"/>
      <c r="FK280" s="6"/>
      <c r="FL280" s="6"/>
      <c r="FM280" s="6"/>
      <c r="FO280" s="8"/>
      <c r="FP280" s="32"/>
      <c r="FQ280" s="27"/>
      <c r="FR280" s="27"/>
      <c r="FT280" s="6"/>
      <c r="FU280" s="6"/>
      <c r="FV280" s="6"/>
      <c r="FW280" s="6"/>
      <c r="FY280" s="8"/>
      <c r="FZ280" s="32"/>
      <c r="GA280" s="27"/>
      <c r="GB280" s="27"/>
      <c r="GD280" s="6"/>
      <c r="GE280" s="6"/>
      <c r="GF280" s="6"/>
      <c r="GG280" s="6"/>
      <c r="GI280" s="8"/>
      <c r="GJ280" s="32"/>
      <c r="GK280" s="27"/>
      <c r="GL280" s="27"/>
      <c r="GN280" s="6"/>
      <c r="GO280" s="6"/>
      <c r="GP280" s="6"/>
      <c r="GQ280" s="6"/>
      <c r="GS280" s="8"/>
      <c r="GT280" s="32"/>
      <c r="GU280" s="27"/>
      <c r="GV280" s="27"/>
      <c r="GX280" s="6"/>
      <c r="GY280" s="6"/>
      <c r="GZ280" s="6"/>
      <c r="HA280" s="6"/>
      <c r="HC280" s="8"/>
      <c r="HD280" s="32"/>
      <c r="HE280" s="27"/>
      <c r="HF280" s="27"/>
      <c r="HH280" s="6"/>
      <c r="HI280" s="6"/>
      <c r="HJ280" s="6"/>
      <c r="HK280" s="6"/>
      <c r="HM280" s="8"/>
      <c r="HN280" s="32"/>
      <c r="HO280" s="27"/>
      <c r="HP280" s="27"/>
      <c r="HR280" s="6"/>
      <c r="HS280" s="6"/>
      <c r="HT280" s="6"/>
      <c r="HU280" s="6"/>
      <c r="HW280" s="8"/>
      <c r="HX280" s="32"/>
      <c r="HY280" s="27"/>
      <c r="HZ280" s="27"/>
      <c r="IB280" s="6"/>
      <c r="IC280" s="6"/>
      <c r="ID280" s="6"/>
      <c r="IE280" s="6"/>
      <c r="IG280" s="8"/>
      <c r="IH280" s="32"/>
      <c r="II280" s="27"/>
      <c r="IJ280" s="27"/>
      <c r="IL280" s="6"/>
      <c r="IM280" s="6"/>
      <c r="IN280" s="6"/>
      <c r="IO280" s="6"/>
      <c r="IQ280" s="8"/>
      <c r="IR280" s="32"/>
      <c r="IS280" s="27"/>
      <c r="IT280" s="27"/>
      <c r="IV280" s="6"/>
      <c r="IW280" s="6"/>
      <c r="IX280" s="6"/>
      <c r="IY280" s="6"/>
      <c r="JA280" s="8"/>
      <c r="JB280" s="32"/>
      <c r="JC280" s="27"/>
      <c r="JD280" s="27"/>
      <c r="JF280" s="6"/>
      <c r="JG280" s="6"/>
      <c r="JH280" s="6"/>
      <c r="JI280" s="6"/>
      <c r="JK280" s="8"/>
      <c r="JL280" s="32"/>
      <c r="JM280" s="27"/>
      <c r="JN280" s="27"/>
      <c r="JP280" s="6"/>
      <c r="JQ280" s="6"/>
      <c r="JR280" s="6"/>
      <c r="JS280" s="6"/>
      <c r="JU280" s="8"/>
      <c r="JV280" s="32"/>
      <c r="JW280" s="27"/>
      <c r="JX280" s="27"/>
      <c r="JZ280" s="6"/>
      <c r="KA280" s="6"/>
      <c r="KB280" s="6"/>
      <c r="KC280" s="6"/>
      <c r="KE280" s="8"/>
      <c r="KF280" s="32"/>
      <c r="KG280" s="27"/>
      <c r="KH280" s="27"/>
      <c r="KJ280" s="6"/>
      <c r="KK280" s="6"/>
      <c r="KL280" s="6"/>
      <c r="KM280" s="6"/>
      <c r="KO280" s="8"/>
      <c r="KP280" s="32"/>
      <c r="KQ280" s="27"/>
      <c r="KR280" s="27"/>
      <c r="KT280" s="6"/>
      <c r="KU280" s="6"/>
      <c r="KV280" s="6"/>
      <c r="KW280" s="6"/>
      <c r="KY280" s="8"/>
      <c r="KZ280" s="32"/>
      <c r="LA280" s="27"/>
      <c r="LB280" s="27"/>
      <c r="LD280" s="6"/>
      <c r="LE280" s="6"/>
      <c r="LF280" s="6"/>
      <c r="LG280" s="6"/>
      <c r="LI280" s="8"/>
      <c r="LJ280" s="32"/>
      <c r="LK280" s="27"/>
      <c r="LL280" s="27"/>
      <c r="LN280" s="6"/>
      <c r="LO280" s="6"/>
      <c r="LP280" s="6"/>
      <c r="LQ280" s="6"/>
      <c r="LS280" s="8"/>
      <c r="LT280" s="32"/>
      <c r="LU280" s="27"/>
      <c r="LV280" s="27"/>
      <c r="LX280" s="6"/>
      <c r="LY280" s="6"/>
      <c r="LZ280" s="6"/>
      <c r="MA280" s="6"/>
      <c r="MC280" s="8"/>
      <c r="MD280" s="32"/>
      <c r="ME280" s="27"/>
      <c r="MF280" s="27"/>
      <c r="MH280" s="6"/>
      <c r="MI280" s="6"/>
      <c r="MJ280" s="6"/>
      <c r="MK280" s="6"/>
      <c r="MM280" s="8"/>
      <c r="MN280" s="32"/>
      <c r="MO280" s="27"/>
      <c r="MP280" s="27"/>
      <c r="MR280" s="6"/>
      <c r="MS280" s="6"/>
      <c r="MT280" s="6"/>
      <c r="MU280" s="6"/>
      <c r="MW280" s="8"/>
      <c r="MX280" s="32"/>
      <c r="MY280" s="27"/>
      <c r="MZ280" s="27"/>
      <c r="NB280" s="6"/>
      <c r="NC280" s="6"/>
      <c r="ND280" s="6"/>
      <c r="NE280" s="6"/>
      <c r="NG280" s="8"/>
      <c r="NH280" s="32"/>
      <c r="NI280" s="27"/>
      <c r="NJ280" s="27"/>
      <c r="NL280" s="6"/>
      <c r="NM280" s="6"/>
      <c r="NN280" s="6"/>
      <c r="NO280" s="6"/>
      <c r="NQ280" s="8"/>
      <c r="NR280" s="32"/>
      <c r="NS280" s="27"/>
      <c r="NT280" s="27"/>
      <c r="NV280" s="6"/>
      <c r="NW280" s="6"/>
      <c r="NX280" s="6"/>
      <c r="NY280" s="6"/>
      <c r="OA280" s="8"/>
      <c r="OB280" s="32"/>
      <c r="OC280" s="27"/>
      <c r="OD280" s="27"/>
      <c r="OF280" s="6"/>
      <c r="OG280" s="6"/>
      <c r="OH280" s="6"/>
      <c r="OI280" s="6"/>
      <c r="OK280" s="8"/>
      <c r="OL280" s="32"/>
      <c r="OM280" s="27"/>
      <c r="ON280" s="27"/>
      <c r="OP280" s="6"/>
      <c r="OQ280" s="6"/>
      <c r="OR280" s="6"/>
      <c r="OS280" s="6"/>
      <c r="OT280" s="6"/>
      <c r="PF280" s="8"/>
      <c r="PG280" s="32"/>
      <c r="PH280" s="27"/>
      <c r="PI280" s="27"/>
      <c r="PK280" s="6"/>
      <c r="PL280" s="6"/>
      <c r="PM280" s="6"/>
      <c r="PN280" s="6"/>
      <c r="PO280" s="6"/>
      <c r="PQ280" s="8"/>
      <c r="PR280" s="32"/>
      <c r="PS280" s="27"/>
      <c r="PT280" s="27"/>
      <c r="PV280" s="6"/>
      <c r="PW280" s="6"/>
      <c r="PX280" s="6"/>
      <c r="PY280" s="6"/>
      <c r="PZ280" s="6"/>
      <c r="QB280" s="8"/>
      <c r="QC280" s="32"/>
      <c r="QD280" s="27"/>
      <c r="QE280" s="27"/>
      <c r="QG280" s="6"/>
      <c r="QH280" s="6"/>
      <c r="QI280" s="6"/>
      <c r="QJ280" s="6"/>
      <c r="QK280" s="6"/>
      <c r="QM280" s="8"/>
      <c r="QN280" s="32"/>
      <c r="QO280" s="27"/>
      <c r="QP280" s="27"/>
      <c r="QR280" s="6"/>
      <c r="QS280" s="6"/>
      <c r="QT280" s="6"/>
      <c r="QU280" s="6"/>
      <c r="QV280" s="6"/>
      <c r="QX280" s="8"/>
      <c r="QY280" s="32"/>
      <c r="QZ280" s="27"/>
      <c r="RA280" s="27"/>
      <c r="RC280" s="6"/>
      <c r="RD280" s="6"/>
      <c r="RE280" s="6"/>
      <c r="RF280" s="6"/>
      <c r="RG280" s="6"/>
    </row>
    <row r="281" spans="141:475">
      <c r="EK281" s="8"/>
      <c r="EL281" s="32"/>
      <c r="EM281" s="27"/>
      <c r="EN281" s="27"/>
      <c r="EP281" s="6"/>
      <c r="EQ281" s="6"/>
      <c r="ER281" s="6"/>
      <c r="ES281" s="6"/>
      <c r="EU281" s="8"/>
      <c r="EV281" s="32"/>
      <c r="EW281" s="27"/>
      <c r="EX281" s="27"/>
      <c r="EZ281" s="6"/>
      <c r="FA281" s="6"/>
      <c r="FB281" s="6"/>
      <c r="FC281" s="6"/>
      <c r="FE281" s="8"/>
      <c r="FF281" s="32"/>
      <c r="FG281" s="27"/>
      <c r="FH281" s="27"/>
      <c r="FJ281" s="6"/>
      <c r="FK281" s="6"/>
      <c r="FL281" s="6"/>
      <c r="FM281" s="6"/>
      <c r="FO281" s="8"/>
      <c r="FP281" s="32"/>
      <c r="FQ281" s="27"/>
      <c r="FR281" s="27"/>
      <c r="FT281" s="6"/>
      <c r="FU281" s="6"/>
      <c r="FV281" s="6"/>
      <c r="FW281" s="6"/>
      <c r="FY281" s="8"/>
      <c r="FZ281" s="32"/>
      <c r="GA281" s="27"/>
      <c r="GB281" s="27"/>
      <c r="GD281" s="6"/>
      <c r="GE281" s="6"/>
      <c r="GF281" s="6"/>
      <c r="GG281" s="6"/>
      <c r="GI281" s="8"/>
      <c r="GJ281" s="32"/>
      <c r="GK281" s="27"/>
      <c r="GL281" s="27"/>
      <c r="GN281" s="6"/>
      <c r="GO281" s="6"/>
      <c r="GP281" s="6"/>
      <c r="GQ281" s="6"/>
      <c r="GS281" s="8"/>
      <c r="GT281" s="32"/>
      <c r="GU281" s="27"/>
      <c r="GV281" s="27"/>
      <c r="GX281" s="6"/>
      <c r="GY281" s="6"/>
      <c r="GZ281" s="6"/>
      <c r="HA281" s="6"/>
      <c r="HC281" s="8"/>
      <c r="HD281" s="32"/>
      <c r="HE281" s="27"/>
      <c r="HF281" s="27"/>
      <c r="HH281" s="6"/>
      <c r="HI281" s="6"/>
      <c r="HJ281" s="6"/>
      <c r="HK281" s="6"/>
      <c r="HM281" s="8"/>
      <c r="HN281" s="32"/>
      <c r="HO281" s="27"/>
      <c r="HP281" s="27"/>
      <c r="HR281" s="6"/>
      <c r="HS281" s="6"/>
      <c r="HT281" s="6"/>
      <c r="HU281" s="6"/>
      <c r="HW281" s="8"/>
      <c r="HX281" s="32"/>
      <c r="HY281" s="27"/>
      <c r="HZ281" s="27"/>
      <c r="IB281" s="6"/>
      <c r="IC281" s="6"/>
      <c r="ID281" s="6"/>
      <c r="IE281" s="6"/>
      <c r="IG281" s="8"/>
      <c r="IH281" s="32"/>
      <c r="II281" s="27"/>
      <c r="IJ281" s="27"/>
      <c r="IL281" s="6"/>
      <c r="IM281" s="6"/>
      <c r="IN281" s="6"/>
      <c r="IO281" s="6"/>
      <c r="IQ281" s="8"/>
      <c r="IR281" s="32"/>
      <c r="IS281" s="27"/>
      <c r="IT281" s="27"/>
      <c r="IV281" s="6"/>
      <c r="IW281" s="6"/>
      <c r="IX281" s="6"/>
      <c r="IY281" s="6"/>
      <c r="JA281" s="8"/>
      <c r="JB281" s="32"/>
      <c r="JC281" s="27"/>
      <c r="JD281" s="27"/>
      <c r="JF281" s="6"/>
      <c r="JG281" s="6"/>
      <c r="JH281" s="6"/>
      <c r="JI281" s="6"/>
      <c r="JK281" s="8"/>
      <c r="JL281" s="32"/>
      <c r="JM281" s="27"/>
      <c r="JN281" s="27"/>
      <c r="JP281" s="6"/>
      <c r="JQ281" s="6"/>
      <c r="JR281" s="6"/>
      <c r="JS281" s="6"/>
      <c r="JU281" s="8"/>
      <c r="JV281" s="32"/>
      <c r="JW281" s="27"/>
      <c r="JX281" s="27"/>
      <c r="JZ281" s="6"/>
      <c r="KA281" s="6"/>
      <c r="KB281" s="6"/>
      <c r="KC281" s="6"/>
      <c r="KE281" s="8"/>
      <c r="KF281" s="32"/>
      <c r="KG281" s="27"/>
      <c r="KH281" s="27"/>
      <c r="KJ281" s="6"/>
      <c r="KK281" s="6"/>
      <c r="KL281" s="6"/>
      <c r="KM281" s="6"/>
      <c r="KO281" s="8"/>
      <c r="KP281" s="32"/>
      <c r="KQ281" s="27"/>
      <c r="KR281" s="27"/>
      <c r="KT281" s="6"/>
      <c r="KU281" s="6"/>
      <c r="KV281" s="6"/>
      <c r="KW281" s="6"/>
      <c r="KY281" s="8"/>
      <c r="KZ281" s="32"/>
      <c r="LA281" s="27"/>
      <c r="LB281" s="27"/>
      <c r="LD281" s="6"/>
      <c r="LE281" s="6"/>
      <c r="LF281" s="6"/>
      <c r="LG281" s="6"/>
      <c r="LI281" s="8"/>
      <c r="LJ281" s="32"/>
      <c r="LK281" s="27"/>
      <c r="LL281" s="27"/>
      <c r="LN281" s="6"/>
      <c r="LO281" s="6"/>
      <c r="LP281" s="6"/>
      <c r="LQ281" s="6"/>
      <c r="LS281" s="8"/>
      <c r="LT281" s="32"/>
      <c r="LU281" s="27"/>
      <c r="LV281" s="27"/>
      <c r="LX281" s="6"/>
      <c r="LY281" s="6"/>
      <c r="LZ281" s="6"/>
      <c r="MA281" s="6"/>
      <c r="MC281" s="8"/>
      <c r="MD281" s="32"/>
      <c r="ME281" s="27"/>
      <c r="MF281" s="27"/>
      <c r="MH281" s="6"/>
      <c r="MI281" s="6"/>
      <c r="MJ281" s="6"/>
      <c r="MK281" s="6"/>
      <c r="MM281" s="8"/>
      <c r="MN281" s="32"/>
      <c r="MO281" s="27"/>
      <c r="MP281" s="27"/>
      <c r="MR281" s="6"/>
      <c r="MS281" s="6"/>
      <c r="MT281" s="6"/>
      <c r="MU281" s="6"/>
      <c r="MW281" s="8"/>
      <c r="MX281" s="32"/>
      <c r="MY281" s="27"/>
      <c r="MZ281" s="27"/>
      <c r="NB281" s="6"/>
      <c r="NC281" s="6"/>
      <c r="ND281" s="6"/>
      <c r="NE281" s="6"/>
      <c r="NG281" s="8"/>
      <c r="NH281" s="32"/>
      <c r="NI281" s="27"/>
      <c r="NJ281" s="27"/>
      <c r="NL281" s="6"/>
      <c r="NM281" s="6"/>
      <c r="NN281" s="6"/>
      <c r="NO281" s="6"/>
      <c r="NQ281" s="8"/>
      <c r="NR281" s="32"/>
      <c r="NS281" s="27"/>
      <c r="NT281" s="27"/>
      <c r="NV281" s="6"/>
      <c r="NW281" s="6"/>
      <c r="NX281" s="6"/>
      <c r="NY281" s="6"/>
      <c r="OA281" s="8"/>
      <c r="OB281" s="32"/>
      <c r="OC281" s="27"/>
      <c r="OD281" s="27"/>
      <c r="OF281" s="6"/>
      <c r="OG281" s="6"/>
      <c r="OH281" s="6"/>
      <c r="OI281" s="6"/>
      <c r="OK281" s="8"/>
      <c r="OL281" s="32"/>
      <c r="OM281" s="27"/>
      <c r="ON281" s="27"/>
      <c r="OP281" s="6"/>
      <c r="OQ281" s="6"/>
      <c r="OR281" s="6"/>
      <c r="OS281" s="6"/>
      <c r="OT281" s="6"/>
      <c r="PF281" s="8"/>
      <c r="PG281" s="32"/>
      <c r="PH281" s="27"/>
      <c r="PI281" s="27"/>
      <c r="PK281" s="6"/>
      <c r="PL281" s="6"/>
      <c r="PM281" s="6"/>
      <c r="PN281" s="6"/>
      <c r="PO281" s="6"/>
      <c r="PQ281" s="8"/>
      <c r="PR281" s="32"/>
      <c r="PS281" s="27"/>
      <c r="PT281" s="27"/>
      <c r="PV281" s="6"/>
      <c r="PW281" s="6"/>
      <c r="PX281" s="6"/>
      <c r="PY281" s="6"/>
      <c r="PZ281" s="6"/>
      <c r="QB281" s="8"/>
      <c r="QC281" s="32"/>
      <c r="QD281" s="27"/>
      <c r="QE281" s="27"/>
      <c r="QG281" s="6"/>
      <c r="QH281" s="6"/>
      <c r="QI281" s="6"/>
      <c r="QJ281" s="6"/>
      <c r="QK281" s="6"/>
      <c r="QM281" s="8"/>
      <c r="QN281" s="32"/>
      <c r="QO281" s="27"/>
      <c r="QP281" s="27"/>
      <c r="QR281" s="6"/>
      <c r="QS281" s="6"/>
      <c r="QT281" s="6"/>
      <c r="QU281" s="6"/>
      <c r="QV281" s="6"/>
      <c r="QX281" s="8"/>
      <c r="QY281" s="32"/>
      <c r="QZ281" s="27"/>
      <c r="RA281" s="27"/>
      <c r="RC281" s="6"/>
      <c r="RD281" s="6"/>
      <c r="RE281" s="6"/>
      <c r="RF281" s="6"/>
      <c r="RG281" s="6"/>
    </row>
    <row r="282" spans="141:475">
      <c r="EK282" s="8"/>
      <c r="EL282" s="32"/>
      <c r="EM282" s="27"/>
      <c r="EN282" s="27"/>
      <c r="EP282" s="6"/>
      <c r="EQ282" s="6"/>
      <c r="ER282" s="6"/>
      <c r="ES282" s="6"/>
      <c r="EU282" s="8"/>
      <c r="EV282" s="32"/>
      <c r="EW282" s="27"/>
      <c r="EX282" s="27"/>
      <c r="EZ282" s="6"/>
      <c r="FA282" s="6"/>
      <c r="FB282" s="6"/>
      <c r="FC282" s="6"/>
      <c r="FE282" s="8"/>
      <c r="FF282" s="32"/>
      <c r="FG282" s="27"/>
      <c r="FH282" s="27"/>
      <c r="FJ282" s="6"/>
      <c r="FK282" s="6"/>
      <c r="FL282" s="6"/>
      <c r="FM282" s="6"/>
      <c r="FO282" s="8"/>
      <c r="FP282" s="32"/>
      <c r="FQ282" s="27"/>
      <c r="FR282" s="27"/>
      <c r="FT282" s="6"/>
      <c r="FU282" s="6"/>
      <c r="FV282" s="6"/>
      <c r="FW282" s="6"/>
      <c r="FY282" s="8"/>
      <c r="FZ282" s="32"/>
      <c r="GA282" s="27"/>
      <c r="GB282" s="27"/>
      <c r="GD282" s="6"/>
      <c r="GE282" s="6"/>
      <c r="GF282" s="6"/>
      <c r="GG282" s="6"/>
      <c r="GI282" s="8"/>
      <c r="GJ282" s="32"/>
      <c r="GK282" s="27"/>
      <c r="GL282" s="27"/>
      <c r="GN282" s="6"/>
      <c r="GO282" s="6"/>
      <c r="GP282" s="6"/>
      <c r="GQ282" s="6"/>
      <c r="GS282" s="8"/>
      <c r="GT282" s="32"/>
      <c r="GU282" s="27"/>
      <c r="GV282" s="27"/>
      <c r="GX282" s="6"/>
      <c r="GY282" s="6"/>
      <c r="GZ282" s="6"/>
      <c r="HA282" s="6"/>
      <c r="HC282" s="8"/>
      <c r="HD282" s="32"/>
      <c r="HE282" s="27"/>
      <c r="HF282" s="27"/>
      <c r="HH282" s="6"/>
      <c r="HI282" s="6"/>
      <c r="HJ282" s="6"/>
      <c r="HK282" s="6"/>
      <c r="HM282" s="8"/>
      <c r="HN282" s="32"/>
      <c r="HO282" s="27"/>
      <c r="HP282" s="27"/>
      <c r="HR282" s="6"/>
      <c r="HS282" s="6"/>
      <c r="HT282" s="6"/>
      <c r="HU282" s="6"/>
      <c r="HW282" s="8"/>
      <c r="HX282" s="32"/>
      <c r="HY282" s="27"/>
      <c r="HZ282" s="27"/>
      <c r="IB282" s="6"/>
      <c r="IC282" s="6"/>
      <c r="ID282" s="6"/>
      <c r="IE282" s="6"/>
      <c r="IG282" s="8"/>
      <c r="IH282" s="32"/>
      <c r="II282" s="27"/>
      <c r="IJ282" s="27"/>
      <c r="IL282" s="6"/>
      <c r="IM282" s="6"/>
      <c r="IN282" s="6"/>
      <c r="IO282" s="6"/>
      <c r="IQ282" s="8"/>
      <c r="IR282" s="32"/>
      <c r="IS282" s="27"/>
      <c r="IT282" s="27"/>
      <c r="IV282" s="6"/>
      <c r="IW282" s="6"/>
      <c r="IX282" s="6"/>
      <c r="IY282" s="6"/>
      <c r="JA282" s="8"/>
      <c r="JB282" s="32"/>
      <c r="JC282" s="27"/>
      <c r="JD282" s="27"/>
      <c r="JF282" s="6"/>
      <c r="JG282" s="6"/>
      <c r="JH282" s="6"/>
      <c r="JI282" s="6"/>
      <c r="JK282" s="8"/>
      <c r="JL282" s="32"/>
      <c r="JM282" s="27"/>
      <c r="JN282" s="27"/>
      <c r="JP282" s="6"/>
      <c r="JQ282" s="6"/>
      <c r="JR282" s="6"/>
      <c r="JS282" s="6"/>
      <c r="JU282" s="8"/>
      <c r="JV282" s="32"/>
      <c r="JW282" s="27"/>
      <c r="JX282" s="27"/>
      <c r="JZ282" s="6"/>
      <c r="KA282" s="6"/>
      <c r="KB282" s="6"/>
      <c r="KC282" s="6"/>
      <c r="KE282" s="8"/>
      <c r="KF282" s="32"/>
      <c r="KG282" s="27"/>
      <c r="KH282" s="27"/>
      <c r="KJ282" s="6"/>
      <c r="KK282" s="6"/>
      <c r="KL282" s="6"/>
      <c r="KM282" s="6"/>
      <c r="KO282" s="8"/>
      <c r="KP282" s="32"/>
      <c r="KQ282" s="27"/>
      <c r="KR282" s="27"/>
      <c r="KT282" s="6"/>
      <c r="KU282" s="6"/>
      <c r="KV282" s="6"/>
      <c r="KW282" s="6"/>
      <c r="KY282" s="8"/>
      <c r="KZ282" s="32"/>
      <c r="LA282" s="27"/>
      <c r="LB282" s="27"/>
      <c r="LD282" s="6"/>
      <c r="LE282" s="6"/>
      <c r="LF282" s="6"/>
      <c r="LG282" s="6"/>
      <c r="LI282" s="8"/>
      <c r="LJ282" s="32"/>
      <c r="LK282" s="27"/>
      <c r="LL282" s="27"/>
      <c r="LN282" s="6"/>
      <c r="LO282" s="6"/>
      <c r="LP282" s="6"/>
      <c r="LQ282" s="6"/>
      <c r="LS282" s="8"/>
      <c r="LT282" s="32"/>
      <c r="LU282" s="27"/>
      <c r="LV282" s="27"/>
      <c r="LX282" s="6"/>
      <c r="LY282" s="6"/>
      <c r="LZ282" s="6"/>
      <c r="MA282" s="6"/>
      <c r="MC282" s="8"/>
      <c r="MD282" s="32"/>
      <c r="ME282" s="27"/>
      <c r="MF282" s="27"/>
      <c r="MH282" s="6"/>
      <c r="MI282" s="6"/>
      <c r="MJ282" s="6"/>
      <c r="MK282" s="6"/>
      <c r="MM282" s="8"/>
      <c r="MN282" s="32"/>
      <c r="MO282" s="27"/>
      <c r="MP282" s="27"/>
      <c r="MR282" s="6"/>
      <c r="MS282" s="6"/>
      <c r="MT282" s="6"/>
      <c r="MU282" s="6"/>
      <c r="MW282" s="8"/>
      <c r="MX282" s="32"/>
      <c r="MY282" s="27"/>
      <c r="MZ282" s="27"/>
      <c r="NB282" s="6"/>
      <c r="NC282" s="6"/>
      <c r="ND282" s="6"/>
      <c r="NE282" s="6"/>
      <c r="NG282" s="8"/>
      <c r="NH282" s="32"/>
      <c r="NI282" s="27"/>
      <c r="NJ282" s="27"/>
      <c r="NL282" s="6"/>
      <c r="NM282" s="6"/>
      <c r="NN282" s="6"/>
      <c r="NO282" s="6"/>
      <c r="NQ282" s="8"/>
      <c r="NR282" s="32"/>
      <c r="NS282" s="27"/>
      <c r="NT282" s="27"/>
      <c r="NV282" s="6"/>
      <c r="NW282" s="6"/>
      <c r="NX282" s="6"/>
      <c r="NY282" s="6"/>
      <c r="OA282" s="8"/>
      <c r="OB282" s="32"/>
      <c r="OC282" s="27"/>
      <c r="OD282" s="27"/>
      <c r="OF282" s="6"/>
      <c r="OG282" s="6"/>
      <c r="OH282" s="6"/>
      <c r="OI282" s="6"/>
      <c r="OK282" s="8"/>
      <c r="OL282" s="32"/>
      <c r="OM282" s="27"/>
      <c r="ON282" s="27"/>
      <c r="OP282" s="6"/>
      <c r="OQ282" s="6"/>
      <c r="OR282" s="6"/>
      <c r="OS282" s="6"/>
      <c r="OT282" s="6"/>
      <c r="PF282" s="8"/>
      <c r="PG282" s="32"/>
      <c r="PH282" s="27"/>
      <c r="PI282" s="27"/>
      <c r="PK282" s="6"/>
      <c r="PL282" s="6"/>
      <c r="PM282" s="6"/>
      <c r="PN282" s="6"/>
      <c r="PO282" s="6"/>
      <c r="PQ282" s="8"/>
      <c r="PR282" s="32"/>
      <c r="PS282" s="27"/>
      <c r="PT282" s="27"/>
      <c r="PV282" s="6"/>
      <c r="PW282" s="6"/>
      <c r="PX282" s="6"/>
      <c r="PY282" s="6"/>
      <c r="PZ282" s="6"/>
      <c r="QB282" s="8"/>
      <c r="QC282" s="32"/>
      <c r="QD282" s="27"/>
      <c r="QE282" s="27"/>
      <c r="QG282" s="6"/>
      <c r="QH282" s="6"/>
      <c r="QI282" s="6"/>
      <c r="QJ282" s="6"/>
      <c r="QK282" s="6"/>
      <c r="QM282" s="8"/>
      <c r="QN282" s="32"/>
      <c r="QO282" s="27"/>
      <c r="QP282" s="27"/>
      <c r="QR282" s="6"/>
      <c r="QS282" s="6"/>
      <c r="QT282" s="6"/>
      <c r="QU282" s="6"/>
      <c r="QV282" s="6"/>
      <c r="QX282" s="8"/>
      <c r="QY282" s="32"/>
      <c r="QZ282" s="27"/>
      <c r="RA282" s="27"/>
      <c r="RC282" s="6"/>
      <c r="RD282" s="6"/>
      <c r="RE282" s="6"/>
      <c r="RF282" s="6"/>
      <c r="RG282" s="6"/>
    </row>
    <row r="283" spans="141:475">
      <c r="EK283" s="8"/>
      <c r="EL283" s="32"/>
      <c r="EM283" s="27"/>
      <c r="EN283" s="27"/>
      <c r="EP283" s="6"/>
      <c r="EQ283" s="6"/>
      <c r="ER283" s="6"/>
      <c r="ES283" s="6"/>
      <c r="EU283" s="8"/>
      <c r="EV283" s="32"/>
      <c r="EW283" s="27"/>
      <c r="EX283" s="27"/>
      <c r="EZ283" s="6"/>
      <c r="FA283" s="6"/>
      <c r="FB283" s="6"/>
      <c r="FC283" s="6"/>
      <c r="FE283" s="8"/>
      <c r="FF283" s="32"/>
      <c r="FG283" s="27"/>
      <c r="FH283" s="27"/>
      <c r="FJ283" s="6"/>
      <c r="FK283" s="6"/>
      <c r="FL283" s="6"/>
      <c r="FM283" s="6"/>
      <c r="FO283" s="8"/>
      <c r="FP283" s="32"/>
      <c r="FQ283" s="27"/>
      <c r="FR283" s="27"/>
      <c r="FT283" s="6"/>
      <c r="FU283" s="6"/>
      <c r="FV283" s="6"/>
      <c r="FW283" s="6"/>
      <c r="FY283" s="8"/>
      <c r="FZ283" s="32"/>
      <c r="GA283" s="27"/>
      <c r="GB283" s="27"/>
      <c r="GD283" s="6"/>
      <c r="GE283" s="6"/>
      <c r="GF283" s="6"/>
      <c r="GG283" s="6"/>
      <c r="GI283" s="8"/>
      <c r="GJ283" s="32"/>
      <c r="GK283" s="27"/>
      <c r="GL283" s="27"/>
      <c r="GN283" s="6"/>
      <c r="GO283" s="6"/>
      <c r="GP283" s="6"/>
      <c r="GQ283" s="6"/>
      <c r="GS283" s="8"/>
      <c r="GT283" s="32"/>
      <c r="GU283" s="27"/>
      <c r="GV283" s="27"/>
      <c r="GX283" s="6"/>
      <c r="GY283" s="6"/>
      <c r="GZ283" s="6"/>
      <c r="HA283" s="6"/>
      <c r="HC283" s="8"/>
      <c r="HD283" s="32"/>
      <c r="HE283" s="27"/>
      <c r="HF283" s="27"/>
      <c r="HH283" s="6"/>
      <c r="HI283" s="6"/>
      <c r="HJ283" s="6"/>
      <c r="HK283" s="6"/>
      <c r="HM283" s="8"/>
      <c r="HN283" s="32"/>
      <c r="HO283" s="27"/>
      <c r="HP283" s="27"/>
      <c r="HR283" s="6"/>
      <c r="HS283" s="6"/>
      <c r="HT283" s="6"/>
      <c r="HU283" s="6"/>
      <c r="HW283" s="8"/>
      <c r="HX283" s="32"/>
      <c r="HY283" s="27"/>
      <c r="HZ283" s="27"/>
      <c r="IB283" s="6"/>
      <c r="IC283" s="6"/>
      <c r="ID283" s="6"/>
      <c r="IE283" s="6"/>
      <c r="IG283" s="8"/>
      <c r="IH283" s="32"/>
      <c r="II283" s="27"/>
      <c r="IJ283" s="27"/>
      <c r="IL283" s="6"/>
      <c r="IM283" s="6"/>
      <c r="IN283" s="6"/>
      <c r="IO283" s="6"/>
      <c r="IQ283" s="8"/>
      <c r="IR283" s="32"/>
      <c r="IS283" s="27"/>
      <c r="IT283" s="27"/>
      <c r="IV283" s="6"/>
      <c r="IW283" s="6"/>
      <c r="IX283" s="6"/>
      <c r="IY283" s="6"/>
      <c r="JA283" s="8"/>
      <c r="JB283" s="32"/>
      <c r="JC283" s="27"/>
      <c r="JD283" s="27"/>
      <c r="JF283" s="6"/>
      <c r="JG283" s="6"/>
      <c r="JH283" s="6"/>
      <c r="JI283" s="6"/>
      <c r="JK283" s="8"/>
      <c r="JL283" s="32"/>
      <c r="JM283" s="27"/>
      <c r="JN283" s="27"/>
      <c r="JP283" s="6"/>
      <c r="JQ283" s="6"/>
      <c r="JR283" s="6"/>
      <c r="JS283" s="6"/>
      <c r="JU283" s="8"/>
      <c r="JV283" s="32"/>
      <c r="JW283" s="27"/>
      <c r="JX283" s="27"/>
      <c r="JZ283" s="6"/>
      <c r="KA283" s="6"/>
      <c r="KB283" s="6"/>
      <c r="KC283" s="6"/>
      <c r="KE283" s="8"/>
      <c r="KF283" s="32"/>
      <c r="KG283" s="27"/>
      <c r="KH283" s="27"/>
      <c r="KJ283" s="6"/>
      <c r="KK283" s="6"/>
      <c r="KL283" s="6"/>
      <c r="KM283" s="6"/>
      <c r="KO283" s="8"/>
      <c r="KP283" s="32"/>
      <c r="KQ283" s="27"/>
      <c r="KR283" s="27"/>
      <c r="KT283" s="6"/>
      <c r="KU283" s="6"/>
      <c r="KV283" s="6"/>
      <c r="KW283" s="6"/>
      <c r="KY283" s="8"/>
      <c r="KZ283" s="32"/>
      <c r="LA283" s="27"/>
      <c r="LB283" s="27"/>
      <c r="LD283" s="6"/>
      <c r="LE283" s="6"/>
      <c r="LF283" s="6"/>
      <c r="LG283" s="6"/>
      <c r="LI283" s="8"/>
      <c r="LJ283" s="32"/>
      <c r="LK283" s="27"/>
      <c r="LL283" s="27"/>
      <c r="LN283" s="6"/>
      <c r="LO283" s="6"/>
      <c r="LP283" s="6"/>
      <c r="LQ283" s="6"/>
      <c r="LS283" s="8"/>
      <c r="LT283" s="32"/>
      <c r="LU283" s="27"/>
      <c r="LV283" s="27"/>
      <c r="LX283" s="6"/>
      <c r="LY283" s="6"/>
      <c r="LZ283" s="6"/>
      <c r="MA283" s="6"/>
      <c r="MC283" s="8"/>
      <c r="MD283" s="32"/>
      <c r="ME283" s="27"/>
      <c r="MF283" s="27"/>
      <c r="MH283" s="6"/>
      <c r="MI283" s="6"/>
      <c r="MJ283" s="6"/>
      <c r="MK283" s="6"/>
      <c r="MM283" s="8"/>
      <c r="MN283" s="32"/>
      <c r="MO283" s="27"/>
      <c r="MP283" s="27"/>
      <c r="MR283" s="6"/>
      <c r="MS283" s="6"/>
      <c r="MT283" s="6"/>
      <c r="MU283" s="6"/>
      <c r="MW283" s="8"/>
      <c r="MX283" s="32"/>
      <c r="MY283" s="27"/>
      <c r="MZ283" s="27"/>
      <c r="NB283" s="6"/>
      <c r="NC283" s="6"/>
      <c r="ND283" s="6"/>
      <c r="NE283" s="6"/>
      <c r="NG283" s="8"/>
      <c r="NH283" s="32"/>
      <c r="NI283" s="27"/>
      <c r="NJ283" s="27"/>
      <c r="NL283" s="6"/>
      <c r="NM283" s="6"/>
      <c r="NN283" s="6"/>
      <c r="NO283" s="6"/>
      <c r="NQ283" s="8"/>
      <c r="NR283" s="32"/>
      <c r="NS283" s="27"/>
      <c r="NT283" s="27"/>
      <c r="NV283" s="6"/>
      <c r="NW283" s="6"/>
      <c r="NX283" s="6"/>
      <c r="NY283" s="6"/>
      <c r="OA283" s="8"/>
      <c r="OB283" s="32"/>
      <c r="OC283" s="27"/>
      <c r="OD283" s="27"/>
      <c r="OF283" s="6"/>
      <c r="OG283" s="6"/>
      <c r="OH283" s="6"/>
      <c r="OI283" s="6"/>
      <c r="OK283" s="8"/>
      <c r="OL283" s="32"/>
      <c r="OM283" s="27"/>
      <c r="ON283" s="27"/>
      <c r="OP283" s="6"/>
      <c r="OQ283" s="6"/>
      <c r="OR283" s="6"/>
      <c r="OS283" s="6"/>
      <c r="OT283" s="6"/>
      <c r="PF283" s="8"/>
      <c r="PG283" s="32"/>
      <c r="PH283" s="27"/>
      <c r="PI283" s="27"/>
      <c r="PK283" s="6"/>
      <c r="PL283" s="6"/>
      <c r="PM283" s="6"/>
      <c r="PN283" s="6"/>
      <c r="PO283" s="6"/>
      <c r="PQ283" s="8"/>
      <c r="PR283" s="32"/>
      <c r="PS283" s="27"/>
      <c r="PT283" s="27"/>
      <c r="PV283" s="6"/>
      <c r="PW283" s="6"/>
      <c r="PX283" s="6"/>
      <c r="PY283" s="6"/>
      <c r="PZ283" s="6"/>
      <c r="QB283" s="8"/>
      <c r="QC283" s="32"/>
      <c r="QD283" s="27"/>
      <c r="QE283" s="27"/>
      <c r="QG283" s="6"/>
      <c r="QH283" s="6"/>
      <c r="QI283" s="6"/>
      <c r="QJ283" s="6"/>
      <c r="QK283" s="6"/>
      <c r="QM283" s="8"/>
      <c r="QN283" s="32"/>
      <c r="QO283" s="27"/>
      <c r="QP283" s="27"/>
      <c r="QR283" s="6"/>
      <c r="QS283" s="6"/>
      <c r="QT283" s="6"/>
      <c r="QU283" s="6"/>
      <c r="QV283" s="6"/>
      <c r="QX283" s="8"/>
      <c r="QY283" s="32"/>
      <c r="QZ283" s="27"/>
      <c r="RA283" s="27"/>
      <c r="RC283" s="6"/>
      <c r="RD283" s="6"/>
      <c r="RE283" s="6"/>
      <c r="RF283" s="6"/>
      <c r="RG283" s="6"/>
    </row>
    <row r="284" spans="141:475">
      <c r="EK284" s="8"/>
      <c r="EL284" s="32"/>
      <c r="EM284" s="27"/>
      <c r="EN284" s="27"/>
      <c r="EP284" s="6"/>
      <c r="EQ284" s="6"/>
      <c r="ER284" s="6"/>
      <c r="ES284" s="6"/>
      <c r="EU284" s="8"/>
      <c r="EV284" s="32"/>
      <c r="EW284" s="27"/>
      <c r="EX284" s="27"/>
      <c r="EZ284" s="6"/>
      <c r="FA284" s="6"/>
      <c r="FB284" s="6"/>
      <c r="FC284" s="6"/>
      <c r="FE284" s="8"/>
      <c r="FF284" s="32"/>
      <c r="FG284" s="27"/>
      <c r="FH284" s="27"/>
      <c r="FJ284" s="6"/>
      <c r="FK284" s="6"/>
      <c r="FL284" s="6"/>
      <c r="FM284" s="6"/>
      <c r="FO284" s="8"/>
      <c r="FP284" s="32"/>
      <c r="FQ284" s="27"/>
      <c r="FR284" s="27"/>
      <c r="FT284" s="6"/>
      <c r="FU284" s="6"/>
      <c r="FV284" s="6"/>
      <c r="FW284" s="6"/>
      <c r="FY284" s="8"/>
      <c r="FZ284" s="32"/>
      <c r="GA284" s="27"/>
      <c r="GB284" s="27"/>
      <c r="GD284" s="6"/>
      <c r="GE284" s="6"/>
      <c r="GF284" s="6"/>
      <c r="GG284" s="6"/>
      <c r="GI284" s="8"/>
      <c r="GJ284" s="32"/>
      <c r="GK284" s="27"/>
      <c r="GL284" s="27"/>
      <c r="GN284" s="6"/>
      <c r="GO284" s="6"/>
      <c r="GP284" s="6"/>
      <c r="GQ284" s="6"/>
      <c r="GS284" s="8"/>
      <c r="GT284" s="32"/>
      <c r="GU284" s="27"/>
      <c r="GV284" s="27"/>
      <c r="GX284" s="6"/>
      <c r="GY284" s="6"/>
      <c r="GZ284" s="6"/>
      <c r="HA284" s="6"/>
      <c r="HC284" s="8"/>
      <c r="HD284" s="32"/>
      <c r="HE284" s="27"/>
      <c r="HF284" s="27"/>
      <c r="HH284" s="6"/>
      <c r="HI284" s="6"/>
      <c r="HJ284" s="6"/>
      <c r="HK284" s="6"/>
      <c r="HM284" s="8"/>
      <c r="HN284" s="32"/>
      <c r="HO284" s="27"/>
      <c r="HP284" s="27"/>
      <c r="HR284" s="6"/>
      <c r="HS284" s="6"/>
      <c r="HT284" s="6"/>
      <c r="HU284" s="6"/>
      <c r="HW284" s="8"/>
      <c r="HX284" s="32"/>
      <c r="HY284" s="27"/>
      <c r="HZ284" s="27"/>
      <c r="IB284" s="6"/>
      <c r="IC284" s="6"/>
      <c r="ID284" s="6"/>
      <c r="IE284" s="6"/>
      <c r="IG284" s="8"/>
      <c r="IH284" s="32"/>
      <c r="II284" s="27"/>
      <c r="IJ284" s="27"/>
      <c r="IL284" s="6"/>
      <c r="IM284" s="6"/>
      <c r="IN284" s="6"/>
      <c r="IO284" s="6"/>
      <c r="IQ284" s="8"/>
      <c r="IR284" s="32"/>
      <c r="IS284" s="27"/>
      <c r="IT284" s="27"/>
      <c r="IV284" s="6"/>
      <c r="IW284" s="6"/>
      <c r="IX284" s="6"/>
      <c r="IY284" s="6"/>
      <c r="JA284" s="8"/>
      <c r="JB284" s="32"/>
      <c r="JC284" s="27"/>
      <c r="JD284" s="27"/>
      <c r="JF284" s="6"/>
      <c r="JG284" s="6"/>
      <c r="JH284" s="6"/>
      <c r="JI284" s="6"/>
      <c r="JK284" s="8"/>
      <c r="JL284" s="32"/>
      <c r="JM284" s="27"/>
      <c r="JN284" s="27"/>
      <c r="JP284" s="6"/>
      <c r="JQ284" s="6"/>
      <c r="JR284" s="6"/>
      <c r="JS284" s="6"/>
      <c r="JU284" s="8"/>
      <c r="JV284" s="32"/>
      <c r="JW284" s="27"/>
      <c r="JX284" s="27"/>
      <c r="JZ284" s="6"/>
      <c r="KA284" s="6"/>
      <c r="KB284" s="6"/>
      <c r="KC284" s="6"/>
      <c r="KE284" s="8"/>
      <c r="KF284" s="32"/>
      <c r="KG284" s="27"/>
      <c r="KH284" s="27"/>
      <c r="KJ284" s="6"/>
      <c r="KK284" s="6"/>
      <c r="KL284" s="6"/>
      <c r="KM284" s="6"/>
      <c r="KO284" s="8"/>
      <c r="KP284" s="32"/>
      <c r="KQ284" s="27"/>
      <c r="KR284" s="27"/>
      <c r="KT284" s="6"/>
      <c r="KU284" s="6"/>
      <c r="KV284" s="6"/>
      <c r="KW284" s="6"/>
      <c r="KY284" s="8"/>
      <c r="KZ284" s="32"/>
      <c r="LA284" s="27"/>
      <c r="LB284" s="27"/>
      <c r="LD284" s="6"/>
      <c r="LE284" s="6"/>
      <c r="LF284" s="6"/>
      <c r="LG284" s="6"/>
      <c r="LI284" s="8"/>
      <c r="LJ284" s="32"/>
      <c r="LK284" s="27"/>
      <c r="LL284" s="27"/>
      <c r="LN284" s="6"/>
      <c r="LO284" s="6"/>
      <c r="LP284" s="6"/>
      <c r="LQ284" s="6"/>
      <c r="LS284" s="8"/>
      <c r="LT284" s="32"/>
      <c r="LU284" s="27"/>
      <c r="LV284" s="27"/>
      <c r="LX284" s="6"/>
      <c r="LY284" s="6"/>
      <c r="LZ284" s="6"/>
      <c r="MA284" s="6"/>
      <c r="MC284" s="8"/>
      <c r="MD284" s="32"/>
      <c r="ME284" s="27"/>
      <c r="MF284" s="27"/>
      <c r="MH284" s="6"/>
      <c r="MI284" s="6"/>
      <c r="MJ284" s="6"/>
      <c r="MK284" s="6"/>
      <c r="MM284" s="8"/>
      <c r="MN284" s="32"/>
      <c r="MO284" s="27"/>
      <c r="MP284" s="27"/>
      <c r="MR284" s="6"/>
      <c r="MS284" s="6"/>
      <c r="MT284" s="6"/>
      <c r="MU284" s="6"/>
      <c r="MW284" s="8"/>
      <c r="MX284" s="32"/>
      <c r="MY284" s="27"/>
      <c r="MZ284" s="27"/>
      <c r="NB284" s="6"/>
      <c r="NC284" s="6"/>
      <c r="ND284" s="6"/>
      <c r="NE284" s="6"/>
      <c r="NG284" s="8"/>
      <c r="NH284" s="32"/>
      <c r="NI284" s="27"/>
      <c r="NJ284" s="27"/>
      <c r="NL284" s="6"/>
      <c r="NM284" s="6"/>
      <c r="NN284" s="6"/>
      <c r="NO284" s="6"/>
      <c r="NQ284" s="8"/>
      <c r="NR284" s="32"/>
      <c r="NS284" s="27"/>
      <c r="NT284" s="27"/>
      <c r="NV284" s="6"/>
      <c r="NW284" s="6"/>
      <c r="NX284" s="6"/>
      <c r="NY284" s="6"/>
      <c r="OA284" s="8"/>
      <c r="OB284" s="32"/>
      <c r="OC284" s="27"/>
      <c r="OD284" s="27"/>
      <c r="OF284" s="6"/>
      <c r="OG284" s="6"/>
      <c r="OH284" s="6"/>
      <c r="OI284" s="6"/>
      <c r="OK284" s="8"/>
      <c r="OL284" s="32"/>
      <c r="OM284" s="27"/>
      <c r="ON284" s="27"/>
      <c r="OP284" s="6"/>
      <c r="OQ284" s="6"/>
      <c r="OR284" s="6"/>
      <c r="OS284" s="6"/>
      <c r="OT284" s="6"/>
      <c r="PF284" s="8"/>
      <c r="PG284" s="32"/>
      <c r="PH284" s="27"/>
      <c r="PI284" s="27"/>
      <c r="PK284" s="6"/>
      <c r="PL284" s="6"/>
      <c r="PM284" s="6"/>
      <c r="PN284" s="6"/>
      <c r="PO284" s="6"/>
      <c r="PQ284" s="8"/>
      <c r="PR284" s="32"/>
      <c r="PS284" s="27"/>
      <c r="PT284" s="27"/>
      <c r="PV284" s="6"/>
      <c r="PW284" s="6"/>
      <c r="PX284" s="6"/>
      <c r="PY284" s="6"/>
      <c r="PZ284" s="6"/>
      <c r="QB284" s="8"/>
      <c r="QC284" s="32"/>
      <c r="QD284" s="27"/>
      <c r="QE284" s="27"/>
      <c r="QG284" s="6"/>
      <c r="QH284" s="6"/>
      <c r="QI284" s="6"/>
      <c r="QJ284" s="6"/>
      <c r="QK284" s="6"/>
      <c r="QM284" s="8"/>
      <c r="QN284" s="32"/>
      <c r="QO284" s="27"/>
      <c r="QP284" s="27"/>
      <c r="QR284" s="6"/>
      <c r="QS284" s="6"/>
      <c r="QT284" s="6"/>
      <c r="QU284" s="6"/>
      <c r="QV284" s="6"/>
      <c r="QX284" s="8"/>
      <c r="QY284" s="32"/>
      <c r="QZ284" s="27"/>
      <c r="RA284" s="27"/>
      <c r="RC284" s="6"/>
      <c r="RD284" s="6"/>
      <c r="RE284" s="6"/>
      <c r="RF284" s="6"/>
      <c r="RG284" s="6"/>
    </row>
    <row r="285" spans="141:475">
      <c r="EK285" s="8"/>
      <c r="EL285" s="32"/>
      <c r="EM285" s="27"/>
      <c r="EN285" s="27"/>
      <c r="EP285" s="6"/>
      <c r="EQ285" s="6"/>
      <c r="ER285" s="6"/>
      <c r="ES285" s="6"/>
      <c r="EU285" s="8"/>
      <c r="EV285" s="32"/>
      <c r="EW285" s="27"/>
      <c r="EX285" s="27"/>
      <c r="EZ285" s="6"/>
      <c r="FA285" s="6"/>
      <c r="FB285" s="6"/>
      <c r="FC285" s="6"/>
      <c r="FE285" s="8"/>
      <c r="FF285" s="32"/>
      <c r="FG285" s="27"/>
      <c r="FH285" s="27"/>
      <c r="FJ285" s="6"/>
      <c r="FK285" s="6"/>
      <c r="FL285" s="6"/>
      <c r="FM285" s="6"/>
      <c r="FO285" s="8"/>
      <c r="FP285" s="32"/>
      <c r="FQ285" s="27"/>
      <c r="FR285" s="27"/>
      <c r="FT285" s="6"/>
      <c r="FU285" s="6"/>
      <c r="FV285" s="6"/>
      <c r="FW285" s="6"/>
      <c r="FY285" s="8"/>
      <c r="FZ285" s="32"/>
      <c r="GA285" s="27"/>
      <c r="GB285" s="27"/>
      <c r="GD285" s="6"/>
      <c r="GE285" s="6"/>
      <c r="GF285" s="6"/>
      <c r="GG285" s="6"/>
      <c r="GI285" s="8"/>
      <c r="GJ285" s="32"/>
      <c r="GK285" s="27"/>
      <c r="GL285" s="27"/>
      <c r="GN285" s="6"/>
      <c r="GO285" s="6"/>
      <c r="GP285" s="6"/>
      <c r="GQ285" s="6"/>
      <c r="GS285" s="8"/>
      <c r="GT285" s="32"/>
      <c r="GU285" s="27"/>
      <c r="GV285" s="27"/>
      <c r="GX285" s="6"/>
      <c r="GY285" s="6"/>
      <c r="GZ285" s="6"/>
      <c r="HA285" s="6"/>
      <c r="HC285" s="8"/>
      <c r="HD285" s="32"/>
      <c r="HE285" s="27"/>
      <c r="HF285" s="27"/>
      <c r="HH285" s="6"/>
      <c r="HI285" s="6"/>
      <c r="HJ285" s="6"/>
      <c r="HK285" s="6"/>
      <c r="HM285" s="8"/>
      <c r="HN285" s="32"/>
      <c r="HO285" s="27"/>
      <c r="HP285" s="27"/>
      <c r="HR285" s="6"/>
      <c r="HS285" s="6"/>
      <c r="HT285" s="6"/>
      <c r="HU285" s="6"/>
      <c r="HW285" s="8"/>
      <c r="HX285" s="32"/>
      <c r="HY285" s="27"/>
      <c r="HZ285" s="27"/>
      <c r="IB285" s="6"/>
      <c r="IC285" s="6"/>
      <c r="ID285" s="6"/>
      <c r="IE285" s="6"/>
      <c r="IG285" s="8"/>
      <c r="IH285" s="32"/>
      <c r="II285" s="27"/>
      <c r="IJ285" s="27"/>
      <c r="IL285" s="6"/>
      <c r="IM285" s="6"/>
      <c r="IN285" s="6"/>
      <c r="IO285" s="6"/>
      <c r="IQ285" s="8"/>
      <c r="IR285" s="32"/>
      <c r="IS285" s="27"/>
      <c r="IT285" s="27"/>
      <c r="IV285" s="6"/>
      <c r="IW285" s="6"/>
      <c r="IX285" s="6"/>
      <c r="IY285" s="6"/>
      <c r="JA285" s="8"/>
      <c r="JB285" s="32"/>
      <c r="JC285" s="27"/>
      <c r="JD285" s="27"/>
      <c r="JF285" s="6"/>
      <c r="JG285" s="6"/>
      <c r="JH285" s="6"/>
      <c r="JI285" s="6"/>
      <c r="JK285" s="8"/>
      <c r="JL285" s="32"/>
      <c r="JM285" s="27"/>
      <c r="JN285" s="27"/>
      <c r="JP285" s="6"/>
      <c r="JQ285" s="6"/>
      <c r="JR285" s="6"/>
      <c r="JS285" s="6"/>
      <c r="JU285" s="8"/>
      <c r="JV285" s="32"/>
      <c r="JW285" s="27"/>
      <c r="JX285" s="27"/>
      <c r="JZ285" s="6"/>
      <c r="KA285" s="6"/>
      <c r="KB285" s="6"/>
      <c r="KC285" s="6"/>
      <c r="KE285" s="8"/>
      <c r="KF285" s="32"/>
      <c r="KG285" s="27"/>
      <c r="KH285" s="27"/>
      <c r="KJ285" s="6"/>
      <c r="KK285" s="6"/>
      <c r="KL285" s="6"/>
      <c r="KM285" s="6"/>
      <c r="KO285" s="8"/>
      <c r="KP285" s="32"/>
      <c r="KQ285" s="27"/>
      <c r="KR285" s="27"/>
      <c r="KT285" s="6"/>
      <c r="KU285" s="6"/>
      <c r="KV285" s="6"/>
      <c r="KW285" s="6"/>
      <c r="KY285" s="8"/>
      <c r="KZ285" s="32"/>
      <c r="LA285" s="27"/>
      <c r="LB285" s="27"/>
      <c r="LD285" s="6"/>
      <c r="LE285" s="6"/>
      <c r="LF285" s="6"/>
      <c r="LG285" s="6"/>
      <c r="LI285" s="8"/>
      <c r="LJ285" s="32"/>
      <c r="LK285" s="27"/>
      <c r="LL285" s="27"/>
      <c r="LN285" s="6"/>
      <c r="LO285" s="6"/>
      <c r="LP285" s="6"/>
      <c r="LQ285" s="6"/>
      <c r="LS285" s="8"/>
      <c r="LT285" s="32"/>
      <c r="LU285" s="27"/>
      <c r="LV285" s="27"/>
      <c r="LX285" s="6"/>
      <c r="LY285" s="6"/>
      <c r="LZ285" s="6"/>
      <c r="MA285" s="6"/>
      <c r="MC285" s="8"/>
      <c r="MD285" s="32"/>
      <c r="ME285" s="27"/>
      <c r="MF285" s="27"/>
      <c r="MH285" s="6"/>
      <c r="MI285" s="6"/>
      <c r="MJ285" s="6"/>
      <c r="MK285" s="6"/>
      <c r="MM285" s="8"/>
      <c r="MN285" s="32"/>
      <c r="MO285" s="27"/>
      <c r="MP285" s="27"/>
      <c r="MR285" s="6"/>
      <c r="MS285" s="6"/>
      <c r="MT285" s="6"/>
      <c r="MU285" s="6"/>
      <c r="MW285" s="8"/>
      <c r="MX285" s="32"/>
      <c r="MY285" s="27"/>
      <c r="MZ285" s="27"/>
      <c r="NB285" s="6"/>
      <c r="NC285" s="6"/>
      <c r="ND285" s="6"/>
      <c r="NE285" s="6"/>
      <c r="NG285" s="8"/>
      <c r="NH285" s="32"/>
      <c r="NI285" s="27"/>
      <c r="NJ285" s="27"/>
      <c r="NL285" s="6"/>
      <c r="NM285" s="6"/>
      <c r="NN285" s="6"/>
      <c r="NO285" s="6"/>
      <c r="NQ285" s="8"/>
      <c r="NR285" s="32"/>
      <c r="NS285" s="27"/>
      <c r="NT285" s="27"/>
      <c r="NV285" s="6"/>
      <c r="NW285" s="6"/>
      <c r="NX285" s="6"/>
      <c r="NY285" s="6"/>
      <c r="OA285" s="8"/>
      <c r="OB285" s="32"/>
      <c r="OC285" s="27"/>
      <c r="OD285" s="27"/>
      <c r="OF285" s="6"/>
      <c r="OG285" s="6"/>
      <c r="OH285" s="6"/>
      <c r="OI285" s="6"/>
      <c r="OK285" s="8"/>
      <c r="OL285" s="32"/>
      <c r="OM285" s="27"/>
      <c r="ON285" s="27"/>
      <c r="OP285" s="6"/>
      <c r="OQ285" s="6"/>
      <c r="OR285" s="6"/>
      <c r="OS285" s="6"/>
      <c r="OT285" s="6"/>
      <c r="PF285" s="8"/>
      <c r="PG285" s="32"/>
      <c r="PH285" s="27"/>
      <c r="PI285" s="27"/>
      <c r="PK285" s="6"/>
      <c r="PL285" s="6"/>
      <c r="PM285" s="6"/>
      <c r="PN285" s="6"/>
      <c r="PO285" s="6"/>
      <c r="PQ285" s="8"/>
      <c r="PR285" s="32"/>
      <c r="PS285" s="27"/>
      <c r="PT285" s="27"/>
      <c r="PV285" s="6"/>
      <c r="PW285" s="6"/>
      <c r="PX285" s="6"/>
      <c r="PY285" s="6"/>
      <c r="PZ285" s="6"/>
      <c r="QB285" s="8"/>
      <c r="QC285" s="32"/>
      <c r="QD285" s="27"/>
      <c r="QE285" s="27"/>
      <c r="QG285" s="6"/>
      <c r="QH285" s="6"/>
      <c r="QI285" s="6"/>
      <c r="QJ285" s="6"/>
      <c r="QK285" s="6"/>
      <c r="QM285" s="8"/>
      <c r="QN285" s="32"/>
      <c r="QO285" s="27"/>
      <c r="QP285" s="27"/>
      <c r="QR285" s="6"/>
      <c r="QS285" s="6"/>
      <c r="QT285" s="6"/>
      <c r="QU285" s="6"/>
      <c r="QV285" s="6"/>
      <c r="QX285" s="8"/>
      <c r="QY285" s="32"/>
      <c r="QZ285" s="27"/>
      <c r="RA285" s="27"/>
      <c r="RC285" s="6"/>
      <c r="RD285" s="6"/>
      <c r="RE285" s="6"/>
      <c r="RF285" s="6"/>
      <c r="RG285" s="6"/>
    </row>
    <row r="286" spans="141:475">
      <c r="EK286" s="8"/>
      <c r="EL286" s="32"/>
      <c r="EM286" s="27"/>
      <c r="EN286" s="27"/>
      <c r="EP286" s="6"/>
      <c r="EQ286" s="6"/>
      <c r="ER286" s="6"/>
      <c r="ES286" s="6"/>
      <c r="EU286" s="8"/>
      <c r="EV286" s="32"/>
      <c r="EW286" s="27"/>
      <c r="EX286" s="27"/>
      <c r="EZ286" s="6"/>
      <c r="FA286" s="6"/>
      <c r="FB286" s="6"/>
      <c r="FC286" s="6"/>
      <c r="FE286" s="8"/>
      <c r="FF286" s="32"/>
      <c r="FG286" s="27"/>
      <c r="FH286" s="27"/>
      <c r="FJ286" s="6"/>
      <c r="FK286" s="6"/>
      <c r="FL286" s="6"/>
      <c r="FM286" s="6"/>
      <c r="FO286" s="8"/>
      <c r="FP286" s="32"/>
      <c r="FQ286" s="27"/>
      <c r="FR286" s="27"/>
      <c r="FT286" s="6"/>
      <c r="FU286" s="6"/>
      <c r="FV286" s="6"/>
      <c r="FW286" s="6"/>
      <c r="FY286" s="8"/>
      <c r="FZ286" s="32"/>
      <c r="GA286" s="27"/>
      <c r="GB286" s="27"/>
      <c r="GD286" s="6"/>
      <c r="GE286" s="6"/>
      <c r="GF286" s="6"/>
      <c r="GG286" s="6"/>
      <c r="GI286" s="8"/>
      <c r="GJ286" s="32"/>
      <c r="GK286" s="27"/>
      <c r="GL286" s="27"/>
      <c r="GN286" s="6"/>
      <c r="GO286" s="6"/>
      <c r="GP286" s="6"/>
      <c r="GQ286" s="6"/>
      <c r="GS286" s="8"/>
      <c r="GT286" s="32"/>
      <c r="GU286" s="27"/>
      <c r="GV286" s="27"/>
      <c r="GX286" s="6"/>
      <c r="GY286" s="6"/>
      <c r="GZ286" s="6"/>
      <c r="HA286" s="6"/>
      <c r="HC286" s="8"/>
      <c r="HD286" s="32"/>
      <c r="HE286" s="27"/>
      <c r="HF286" s="27"/>
      <c r="HH286" s="6"/>
      <c r="HI286" s="6"/>
      <c r="HJ286" s="6"/>
      <c r="HK286" s="6"/>
      <c r="HM286" s="8"/>
      <c r="HN286" s="32"/>
      <c r="HO286" s="27"/>
      <c r="HP286" s="27"/>
      <c r="HR286" s="6"/>
      <c r="HS286" s="6"/>
      <c r="HT286" s="6"/>
      <c r="HU286" s="6"/>
      <c r="HW286" s="8"/>
      <c r="HX286" s="32"/>
      <c r="HY286" s="27"/>
      <c r="HZ286" s="27"/>
      <c r="IB286" s="6"/>
      <c r="IC286" s="6"/>
      <c r="ID286" s="6"/>
      <c r="IE286" s="6"/>
      <c r="IG286" s="8"/>
      <c r="IH286" s="32"/>
      <c r="II286" s="27"/>
      <c r="IJ286" s="27"/>
      <c r="IL286" s="6"/>
      <c r="IM286" s="6"/>
      <c r="IN286" s="6"/>
      <c r="IO286" s="6"/>
      <c r="IQ286" s="8"/>
      <c r="IR286" s="32"/>
      <c r="IS286" s="27"/>
      <c r="IT286" s="27"/>
      <c r="IV286" s="6"/>
      <c r="IW286" s="6"/>
      <c r="IX286" s="6"/>
      <c r="IY286" s="6"/>
      <c r="JA286" s="8"/>
      <c r="JB286" s="32"/>
      <c r="JC286" s="27"/>
      <c r="JD286" s="27"/>
      <c r="JF286" s="6"/>
      <c r="JG286" s="6"/>
      <c r="JH286" s="6"/>
      <c r="JI286" s="6"/>
      <c r="JK286" s="8"/>
      <c r="JL286" s="32"/>
      <c r="JM286" s="27"/>
      <c r="JN286" s="27"/>
      <c r="JP286" s="6"/>
      <c r="JQ286" s="6"/>
      <c r="JR286" s="6"/>
      <c r="JS286" s="6"/>
      <c r="JU286" s="8"/>
      <c r="JV286" s="32"/>
      <c r="JW286" s="27"/>
      <c r="JX286" s="27"/>
      <c r="JZ286" s="6"/>
      <c r="KA286" s="6"/>
      <c r="KB286" s="6"/>
      <c r="KC286" s="6"/>
      <c r="KE286" s="8"/>
      <c r="KF286" s="32"/>
      <c r="KG286" s="27"/>
      <c r="KH286" s="27"/>
      <c r="KJ286" s="6"/>
      <c r="KK286" s="6"/>
      <c r="KL286" s="6"/>
      <c r="KM286" s="6"/>
      <c r="KO286" s="8"/>
      <c r="KP286" s="32"/>
      <c r="KQ286" s="27"/>
      <c r="KR286" s="27"/>
      <c r="KT286" s="6"/>
      <c r="KU286" s="6"/>
      <c r="KV286" s="6"/>
      <c r="KW286" s="6"/>
      <c r="KY286" s="8"/>
      <c r="KZ286" s="32"/>
      <c r="LA286" s="27"/>
      <c r="LB286" s="27"/>
      <c r="LD286" s="6"/>
      <c r="LE286" s="6"/>
      <c r="LF286" s="6"/>
      <c r="LG286" s="6"/>
      <c r="LI286" s="8"/>
      <c r="LJ286" s="32"/>
      <c r="LK286" s="27"/>
      <c r="LL286" s="27"/>
      <c r="LN286" s="6"/>
      <c r="LO286" s="6"/>
      <c r="LP286" s="6"/>
      <c r="LQ286" s="6"/>
      <c r="LS286" s="8"/>
      <c r="LT286" s="32"/>
      <c r="LU286" s="27"/>
      <c r="LV286" s="27"/>
      <c r="LX286" s="6"/>
      <c r="LY286" s="6"/>
      <c r="LZ286" s="6"/>
      <c r="MA286" s="6"/>
      <c r="MC286" s="8"/>
      <c r="MD286" s="32"/>
      <c r="ME286" s="27"/>
      <c r="MF286" s="27"/>
      <c r="MH286" s="6"/>
      <c r="MI286" s="6"/>
      <c r="MJ286" s="6"/>
      <c r="MK286" s="6"/>
      <c r="MM286" s="8"/>
      <c r="MN286" s="32"/>
      <c r="MO286" s="27"/>
      <c r="MP286" s="27"/>
      <c r="MR286" s="6"/>
      <c r="MS286" s="6"/>
      <c r="MT286" s="6"/>
      <c r="MU286" s="6"/>
      <c r="MW286" s="8"/>
      <c r="MX286" s="32"/>
      <c r="MY286" s="27"/>
      <c r="MZ286" s="27"/>
      <c r="NB286" s="6"/>
      <c r="NC286" s="6"/>
      <c r="ND286" s="6"/>
      <c r="NE286" s="6"/>
      <c r="NG286" s="8"/>
      <c r="NH286" s="32"/>
      <c r="NI286" s="27"/>
      <c r="NJ286" s="27"/>
      <c r="NL286" s="6"/>
      <c r="NM286" s="6"/>
      <c r="NN286" s="6"/>
      <c r="NO286" s="6"/>
      <c r="NQ286" s="8"/>
      <c r="NR286" s="32"/>
      <c r="NS286" s="27"/>
      <c r="NT286" s="27"/>
      <c r="NV286" s="6"/>
      <c r="NW286" s="6"/>
      <c r="NX286" s="6"/>
      <c r="NY286" s="6"/>
      <c r="OA286" s="8"/>
      <c r="OB286" s="32"/>
      <c r="OC286" s="27"/>
      <c r="OD286" s="27"/>
      <c r="OF286" s="6"/>
      <c r="OG286" s="6"/>
      <c r="OH286" s="6"/>
      <c r="OI286" s="6"/>
      <c r="OK286" s="8"/>
      <c r="OL286" s="32"/>
      <c r="OM286" s="27"/>
      <c r="ON286" s="27"/>
      <c r="OP286" s="6"/>
      <c r="OQ286" s="6"/>
      <c r="OR286" s="6"/>
      <c r="OS286" s="6"/>
      <c r="OT286" s="6"/>
      <c r="PF286" s="8"/>
      <c r="PG286" s="32"/>
      <c r="PH286" s="27"/>
      <c r="PI286" s="27"/>
      <c r="PK286" s="6"/>
      <c r="PL286" s="6"/>
      <c r="PM286" s="6"/>
      <c r="PN286" s="6"/>
      <c r="PO286" s="6"/>
      <c r="PQ286" s="8"/>
      <c r="PR286" s="32"/>
      <c r="PS286" s="27"/>
      <c r="PT286" s="27"/>
      <c r="PV286" s="6"/>
      <c r="PW286" s="6"/>
      <c r="PX286" s="6"/>
      <c r="PY286" s="6"/>
      <c r="PZ286" s="6"/>
      <c r="QB286" s="8"/>
      <c r="QC286" s="32"/>
      <c r="QD286" s="27"/>
      <c r="QE286" s="27"/>
      <c r="QG286" s="6"/>
      <c r="QH286" s="6"/>
      <c r="QI286" s="6"/>
      <c r="QJ286" s="6"/>
      <c r="QK286" s="6"/>
      <c r="QM286" s="8"/>
      <c r="QN286" s="32"/>
      <c r="QO286" s="27"/>
      <c r="QP286" s="27"/>
      <c r="QR286" s="6"/>
      <c r="QS286" s="6"/>
      <c r="QT286" s="6"/>
      <c r="QU286" s="6"/>
      <c r="QV286" s="6"/>
      <c r="QX286" s="8"/>
      <c r="QY286" s="32"/>
      <c r="QZ286" s="27"/>
      <c r="RA286" s="27"/>
      <c r="RC286" s="6"/>
      <c r="RD286" s="6"/>
      <c r="RE286" s="6"/>
      <c r="RF286" s="6"/>
      <c r="RG286" s="6"/>
    </row>
    <row r="287" spans="141:475">
      <c r="EK287" s="8"/>
      <c r="EL287" s="32"/>
      <c r="EM287" s="27"/>
      <c r="EN287" s="27"/>
      <c r="EP287" s="6"/>
      <c r="EQ287" s="6"/>
      <c r="ER287" s="6"/>
      <c r="ES287" s="6"/>
      <c r="EU287" s="8"/>
      <c r="EV287" s="32"/>
      <c r="EW287" s="27"/>
      <c r="EX287" s="27"/>
      <c r="EZ287" s="6"/>
      <c r="FA287" s="6"/>
      <c r="FB287" s="6"/>
      <c r="FC287" s="6"/>
      <c r="FE287" s="8"/>
      <c r="FF287" s="32"/>
      <c r="FG287" s="27"/>
      <c r="FH287" s="27"/>
      <c r="FJ287" s="6"/>
      <c r="FK287" s="6"/>
      <c r="FL287" s="6"/>
      <c r="FM287" s="6"/>
      <c r="FO287" s="8"/>
      <c r="FP287" s="32"/>
      <c r="FQ287" s="27"/>
      <c r="FR287" s="27"/>
      <c r="FT287" s="6"/>
      <c r="FU287" s="6"/>
      <c r="FV287" s="6"/>
      <c r="FW287" s="6"/>
      <c r="FY287" s="8"/>
      <c r="FZ287" s="32"/>
      <c r="GA287" s="27"/>
      <c r="GB287" s="27"/>
      <c r="GD287" s="6"/>
      <c r="GE287" s="6"/>
      <c r="GF287" s="6"/>
      <c r="GG287" s="6"/>
      <c r="GI287" s="8"/>
      <c r="GJ287" s="32"/>
      <c r="GK287" s="27"/>
      <c r="GL287" s="27"/>
      <c r="GN287" s="6"/>
      <c r="GO287" s="6"/>
      <c r="GP287" s="6"/>
      <c r="GQ287" s="6"/>
      <c r="GS287" s="8"/>
      <c r="GT287" s="32"/>
      <c r="GU287" s="27"/>
      <c r="GV287" s="27"/>
      <c r="GX287" s="6"/>
      <c r="GY287" s="6"/>
      <c r="GZ287" s="6"/>
      <c r="HA287" s="6"/>
      <c r="HC287" s="8"/>
      <c r="HD287" s="32"/>
      <c r="HE287" s="27"/>
      <c r="HF287" s="27"/>
      <c r="HH287" s="6"/>
      <c r="HI287" s="6"/>
      <c r="HJ287" s="6"/>
      <c r="HK287" s="6"/>
      <c r="HM287" s="8"/>
      <c r="HN287" s="32"/>
      <c r="HO287" s="27"/>
      <c r="HP287" s="27"/>
      <c r="HR287" s="6"/>
      <c r="HS287" s="6"/>
      <c r="HT287" s="6"/>
      <c r="HU287" s="6"/>
      <c r="HW287" s="8"/>
      <c r="HX287" s="32"/>
      <c r="HY287" s="27"/>
      <c r="HZ287" s="27"/>
      <c r="IB287" s="6"/>
      <c r="IC287" s="6"/>
      <c r="ID287" s="6"/>
      <c r="IE287" s="6"/>
      <c r="IG287" s="8"/>
      <c r="IH287" s="32"/>
      <c r="II287" s="27"/>
      <c r="IJ287" s="27"/>
      <c r="IL287" s="6"/>
      <c r="IM287" s="6"/>
      <c r="IN287" s="6"/>
      <c r="IO287" s="6"/>
      <c r="IQ287" s="8"/>
      <c r="IR287" s="32"/>
      <c r="IS287" s="27"/>
      <c r="IT287" s="27"/>
      <c r="IV287" s="6"/>
      <c r="IW287" s="6"/>
      <c r="IX287" s="6"/>
      <c r="IY287" s="6"/>
      <c r="JA287" s="8"/>
      <c r="JB287" s="32"/>
      <c r="JC287" s="27"/>
      <c r="JD287" s="27"/>
      <c r="JF287" s="6"/>
      <c r="JG287" s="6"/>
      <c r="JH287" s="6"/>
      <c r="JI287" s="6"/>
      <c r="JK287" s="8"/>
      <c r="JL287" s="32"/>
      <c r="JM287" s="27"/>
      <c r="JN287" s="27"/>
      <c r="JP287" s="6"/>
      <c r="JQ287" s="6"/>
      <c r="JR287" s="6"/>
      <c r="JS287" s="6"/>
      <c r="JU287" s="8"/>
      <c r="JV287" s="32"/>
      <c r="JW287" s="27"/>
      <c r="JX287" s="27"/>
      <c r="JZ287" s="6"/>
      <c r="KA287" s="6"/>
      <c r="KB287" s="6"/>
      <c r="KC287" s="6"/>
      <c r="KE287" s="8"/>
      <c r="KF287" s="32"/>
      <c r="KG287" s="27"/>
      <c r="KH287" s="27"/>
      <c r="KJ287" s="6"/>
      <c r="KK287" s="6"/>
      <c r="KL287" s="6"/>
      <c r="KM287" s="6"/>
      <c r="KO287" s="8"/>
      <c r="KP287" s="32"/>
      <c r="KQ287" s="27"/>
      <c r="KR287" s="27"/>
      <c r="KT287" s="6"/>
      <c r="KU287" s="6"/>
      <c r="KV287" s="6"/>
      <c r="KW287" s="6"/>
      <c r="KY287" s="8"/>
      <c r="KZ287" s="32"/>
      <c r="LA287" s="27"/>
      <c r="LB287" s="27"/>
      <c r="LD287" s="6"/>
      <c r="LE287" s="6"/>
      <c r="LF287" s="6"/>
      <c r="LG287" s="6"/>
      <c r="LI287" s="8"/>
      <c r="LJ287" s="32"/>
      <c r="LK287" s="27"/>
      <c r="LL287" s="27"/>
      <c r="LN287" s="6"/>
      <c r="LO287" s="6"/>
      <c r="LP287" s="6"/>
      <c r="LQ287" s="6"/>
      <c r="LS287" s="8"/>
      <c r="LT287" s="32"/>
      <c r="LU287" s="27"/>
      <c r="LV287" s="27"/>
      <c r="LX287" s="6"/>
      <c r="LY287" s="6"/>
      <c r="LZ287" s="6"/>
      <c r="MA287" s="6"/>
      <c r="MC287" s="8"/>
      <c r="MD287" s="32"/>
      <c r="ME287" s="27"/>
      <c r="MF287" s="27"/>
      <c r="MH287" s="6"/>
      <c r="MI287" s="6"/>
      <c r="MJ287" s="6"/>
      <c r="MK287" s="6"/>
      <c r="MM287" s="8"/>
      <c r="MN287" s="32"/>
      <c r="MO287" s="27"/>
      <c r="MP287" s="27"/>
      <c r="MR287" s="6"/>
      <c r="MS287" s="6"/>
      <c r="MT287" s="6"/>
      <c r="MU287" s="6"/>
      <c r="MW287" s="8"/>
      <c r="MX287" s="32"/>
      <c r="MY287" s="27"/>
      <c r="MZ287" s="27"/>
      <c r="NB287" s="6"/>
      <c r="NC287" s="6"/>
      <c r="ND287" s="6"/>
      <c r="NE287" s="6"/>
      <c r="NG287" s="8"/>
      <c r="NH287" s="32"/>
      <c r="NI287" s="27"/>
      <c r="NJ287" s="27"/>
      <c r="NL287" s="6"/>
      <c r="NM287" s="6"/>
      <c r="NN287" s="6"/>
      <c r="NO287" s="6"/>
      <c r="NQ287" s="8"/>
      <c r="NR287" s="32"/>
      <c r="NS287" s="27"/>
      <c r="NT287" s="27"/>
      <c r="NV287" s="6"/>
      <c r="NW287" s="6"/>
      <c r="NX287" s="6"/>
      <c r="NY287" s="6"/>
      <c r="OA287" s="8"/>
      <c r="OB287" s="32"/>
      <c r="OC287" s="27"/>
      <c r="OD287" s="27"/>
      <c r="OF287" s="6"/>
      <c r="OG287" s="6"/>
      <c r="OH287" s="6"/>
      <c r="OI287" s="6"/>
      <c r="OK287" s="8"/>
      <c r="OL287" s="32"/>
      <c r="OM287" s="27"/>
      <c r="ON287" s="27"/>
      <c r="OP287" s="6"/>
      <c r="OQ287" s="6"/>
      <c r="OR287" s="6"/>
      <c r="OS287" s="6"/>
      <c r="OT287" s="6"/>
      <c r="PF287" s="8"/>
      <c r="PG287" s="32"/>
      <c r="PH287" s="27"/>
      <c r="PI287" s="27"/>
      <c r="PK287" s="6"/>
      <c r="PL287" s="6"/>
      <c r="PM287" s="6"/>
      <c r="PN287" s="6"/>
      <c r="PO287" s="6"/>
      <c r="PQ287" s="8"/>
      <c r="PR287" s="32"/>
      <c r="PS287" s="27"/>
      <c r="PT287" s="27"/>
      <c r="PV287" s="6"/>
      <c r="PW287" s="6"/>
      <c r="PX287" s="6"/>
      <c r="PY287" s="6"/>
      <c r="PZ287" s="6"/>
      <c r="QB287" s="8"/>
      <c r="QC287" s="32"/>
      <c r="QD287" s="27"/>
      <c r="QE287" s="27"/>
      <c r="QG287" s="6"/>
      <c r="QH287" s="6"/>
      <c r="QI287" s="6"/>
      <c r="QJ287" s="6"/>
      <c r="QK287" s="6"/>
      <c r="QM287" s="8"/>
      <c r="QN287" s="32"/>
      <c r="QO287" s="27"/>
      <c r="QP287" s="27"/>
      <c r="QR287" s="6"/>
      <c r="QS287" s="6"/>
      <c r="QT287" s="6"/>
      <c r="QU287" s="6"/>
      <c r="QV287" s="6"/>
      <c r="QX287" s="8"/>
      <c r="QY287" s="32"/>
      <c r="QZ287" s="27"/>
      <c r="RA287" s="27"/>
      <c r="RC287" s="6"/>
      <c r="RD287" s="6"/>
      <c r="RE287" s="6"/>
      <c r="RF287" s="6"/>
      <c r="RG287" s="6"/>
    </row>
    <row r="288" spans="141:475">
      <c r="EK288" s="8"/>
      <c r="EL288" s="32"/>
      <c r="EM288" s="27"/>
      <c r="EN288" s="27"/>
      <c r="EP288" s="6"/>
      <c r="EQ288" s="6"/>
      <c r="ER288" s="6"/>
      <c r="ES288" s="6"/>
      <c r="EU288" s="8"/>
      <c r="EV288" s="32"/>
      <c r="EW288" s="27"/>
      <c r="EX288" s="27"/>
      <c r="EZ288" s="6"/>
      <c r="FA288" s="6"/>
      <c r="FB288" s="6"/>
      <c r="FC288" s="6"/>
      <c r="FE288" s="8"/>
      <c r="FF288" s="32"/>
      <c r="FG288" s="27"/>
      <c r="FH288" s="27"/>
      <c r="FJ288" s="6"/>
      <c r="FK288" s="6"/>
      <c r="FL288" s="6"/>
      <c r="FM288" s="6"/>
      <c r="FO288" s="8"/>
      <c r="FP288" s="32"/>
      <c r="FQ288" s="27"/>
      <c r="FR288" s="27"/>
      <c r="FT288" s="6"/>
      <c r="FU288" s="6"/>
      <c r="FV288" s="6"/>
      <c r="FW288" s="6"/>
      <c r="FY288" s="8"/>
      <c r="FZ288" s="32"/>
      <c r="GA288" s="27"/>
      <c r="GB288" s="27"/>
      <c r="GD288" s="6"/>
      <c r="GE288" s="6"/>
      <c r="GF288" s="6"/>
      <c r="GG288" s="6"/>
      <c r="GI288" s="8"/>
      <c r="GJ288" s="32"/>
      <c r="GK288" s="27"/>
      <c r="GL288" s="27"/>
      <c r="GN288" s="6"/>
      <c r="GO288" s="6"/>
      <c r="GP288" s="6"/>
      <c r="GQ288" s="6"/>
      <c r="GS288" s="8"/>
      <c r="GT288" s="32"/>
      <c r="GU288" s="27"/>
      <c r="GV288" s="27"/>
      <c r="GX288" s="6"/>
      <c r="GY288" s="6"/>
      <c r="GZ288" s="6"/>
      <c r="HA288" s="6"/>
      <c r="HC288" s="8"/>
      <c r="HD288" s="32"/>
      <c r="HE288" s="27"/>
      <c r="HF288" s="27"/>
      <c r="HH288" s="6"/>
      <c r="HI288" s="6"/>
      <c r="HJ288" s="6"/>
      <c r="HK288" s="6"/>
      <c r="HM288" s="8"/>
      <c r="HN288" s="32"/>
      <c r="HO288" s="27"/>
      <c r="HP288" s="27"/>
      <c r="HR288" s="6"/>
      <c r="HS288" s="6"/>
      <c r="HT288" s="6"/>
      <c r="HU288" s="6"/>
      <c r="HW288" s="8"/>
      <c r="HX288" s="32"/>
      <c r="HY288" s="27"/>
      <c r="HZ288" s="27"/>
      <c r="IB288" s="6"/>
      <c r="IC288" s="6"/>
      <c r="ID288" s="6"/>
      <c r="IE288" s="6"/>
      <c r="IG288" s="8"/>
      <c r="IH288" s="32"/>
      <c r="II288" s="27"/>
      <c r="IJ288" s="27"/>
      <c r="IL288" s="6"/>
      <c r="IM288" s="6"/>
      <c r="IN288" s="6"/>
      <c r="IO288" s="6"/>
      <c r="IQ288" s="8"/>
      <c r="IR288" s="32"/>
      <c r="IS288" s="27"/>
      <c r="IT288" s="27"/>
      <c r="IV288" s="6"/>
      <c r="IW288" s="6"/>
      <c r="IX288" s="6"/>
      <c r="IY288" s="6"/>
      <c r="JA288" s="8"/>
      <c r="JB288" s="32"/>
      <c r="JC288" s="27"/>
      <c r="JD288" s="27"/>
      <c r="JF288" s="6"/>
      <c r="JG288" s="6"/>
      <c r="JH288" s="6"/>
      <c r="JI288" s="6"/>
      <c r="JK288" s="8"/>
      <c r="JL288" s="32"/>
      <c r="JM288" s="27"/>
      <c r="JN288" s="27"/>
      <c r="JP288" s="6"/>
      <c r="JQ288" s="6"/>
      <c r="JR288" s="6"/>
      <c r="JS288" s="6"/>
      <c r="JU288" s="8"/>
      <c r="JV288" s="32"/>
      <c r="JW288" s="27"/>
      <c r="JX288" s="27"/>
      <c r="JZ288" s="6"/>
      <c r="KA288" s="6"/>
      <c r="KB288" s="6"/>
      <c r="KC288" s="6"/>
      <c r="KE288" s="8"/>
      <c r="KF288" s="32"/>
      <c r="KG288" s="27"/>
      <c r="KH288" s="27"/>
      <c r="KJ288" s="6"/>
      <c r="KK288" s="6"/>
      <c r="KL288" s="6"/>
      <c r="KM288" s="6"/>
      <c r="KO288" s="8"/>
      <c r="KP288" s="32"/>
      <c r="KQ288" s="27"/>
      <c r="KR288" s="27"/>
      <c r="KT288" s="6"/>
      <c r="KU288" s="6"/>
      <c r="KV288" s="6"/>
      <c r="KW288" s="6"/>
      <c r="KY288" s="8"/>
      <c r="KZ288" s="32"/>
      <c r="LA288" s="27"/>
      <c r="LB288" s="27"/>
      <c r="LD288" s="6"/>
      <c r="LE288" s="6"/>
      <c r="LF288" s="6"/>
      <c r="LG288" s="6"/>
      <c r="LI288" s="8"/>
      <c r="LJ288" s="32"/>
      <c r="LK288" s="27"/>
      <c r="LL288" s="27"/>
      <c r="LN288" s="6"/>
      <c r="LO288" s="6"/>
      <c r="LP288" s="6"/>
      <c r="LQ288" s="6"/>
      <c r="LS288" s="8"/>
      <c r="LT288" s="32"/>
      <c r="LU288" s="27"/>
      <c r="LV288" s="27"/>
      <c r="LX288" s="6"/>
      <c r="LY288" s="6"/>
      <c r="LZ288" s="6"/>
      <c r="MA288" s="6"/>
      <c r="MC288" s="8"/>
      <c r="MD288" s="32"/>
      <c r="ME288" s="27"/>
      <c r="MF288" s="27"/>
      <c r="MH288" s="6"/>
      <c r="MI288" s="6"/>
      <c r="MJ288" s="6"/>
      <c r="MK288" s="6"/>
      <c r="MM288" s="8"/>
      <c r="MN288" s="32"/>
      <c r="MO288" s="27"/>
      <c r="MP288" s="27"/>
      <c r="MR288" s="6"/>
      <c r="MS288" s="6"/>
      <c r="MT288" s="6"/>
      <c r="MU288" s="6"/>
      <c r="MW288" s="8"/>
      <c r="MX288" s="32"/>
      <c r="MY288" s="27"/>
      <c r="MZ288" s="27"/>
      <c r="NB288" s="6"/>
      <c r="NC288" s="6"/>
      <c r="ND288" s="6"/>
      <c r="NE288" s="6"/>
      <c r="NG288" s="8"/>
      <c r="NH288" s="32"/>
      <c r="NI288" s="27"/>
      <c r="NJ288" s="27"/>
      <c r="NL288" s="6"/>
      <c r="NM288" s="6"/>
      <c r="NN288" s="6"/>
      <c r="NO288" s="6"/>
      <c r="NQ288" s="8"/>
      <c r="NR288" s="32"/>
      <c r="NS288" s="27"/>
      <c r="NT288" s="27"/>
      <c r="NV288" s="6"/>
      <c r="NW288" s="6"/>
      <c r="NX288" s="6"/>
      <c r="NY288" s="6"/>
      <c r="OA288" s="8"/>
      <c r="OB288" s="32"/>
      <c r="OC288" s="27"/>
      <c r="OD288" s="27"/>
      <c r="OF288" s="6"/>
      <c r="OG288" s="6"/>
      <c r="OH288" s="6"/>
      <c r="OI288" s="6"/>
      <c r="OK288" s="8"/>
      <c r="OL288" s="32"/>
      <c r="OM288" s="27"/>
      <c r="ON288" s="27"/>
      <c r="OP288" s="6"/>
      <c r="OQ288" s="6"/>
      <c r="OR288" s="6"/>
      <c r="OS288" s="6"/>
      <c r="OT288" s="6"/>
      <c r="PF288" s="8"/>
      <c r="PG288" s="32"/>
      <c r="PH288" s="27"/>
      <c r="PI288" s="27"/>
      <c r="PK288" s="6"/>
      <c r="PL288" s="6"/>
      <c r="PM288" s="6"/>
      <c r="PN288" s="6"/>
      <c r="PO288" s="6"/>
      <c r="PQ288" s="8"/>
      <c r="PR288" s="32"/>
      <c r="PS288" s="27"/>
      <c r="PT288" s="27"/>
      <c r="PV288" s="6"/>
      <c r="PW288" s="6"/>
      <c r="PX288" s="6"/>
      <c r="PY288" s="6"/>
      <c r="PZ288" s="6"/>
      <c r="QB288" s="8"/>
      <c r="QC288" s="32"/>
      <c r="QD288" s="27"/>
      <c r="QE288" s="27"/>
      <c r="QG288" s="6"/>
      <c r="QH288" s="6"/>
      <c r="QI288" s="6"/>
      <c r="QJ288" s="6"/>
      <c r="QK288" s="6"/>
      <c r="QM288" s="8"/>
      <c r="QN288" s="32"/>
      <c r="QO288" s="27"/>
      <c r="QP288" s="27"/>
      <c r="QR288" s="6"/>
      <c r="QS288" s="6"/>
      <c r="QT288" s="6"/>
      <c r="QU288" s="6"/>
      <c r="QV288" s="6"/>
      <c r="QX288" s="8"/>
      <c r="QY288" s="32"/>
      <c r="QZ288" s="27"/>
      <c r="RA288" s="27"/>
      <c r="RC288" s="6"/>
      <c r="RD288" s="6"/>
      <c r="RE288" s="6"/>
      <c r="RF288" s="6"/>
      <c r="RG288" s="6"/>
    </row>
    <row r="289" spans="141:475">
      <c r="EK289" s="8"/>
      <c r="EL289" s="32"/>
      <c r="EM289" s="27"/>
      <c r="EN289" s="27"/>
      <c r="EP289" s="6"/>
      <c r="EQ289" s="6"/>
      <c r="ER289" s="6"/>
      <c r="ES289" s="6"/>
      <c r="EU289" s="8"/>
      <c r="EV289" s="32"/>
      <c r="EW289" s="27"/>
      <c r="EX289" s="27"/>
      <c r="EZ289" s="6"/>
      <c r="FA289" s="6"/>
      <c r="FB289" s="6"/>
      <c r="FC289" s="6"/>
      <c r="FE289" s="8"/>
      <c r="FF289" s="32"/>
      <c r="FG289" s="27"/>
      <c r="FH289" s="27"/>
      <c r="FJ289" s="6"/>
      <c r="FK289" s="6"/>
      <c r="FL289" s="6"/>
      <c r="FM289" s="6"/>
      <c r="FO289" s="8"/>
      <c r="FP289" s="32"/>
      <c r="FQ289" s="27"/>
      <c r="FR289" s="27"/>
      <c r="FT289" s="6"/>
      <c r="FU289" s="6"/>
      <c r="FV289" s="6"/>
      <c r="FW289" s="6"/>
      <c r="FY289" s="8"/>
      <c r="FZ289" s="32"/>
      <c r="GA289" s="27"/>
      <c r="GB289" s="27"/>
      <c r="GD289" s="6"/>
      <c r="GE289" s="6"/>
      <c r="GF289" s="6"/>
      <c r="GG289" s="6"/>
      <c r="GI289" s="8"/>
      <c r="GJ289" s="32"/>
      <c r="GK289" s="27"/>
      <c r="GL289" s="27"/>
      <c r="GN289" s="6"/>
      <c r="GO289" s="6"/>
      <c r="GP289" s="6"/>
      <c r="GQ289" s="6"/>
      <c r="GS289" s="8"/>
      <c r="GT289" s="32"/>
      <c r="GU289" s="27"/>
      <c r="GV289" s="27"/>
      <c r="GX289" s="6"/>
      <c r="GY289" s="6"/>
      <c r="GZ289" s="6"/>
      <c r="HA289" s="6"/>
      <c r="HC289" s="8"/>
      <c r="HD289" s="32"/>
      <c r="HE289" s="27"/>
      <c r="HF289" s="27"/>
      <c r="HH289" s="6"/>
      <c r="HI289" s="6"/>
      <c r="HJ289" s="6"/>
      <c r="HK289" s="6"/>
      <c r="HM289" s="8"/>
      <c r="HN289" s="32"/>
      <c r="HO289" s="27"/>
      <c r="HP289" s="27"/>
      <c r="HR289" s="6"/>
      <c r="HS289" s="6"/>
      <c r="HT289" s="6"/>
      <c r="HU289" s="6"/>
      <c r="HW289" s="8"/>
      <c r="HX289" s="32"/>
      <c r="HY289" s="27"/>
      <c r="HZ289" s="27"/>
      <c r="IB289" s="6"/>
      <c r="IC289" s="6"/>
      <c r="ID289" s="6"/>
      <c r="IE289" s="6"/>
      <c r="IG289" s="8"/>
      <c r="IH289" s="32"/>
      <c r="II289" s="27"/>
      <c r="IJ289" s="27"/>
      <c r="IL289" s="6"/>
      <c r="IM289" s="6"/>
      <c r="IN289" s="6"/>
      <c r="IO289" s="6"/>
      <c r="IQ289" s="8"/>
      <c r="IR289" s="32"/>
      <c r="IS289" s="27"/>
      <c r="IT289" s="27"/>
      <c r="IV289" s="6"/>
      <c r="IW289" s="6"/>
      <c r="IX289" s="6"/>
      <c r="IY289" s="6"/>
      <c r="JA289" s="8"/>
      <c r="JB289" s="32"/>
      <c r="JC289" s="27"/>
      <c r="JD289" s="27"/>
      <c r="JF289" s="6"/>
      <c r="JG289" s="6"/>
      <c r="JH289" s="6"/>
      <c r="JI289" s="6"/>
      <c r="JK289" s="8"/>
      <c r="JL289" s="32"/>
      <c r="JM289" s="27"/>
      <c r="JN289" s="27"/>
      <c r="JP289" s="6"/>
      <c r="JQ289" s="6"/>
      <c r="JR289" s="6"/>
      <c r="JS289" s="6"/>
      <c r="JU289" s="8"/>
      <c r="JV289" s="32"/>
      <c r="JW289" s="27"/>
      <c r="JX289" s="27"/>
      <c r="JZ289" s="6"/>
      <c r="KA289" s="6"/>
      <c r="KB289" s="6"/>
      <c r="KC289" s="6"/>
      <c r="KE289" s="8"/>
      <c r="KF289" s="32"/>
      <c r="KG289" s="27"/>
      <c r="KH289" s="27"/>
      <c r="KJ289" s="6"/>
      <c r="KK289" s="6"/>
      <c r="KL289" s="6"/>
      <c r="KM289" s="6"/>
      <c r="KO289" s="8"/>
      <c r="KP289" s="32"/>
      <c r="KQ289" s="27"/>
      <c r="KR289" s="27"/>
      <c r="KT289" s="6"/>
      <c r="KU289" s="6"/>
      <c r="KV289" s="6"/>
      <c r="KW289" s="6"/>
      <c r="KY289" s="8"/>
      <c r="KZ289" s="32"/>
      <c r="LA289" s="27"/>
      <c r="LB289" s="27"/>
      <c r="LD289" s="6"/>
      <c r="LE289" s="6"/>
      <c r="LF289" s="6"/>
      <c r="LG289" s="6"/>
      <c r="LI289" s="8"/>
      <c r="LJ289" s="32"/>
      <c r="LK289" s="27"/>
      <c r="LL289" s="27"/>
      <c r="LN289" s="6"/>
      <c r="LO289" s="6"/>
      <c r="LP289" s="6"/>
      <c r="LQ289" s="6"/>
      <c r="LS289" s="8"/>
      <c r="LT289" s="32"/>
      <c r="LU289" s="27"/>
      <c r="LV289" s="27"/>
      <c r="LX289" s="6"/>
      <c r="LY289" s="6"/>
      <c r="LZ289" s="6"/>
      <c r="MA289" s="6"/>
      <c r="MC289" s="8"/>
      <c r="MD289" s="32"/>
      <c r="ME289" s="27"/>
      <c r="MF289" s="27"/>
      <c r="MH289" s="6"/>
      <c r="MI289" s="6"/>
      <c r="MJ289" s="6"/>
      <c r="MK289" s="6"/>
      <c r="MM289" s="8"/>
      <c r="MN289" s="32"/>
      <c r="MO289" s="27"/>
      <c r="MP289" s="27"/>
      <c r="MR289" s="6"/>
      <c r="MS289" s="6"/>
      <c r="MT289" s="6"/>
      <c r="MU289" s="6"/>
      <c r="MW289" s="8"/>
      <c r="MX289" s="32"/>
      <c r="MY289" s="27"/>
      <c r="MZ289" s="27"/>
      <c r="NB289" s="6"/>
      <c r="NC289" s="6"/>
      <c r="ND289" s="6"/>
      <c r="NE289" s="6"/>
      <c r="NG289" s="8"/>
      <c r="NH289" s="32"/>
      <c r="NI289" s="27"/>
      <c r="NJ289" s="27"/>
      <c r="NL289" s="6"/>
      <c r="NM289" s="6"/>
      <c r="NN289" s="6"/>
      <c r="NO289" s="6"/>
      <c r="NQ289" s="8"/>
      <c r="NR289" s="32"/>
      <c r="NS289" s="27"/>
      <c r="NT289" s="27"/>
      <c r="NV289" s="6"/>
      <c r="NW289" s="6"/>
      <c r="NX289" s="6"/>
      <c r="NY289" s="6"/>
      <c r="OA289" s="8"/>
      <c r="OB289" s="32"/>
      <c r="OC289" s="27"/>
      <c r="OD289" s="27"/>
      <c r="OF289" s="6"/>
      <c r="OG289" s="6"/>
      <c r="OH289" s="6"/>
      <c r="OI289" s="6"/>
      <c r="OK289" s="8"/>
      <c r="OL289" s="32"/>
      <c r="OM289" s="27"/>
      <c r="ON289" s="27"/>
      <c r="OP289" s="6"/>
      <c r="OQ289" s="6"/>
      <c r="OR289" s="6"/>
      <c r="OS289" s="6"/>
      <c r="OT289" s="6"/>
      <c r="PF289" s="8"/>
      <c r="PG289" s="32"/>
      <c r="PH289" s="27"/>
      <c r="PI289" s="27"/>
      <c r="PK289" s="6"/>
      <c r="PL289" s="6"/>
      <c r="PM289" s="6"/>
      <c r="PN289" s="6"/>
      <c r="PO289" s="6"/>
      <c r="PQ289" s="8"/>
      <c r="PR289" s="32"/>
      <c r="PS289" s="27"/>
      <c r="PT289" s="27"/>
      <c r="PV289" s="6"/>
      <c r="PW289" s="6"/>
      <c r="PX289" s="6"/>
      <c r="PY289" s="6"/>
      <c r="PZ289" s="6"/>
      <c r="QB289" s="8"/>
      <c r="QC289" s="32"/>
      <c r="QD289" s="27"/>
      <c r="QE289" s="27"/>
      <c r="QG289" s="6"/>
      <c r="QH289" s="6"/>
      <c r="QI289" s="6"/>
      <c r="QJ289" s="6"/>
      <c r="QK289" s="6"/>
      <c r="QM289" s="8"/>
      <c r="QN289" s="32"/>
      <c r="QO289" s="27"/>
      <c r="QP289" s="27"/>
      <c r="QR289" s="6"/>
      <c r="QS289" s="6"/>
      <c r="QT289" s="6"/>
      <c r="QU289" s="6"/>
      <c r="QV289" s="6"/>
      <c r="QX289" s="8"/>
      <c r="QY289" s="32"/>
      <c r="QZ289" s="27"/>
      <c r="RA289" s="27"/>
      <c r="RC289" s="6"/>
      <c r="RD289" s="6"/>
      <c r="RE289" s="6"/>
      <c r="RF289" s="6"/>
      <c r="RG289" s="6"/>
    </row>
    <row r="290" spans="141:475">
      <c r="EK290" s="8"/>
      <c r="EL290" s="32"/>
      <c r="EM290" s="27"/>
      <c r="EN290" s="27"/>
      <c r="EP290" s="6"/>
      <c r="EQ290" s="6"/>
      <c r="ER290" s="6"/>
      <c r="ES290" s="6"/>
      <c r="EU290" s="8"/>
      <c r="EV290" s="32"/>
      <c r="EW290" s="27"/>
      <c r="EX290" s="27"/>
      <c r="EZ290" s="6"/>
      <c r="FA290" s="6"/>
      <c r="FB290" s="6"/>
      <c r="FC290" s="6"/>
      <c r="FE290" s="8"/>
      <c r="FF290" s="32"/>
      <c r="FG290" s="27"/>
      <c r="FH290" s="27"/>
      <c r="FJ290" s="6"/>
      <c r="FK290" s="6"/>
      <c r="FL290" s="6"/>
      <c r="FM290" s="6"/>
      <c r="FO290" s="8"/>
      <c r="FP290" s="32"/>
      <c r="FQ290" s="27"/>
      <c r="FR290" s="27"/>
      <c r="FT290" s="6"/>
      <c r="FU290" s="6"/>
      <c r="FV290" s="6"/>
      <c r="FW290" s="6"/>
      <c r="FY290" s="8"/>
      <c r="FZ290" s="32"/>
      <c r="GA290" s="27"/>
      <c r="GB290" s="27"/>
      <c r="GD290" s="6"/>
      <c r="GE290" s="6"/>
      <c r="GF290" s="6"/>
      <c r="GG290" s="6"/>
      <c r="GI290" s="8"/>
      <c r="GJ290" s="32"/>
      <c r="GK290" s="27"/>
      <c r="GL290" s="27"/>
      <c r="GN290" s="6"/>
      <c r="GO290" s="6"/>
      <c r="GP290" s="6"/>
      <c r="GQ290" s="6"/>
      <c r="GS290" s="8"/>
      <c r="GT290" s="32"/>
      <c r="GU290" s="27"/>
      <c r="GV290" s="27"/>
      <c r="GX290" s="6"/>
      <c r="GY290" s="6"/>
      <c r="GZ290" s="6"/>
      <c r="HA290" s="6"/>
      <c r="HC290" s="8"/>
      <c r="HD290" s="32"/>
      <c r="HE290" s="27"/>
      <c r="HF290" s="27"/>
      <c r="HH290" s="6"/>
      <c r="HI290" s="6"/>
      <c r="HJ290" s="6"/>
      <c r="HK290" s="6"/>
      <c r="HM290" s="8"/>
      <c r="HN290" s="32"/>
      <c r="HO290" s="27"/>
      <c r="HP290" s="27"/>
      <c r="HR290" s="6"/>
      <c r="HS290" s="6"/>
      <c r="HT290" s="6"/>
      <c r="HU290" s="6"/>
      <c r="HW290" s="8"/>
      <c r="HX290" s="32"/>
      <c r="HY290" s="27"/>
      <c r="HZ290" s="27"/>
      <c r="IB290" s="6"/>
      <c r="IC290" s="6"/>
      <c r="ID290" s="6"/>
      <c r="IE290" s="6"/>
      <c r="IG290" s="8"/>
      <c r="IH290" s="32"/>
      <c r="II290" s="27"/>
      <c r="IJ290" s="27"/>
      <c r="IL290" s="6"/>
      <c r="IM290" s="6"/>
      <c r="IN290" s="6"/>
      <c r="IO290" s="6"/>
      <c r="IQ290" s="8"/>
      <c r="IR290" s="32"/>
      <c r="IS290" s="27"/>
      <c r="IT290" s="27"/>
      <c r="IV290" s="6"/>
      <c r="IW290" s="6"/>
      <c r="IX290" s="6"/>
      <c r="IY290" s="6"/>
      <c r="JA290" s="8"/>
      <c r="JB290" s="32"/>
      <c r="JC290" s="27"/>
      <c r="JD290" s="27"/>
      <c r="JF290" s="6"/>
      <c r="JG290" s="6"/>
      <c r="JH290" s="6"/>
      <c r="JI290" s="6"/>
      <c r="JK290" s="8"/>
      <c r="JL290" s="32"/>
      <c r="JM290" s="27"/>
      <c r="JN290" s="27"/>
      <c r="JP290" s="6"/>
      <c r="JQ290" s="6"/>
      <c r="JR290" s="6"/>
      <c r="JS290" s="6"/>
      <c r="JU290" s="8"/>
      <c r="JV290" s="32"/>
      <c r="JW290" s="27"/>
      <c r="JX290" s="27"/>
      <c r="JZ290" s="6"/>
      <c r="KA290" s="6"/>
      <c r="KB290" s="6"/>
      <c r="KC290" s="6"/>
      <c r="KE290" s="8"/>
      <c r="KF290" s="32"/>
      <c r="KG290" s="27"/>
      <c r="KH290" s="27"/>
      <c r="KJ290" s="6"/>
      <c r="KK290" s="6"/>
      <c r="KL290" s="6"/>
      <c r="KM290" s="6"/>
      <c r="KO290" s="8"/>
      <c r="KP290" s="32"/>
      <c r="KQ290" s="27"/>
      <c r="KR290" s="27"/>
      <c r="KT290" s="6"/>
      <c r="KU290" s="6"/>
      <c r="KV290" s="6"/>
      <c r="KW290" s="6"/>
      <c r="KY290" s="8"/>
      <c r="KZ290" s="32"/>
      <c r="LA290" s="27"/>
      <c r="LB290" s="27"/>
      <c r="LD290" s="6"/>
      <c r="LE290" s="6"/>
      <c r="LF290" s="6"/>
      <c r="LG290" s="6"/>
      <c r="LI290" s="8"/>
      <c r="LJ290" s="32"/>
      <c r="LK290" s="27"/>
      <c r="LL290" s="27"/>
      <c r="LN290" s="6"/>
      <c r="LO290" s="6"/>
      <c r="LP290" s="6"/>
      <c r="LQ290" s="6"/>
      <c r="LS290" s="8"/>
      <c r="LT290" s="32"/>
      <c r="LU290" s="27"/>
      <c r="LV290" s="27"/>
      <c r="LX290" s="6"/>
      <c r="LY290" s="6"/>
      <c r="LZ290" s="6"/>
      <c r="MA290" s="6"/>
      <c r="MC290" s="8"/>
      <c r="MD290" s="32"/>
      <c r="ME290" s="27"/>
      <c r="MF290" s="27"/>
      <c r="MH290" s="6"/>
      <c r="MI290" s="6"/>
      <c r="MJ290" s="6"/>
      <c r="MK290" s="6"/>
      <c r="MM290" s="8"/>
      <c r="MN290" s="32"/>
      <c r="MO290" s="27"/>
      <c r="MP290" s="27"/>
      <c r="MR290" s="6"/>
      <c r="MS290" s="6"/>
      <c r="MT290" s="6"/>
      <c r="MU290" s="6"/>
      <c r="MW290" s="8"/>
      <c r="MX290" s="32"/>
      <c r="MY290" s="27"/>
      <c r="MZ290" s="27"/>
      <c r="NB290" s="6"/>
      <c r="NC290" s="6"/>
      <c r="ND290" s="6"/>
      <c r="NE290" s="6"/>
      <c r="NG290" s="8"/>
      <c r="NH290" s="32"/>
      <c r="NI290" s="27"/>
      <c r="NJ290" s="27"/>
      <c r="NL290" s="6"/>
      <c r="NM290" s="6"/>
      <c r="NN290" s="6"/>
      <c r="NO290" s="6"/>
      <c r="NQ290" s="8"/>
      <c r="NR290" s="32"/>
      <c r="NS290" s="27"/>
      <c r="NT290" s="27"/>
      <c r="NV290" s="6"/>
      <c r="NW290" s="6"/>
      <c r="NX290" s="6"/>
      <c r="NY290" s="6"/>
      <c r="OA290" s="8"/>
      <c r="OB290" s="32"/>
      <c r="OC290" s="27"/>
      <c r="OD290" s="27"/>
      <c r="OF290" s="6"/>
      <c r="OG290" s="6"/>
      <c r="OH290" s="6"/>
      <c r="OI290" s="6"/>
      <c r="OK290" s="8"/>
      <c r="OL290" s="32"/>
      <c r="OM290" s="27"/>
      <c r="ON290" s="27"/>
      <c r="OP290" s="6"/>
      <c r="OQ290" s="6"/>
      <c r="OR290" s="6"/>
      <c r="OS290" s="6"/>
      <c r="OT290" s="6"/>
      <c r="PF290" s="8"/>
      <c r="PG290" s="32"/>
      <c r="PH290" s="27"/>
      <c r="PI290" s="27"/>
      <c r="PK290" s="6"/>
      <c r="PL290" s="6"/>
      <c r="PM290" s="6"/>
      <c r="PN290" s="6"/>
      <c r="PO290" s="6"/>
      <c r="PQ290" s="8"/>
      <c r="PR290" s="32"/>
      <c r="PS290" s="27"/>
      <c r="PT290" s="27"/>
      <c r="PV290" s="6"/>
      <c r="PW290" s="6"/>
      <c r="PX290" s="6"/>
      <c r="PY290" s="6"/>
      <c r="PZ290" s="6"/>
      <c r="QB290" s="8"/>
      <c r="QC290" s="32"/>
      <c r="QD290" s="27"/>
      <c r="QE290" s="27"/>
      <c r="QG290" s="6"/>
      <c r="QH290" s="6"/>
      <c r="QI290" s="6"/>
      <c r="QJ290" s="6"/>
      <c r="QK290" s="6"/>
      <c r="QM290" s="8"/>
      <c r="QN290" s="32"/>
      <c r="QO290" s="27"/>
      <c r="QP290" s="27"/>
      <c r="QR290" s="6"/>
      <c r="QS290" s="6"/>
      <c r="QT290" s="6"/>
      <c r="QU290" s="6"/>
      <c r="QV290" s="6"/>
      <c r="QX290" s="8"/>
      <c r="QY290" s="32"/>
      <c r="QZ290" s="27"/>
      <c r="RA290" s="27"/>
      <c r="RC290" s="6"/>
      <c r="RD290" s="6"/>
      <c r="RE290" s="6"/>
      <c r="RF290" s="6"/>
      <c r="RG290" s="6"/>
    </row>
    <row r="291" spans="141:475">
      <c r="EK291" s="8"/>
      <c r="EL291" s="32"/>
      <c r="EM291" s="27"/>
      <c r="EN291" s="27"/>
      <c r="EP291" s="6"/>
      <c r="EQ291" s="6"/>
      <c r="ER291" s="6"/>
      <c r="ES291" s="6"/>
      <c r="EU291" s="8"/>
      <c r="EV291" s="32"/>
      <c r="EW291" s="27"/>
      <c r="EX291" s="27"/>
      <c r="EZ291" s="6"/>
      <c r="FA291" s="6"/>
      <c r="FB291" s="6"/>
      <c r="FC291" s="6"/>
      <c r="FE291" s="8"/>
      <c r="FF291" s="32"/>
      <c r="FG291" s="27"/>
      <c r="FH291" s="27"/>
      <c r="FJ291" s="6"/>
      <c r="FK291" s="6"/>
      <c r="FL291" s="6"/>
      <c r="FM291" s="6"/>
      <c r="FO291" s="8"/>
      <c r="FP291" s="32"/>
      <c r="FQ291" s="27"/>
      <c r="FR291" s="27"/>
      <c r="FT291" s="6"/>
      <c r="FU291" s="6"/>
      <c r="FV291" s="6"/>
      <c r="FW291" s="6"/>
      <c r="FY291" s="8"/>
      <c r="FZ291" s="32"/>
      <c r="GA291" s="27"/>
      <c r="GB291" s="27"/>
      <c r="GD291" s="6"/>
      <c r="GE291" s="6"/>
      <c r="GF291" s="6"/>
      <c r="GG291" s="6"/>
      <c r="GI291" s="8"/>
      <c r="GJ291" s="32"/>
      <c r="GK291" s="27"/>
      <c r="GL291" s="27"/>
      <c r="GN291" s="6"/>
      <c r="GO291" s="6"/>
      <c r="GP291" s="6"/>
      <c r="GQ291" s="6"/>
      <c r="GS291" s="8"/>
      <c r="GT291" s="32"/>
      <c r="GU291" s="27"/>
      <c r="GV291" s="27"/>
      <c r="GX291" s="6"/>
      <c r="GY291" s="6"/>
      <c r="GZ291" s="6"/>
      <c r="HA291" s="6"/>
      <c r="HC291" s="8"/>
      <c r="HD291" s="32"/>
      <c r="HE291" s="27"/>
      <c r="HF291" s="27"/>
      <c r="HH291" s="6"/>
      <c r="HI291" s="6"/>
      <c r="HJ291" s="6"/>
      <c r="HK291" s="6"/>
      <c r="HM291" s="8"/>
      <c r="HN291" s="32"/>
      <c r="HO291" s="27"/>
      <c r="HP291" s="27"/>
      <c r="HR291" s="6"/>
      <c r="HS291" s="6"/>
      <c r="HT291" s="6"/>
      <c r="HU291" s="6"/>
      <c r="HW291" s="8"/>
      <c r="HX291" s="32"/>
      <c r="HY291" s="27"/>
      <c r="HZ291" s="27"/>
      <c r="IB291" s="6"/>
      <c r="IC291" s="6"/>
      <c r="ID291" s="6"/>
      <c r="IE291" s="6"/>
      <c r="IG291" s="8"/>
      <c r="IH291" s="32"/>
      <c r="II291" s="27"/>
      <c r="IJ291" s="27"/>
      <c r="IL291" s="6"/>
      <c r="IM291" s="6"/>
      <c r="IN291" s="6"/>
      <c r="IO291" s="6"/>
      <c r="IQ291" s="8"/>
      <c r="IR291" s="32"/>
      <c r="IS291" s="27"/>
      <c r="IT291" s="27"/>
      <c r="IV291" s="6"/>
      <c r="IW291" s="6"/>
      <c r="IX291" s="6"/>
      <c r="IY291" s="6"/>
      <c r="JA291" s="8"/>
      <c r="JB291" s="32"/>
      <c r="JC291" s="27"/>
      <c r="JD291" s="27"/>
      <c r="JF291" s="6"/>
      <c r="JG291" s="6"/>
      <c r="JH291" s="6"/>
      <c r="JI291" s="6"/>
      <c r="JK291" s="8"/>
      <c r="JL291" s="32"/>
      <c r="JM291" s="27"/>
      <c r="JN291" s="27"/>
      <c r="JP291" s="6"/>
      <c r="JQ291" s="6"/>
      <c r="JR291" s="6"/>
      <c r="JS291" s="6"/>
      <c r="JU291" s="8"/>
      <c r="JV291" s="32"/>
      <c r="JW291" s="27"/>
      <c r="JX291" s="27"/>
      <c r="JZ291" s="6"/>
      <c r="KA291" s="6"/>
      <c r="KB291" s="6"/>
      <c r="KC291" s="6"/>
      <c r="KE291" s="8"/>
      <c r="KF291" s="32"/>
      <c r="KG291" s="27"/>
      <c r="KH291" s="27"/>
      <c r="KJ291" s="6"/>
      <c r="KK291" s="6"/>
      <c r="KL291" s="6"/>
      <c r="KM291" s="6"/>
      <c r="KO291" s="8"/>
      <c r="KP291" s="32"/>
      <c r="KQ291" s="27"/>
      <c r="KR291" s="27"/>
      <c r="KT291" s="6"/>
      <c r="KU291" s="6"/>
      <c r="KV291" s="6"/>
      <c r="KW291" s="6"/>
      <c r="KY291" s="8"/>
      <c r="KZ291" s="32"/>
      <c r="LA291" s="27"/>
      <c r="LB291" s="27"/>
      <c r="LD291" s="6"/>
      <c r="LE291" s="6"/>
      <c r="LF291" s="6"/>
      <c r="LG291" s="6"/>
      <c r="LI291" s="8"/>
      <c r="LJ291" s="32"/>
      <c r="LK291" s="27"/>
      <c r="LL291" s="27"/>
      <c r="LN291" s="6"/>
      <c r="LO291" s="6"/>
      <c r="LP291" s="6"/>
      <c r="LQ291" s="6"/>
      <c r="LS291" s="8"/>
      <c r="LT291" s="32"/>
      <c r="LU291" s="27"/>
      <c r="LV291" s="27"/>
      <c r="LX291" s="6"/>
      <c r="LY291" s="6"/>
      <c r="LZ291" s="6"/>
      <c r="MA291" s="6"/>
      <c r="MC291" s="8"/>
      <c r="MD291" s="32"/>
      <c r="ME291" s="27"/>
      <c r="MF291" s="27"/>
      <c r="MH291" s="6"/>
      <c r="MI291" s="6"/>
      <c r="MJ291" s="6"/>
      <c r="MK291" s="6"/>
      <c r="MM291" s="8"/>
      <c r="MN291" s="32"/>
      <c r="MO291" s="27"/>
      <c r="MP291" s="27"/>
      <c r="MR291" s="6"/>
      <c r="MS291" s="6"/>
      <c r="MT291" s="6"/>
      <c r="MU291" s="6"/>
      <c r="MW291" s="8"/>
      <c r="MX291" s="32"/>
      <c r="MY291" s="27"/>
      <c r="MZ291" s="27"/>
      <c r="NB291" s="6"/>
      <c r="NC291" s="6"/>
      <c r="ND291" s="6"/>
      <c r="NE291" s="6"/>
      <c r="NG291" s="8"/>
      <c r="NH291" s="32"/>
      <c r="NI291" s="27"/>
      <c r="NJ291" s="27"/>
      <c r="NL291" s="6"/>
      <c r="NM291" s="6"/>
      <c r="NN291" s="6"/>
      <c r="NO291" s="6"/>
      <c r="NQ291" s="8"/>
      <c r="NR291" s="32"/>
      <c r="NS291" s="27"/>
      <c r="NT291" s="27"/>
      <c r="NV291" s="6"/>
      <c r="NW291" s="6"/>
      <c r="NX291" s="6"/>
      <c r="NY291" s="6"/>
      <c r="OA291" s="8"/>
      <c r="OB291" s="32"/>
      <c r="OC291" s="27"/>
      <c r="OD291" s="27"/>
      <c r="OF291" s="6"/>
      <c r="OG291" s="6"/>
      <c r="OH291" s="6"/>
      <c r="OI291" s="6"/>
      <c r="OK291" s="8"/>
      <c r="OL291" s="32"/>
      <c r="OM291" s="27"/>
      <c r="ON291" s="27"/>
      <c r="OP291" s="6"/>
      <c r="OQ291" s="6"/>
      <c r="OR291" s="6"/>
      <c r="OS291" s="6"/>
      <c r="OT291" s="6"/>
      <c r="PF291" s="8"/>
      <c r="PG291" s="32"/>
      <c r="PH291" s="27"/>
      <c r="PI291" s="27"/>
      <c r="PK291" s="6"/>
      <c r="PL291" s="6"/>
      <c r="PM291" s="6"/>
      <c r="PN291" s="6"/>
      <c r="PO291" s="6"/>
      <c r="PQ291" s="8"/>
      <c r="PR291" s="32"/>
      <c r="PS291" s="27"/>
      <c r="PT291" s="27"/>
      <c r="PV291" s="6"/>
      <c r="PW291" s="6"/>
      <c r="PX291" s="6"/>
      <c r="PY291" s="6"/>
      <c r="PZ291" s="6"/>
      <c r="QB291" s="8"/>
      <c r="QC291" s="32"/>
      <c r="QD291" s="27"/>
      <c r="QE291" s="27"/>
      <c r="QG291" s="6"/>
      <c r="QH291" s="6"/>
      <c r="QI291" s="6"/>
      <c r="QJ291" s="6"/>
      <c r="QK291" s="6"/>
      <c r="QM291" s="8"/>
      <c r="QN291" s="32"/>
      <c r="QO291" s="27"/>
      <c r="QP291" s="27"/>
      <c r="QR291" s="6"/>
      <c r="QS291" s="6"/>
      <c r="QT291" s="6"/>
      <c r="QU291" s="6"/>
      <c r="QV291" s="6"/>
      <c r="QX291" s="8"/>
      <c r="QY291" s="32"/>
      <c r="QZ291" s="27"/>
      <c r="RA291" s="27"/>
      <c r="RC291" s="6"/>
      <c r="RD291" s="6"/>
      <c r="RE291" s="6"/>
      <c r="RF291" s="6"/>
      <c r="RG291" s="6"/>
    </row>
    <row r="292" spans="141:475">
      <c r="EK292" s="8"/>
      <c r="EL292" s="32"/>
      <c r="EM292" s="27"/>
      <c r="EN292" s="27"/>
      <c r="EP292" s="6"/>
      <c r="EQ292" s="6"/>
      <c r="ER292" s="6"/>
      <c r="ES292" s="6"/>
      <c r="EU292" s="8"/>
      <c r="EV292" s="32"/>
      <c r="EW292" s="27"/>
      <c r="EX292" s="27"/>
      <c r="EZ292" s="6"/>
      <c r="FA292" s="6"/>
      <c r="FB292" s="6"/>
      <c r="FC292" s="6"/>
      <c r="FE292" s="8"/>
      <c r="FF292" s="32"/>
      <c r="FG292" s="27"/>
      <c r="FH292" s="27"/>
      <c r="FJ292" s="6"/>
      <c r="FK292" s="6"/>
      <c r="FL292" s="6"/>
      <c r="FM292" s="6"/>
      <c r="FO292" s="8"/>
      <c r="FP292" s="32"/>
      <c r="FQ292" s="27"/>
      <c r="FR292" s="27"/>
      <c r="FT292" s="6"/>
      <c r="FU292" s="6"/>
      <c r="FV292" s="6"/>
      <c r="FW292" s="6"/>
      <c r="FY292" s="8"/>
      <c r="FZ292" s="32"/>
      <c r="GA292" s="27"/>
      <c r="GB292" s="27"/>
      <c r="GD292" s="6"/>
      <c r="GE292" s="6"/>
      <c r="GF292" s="6"/>
      <c r="GG292" s="6"/>
      <c r="GI292" s="8"/>
      <c r="GJ292" s="32"/>
      <c r="GK292" s="27"/>
      <c r="GL292" s="27"/>
      <c r="GN292" s="6"/>
      <c r="GO292" s="6"/>
      <c r="GP292" s="6"/>
      <c r="GQ292" s="6"/>
      <c r="GS292" s="8"/>
      <c r="GT292" s="32"/>
      <c r="GU292" s="27"/>
      <c r="GV292" s="27"/>
      <c r="GX292" s="6"/>
      <c r="GY292" s="6"/>
      <c r="GZ292" s="6"/>
      <c r="HA292" s="6"/>
      <c r="HC292" s="8"/>
      <c r="HD292" s="32"/>
      <c r="HE292" s="27"/>
      <c r="HF292" s="27"/>
      <c r="HH292" s="6"/>
      <c r="HI292" s="6"/>
      <c r="HJ292" s="6"/>
      <c r="HK292" s="6"/>
      <c r="HM292" s="8"/>
      <c r="HN292" s="32"/>
      <c r="HO292" s="27"/>
      <c r="HP292" s="27"/>
      <c r="HR292" s="6"/>
      <c r="HS292" s="6"/>
      <c r="HT292" s="6"/>
      <c r="HU292" s="6"/>
      <c r="HW292" s="8"/>
      <c r="HX292" s="32"/>
      <c r="HY292" s="27"/>
      <c r="HZ292" s="27"/>
      <c r="IB292" s="6"/>
      <c r="IC292" s="6"/>
      <c r="ID292" s="6"/>
      <c r="IE292" s="6"/>
      <c r="IG292" s="8"/>
      <c r="IH292" s="32"/>
      <c r="II292" s="27"/>
      <c r="IJ292" s="27"/>
      <c r="IL292" s="6"/>
      <c r="IM292" s="6"/>
      <c r="IN292" s="6"/>
      <c r="IO292" s="6"/>
      <c r="IQ292" s="8"/>
      <c r="IR292" s="32"/>
      <c r="IS292" s="27"/>
      <c r="IT292" s="27"/>
      <c r="IV292" s="6"/>
      <c r="IW292" s="6"/>
      <c r="IX292" s="6"/>
      <c r="IY292" s="6"/>
      <c r="JA292" s="8"/>
      <c r="JB292" s="32"/>
      <c r="JC292" s="27"/>
      <c r="JD292" s="27"/>
      <c r="JF292" s="6"/>
      <c r="JG292" s="6"/>
      <c r="JH292" s="6"/>
      <c r="JI292" s="6"/>
      <c r="JK292" s="8"/>
      <c r="JL292" s="32"/>
      <c r="JM292" s="27"/>
      <c r="JN292" s="27"/>
      <c r="JP292" s="6"/>
      <c r="JQ292" s="6"/>
      <c r="JR292" s="6"/>
      <c r="JS292" s="6"/>
      <c r="JU292" s="8"/>
      <c r="JV292" s="32"/>
      <c r="JW292" s="27"/>
      <c r="JX292" s="27"/>
      <c r="JZ292" s="6"/>
      <c r="KA292" s="6"/>
      <c r="KB292" s="6"/>
      <c r="KC292" s="6"/>
      <c r="KE292" s="8"/>
      <c r="KF292" s="32"/>
      <c r="KG292" s="27"/>
      <c r="KH292" s="27"/>
      <c r="KJ292" s="6"/>
      <c r="KK292" s="6"/>
      <c r="KL292" s="6"/>
      <c r="KM292" s="6"/>
      <c r="KO292" s="8"/>
      <c r="KP292" s="32"/>
      <c r="KQ292" s="27"/>
      <c r="KR292" s="27"/>
      <c r="KT292" s="6"/>
      <c r="KU292" s="6"/>
      <c r="KV292" s="6"/>
      <c r="KW292" s="6"/>
      <c r="KY292" s="8"/>
      <c r="KZ292" s="32"/>
      <c r="LA292" s="27"/>
      <c r="LB292" s="27"/>
      <c r="LD292" s="6"/>
      <c r="LE292" s="6"/>
      <c r="LF292" s="6"/>
      <c r="LG292" s="6"/>
      <c r="LI292" s="8"/>
      <c r="LJ292" s="32"/>
      <c r="LK292" s="27"/>
      <c r="LL292" s="27"/>
      <c r="LN292" s="6"/>
      <c r="LO292" s="6"/>
      <c r="LP292" s="6"/>
      <c r="LQ292" s="6"/>
      <c r="LS292" s="8"/>
      <c r="LT292" s="32"/>
      <c r="LU292" s="27"/>
      <c r="LV292" s="27"/>
      <c r="LX292" s="6"/>
      <c r="LY292" s="6"/>
      <c r="LZ292" s="6"/>
      <c r="MA292" s="6"/>
      <c r="MC292" s="8"/>
      <c r="MD292" s="32"/>
      <c r="ME292" s="27"/>
      <c r="MF292" s="27"/>
      <c r="MH292" s="6"/>
      <c r="MI292" s="6"/>
      <c r="MJ292" s="6"/>
      <c r="MK292" s="6"/>
      <c r="MM292" s="8"/>
      <c r="MN292" s="32"/>
      <c r="MO292" s="27"/>
      <c r="MP292" s="27"/>
      <c r="MR292" s="6"/>
      <c r="MS292" s="6"/>
      <c r="MT292" s="6"/>
      <c r="MU292" s="6"/>
      <c r="MW292" s="8"/>
      <c r="MX292" s="32"/>
      <c r="MY292" s="27"/>
      <c r="MZ292" s="27"/>
      <c r="NB292" s="6"/>
      <c r="NC292" s="6"/>
      <c r="ND292" s="6"/>
      <c r="NE292" s="6"/>
      <c r="NG292" s="8"/>
      <c r="NH292" s="32"/>
      <c r="NI292" s="27"/>
      <c r="NJ292" s="27"/>
      <c r="NL292" s="6"/>
      <c r="NM292" s="6"/>
      <c r="NN292" s="6"/>
      <c r="NO292" s="6"/>
      <c r="NQ292" s="8"/>
      <c r="NR292" s="32"/>
      <c r="NS292" s="27"/>
      <c r="NT292" s="27"/>
      <c r="NV292" s="6"/>
      <c r="NW292" s="6"/>
      <c r="NX292" s="6"/>
      <c r="NY292" s="6"/>
      <c r="OA292" s="8"/>
      <c r="OB292" s="32"/>
      <c r="OC292" s="27"/>
      <c r="OD292" s="27"/>
      <c r="OF292" s="6"/>
      <c r="OG292" s="6"/>
      <c r="OH292" s="6"/>
      <c r="OI292" s="6"/>
      <c r="OK292" s="8"/>
      <c r="OL292" s="32"/>
      <c r="OM292" s="27"/>
      <c r="ON292" s="27"/>
      <c r="OP292" s="6"/>
      <c r="OQ292" s="6"/>
      <c r="OR292" s="6"/>
      <c r="OS292" s="6"/>
      <c r="OT292" s="6"/>
      <c r="PF292" s="8"/>
      <c r="PG292" s="32"/>
      <c r="PH292" s="27"/>
      <c r="PI292" s="27"/>
      <c r="PK292" s="6"/>
      <c r="PL292" s="6"/>
      <c r="PM292" s="6"/>
      <c r="PN292" s="6"/>
      <c r="PO292" s="6"/>
      <c r="PQ292" s="8"/>
      <c r="PR292" s="32"/>
      <c r="PS292" s="27"/>
      <c r="PT292" s="27"/>
      <c r="PV292" s="6"/>
      <c r="PW292" s="6"/>
      <c r="PX292" s="6"/>
      <c r="PY292" s="6"/>
      <c r="PZ292" s="6"/>
      <c r="QB292" s="8"/>
      <c r="QC292" s="32"/>
      <c r="QD292" s="27"/>
      <c r="QE292" s="27"/>
      <c r="QG292" s="6"/>
      <c r="QH292" s="6"/>
      <c r="QI292" s="6"/>
      <c r="QJ292" s="6"/>
      <c r="QK292" s="6"/>
      <c r="QM292" s="8"/>
      <c r="QN292" s="32"/>
      <c r="QO292" s="27"/>
      <c r="QP292" s="27"/>
      <c r="QR292" s="6"/>
      <c r="QS292" s="6"/>
      <c r="QT292" s="6"/>
      <c r="QU292" s="6"/>
      <c r="QV292" s="6"/>
      <c r="QX292" s="8"/>
      <c r="QY292" s="32"/>
      <c r="QZ292" s="27"/>
      <c r="RA292" s="27"/>
      <c r="RC292" s="6"/>
      <c r="RD292" s="6"/>
      <c r="RE292" s="6"/>
      <c r="RF292" s="6"/>
      <c r="RG292" s="6"/>
    </row>
    <row r="293" spans="141:475">
      <c r="EK293" s="8"/>
      <c r="EL293" s="32"/>
      <c r="EM293" s="27"/>
      <c r="EN293" s="27"/>
      <c r="EP293" s="6"/>
      <c r="EQ293" s="6"/>
      <c r="ER293" s="6"/>
      <c r="ES293" s="6"/>
      <c r="EU293" s="8"/>
      <c r="EV293" s="32"/>
      <c r="EW293" s="27"/>
      <c r="EX293" s="27"/>
      <c r="EZ293" s="6"/>
      <c r="FA293" s="6"/>
      <c r="FB293" s="6"/>
      <c r="FC293" s="6"/>
      <c r="FE293" s="8"/>
      <c r="FF293" s="32"/>
      <c r="FG293" s="27"/>
      <c r="FH293" s="27"/>
      <c r="FJ293" s="6"/>
      <c r="FK293" s="6"/>
      <c r="FL293" s="6"/>
      <c r="FM293" s="6"/>
      <c r="FO293" s="8"/>
      <c r="FP293" s="32"/>
      <c r="FQ293" s="27"/>
      <c r="FR293" s="27"/>
      <c r="FT293" s="6"/>
      <c r="FU293" s="6"/>
      <c r="FV293" s="6"/>
      <c r="FW293" s="6"/>
      <c r="FY293" s="8"/>
      <c r="FZ293" s="32"/>
      <c r="GA293" s="27"/>
      <c r="GB293" s="27"/>
      <c r="GD293" s="6"/>
      <c r="GE293" s="6"/>
      <c r="GF293" s="6"/>
      <c r="GG293" s="6"/>
      <c r="GI293" s="8"/>
      <c r="GJ293" s="32"/>
      <c r="GK293" s="27"/>
      <c r="GL293" s="27"/>
      <c r="GN293" s="6"/>
      <c r="GO293" s="6"/>
      <c r="GP293" s="6"/>
      <c r="GQ293" s="6"/>
      <c r="GS293" s="8"/>
      <c r="GT293" s="32"/>
      <c r="GU293" s="27"/>
      <c r="GV293" s="27"/>
      <c r="GX293" s="6"/>
      <c r="GY293" s="6"/>
      <c r="GZ293" s="6"/>
      <c r="HA293" s="6"/>
      <c r="HC293" s="8"/>
      <c r="HD293" s="32"/>
      <c r="HE293" s="27"/>
      <c r="HF293" s="27"/>
      <c r="HH293" s="6"/>
      <c r="HI293" s="6"/>
      <c r="HJ293" s="6"/>
      <c r="HK293" s="6"/>
      <c r="HM293" s="8"/>
      <c r="HN293" s="32"/>
      <c r="HO293" s="27"/>
      <c r="HP293" s="27"/>
      <c r="HR293" s="6"/>
      <c r="HS293" s="6"/>
      <c r="HT293" s="6"/>
      <c r="HU293" s="6"/>
      <c r="HW293" s="8"/>
      <c r="HX293" s="32"/>
      <c r="HY293" s="27"/>
      <c r="HZ293" s="27"/>
      <c r="IB293" s="6"/>
      <c r="IC293" s="6"/>
      <c r="ID293" s="6"/>
      <c r="IE293" s="6"/>
      <c r="IG293" s="8"/>
      <c r="IH293" s="32"/>
      <c r="II293" s="27"/>
      <c r="IJ293" s="27"/>
      <c r="IL293" s="6"/>
      <c r="IM293" s="6"/>
      <c r="IN293" s="6"/>
      <c r="IO293" s="6"/>
      <c r="IQ293" s="8"/>
      <c r="IR293" s="32"/>
      <c r="IS293" s="27"/>
      <c r="IT293" s="27"/>
      <c r="IV293" s="6"/>
      <c r="IW293" s="6"/>
      <c r="IX293" s="6"/>
      <c r="IY293" s="6"/>
      <c r="JA293" s="8"/>
      <c r="JB293" s="32"/>
      <c r="JC293" s="27"/>
      <c r="JD293" s="27"/>
      <c r="JF293" s="6"/>
      <c r="JG293" s="6"/>
      <c r="JH293" s="6"/>
      <c r="JI293" s="6"/>
      <c r="JK293" s="8"/>
      <c r="JL293" s="32"/>
      <c r="JM293" s="27"/>
      <c r="JN293" s="27"/>
      <c r="JP293" s="6"/>
      <c r="JQ293" s="6"/>
      <c r="JR293" s="6"/>
      <c r="JS293" s="6"/>
      <c r="JU293" s="8"/>
      <c r="JV293" s="32"/>
      <c r="JW293" s="27"/>
      <c r="JX293" s="27"/>
      <c r="JZ293" s="6"/>
      <c r="KA293" s="6"/>
      <c r="KB293" s="6"/>
      <c r="KC293" s="6"/>
      <c r="KE293" s="8"/>
      <c r="KF293" s="32"/>
      <c r="KG293" s="27"/>
      <c r="KH293" s="27"/>
      <c r="KJ293" s="6"/>
      <c r="KK293" s="6"/>
      <c r="KL293" s="6"/>
      <c r="KM293" s="6"/>
      <c r="KO293" s="8"/>
      <c r="KP293" s="32"/>
      <c r="KQ293" s="27"/>
      <c r="KR293" s="27"/>
      <c r="KT293" s="6"/>
      <c r="KU293" s="6"/>
      <c r="KV293" s="6"/>
      <c r="KW293" s="6"/>
      <c r="KY293" s="8"/>
      <c r="KZ293" s="32"/>
      <c r="LA293" s="27"/>
      <c r="LB293" s="27"/>
      <c r="LD293" s="6"/>
      <c r="LE293" s="6"/>
      <c r="LF293" s="6"/>
      <c r="LG293" s="6"/>
      <c r="LI293" s="8"/>
      <c r="LJ293" s="32"/>
      <c r="LK293" s="27"/>
      <c r="LL293" s="27"/>
      <c r="LN293" s="6"/>
      <c r="LO293" s="6"/>
      <c r="LP293" s="6"/>
      <c r="LQ293" s="6"/>
      <c r="LS293" s="8"/>
      <c r="LT293" s="32"/>
      <c r="LU293" s="27"/>
      <c r="LV293" s="27"/>
      <c r="LX293" s="6"/>
      <c r="LY293" s="6"/>
      <c r="LZ293" s="6"/>
      <c r="MA293" s="6"/>
      <c r="MC293" s="8"/>
      <c r="MD293" s="32"/>
      <c r="ME293" s="27"/>
      <c r="MF293" s="27"/>
      <c r="MH293" s="6"/>
      <c r="MI293" s="6"/>
      <c r="MJ293" s="6"/>
      <c r="MK293" s="6"/>
      <c r="MM293" s="8"/>
      <c r="MN293" s="32"/>
      <c r="MO293" s="27"/>
      <c r="MP293" s="27"/>
      <c r="MR293" s="6"/>
      <c r="MS293" s="6"/>
      <c r="MT293" s="6"/>
      <c r="MU293" s="6"/>
      <c r="MW293" s="8"/>
      <c r="MX293" s="32"/>
      <c r="MY293" s="27"/>
      <c r="MZ293" s="27"/>
      <c r="NB293" s="6"/>
      <c r="NC293" s="6"/>
      <c r="ND293" s="6"/>
      <c r="NE293" s="6"/>
      <c r="NG293" s="8"/>
      <c r="NH293" s="32"/>
      <c r="NI293" s="27"/>
      <c r="NJ293" s="27"/>
      <c r="NL293" s="6"/>
      <c r="NM293" s="6"/>
      <c r="NN293" s="6"/>
      <c r="NO293" s="6"/>
      <c r="NQ293" s="8"/>
      <c r="NR293" s="32"/>
      <c r="NS293" s="27"/>
      <c r="NT293" s="27"/>
      <c r="NV293" s="6"/>
      <c r="NW293" s="6"/>
      <c r="NX293" s="6"/>
      <c r="NY293" s="6"/>
      <c r="OA293" s="8"/>
      <c r="OB293" s="32"/>
      <c r="OC293" s="27"/>
      <c r="OD293" s="27"/>
      <c r="OF293" s="6"/>
      <c r="OG293" s="6"/>
      <c r="OH293" s="6"/>
      <c r="OI293" s="6"/>
      <c r="OK293" s="8"/>
      <c r="OL293" s="32"/>
      <c r="OM293" s="27"/>
      <c r="ON293" s="27"/>
      <c r="OP293" s="6"/>
      <c r="OQ293" s="6"/>
      <c r="OR293" s="6"/>
      <c r="OS293" s="6"/>
      <c r="OT293" s="6"/>
      <c r="PF293" s="8"/>
      <c r="PG293" s="32"/>
      <c r="PH293" s="27"/>
      <c r="PI293" s="27"/>
      <c r="PK293" s="6"/>
      <c r="PL293" s="6"/>
      <c r="PM293" s="6"/>
      <c r="PN293" s="6"/>
      <c r="PO293" s="6"/>
      <c r="PQ293" s="8"/>
      <c r="PR293" s="32"/>
      <c r="PS293" s="27"/>
      <c r="PT293" s="27"/>
      <c r="PV293" s="6"/>
      <c r="PW293" s="6"/>
      <c r="PX293" s="6"/>
      <c r="PY293" s="6"/>
      <c r="PZ293" s="6"/>
      <c r="QB293" s="8"/>
      <c r="QC293" s="32"/>
      <c r="QD293" s="27"/>
      <c r="QE293" s="27"/>
      <c r="QG293" s="6"/>
      <c r="QH293" s="6"/>
      <c r="QI293" s="6"/>
      <c r="QJ293" s="6"/>
      <c r="QK293" s="6"/>
      <c r="QM293" s="8"/>
      <c r="QN293" s="32"/>
      <c r="QO293" s="27"/>
      <c r="QP293" s="27"/>
      <c r="QR293" s="6"/>
      <c r="QS293" s="6"/>
      <c r="QT293" s="6"/>
      <c r="QU293" s="6"/>
      <c r="QV293" s="6"/>
      <c r="QX293" s="8"/>
      <c r="QY293" s="32"/>
      <c r="QZ293" s="27"/>
      <c r="RA293" s="27"/>
      <c r="RC293" s="6"/>
      <c r="RD293" s="6"/>
      <c r="RE293" s="6"/>
      <c r="RF293" s="6"/>
      <c r="RG293" s="6"/>
    </row>
    <row r="294" spans="141:475">
      <c r="EK294" s="8"/>
      <c r="EL294" s="32"/>
      <c r="EM294" s="27"/>
      <c r="EN294" s="27"/>
      <c r="EP294" s="6"/>
      <c r="EQ294" s="6"/>
      <c r="ER294" s="6"/>
      <c r="ES294" s="6"/>
      <c r="EU294" s="8"/>
      <c r="EV294" s="32"/>
      <c r="EW294" s="27"/>
      <c r="EX294" s="27"/>
      <c r="EZ294" s="6"/>
      <c r="FA294" s="6"/>
      <c r="FB294" s="6"/>
      <c r="FC294" s="6"/>
      <c r="FE294" s="8"/>
      <c r="FF294" s="32"/>
      <c r="FG294" s="27"/>
      <c r="FH294" s="27"/>
      <c r="FJ294" s="6"/>
      <c r="FK294" s="6"/>
      <c r="FL294" s="6"/>
      <c r="FM294" s="6"/>
      <c r="FO294" s="8"/>
      <c r="FP294" s="32"/>
      <c r="FQ294" s="27"/>
      <c r="FR294" s="27"/>
      <c r="FT294" s="6"/>
      <c r="FU294" s="6"/>
      <c r="FV294" s="6"/>
      <c r="FW294" s="6"/>
      <c r="FY294" s="8"/>
      <c r="FZ294" s="32"/>
      <c r="GA294" s="27"/>
      <c r="GB294" s="27"/>
      <c r="GD294" s="6"/>
      <c r="GE294" s="6"/>
      <c r="GF294" s="6"/>
      <c r="GG294" s="6"/>
      <c r="GI294" s="8"/>
      <c r="GJ294" s="32"/>
      <c r="GK294" s="27"/>
      <c r="GL294" s="27"/>
      <c r="GN294" s="6"/>
      <c r="GO294" s="6"/>
      <c r="GP294" s="6"/>
      <c r="GQ294" s="6"/>
      <c r="GS294" s="8"/>
      <c r="GT294" s="32"/>
      <c r="GU294" s="27"/>
      <c r="GV294" s="27"/>
      <c r="GX294" s="6"/>
      <c r="GY294" s="6"/>
      <c r="GZ294" s="6"/>
      <c r="HA294" s="6"/>
      <c r="HC294" s="8"/>
      <c r="HD294" s="32"/>
      <c r="HE294" s="27"/>
      <c r="HF294" s="27"/>
      <c r="HH294" s="6"/>
      <c r="HI294" s="6"/>
      <c r="HJ294" s="6"/>
      <c r="HK294" s="6"/>
      <c r="HM294" s="8"/>
      <c r="HN294" s="32"/>
      <c r="HO294" s="27"/>
      <c r="HP294" s="27"/>
      <c r="HR294" s="6"/>
      <c r="HS294" s="6"/>
      <c r="HT294" s="6"/>
      <c r="HU294" s="6"/>
      <c r="HW294" s="8"/>
      <c r="HX294" s="32"/>
      <c r="HY294" s="27"/>
      <c r="HZ294" s="27"/>
      <c r="IB294" s="6"/>
      <c r="IC294" s="6"/>
      <c r="ID294" s="6"/>
      <c r="IE294" s="6"/>
      <c r="IG294" s="8"/>
      <c r="IH294" s="32"/>
      <c r="II294" s="27"/>
      <c r="IJ294" s="27"/>
      <c r="IL294" s="6"/>
      <c r="IM294" s="6"/>
      <c r="IN294" s="6"/>
      <c r="IO294" s="6"/>
      <c r="IQ294" s="8"/>
      <c r="IR294" s="32"/>
      <c r="IS294" s="27"/>
      <c r="IT294" s="27"/>
      <c r="IV294" s="6"/>
      <c r="IW294" s="6"/>
      <c r="IX294" s="6"/>
      <c r="IY294" s="6"/>
      <c r="JA294" s="8"/>
      <c r="JB294" s="32"/>
      <c r="JC294" s="27"/>
      <c r="JD294" s="27"/>
      <c r="JF294" s="6"/>
      <c r="JG294" s="6"/>
      <c r="JH294" s="6"/>
      <c r="JI294" s="6"/>
      <c r="JK294" s="8"/>
      <c r="JL294" s="32"/>
      <c r="JM294" s="27"/>
      <c r="JN294" s="27"/>
      <c r="JP294" s="6"/>
      <c r="JQ294" s="6"/>
      <c r="JR294" s="6"/>
      <c r="JS294" s="6"/>
      <c r="JU294" s="8"/>
      <c r="JV294" s="32"/>
      <c r="JW294" s="27"/>
      <c r="JX294" s="27"/>
      <c r="JZ294" s="6"/>
      <c r="KA294" s="6"/>
      <c r="KB294" s="6"/>
      <c r="KC294" s="6"/>
      <c r="KE294" s="8"/>
      <c r="KF294" s="32"/>
      <c r="KG294" s="27"/>
      <c r="KH294" s="27"/>
      <c r="KJ294" s="6"/>
      <c r="KK294" s="6"/>
      <c r="KL294" s="6"/>
      <c r="KM294" s="6"/>
      <c r="KO294" s="8"/>
      <c r="KP294" s="32"/>
      <c r="KQ294" s="27"/>
      <c r="KR294" s="27"/>
      <c r="KT294" s="6"/>
      <c r="KU294" s="6"/>
      <c r="KV294" s="6"/>
      <c r="KW294" s="6"/>
      <c r="KY294" s="8"/>
      <c r="KZ294" s="32"/>
      <c r="LA294" s="27"/>
      <c r="LB294" s="27"/>
      <c r="LD294" s="6"/>
      <c r="LE294" s="6"/>
      <c r="LF294" s="6"/>
      <c r="LG294" s="6"/>
      <c r="LI294" s="8"/>
      <c r="LJ294" s="32"/>
      <c r="LK294" s="27"/>
      <c r="LL294" s="27"/>
      <c r="LN294" s="6"/>
      <c r="LO294" s="6"/>
      <c r="LP294" s="6"/>
      <c r="LQ294" s="6"/>
      <c r="LS294" s="8"/>
      <c r="LT294" s="32"/>
      <c r="LU294" s="27"/>
      <c r="LV294" s="27"/>
      <c r="LX294" s="6"/>
      <c r="LY294" s="6"/>
      <c r="LZ294" s="6"/>
      <c r="MA294" s="6"/>
      <c r="MC294" s="8"/>
      <c r="MD294" s="32"/>
      <c r="ME294" s="27"/>
      <c r="MF294" s="27"/>
      <c r="MH294" s="6"/>
      <c r="MI294" s="6"/>
      <c r="MJ294" s="6"/>
      <c r="MK294" s="6"/>
      <c r="MM294" s="8"/>
      <c r="MN294" s="32"/>
      <c r="MO294" s="27"/>
      <c r="MP294" s="27"/>
      <c r="MR294" s="6"/>
      <c r="MS294" s="6"/>
      <c r="MT294" s="6"/>
      <c r="MU294" s="6"/>
      <c r="MW294" s="8"/>
      <c r="MX294" s="32"/>
      <c r="MY294" s="27"/>
      <c r="MZ294" s="27"/>
      <c r="NB294" s="6"/>
      <c r="NC294" s="6"/>
      <c r="ND294" s="6"/>
      <c r="NE294" s="6"/>
      <c r="NG294" s="8"/>
      <c r="NH294" s="32"/>
      <c r="NI294" s="27"/>
      <c r="NJ294" s="27"/>
      <c r="NL294" s="6"/>
      <c r="NM294" s="6"/>
      <c r="NN294" s="6"/>
      <c r="NO294" s="6"/>
      <c r="NQ294" s="8"/>
      <c r="NR294" s="32"/>
      <c r="NS294" s="27"/>
      <c r="NT294" s="27"/>
      <c r="NV294" s="6"/>
      <c r="NW294" s="6"/>
      <c r="NX294" s="6"/>
      <c r="NY294" s="6"/>
      <c r="OA294" s="8"/>
      <c r="OB294" s="32"/>
      <c r="OC294" s="27"/>
      <c r="OD294" s="27"/>
      <c r="OF294" s="6"/>
      <c r="OG294" s="6"/>
      <c r="OH294" s="6"/>
      <c r="OI294" s="6"/>
      <c r="OK294" s="8"/>
      <c r="OL294" s="32"/>
      <c r="OM294" s="27"/>
      <c r="ON294" s="27"/>
      <c r="OP294" s="6"/>
      <c r="OQ294" s="6"/>
      <c r="OR294" s="6"/>
      <c r="OS294" s="6"/>
      <c r="OT294" s="6"/>
      <c r="PF294" s="8"/>
      <c r="PG294" s="32"/>
      <c r="PH294" s="27"/>
      <c r="PI294" s="27"/>
      <c r="PK294" s="6"/>
      <c r="PL294" s="6"/>
      <c r="PM294" s="6"/>
      <c r="PN294" s="6"/>
      <c r="PO294" s="6"/>
      <c r="PQ294" s="8"/>
      <c r="PR294" s="32"/>
      <c r="PS294" s="27"/>
      <c r="PT294" s="27"/>
      <c r="PV294" s="6"/>
      <c r="PW294" s="6"/>
      <c r="PX294" s="6"/>
      <c r="PY294" s="6"/>
      <c r="PZ294" s="6"/>
      <c r="QB294" s="8"/>
      <c r="QC294" s="32"/>
      <c r="QD294" s="27"/>
      <c r="QE294" s="27"/>
      <c r="QG294" s="6"/>
      <c r="QH294" s="6"/>
      <c r="QI294" s="6"/>
      <c r="QJ294" s="6"/>
      <c r="QK294" s="6"/>
      <c r="QM294" s="8"/>
      <c r="QN294" s="32"/>
      <c r="QO294" s="27"/>
      <c r="QP294" s="27"/>
      <c r="QR294" s="6"/>
      <c r="QS294" s="6"/>
      <c r="QT294" s="6"/>
      <c r="QU294" s="6"/>
      <c r="QV294" s="6"/>
      <c r="QX294" s="8"/>
      <c r="QY294" s="32"/>
      <c r="QZ294" s="27"/>
      <c r="RA294" s="27"/>
      <c r="RC294" s="6"/>
      <c r="RD294" s="6"/>
      <c r="RE294" s="6"/>
      <c r="RF294" s="6"/>
      <c r="RG294" s="6"/>
    </row>
    <row r="295" spans="141:475">
      <c r="EK295" s="8"/>
      <c r="EL295" s="32"/>
      <c r="EM295" s="27"/>
      <c r="EN295" s="27"/>
      <c r="EP295" s="6"/>
      <c r="EQ295" s="6"/>
      <c r="ER295" s="6"/>
      <c r="ES295" s="6"/>
      <c r="EU295" s="8"/>
      <c r="EV295" s="32"/>
      <c r="EW295" s="27"/>
      <c r="EX295" s="27"/>
      <c r="EZ295" s="6"/>
      <c r="FA295" s="6"/>
      <c r="FB295" s="6"/>
      <c r="FC295" s="6"/>
      <c r="FE295" s="8"/>
      <c r="FF295" s="32"/>
      <c r="FG295" s="27"/>
      <c r="FH295" s="27"/>
      <c r="FJ295" s="6"/>
      <c r="FK295" s="6"/>
      <c r="FL295" s="6"/>
      <c r="FM295" s="6"/>
      <c r="FO295" s="8"/>
      <c r="FP295" s="32"/>
      <c r="FQ295" s="27"/>
      <c r="FR295" s="27"/>
      <c r="FT295" s="6"/>
      <c r="FU295" s="6"/>
      <c r="FV295" s="6"/>
      <c r="FW295" s="6"/>
      <c r="FY295" s="8"/>
      <c r="FZ295" s="32"/>
      <c r="GA295" s="27"/>
      <c r="GB295" s="27"/>
      <c r="GD295" s="6"/>
      <c r="GE295" s="6"/>
      <c r="GF295" s="6"/>
      <c r="GG295" s="6"/>
      <c r="GI295" s="8"/>
      <c r="GJ295" s="32"/>
      <c r="GK295" s="27"/>
      <c r="GL295" s="27"/>
      <c r="GN295" s="6"/>
      <c r="GO295" s="6"/>
      <c r="GP295" s="6"/>
      <c r="GQ295" s="6"/>
      <c r="GS295" s="8"/>
      <c r="GT295" s="32"/>
      <c r="GU295" s="27"/>
      <c r="GV295" s="27"/>
      <c r="GX295" s="6"/>
      <c r="GY295" s="6"/>
      <c r="GZ295" s="6"/>
      <c r="HA295" s="6"/>
      <c r="HC295" s="8"/>
      <c r="HD295" s="32"/>
      <c r="HE295" s="27"/>
      <c r="HF295" s="27"/>
      <c r="HH295" s="6"/>
      <c r="HI295" s="6"/>
      <c r="HJ295" s="6"/>
      <c r="HK295" s="6"/>
      <c r="HM295" s="8"/>
      <c r="HN295" s="32"/>
      <c r="HO295" s="27"/>
      <c r="HP295" s="27"/>
      <c r="HR295" s="6"/>
      <c r="HS295" s="6"/>
      <c r="HT295" s="6"/>
      <c r="HU295" s="6"/>
      <c r="HW295" s="8"/>
      <c r="HX295" s="32"/>
      <c r="HY295" s="27"/>
      <c r="HZ295" s="27"/>
      <c r="IB295" s="6"/>
      <c r="IC295" s="6"/>
      <c r="ID295" s="6"/>
      <c r="IE295" s="6"/>
      <c r="IG295" s="8"/>
      <c r="IH295" s="32"/>
      <c r="II295" s="27"/>
      <c r="IJ295" s="27"/>
      <c r="IL295" s="6"/>
      <c r="IM295" s="6"/>
      <c r="IN295" s="6"/>
      <c r="IO295" s="6"/>
      <c r="IQ295" s="8"/>
      <c r="IR295" s="32"/>
      <c r="IS295" s="27"/>
      <c r="IT295" s="27"/>
      <c r="IV295" s="6"/>
      <c r="IW295" s="6"/>
      <c r="IX295" s="6"/>
      <c r="IY295" s="6"/>
      <c r="JA295" s="8"/>
      <c r="JB295" s="32"/>
      <c r="JC295" s="27"/>
      <c r="JD295" s="27"/>
      <c r="JF295" s="6"/>
      <c r="JG295" s="6"/>
      <c r="JH295" s="6"/>
      <c r="JI295" s="6"/>
      <c r="JK295" s="8"/>
      <c r="JL295" s="32"/>
      <c r="JM295" s="27"/>
      <c r="JN295" s="27"/>
      <c r="JP295" s="6"/>
      <c r="JQ295" s="6"/>
      <c r="JR295" s="6"/>
      <c r="JS295" s="6"/>
      <c r="JU295" s="8"/>
      <c r="JV295" s="32"/>
      <c r="JW295" s="27"/>
      <c r="JX295" s="27"/>
      <c r="JZ295" s="6"/>
      <c r="KA295" s="6"/>
      <c r="KB295" s="6"/>
      <c r="KC295" s="6"/>
      <c r="KE295" s="8"/>
      <c r="KF295" s="32"/>
      <c r="KG295" s="27"/>
      <c r="KH295" s="27"/>
      <c r="KJ295" s="6"/>
      <c r="KK295" s="6"/>
      <c r="KL295" s="6"/>
      <c r="KM295" s="6"/>
      <c r="KO295" s="8"/>
      <c r="KP295" s="32"/>
      <c r="KQ295" s="27"/>
      <c r="KR295" s="27"/>
      <c r="KT295" s="6"/>
      <c r="KU295" s="6"/>
      <c r="KV295" s="6"/>
      <c r="KW295" s="6"/>
      <c r="KY295" s="8"/>
      <c r="KZ295" s="32"/>
      <c r="LA295" s="27"/>
      <c r="LB295" s="27"/>
      <c r="LD295" s="6"/>
      <c r="LE295" s="6"/>
      <c r="LF295" s="6"/>
      <c r="LG295" s="6"/>
      <c r="LI295" s="8"/>
      <c r="LJ295" s="32"/>
      <c r="LK295" s="27"/>
      <c r="LL295" s="27"/>
      <c r="LN295" s="6"/>
      <c r="LO295" s="6"/>
      <c r="LP295" s="6"/>
      <c r="LQ295" s="6"/>
      <c r="LS295" s="8"/>
      <c r="LT295" s="32"/>
      <c r="LU295" s="27"/>
      <c r="LV295" s="27"/>
      <c r="LX295" s="6"/>
      <c r="LY295" s="6"/>
      <c r="LZ295" s="6"/>
      <c r="MA295" s="6"/>
      <c r="MC295" s="8"/>
      <c r="MD295" s="32"/>
      <c r="ME295" s="27"/>
      <c r="MF295" s="27"/>
      <c r="MH295" s="6"/>
      <c r="MI295" s="6"/>
      <c r="MJ295" s="6"/>
      <c r="MK295" s="6"/>
      <c r="MM295" s="8"/>
      <c r="MN295" s="32"/>
      <c r="MO295" s="27"/>
      <c r="MP295" s="27"/>
      <c r="MR295" s="6"/>
      <c r="MS295" s="6"/>
      <c r="MT295" s="6"/>
      <c r="MU295" s="6"/>
      <c r="MW295" s="8"/>
      <c r="MX295" s="32"/>
      <c r="MY295" s="27"/>
      <c r="MZ295" s="27"/>
      <c r="NB295" s="6"/>
      <c r="NC295" s="6"/>
      <c r="ND295" s="6"/>
      <c r="NE295" s="6"/>
      <c r="NG295" s="8"/>
      <c r="NH295" s="32"/>
      <c r="NI295" s="27"/>
      <c r="NJ295" s="27"/>
      <c r="NL295" s="6"/>
      <c r="NM295" s="6"/>
      <c r="NN295" s="6"/>
      <c r="NO295" s="6"/>
      <c r="NQ295" s="8"/>
      <c r="NR295" s="32"/>
      <c r="NS295" s="27"/>
      <c r="NT295" s="27"/>
      <c r="NV295" s="6"/>
      <c r="NW295" s="6"/>
      <c r="NX295" s="6"/>
      <c r="NY295" s="6"/>
      <c r="OA295" s="8"/>
      <c r="OB295" s="32"/>
      <c r="OC295" s="27"/>
      <c r="OD295" s="27"/>
      <c r="OF295" s="6"/>
      <c r="OG295" s="6"/>
      <c r="OH295" s="6"/>
      <c r="OI295" s="6"/>
      <c r="OK295" s="8"/>
      <c r="OL295" s="32"/>
      <c r="OM295" s="27"/>
      <c r="ON295" s="27"/>
      <c r="OP295" s="6"/>
      <c r="OQ295" s="6"/>
      <c r="OR295" s="6"/>
      <c r="OS295" s="6"/>
      <c r="OT295" s="6"/>
      <c r="PF295" s="8"/>
      <c r="PG295" s="32"/>
      <c r="PH295" s="27"/>
      <c r="PI295" s="27"/>
      <c r="PK295" s="6"/>
      <c r="PL295" s="6"/>
      <c r="PM295" s="6"/>
      <c r="PN295" s="6"/>
      <c r="PO295" s="6"/>
      <c r="PQ295" s="8"/>
      <c r="PR295" s="32"/>
      <c r="PS295" s="27"/>
      <c r="PT295" s="27"/>
      <c r="PV295" s="6"/>
      <c r="PW295" s="6"/>
      <c r="PX295" s="6"/>
      <c r="PY295" s="6"/>
      <c r="PZ295" s="6"/>
      <c r="QB295" s="8"/>
      <c r="QC295" s="32"/>
      <c r="QD295" s="27"/>
      <c r="QE295" s="27"/>
      <c r="QG295" s="6"/>
      <c r="QH295" s="6"/>
      <c r="QI295" s="6"/>
      <c r="QJ295" s="6"/>
      <c r="QK295" s="6"/>
      <c r="QM295" s="8"/>
      <c r="QN295" s="32"/>
      <c r="QO295" s="27"/>
      <c r="QP295" s="27"/>
      <c r="QR295" s="6"/>
      <c r="QS295" s="6"/>
      <c r="QT295" s="6"/>
      <c r="QU295" s="6"/>
      <c r="QV295" s="6"/>
      <c r="QX295" s="8"/>
      <c r="QY295" s="32"/>
      <c r="QZ295" s="27"/>
      <c r="RA295" s="27"/>
      <c r="RC295" s="6"/>
      <c r="RD295" s="6"/>
      <c r="RE295" s="6"/>
      <c r="RF295" s="6"/>
      <c r="RG295" s="6"/>
    </row>
    <row r="296" spans="141:475">
      <c r="EK296" s="8"/>
      <c r="EL296" s="32"/>
      <c r="EM296" s="27"/>
      <c r="EN296" s="27"/>
      <c r="EP296" s="6"/>
      <c r="EQ296" s="6"/>
      <c r="ER296" s="6"/>
      <c r="ES296" s="6"/>
      <c r="EU296" s="8"/>
      <c r="EV296" s="32"/>
      <c r="EW296" s="27"/>
      <c r="EX296" s="27"/>
      <c r="EZ296" s="6"/>
      <c r="FA296" s="6"/>
      <c r="FB296" s="6"/>
      <c r="FC296" s="6"/>
      <c r="FE296" s="8"/>
      <c r="FF296" s="32"/>
      <c r="FG296" s="27"/>
      <c r="FH296" s="27"/>
      <c r="FJ296" s="6"/>
      <c r="FK296" s="6"/>
      <c r="FL296" s="6"/>
      <c r="FM296" s="6"/>
      <c r="FO296" s="8"/>
      <c r="FP296" s="32"/>
      <c r="FQ296" s="27"/>
      <c r="FR296" s="27"/>
      <c r="FT296" s="6"/>
      <c r="FU296" s="6"/>
      <c r="FV296" s="6"/>
      <c r="FW296" s="6"/>
      <c r="FY296" s="8"/>
      <c r="FZ296" s="32"/>
      <c r="GA296" s="27"/>
      <c r="GB296" s="27"/>
      <c r="GD296" s="6"/>
      <c r="GE296" s="6"/>
      <c r="GF296" s="6"/>
      <c r="GG296" s="6"/>
      <c r="GI296" s="8"/>
      <c r="GJ296" s="32"/>
      <c r="GK296" s="27"/>
      <c r="GL296" s="27"/>
      <c r="GN296" s="6"/>
      <c r="GO296" s="6"/>
      <c r="GP296" s="6"/>
      <c r="GQ296" s="6"/>
      <c r="GS296" s="8"/>
      <c r="GT296" s="32"/>
      <c r="GU296" s="27"/>
      <c r="GV296" s="27"/>
      <c r="GX296" s="6"/>
      <c r="GY296" s="6"/>
      <c r="GZ296" s="6"/>
      <c r="HA296" s="6"/>
      <c r="HC296" s="8"/>
      <c r="HD296" s="32"/>
      <c r="HE296" s="27"/>
      <c r="HF296" s="27"/>
      <c r="HH296" s="6"/>
      <c r="HI296" s="6"/>
      <c r="HJ296" s="6"/>
      <c r="HK296" s="6"/>
      <c r="HM296" s="8"/>
      <c r="HN296" s="32"/>
      <c r="HO296" s="27"/>
      <c r="HP296" s="27"/>
      <c r="HR296" s="6"/>
      <c r="HS296" s="6"/>
      <c r="HT296" s="6"/>
      <c r="HU296" s="6"/>
      <c r="HW296" s="8"/>
      <c r="HX296" s="32"/>
      <c r="HY296" s="27"/>
      <c r="HZ296" s="27"/>
      <c r="IB296" s="6"/>
      <c r="IC296" s="6"/>
      <c r="ID296" s="6"/>
      <c r="IE296" s="6"/>
      <c r="IG296" s="8"/>
      <c r="IH296" s="32"/>
      <c r="II296" s="27"/>
      <c r="IJ296" s="27"/>
      <c r="IL296" s="6"/>
      <c r="IM296" s="6"/>
      <c r="IN296" s="6"/>
      <c r="IO296" s="6"/>
      <c r="IQ296" s="8"/>
      <c r="IR296" s="32"/>
      <c r="IS296" s="27"/>
      <c r="IT296" s="27"/>
      <c r="IV296" s="6"/>
      <c r="IW296" s="6"/>
      <c r="IX296" s="6"/>
      <c r="IY296" s="6"/>
      <c r="JA296" s="8"/>
      <c r="JB296" s="32"/>
      <c r="JC296" s="27"/>
      <c r="JD296" s="27"/>
      <c r="JF296" s="6"/>
      <c r="JG296" s="6"/>
      <c r="JH296" s="6"/>
      <c r="JI296" s="6"/>
      <c r="JK296" s="8"/>
      <c r="JL296" s="32"/>
      <c r="JM296" s="27"/>
      <c r="JN296" s="27"/>
      <c r="JP296" s="6"/>
      <c r="JQ296" s="6"/>
      <c r="JR296" s="6"/>
      <c r="JS296" s="6"/>
      <c r="JU296" s="8"/>
      <c r="JV296" s="32"/>
      <c r="JW296" s="27"/>
      <c r="JX296" s="27"/>
      <c r="JZ296" s="6"/>
      <c r="KA296" s="6"/>
      <c r="KB296" s="6"/>
      <c r="KC296" s="6"/>
      <c r="KE296" s="8"/>
      <c r="KF296" s="32"/>
      <c r="KG296" s="27"/>
      <c r="KH296" s="27"/>
      <c r="KJ296" s="6"/>
      <c r="KK296" s="6"/>
      <c r="KL296" s="6"/>
      <c r="KM296" s="6"/>
      <c r="KO296" s="8"/>
      <c r="KP296" s="32"/>
      <c r="KQ296" s="27"/>
      <c r="KR296" s="27"/>
      <c r="KT296" s="6"/>
      <c r="KU296" s="6"/>
      <c r="KV296" s="6"/>
      <c r="KW296" s="6"/>
      <c r="KY296" s="8"/>
      <c r="KZ296" s="32"/>
      <c r="LA296" s="27"/>
      <c r="LB296" s="27"/>
      <c r="LD296" s="6"/>
      <c r="LE296" s="6"/>
      <c r="LF296" s="6"/>
      <c r="LG296" s="6"/>
      <c r="LI296" s="8"/>
      <c r="LJ296" s="32"/>
      <c r="LK296" s="27"/>
      <c r="LL296" s="27"/>
      <c r="LN296" s="6"/>
      <c r="LO296" s="6"/>
      <c r="LP296" s="6"/>
      <c r="LQ296" s="6"/>
      <c r="LS296" s="8"/>
      <c r="LT296" s="32"/>
      <c r="LU296" s="27"/>
      <c r="LV296" s="27"/>
      <c r="LX296" s="6"/>
      <c r="LY296" s="6"/>
      <c r="LZ296" s="6"/>
      <c r="MA296" s="6"/>
      <c r="MC296" s="8"/>
      <c r="MD296" s="32"/>
      <c r="ME296" s="27"/>
      <c r="MF296" s="27"/>
      <c r="MH296" s="6"/>
      <c r="MI296" s="6"/>
      <c r="MJ296" s="6"/>
      <c r="MK296" s="6"/>
      <c r="MM296" s="8"/>
      <c r="MN296" s="32"/>
      <c r="MO296" s="27"/>
      <c r="MP296" s="27"/>
      <c r="MR296" s="6"/>
      <c r="MS296" s="6"/>
      <c r="MT296" s="6"/>
      <c r="MU296" s="6"/>
      <c r="MW296" s="8"/>
      <c r="MX296" s="32"/>
      <c r="MY296" s="27"/>
      <c r="MZ296" s="27"/>
      <c r="NB296" s="6"/>
      <c r="NC296" s="6"/>
      <c r="ND296" s="6"/>
      <c r="NE296" s="6"/>
      <c r="NG296" s="8"/>
      <c r="NH296" s="32"/>
      <c r="NI296" s="27"/>
      <c r="NJ296" s="27"/>
      <c r="NL296" s="6"/>
      <c r="NM296" s="6"/>
      <c r="NN296" s="6"/>
      <c r="NO296" s="6"/>
      <c r="NQ296" s="8"/>
      <c r="NR296" s="32"/>
      <c r="NS296" s="27"/>
      <c r="NT296" s="27"/>
      <c r="NV296" s="6"/>
      <c r="NW296" s="6"/>
      <c r="NX296" s="6"/>
      <c r="NY296" s="6"/>
      <c r="OA296" s="8"/>
      <c r="OB296" s="32"/>
      <c r="OC296" s="27"/>
      <c r="OD296" s="27"/>
      <c r="OF296" s="6"/>
      <c r="OG296" s="6"/>
      <c r="OH296" s="6"/>
      <c r="OI296" s="6"/>
      <c r="OK296" s="8"/>
      <c r="OL296" s="32"/>
      <c r="OM296" s="27"/>
      <c r="ON296" s="27"/>
      <c r="OP296" s="6"/>
      <c r="OQ296" s="6"/>
      <c r="OR296" s="6"/>
      <c r="OS296" s="6"/>
      <c r="OT296" s="6"/>
      <c r="PF296" s="8"/>
      <c r="PG296" s="32"/>
      <c r="PH296" s="27"/>
      <c r="PI296" s="27"/>
      <c r="PK296" s="6"/>
      <c r="PL296" s="6"/>
      <c r="PM296" s="6"/>
      <c r="PN296" s="6"/>
      <c r="PO296" s="6"/>
      <c r="PQ296" s="8"/>
      <c r="PR296" s="32"/>
      <c r="PS296" s="27"/>
      <c r="PT296" s="27"/>
      <c r="PV296" s="6"/>
      <c r="PW296" s="6"/>
      <c r="PX296" s="6"/>
      <c r="PY296" s="6"/>
      <c r="PZ296" s="6"/>
      <c r="QB296" s="8"/>
      <c r="QC296" s="32"/>
      <c r="QD296" s="27"/>
      <c r="QE296" s="27"/>
      <c r="QG296" s="6"/>
      <c r="QH296" s="6"/>
      <c r="QI296" s="6"/>
      <c r="QJ296" s="6"/>
      <c r="QK296" s="6"/>
      <c r="QM296" s="8"/>
      <c r="QN296" s="32"/>
      <c r="QO296" s="27"/>
      <c r="QP296" s="27"/>
      <c r="QR296" s="6"/>
      <c r="QS296" s="6"/>
      <c r="QT296" s="6"/>
      <c r="QU296" s="6"/>
      <c r="QV296" s="6"/>
      <c r="QX296" s="8"/>
      <c r="QY296" s="32"/>
      <c r="QZ296" s="27"/>
      <c r="RA296" s="27"/>
      <c r="RC296" s="6"/>
      <c r="RD296" s="6"/>
      <c r="RE296" s="6"/>
      <c r="RF296" s="6"/>
      <c r="RG296" s="6"/>
    </row>
    <row r="297" spans="141:475">
      <c r="EK297" s="8"/>
      <c r="EL297" s="32"/>
      <c r="EM297" s="27"/>
      <c r="EN297" s="27"/>
      <c r="EP297" s="6"/>
      <c r="EQ297" s="6"/>
      <c r="ER297" s="6"/>
      <c r="ES297" s="6"/>
      <c r="EU297" s="8"/>
      <c r="EV297" s="32"/>
      <c r="EW297" s="27"/>
      <c r="EX297" s="27"/>
      <c r="EZ297" s="6"/>
      <c r="FA297" s="6"/>
      <c r="FB297" s="6"/>
      <c r="FC297" s="6"/>
      <c r="FE297" s="8"/>
      <c r="FF297" s="32"/>
      <c r="FG297" s="27"/>
      <c r="FH297" s="27"/>
      <c r="FJ297" s="6"/>
      <c r="FK297" s="6"/>
      <c r="FL297" s="6"/>
      <c r="FM297" s="6"/>
      <c r="FO297" s="8"/>
      <c r="FP297" s="32"/>
      <c r="FQ297" s="27"/>
      <c r="FR297" s="27"/>
      <c r="FT297" s="6"/>
      <c r="FU297" s="6"/>
      <c r="FV297" s="6"/>
      <c r="FW297" s="6"/>
      <c r="FY297" s="8"/>
      <c r="FZ297" s="32"/>
      <c r="GA297" s="27"/>
      <c r="GB297" s="27"/>
      <c r="GD297" s="6"/>
      <c r="GE297" s="6"/>
      <c r="GF297" s="6"/>
      <c r="GG297" s="6"/>
      <c r="GI297" s="8"/>
      <c r="GJ297" s="32"/>
      <c r="GK297" s="27"/>
      <c r="GL297" s="27"/>
      <c r="GN297" s="6"/>
      <c r="GO297" s="6"/>
      <c r="GP297" s="6"/>
      <c r="GQ297" s="6"/>
      <c r="GS297" s="8"/>
      <c r="GT297" s="32"/>
      <c r="GU297" s="27"/>
      <c r="GV297" s="27"/>
      <c r="GX297" s="6"/>
      <c r="GY297" s="6"/>
      <c r="GZ297" s="6"/>
      <c r="HA297" s="6"/>
      <c r="HC297" s="8"/>
      <c r="HD297" s="32"/>
      <c r="HE297" s="27"/>
      <c r="HF297" s="27"/>
      <c r="HH297" s="6"/>
      <c r="HI297" s="6"/>
      <c r="HJ297" s="6"/>
      <c r="HK297" s="6"/>
      <c r="HM297" s="8"/>
      <c r="HN297" s="32"/>
      <c r="HO297" s="27"/>
      <c r="HP297" s="27"/>
      <c r="HR297" s="6"/>
      <c r="HS297" s="6"/>
      <c r="HT297" s="6"/>
      <c r="HU297" s="6"/>
      <c r="HW297" s="8"/>
      <c r="HX297" s="32"/>
      <c r="HY297" s="27"/>
      <c r="HZ297" s="27"/>
      <c r="IB297" s="6"/>
      <c r="IC297" s="6"/>
      <c r="ID297" s="6"/>
      <c r="IE297" s="6"/>
      <c r="IG297" s="8"/>
      <c r="IH297" s="32"/>
      <c r="II297" s="27"/>
      <c r="IJ297" s="27"/>
      <c r="IL297" s="6"/>
      <c r="IM297" s="6"/>
      <c r="IN297" s="6"/>
      <c r="IO297" s="6"/>
      <c r="IQ297" s="8"/>
      <c r="IR297" s="32"/>
      <c r="IS297" s="27"/>
      <c r="IT297" s="27"/>
      <c r="IV297" s="6"/>
      <c r="IW297" s="6"/>
      <c r="IX297" s="6"/>
      <c r="IY297" s="6"/>
      <c r="JA297" s="8"/>
      <c r="JB297" s="32"/>
      <c r="JC297" s="27"/>
      <c r="JD297" s="27"/>
      <c r="JF297" s="6"/>
      <c r="JG297" s="6"/>
      <c r="JH297" s="6"/>
      <c r="JI297" s="6"/>
      <c r="JK297" s="8"/>
      <c r="JL297" s="32"/>
      <c r="JM297" s="27"/>
      <c r="JN297" s="27"/>
      <c r="JP297" s="6"/>
      <c r="JQ297" s="6"/>
      <c r="JR297" s="6"/>
      <c r="JS297" s="6"/>
      <c r="JU297" s="8"/>
      <c r="JV297" s="32"/>
      <c r="JW297" s="27"/>
      <c r="JX297" s="27"/>
      <c r="JZ297" s="6"/>
      <c r="KA297" s="6"/>
      <c r="KB297" s="6"/>
      <c r="KC297" s="6"/>
      <c r="KE297" s="8"/>
      <c r="KF297" s="32"/>
      <c r="KG297" s="27"/>
      <c r="KH297" s="27"/>
      <c r="KJ297" s="6"/>
      <c r="KK297" s="6"/>
      <c r="KL297" s="6"/>
      <c r="KM297" s="6"/>
      <c r="KO297" s="8"/>
      <c r="KP297" s="32"/>
      <c r="KQ297" s="27"/>
      <c r="KR297" s="27"/>
      <c r="KT297" s="6"/>
      <c r="KU297" s="6"/>
      <c r="KV297" s="6"/>
      <c r="KW297" s="6"/>
      <c r="KY297" s="8"/>
      <c r="KZ297" s="32"/>
      <c r="LA297" s="27"/>
      <c r="LB297" s="27"/>
      <c r="LD297" s="6"/>
      <c r="LE297" s="6"/>
      <c r="LF297" s="6"/>
      <c r="LG297" s="6"/>
      <c r="LI297" s="8"/>
      <c r="LJ297" s="32"/>
      <c r="LK297" s="27"/>
      <c r="LL297" s="27"/>
      <c r="LN297" s="6"/>
      <c r="LO297" s="6"/>
      <c r="LP297" s="6"/>
      <c r="LQ297" s="6"/>
      <c r="LS297" s="8"/>
      <c r="LT297" s="32"/>
      <c r="LU297" s="27"/>
      <c r="LV297" s="27"/>
      <c r="LX297" s="6"/>
      <c r="LY297" s="6"/>
      <c r="LZ297" s="6"/>
      <c r="MA297" s="6"/>
      <c r="MC297" s="8"/>
      <c r="MD297" s="32"/>
      <c r="ME297" s="27"/>
      <c r="MF297" s="27"/>
      <c r="MH297" s="6"/>
      <c r="MI297" s="6"/>
      <c r="MJ297" s="6"/>
      <c r="MK297" s="6"/>
      <c r="MM297" s="8"/>
      <c r="MN297" s="32"/>
      <c r="MO297" s="27"/>
      <c r="MP297" s="27"/>
      <c r="MR297" s="6"/>
      <c r="MS297" s="6"/>
      <c r="MT297" s="6"/>
      <c r="MU297" s="6"/>
      <c r="MW297" s="8"/>
      <c r="MX297" s="32"/>
      <c r="MY297" s="27"/>
      <c r="MZ297" s="27"/>
      <c r="NB297" s="6"/>
      <c r="NC297" s="6"/>
      <c r="ND297" s="6"/>
      <c r="NE297" s="6"/>
      <c r="NG297" s="8"/>
      <c r="NH297" s="32"/>
      <c r="NI297" s="27"/>
      <c r="NJ297" s="27"/>
      <c r="NL297" s="6"/>
      <c r="NM297" s="6"/>
      <c r="NN297" s="6"/>
      <c r="NO297" s="6"/>
      <c r="NQ297" s="8"/>
      <c r="NR297" s="32"/>
      <c r="NS297" s="27"/>
      <c r="NT297" s="27"/>
      <c r="NV297" s="6"/>
      <c r="NW297" s="6"/>
      <c r="NX297" s="6"/>
      <c r="NY297" s="6"/>
      <c r="OA297" s="8"/>
      <c r="OB297" s="32"/>
      <c r="OC297" s="27"/>
      <c r="OD297" s="27"/>
      <c r="OF297" s="6"/>
      <c r="OG297" s="6"/>
      <c r="OH297" s="6"/>
      <c r="OI297" s="6"/>
      <c r="OK297" s="8"/>
      <c r="OL297" s="32"/>
      <c r="OM297" s="27"/>
      <c r="ON297" s="27"/>
      <c r="OP297" s="6"/>
      <c r="OQ297" s="6"/>
      <c r="OR297" s="6"/>
      <c r="OS297" s="6"/>
      <c r="OT297" s="6"/>
      <c r="PF297" s="8"/>
      <c r="PG297" s="32"/>
      <c r="PH297" s="27"/>
      <c r="PI297" s="27"/>
      <c r="PK297" s="6"/>
      <c r="PL297" s="6"/>
      <c r="PM297" s="6"/>
      <c r="PN297" s="6"/>
      <c r="PO297" s="6"/>
      <c r="PQ297" s="8"/>
      <c r="PR297" s="32"/>
      <c r="PS297" s="27"/>
      <c r="PT297" s="27"/>
      <c r="PV297" s="6"/>
      <c r="PW297" s="6"/>
      <c r="PX297" s="6"/>
      <c r="PY297" s="6"/>
      <c r="PZ297" s="6"/>
      <c r="QB297" s="8"/>
      <c r="QC297" s="32"/>
      <c r="QD297" s="27"/>
      <c r="QE297" s="27"/>
      <c r="QG297" s="6"/>
      <c r="QH297" s="6"/>
      <c r="QI297" s="6"/>
      <c r="QJ297" s="6"/>
      <c r="QK297" s="6"/>
      <c r="QM297" s="8"/>
      <c r="QN297" s="32"/>
      <c r="QO297" s="27"/>
      <c r="QP297" s="27"/>
      <c r="QR297" s="6"/>
      <c r="QS297" s="6"/>
      <c r="QT297" s="6"/>
      <c r="QU297" s="6"/>
      <c r="QV297" s="6"/>
      <c r="QX297" s="8"/>
      <c r="QY297" s="32"/>
      <c r="QZ297" s="27"/>
      <c r="RA297" s="27"/>
      <c r="RC297" s="6"/>
      <c r="RD297" s="6"/>
      <c r="RE297" s="6"/>
      <c r="RF297" s="6"/>
      <c r="RG297" s="6"/>
    </row>
    <row r="298" spans="141:475">
      <c r="EK298" s="8"/>
      <c r="EL298" s="32"/>
      <c r="EM298" s="27"/>
      <c r="EN298" s="27"/>
      <c r="EP298" s="6"/>
      <c r="EQ298" s="6"/>
      <c r="ER298" s="6"/>
      <c r="ES298" s="6"/>
      <c r="EU298" s="8"/>
      <c r="EV298" s="32"/>
      <c r="EW298" s="27"/>
      <c r="EX298" s="27"/>
      <c r="EZ298" s="6"/>
      <c r="FA298" s="6"/>
      <c r="FB298" s="6"/>
      <c r="FC298" s="6"/>
      <c r="FE298" s="8"/>
      <c r="FF298" s="32"/>
      <c r="FG298" s="27"/>
      <c r="FH298" s="27"/>
      <c r="FJ298" s="6"/>
      <c r="FK298" s="6"/>
      <c r="FL298" s="6"/>
      <c r="FM298" s="6"/>
      <c r="FO298" s="8"/>
      <c r="FP298" s="32"/>
      <c r="FQ298" s="27"/>
      <c r="FR298" s="27"/>
      <c r="FT298" s="6"/>
      <c r="FU298" s="6"/>
      <c r="FV298" s="6"/>
      <c r="FW298" s="6"/>
      <c r="FY298" s="8"/>
      <c r="FZ298" s="32"/>
      <c r="GA298" s="27"/>
      <c r="GB298" s="27"/>
      <c r="GD298" s="6"/>
      <c r="GE298" s="6"/>
      <c r="GF298" s="6"/>
      <c r="GG298" s="6"/>
      <c r="GI298" s="8"/>
      <c r="GJ298" s="32"/>
      <c r="GK298" s="27"/>
      <c r="GL298" s="27"/>
      <c r="GN298" s="6"/>
      <c r="GO298" s="6"/>
      <c r="GP298" s="6"/>
      <c r="GQ298" s="6"/>
      <c r="GS298" s="8"/>
      <c r="GT298" s="32"/>
      <c r="GU298" s="27"/>
      <c r="GV298" s="27"/>
      <c r="GX298" s="6"/>
      <c r="GY298" s="6"/>
      <c r="GZ298" s="6"/>
      <c r="HA298" s="6"/>
      <c r="HC298" s="8"/>
      <c r="HD298" s="32"/>
      <c r="HE298" s="27"/>
      <c r="HF298" s="27"/>
      <c r="HH298" s="6"/>
      <c r="HI298" s="6"/>
      <c r="HJ298" s="6"/>
      <c r="HK298" s="6"/>
      <c r="HM298" s="8"/>
      <c r="HN298" s="32"/>
      <c r="HO298" s="27"/>
      <c r="HP298" s="27"/>
      <c r="HR298" s="6"/>
      <c r="HS298" s="6"/>
      <c r="HT298" s="6"/>
      <c r="HU298" s="6"/>
      <c r="HW298" s="8"/>
      <c r="HX298" s="32"/>
      <c r="HY298" s="27"/>
      <c r="HZ298" s="27"/>
      <c r="IB298" s="6"/>
      <c r="IC298" s="6"/>
      <c r="ID298" s="6"/>
      <c r="IE298" s="6"/>
      <c r="IG298" s="8"/>
      <c r="IH298" s="32"/>
      <c r="II298" s="27"/>
      <c r="IJ298" s="27"/>
      <c r="IL298" s="6"/>
      <c r="IM298" s="6"/>
      <c r="IN298" s="6"/>
      <c r="IO298" s="6"/>
      <c r="IQ298" s="8"/>
      <c r="IR298" s="32"/>
      <c r="IS298" s="27"/>
      <c r="IT298" s="27"/>
      <c r="IV298" s="6"/>
      <c r="IW298" s="6"/>
      <c r="IX298" s="6"/>
      <c r="IY298" s="6"/>
      <c r="JA298" s="8"/>
      <c r="JB298" s="32"/>
      <c r="JC298" s="27"/>
      <c r="JD298" s="27"/>
      <c r="JF298" s="6"/>
      <c r="JG298" s="6"/>
      <c r="JH298" s="6"/>
      <c r="JI298" s="6"/>
      <c r="JK298" s="8"/>
      <c r="JL298" s="32"/>
      <c r="JM298" s="27"/>
      <c r="JN298" s="27"/>
      <c r="JP298" s="6"/>
      <c r="JQ298" s="6"/>
      <c r="JR298" s="6"/>
      <c r="JS298" s="6"/>
      <c r="JU298" s="8"/>
      <c r="JV298" s="32"/>
      <c r="JW298" s="27"/>
      <c r="JX298" s="27"/>
      <c r="JZ298" s="6"/>
      <c r="KA298" s="6"/>
      <c r="KB298" s="6"/>
      <c r="KC298" s="6"/>
      <c r="KE298" s="8"/>
      <c r="KF298" s="32"/>
      <c r="KG298" s="27"/>
      <c r="KH298" s="27"/>
      <c r="KJ298" s="6"/>
      <c r="KK298" s="6"/>
      <c r="KL298" s="6"/>
      <c r="KM298" s="6"/>
      <c r="KO298" s="8"/>
      <c r="KP298" s="32"/>
      <c r="KQ298" s="27"/>
      <c r="KR298" s="27"/>
      <c r="KT298" s="6"/>
      <c r="KU298" s="6"/>
      <c r="KV298" s="6"/>
      <c r="KW298" s="6"/>
      <c r="KY298" s="8"/>
      <c r="KZ298" s="32"/>
      <c r="LA298" s="27"/>
      <c r="LB298" s="27"/>
      <c r="LD298" s="6"/>
      <c r="LE298" s="6"/>
      <c r="LF298" s="6"/>
      <c r="LG298" s="6"/>
      <c r="LI298" s="8"/>
      <c r="LJ298" s="32"/>
      <c r="LK298" s="27"/>
      <c r="LL298" s="27"/>
      <c r="LN298" s="6"/>
      <c r="LO298" s="6"/>
      <c r="LP298" s="6"/>
      <c r="LQ298" s="6"/>
      <c r="LS298" s="8"/>
      <c r="LT298" s="32"/>
      <c r="LU298" s="27"/>
      <c r="LV298" s="27"/>
      <c r="LX298" s="6"/>
      <c r="LY298" s="6"/>
      <c r="LZ298" s="6"/>
      <c r="MA298" s="6"/>
      <c r="MC298" s="8"/>
      <c r="MD298" s="32"/>
      <c r="ME298" s="27"/>
      <c r="MF298" s="27"/>
      <c r="MH298" s="6"/>
      <c r="MI298" s="6"/>
      <c r="MJ298" s="6"/>
      <c r="MK298" s="6"/>
      <c r="MM298" s="8"/>
      <c r="MN298" s="32"/>
      <c r="MO298" s="27"/>
      <c r="MP298" s="27"/>
      <c r="MR298" s="6"/>
      <c r="MS298" s="6"/>
      <c r="MT298" s="6"/>
      <c r="MU298" s="6"/>
      <c r="MW298" s="8"/>
      <c r="MX298" s="32"/>
      <c r="MY298" s="27"/>
      <c r="MZ298" s="27"/>
      <c r="NB298" s="6"/>
      <c r="NC298" s="6"/>
      <c r="ND298" s="6"/>
      <c r="NE298" s="6"/>
      <c r="NG298" s="8"/>
      <c r="NH298" s="32"/>
      <c r="NI298" s="27"/>
      <c r="NJ298" s="27"/>
      <c r="NL298" s="6"/>
      <c r="NM298" s="6"/>
      <c r="NN298" s="6"/>
      <c r="NO298" s="6"/>
      <c r="NQ298" s="8"/>
      <c r="NR298" s="32"/>
      <c r="NS298" s="27"/>
      <c r="NT298" s="27"/>
      <c r="NV298" s="6"/>
      <c r="NW298" s="6"/>
      <c r="NX298" s="6"/>
      <c r="NY298" s="6"/>
      <c r="OA298" s="8"/>
      <c r="OB298" s="32"/>
      <c r="OC298" s="27"/>
      <c r="OD298" s="27"/>
      <c r="OF298" s="6"/>
      <c r="OG298" s="6"/>
      <c r="OH298" s="6"/>
      <c r="OI298" s="6"/>
      <c r="OK298" s="8"/>
      <c r="OL298" s="32"/>
      <c r="OM298" s="27"/>
      <c r="ON298" s="27"/>
      <c r="OP298" s="6"/>
      <c r="OQ298" s="6"/>
      <c r="OR298" s="6"/>
      <c r="OS298" s="6"/>
      <c r="OT298" s="6"/>
      <c r="PF298" s="8"/>
      <c r="PG298" s="32"/>
      <c r="PH298" s="27"/>
      <c r="PI298" s="27"/>
      <c r="PK298" s="6"/>
      <c r="PL298" s="6"/>
      <c r="PM298" s="6"/>
      <c r="PN298" s="6"/>
      <c r="PO298" s="6"/>
      <c r="PQ298" s="8"/>
      <c r="PR298" s="32"/>
      <c r="PS298" s="27"/>
      <c r="PT298" s="27"/>
      <c r="PV298" s="6"/>
      <c r="PW298" s="6"/>
      <c r="PX298" s="6"/>
      <c r="PY298" s="6"/>
      <c r="PZ298" s="6"/>
      <c r="QB298" s="8"/>
      <c r="QC298" s="32"/>
      <c r="QD298" s="27"/>
      <c r="QE298" s="27"/>
      <c r="QG298" s="6"/>
      <c r="QH298" s="6"/>
      <c r="QI298" s="6"/>
      <c r="QJ298" s="6"/>
      <c r="QK298" s="6"/>
      <c r="QM298" s="8"/>
      <c r="QN298" s="32"/>
      <c r="QO298" s="27"/>
      <c r="QP298" s="27"/>
      <c r="QR298" s="6"/>
      <c r="QS298" s="6"/>
      <c r="QT298" s="6"/>
      <c r="QU298" s="6"/>
      <c r="QV298" s="6"/>
      <c r="QX298" s="8"/>
      <c r="QY298" s="32"/>
      <c r="QZ298" s="27"/>
      <c r="RA298" s="27"/>
      <c r="RC298" s="6"/>
      <c r="RD298" s="6"/>
      <c r="RE298" s="6"/>
      <c r="RF298" s="6"/>
      <c r="RG298" s="6"/>
    </row>
    <row r="299" spans="141:475">
      <c r="EK299" s="8"/>
      <c r="EL299" s="32"/>
      <c r="EM299" s="27"/>
      <c r="EN299" s="27"/>
      <c r="EP299" s="6"/>
      <c r="EQ299" s="6"/>
      <c r="ER299" s="6"/>
      <c r="ES299" s="6"/>
      <c r="EU299" s="8"/>
      <c r="EV299" s="32"/>
      <c r="EW299" s="27"/>
      <c r="EX299" s="27"/>
      <c r="EZ299" s="6"/>
      <c r="FA299" s="6"/>
      <c r="FB299" s="6"/>
      <c r="FC299" s="6"/>
      <c r="FE299" s="8"/>
      <c r="FF299" s="32"/>
      <c r="FG299" s="27"/>
      <c r="FH299" s="27"/>
      <c r="FJ299" s="6"/>
      <c r="FK299" s="6"/>
      <c r="FL299" s="6"/>
      <c r="FM299" s="6"/>
      <c r="FO299" s="8"/>
      <c r="FP299" s="32"/>
      <c r="FQ299" s="27"/>
      <c r="FR299" s="27"/>
      <c r="FT299" s="6"/>
      <c r="FU299" s="6"/>
      <c r="FV299" s="6"/>
      <c r="FW299" s="6"/>
      <c r="FY299" s="8"/>
      <c r="FZ299" s="32"/>
      <c r="GA299" s="27"/>
      <c r="GB299" s="27"/>
      <c r="GD299" s="6"/>
      <c r="GE299" s="6"/>
      <c r="GF299" s="6"/>
      <c r="GG299" s="6"/>
      <c r="GI299" s="8"/>
      <c r="GJ299" s="32"/>
      <c r="GK299" s="27"/>
      <c r="GL299" s="27"/>
      <c r="GN299" s="6"/>
      <c r="GO299" s="6"/>
      <c r="GP299" s="6"/>
      <c r="GQ299" s="6"/>
      <c r="GS299" s="8"/>
      <c r="GT299" s="32"/>
      <c r="GU299" s="27"/>
      <c r="GV299" s="27"/>
      <c r="GX299" s="6"/>
      <c r="GY299" s="6"/>
      <c r="GZ299" s="6"/>
      <c r="HA299" s="6"/>
      <c r="HC299" s="8"/>
      <c r="HD299" s="32"/>
      <c r="HE299" s="27"/>
      <c r="HF299" s="27"/>
      <c r="HH299" s="6"/>
      <c r="HI299" s="6"/>
      <c r="HJ299" s="6"/>
      <c r="HK299" s="6"/>
      <c r="HM299" s="8"/>
      <c r="HN299" s="32"/>
      <c r="HO299" s="27"/>
      <c r="HP299" s="27"/>
      <c r="HR299" s="6"/>
      <c r="HS299" s="6"/>
      <c r="HT299" s="6"/>
      <c r="HU299" s="6"/>
      <c r="HW299" s="8"/>
      <c r="HX299" s="32"/>
      <c r="HY299" s="27"/>
      <c r="HZ299" s="27"/>
      <c r="IB299" s="6"/>
      <c r="IC299" s="6"/>
      <c r="ID299" s="6"/>
      <c r="IE299" s="6"/>
      <c r="IG299" s="8"/>
      <c r="IH299" s="32"/>
      <c r="II299" s="27"/>
      <c r="IJ299" s="27"/>
      <c r="IL299" s="6"/>
      <c r="IM299" s="6"/>
      <c r="IN299" s="6"/>
      <c r="IO299" s="6"/>
      <c r="IQ299" s="8"/>
      <c r="IR299" s="32"/>
      <c r="IS299" s="27"/>
      <c r="IT299" s="27"/>
      <c r="IV299" s="6"/>
      <c r="IW299" s="6"/>
      <c r="IX299" s="6"/>
      <c r="IY299" s="6"/>
      <c r="JA299" s="8"/>
      <c r="JB299" s="32"/>
      <c r="JC299" s="27"/>
      <c r="JD299" s="27"/>
      <c r="JF299" s="6"/>
      <c r="JG299" s="6"/>
      <c r="JH299" s="6"/>
      <c r="JI299" s="6"/>
      <c r="JK299" s="8"/>
      <c r="JL299" s="32"/>
      <c r="JM299" s="27"/>
      <c r="JN299" s="27"/>
      <c r="JP299" s="6"/>
      <c r="JQ299" s="6"/>
      <c r="JR299" s="6"/>
      <c r="JS299" s="6"/>
      <c r="JU299" s="8"/>
      <c r="JV299" s="32"/>
      <c r="JW299" s="27"/>
      <c r="JX299" s="27"/>
      <c r="JZ299" s="6"/>
      <c r="KA299" s="6"/>
      <c r="KB299" s="6"/>
      <c r="KC299" s="6"/>
      <c r="KE299" s="8"/>
      <c r="KF299" s="32"/>
      <c r="KG299" s="27"/>
      <c r="KH299" s="27"/>
      <c r="KJ299" s="6"/>
      <c r="KK299" s="6"/>
      <c r="KL299" s="6"/>
      <c r="KM299" s="6"/>
      <c r="KO299" s="8"/>
      <c r="KP299" s="32"/>
      <c r="KQ299" s="27"/>
      <c r="KR299" s="27"/>
      <c r="KT299" s="6"/>
      <c r="KU299" s="6"/>
      <c r="KV299" s="6"/>
      <c r="KW299" s="6"/>
      <c r="KY299" s="8"/>
      <c r="KZ299" s="32"/>
      <c r="LA299" s="27"/>
      <c r="LB299" s="27"/>
      <c r="LD299" s="6"/>
      <c r="LE299" s="6"/>
      <c r="LF299" s="6"/>
      <c r="LG299" s="6"/>
      <c r="LI299" s="8"/>
      <c r="LJ299" s="32"/>
      <c r="LK299" s="27"/>
      <c r="LL299" s="27"/>
      <c r="LN299" s="6"/>
      <c r="LO299" s="6"/>
      <c r="LP299" s="6"/>
      <c r="LQ299" s="6"/>
      <c r="LS299" s="8"/>
      <c r="LT299" s="32"/>
      <c r="LU299" s="27"/>
      <c r="LV299" s="27"/>
      <c r="LX299" s="6"/>
      <c r="LY299" s="6"/>
      <c r="LZ299" s="6"/>
      <c r="MA299" s="6"/>
      <c r="MC299" s="8"/>
      <c r="MD299" s="32"/>
      <c r="ME299" s="27"/>
      <c r="MF299" s="27"/>
      <c r="MH299" s="6"/>
      <c r="MI299" s="6"/>
      <c r="MJ299" s="6"/>
      <c r="MK299" s="6"/>
      <c r="MM299" s="8"/>
      <c r="MN299" s="32"/>
      <c r="MO299" s="27"/>
      <c r="MP299" s="27"/>
      <c r="MR299" s="6"/>
      <c r="MS299" s="6"/>
      <c r="MT299" s="6"/>
      <c r="MU299" s="6"/>
      <c r="MW299" s="8"/>
      <c r="MX299" s="32"/>
      <c r="MY299" s="27"/>
      <c r="MZ299" s="27"/>
      <c r="NB299" s="6"/>
      <c r="NC299" s="6"/>
      <c r="ND299" s="6"/>
      <c r="NE299" s="6"/>
      <c r="NG299" s="8"/>
      <c r="NH299" s="32"/>
      <c r="NI299" s="27"/>
      <c r="NJ299" s="27"/>
      <c r="NL299" s="6"/>
      <c r="NM299" s="6"/>
      <c r="NN299" s="6"/>
      <c r="NO299" s="6"/>
      <c r="NQ299" s="8"/>
      <c r="NR299" s="32"/>
      <c r="NS299" s="27"/>
      <c r="NT299" s="27"/>
      <c r="NV299" s="6"/>
      <c r="NW299" s="6"/>
      <c r="NX299" s="6"/>
      <c r="NY299" s="6"/>
      <c r="OA299" s="8"/>
      <c r="OB299" s="32"/>
      <c r="OC299" s="27"/>
      <c r="OD299" s="27"/>
      <c r="OF299" s="6"/>
      <c r="OG299" s="6"/>
      <c r="OH299" s="6"/>
      <c r="OI299" s="6"/>
      <c r="OK299" s="8"/>
      <c r="OL299" s="32"/>
      <c r="OM299" s="27"/>
      <c r="ON299" s="27"/>
      <c r="OP299" s="6"/>
      <c r="OQ299" s="6"/>
      <c r="OR299" s="6"/>
      <c r="OS299" s="6"/>
      <c r="OT299" s="6"/>
      <c r="PF299" s="8"/>
      <c r="PG299" s="32"/>
      <c r="PH299" s="27"/>
      <c r="PI299" s="27"/>
      <c r="PK299" s="6"/>
      <c r="PL299" s="6"/>
      <c r="PM299" s="6"/>
      <c r="PN299" s="6"/>
      <c r="PO299" s="6"/>
      <c r="PQ299" s="8"/>
      <c r="PR299" s="32"/>
      <c r="PS299" s="27"/>
      <c r="PT299" s="27"/>
      <c r="PV299" s="6"/>
      <c r="PW299" s="6"/>
      <c r="PX299" s="6"/>
      <c r="PY299" s="6"/>
      <c r="PZ299" s="6"/>
      <c r="QB299" s="8"/>
      <c r="QC299" s="32"/>
      <c r="QD299" s="27"/>
      <c r="QE299" s="27"/>
      <c r="QG299" s="6"/>
      <c r="QH299" s="6"/>
      <c r="QI299" s="6"/>
      <c r="QJ299" s="6"/>
      <c r="QK299" s="6"/>
      <c r="QM299" s="8"/>
      <c r="QN299" s="32"/>
      <c r="QO299" s="27"/>
      <c r="QP299" s="27"/>
      <c r="QR299" s="6"/>
      <c r="QS299" s="6"/>
      <c r="QT299" s="6"/>
      <c r="QU299" s="6"/>
      <c r="QV299" s="6"/>
      <c r="QX299" s="8"/>
      <c r="QY299" s="32"/>
      <c r="QZ299" s="27"/>
      <c r="RA299" s="27"/>
      <c r="RC299" s="6"/>
      <c r="RD299" s="6"/>
      <c r="RE299" s="6"/>
      <c r="RF299" s="6"/>
      <c r="RG299" s="6"/>
    </row>
    <row r="300" spans="141:475">
      <c r="EK300" s="8"/>
      <c r="EL300" s="32"/>
      <c r="EM300" s="27"/>
      <c r="EN300" s="27"/>
      <c r="EP300" s="6"/>
      <c r="EQ300" s="6"/>
      <c r="ER300" s="6"/>
      <c r="ES300" s="6"/>
      <c r="EU300" s="8"/>
      <c r="EV300" s="32"/>
      <c r="EW300" s="27"/>
      <c r="EX300" s="27"/>
      <c r="EZ300" s="6"/>
      <c r="FA300" s="6"/>
      <c r="FB300" s="6"/>
      <c r="FC300" s="6"/>
      <c r="FE300" s="8"/>
      <c r="FF300" s="32"/>
      <c r="FG300" s="27"/>
      <c r="FH300" s="27"/>
      <c r="FJ300" s="6"/>
      <c r="FK300" s="6"/>
      <c r="FL300" s="6"/>
      <c r="FM300" s="6"/>
      <c r="FO300" s="8"/>
      <c r="FP300" s="32"/>
      <c r="FQ300" s="27"/>
      <c r="FR300" s="27"/>
      <c r="FT300" s="6"/>
      <c r="FU300" s="6"/>
      <c r="FV300" s="6"/>
      <c r="FW300" s="6"/>
      <c r="FY300" s="8"/>
      <c r="FZ300" s="32"/>
      <c r="GA300" s="27"/>
      <c r="GB300" s="27"/>
      <c r="GD300" s="6"/>
      <c r="GE300" s="6"/>
      <c r="GF300" s="6"/>
      <c r="GG300" s="6"/>
      <c r="GI300" s="8"/>
      <c r="GJ300" s="32"/>
      <c r="GK300" s="27"/>
      <c r="GL300" s="27"/>
      <c r="GN300" s="6"/>
      <c r="GO300" s="6"/>
      <c r="GP300" s="6"/>
      <c r="GQ300" s="6"/>
      <c r="GS300" s="8"/>
      <c r="GT300" s="32"/>
      <c r="GU300" s="27"/>
      <c r="GV300" s="27"/>
      <c r="GX300" s="6"/>
      <c r="GY300" s="6"/>
      <c r="GZ300" s="6"/>
      <c r="HA300" s="6"/>
      <c r="HC300" s="8"/>
      <c r="HD300" s="32"/>
      <c r="HE300" s="27"/>
      <c r="HF300" s="27"/>
      <c r="HH300" s="6"/>
      <c r="HI300" s="6"/>
      <c r="HJ300" s="6"/>
      <c r="HK300" s="6"/>
      <c r="HM300" s="8"/>
      <c r="HN300" s="32"/>
      <c r="HO300" s="27"/>
      <c r="HP300" s="27"/>
      <c r="HR300" s="6"/>
      <c r="HS300" s="6"/>
      <c r="HT300" s="6"/>
      <c r="HU300" s="6"/>
      <c r="HW300" s="8"/>
      <c r="HX300" s="32"/>
      <c r="HY300" s="27"/>
      <c r="HZ300" s="27"/>
      <c r="IB300" s="6"/>
      <c r="IC300" s="6"/>
      <c r="ID300" s="6"/>
      <c r="IE300" s="6"/>
      <c r="IG300" s="8"/>
      <c r="IH300" s="32"/>
      <c r="II300" s="27"/>
      <c r="IJ300" s="27"/>
      <c r="IL300" s="6"/>
      <c r="IM300" s="6"/>
      <c r="IN300" s="6"/>
      <c r="IO300" s="6"/>
      <c r="IQ300" s="8"/>
      <c r="IR300" s="32"/>
      <c r="IS300" s="27"/>
      <c r="IT300" s="27"/>
      <c r="IV300" s="6"/>
      <c r="IW300" s="6"/>
      <c r="IX300" s="6"/>
      <c r="IY300" s="6"/>
      <c r="JA300" s="8"/>
      <c r="JB300" s="32"/>
      <c r="JC300" s="27"/>
      <c r="JD300" s="27"/>
      <c r="JF300" s="6"/>
      <c r="JG300" s="6"/>
      <c r="JH300" s="6"/>
      <c r="JI300" s="6"/>
      <c r="JK300" s="8"/>
      <c r="JL300" s="32"/>
      <c r="JM300" s="27"/>
      <c r="JN300" s="27"/>
      <c r="JP300" s="6"/>
      <c r="JQ300" s="6"/>
      <c r="JR300" s="6"/>
      <c r="JS300" s="6"/>
      <c r="JU300" s="8"/>
      <c r="JV300" s="32"/>
      <c r="JW300" s="27"/>
      <c r="JX300" s="27"/>
      <c r="JZ300" s="6"/>
      <c r="KA300" s="6"/>
      <c r="KB300" s="6"/>
      <c r="KC300" s="6"/>
      <c r="KE300" s="8"/>
      <c r="KF300" s="32"/>
      <c r="KG300" s="27"/>
      <c r="KH300" s="27"/>
      <c r="KJ300" s="6"/>
      <c r="KK300" s="6"/>
      <c r="KL300" s="6"/>
      <c r="KM300" s="6"/>
      <c r="KO300" s="8"/>
      <c r="KP300" s="32"/>
      <c r="KQ300" s="27"/>
      <c r="KR300" s="27"/>
      <c r="KT300" s="6"/>
      <c r="KU300" s="6"/>
      <c r="KV300" s="6"/>
      <c r="KW300" s="6"/>
      <c r="KY300" s="8"/>
      <c r="KZ300" s="32"/>
      <c r="LA300" s="27"/>
      <c r="LB300" s="27"/>
      <c r="LD300" s="6"/>
      <c r="LE300" s="6"/>
      <c r="LF300" s="6"/>
      <c r="LG300" s="6"/>
      <c r="LI300" s="8"/>
      <c r="LJ300" s="32"/>
      <c r="LK300" s="27"/>
      <c r="LL300" s="27"/>
      <c r="LN300" s="6"/>
      <c r="LO300" s="6"/>
      <c r="LP300" s="6"/>
      <c r="LQ300" s="6"/>
      <c r="LS300" s="8"/>
      <c r="LT300" s="32"/>
      <c r="LU300" s="27"/>
      <c r="LV300" s="27"/>
      <c r="LX300" s="6"/>
      <c r="LY300" s="6"/>
      <c r="LZ300" s="6"/>
      <c r="MA300" s="6"/>
      <c r="MC300" s="8"/>
      <c r="MD300" s="32"/>
      <c r="ME300" s="27"/>
      <c r="MF300" s="27"/>
      <c r="MH300" s="6"/>
      <c r="MI300" s="6"/>
      <c r="MJ300" s="6"/>
      <c r="MK300" s="6"/>
      <c r="MM300" s="8"/>
      <c r="MN300" s="32"/>
      <c r="MO300" s="27"/>
      <c r="MP300" s="27"/>
      <c r="MR300" s="6"/>
      <c r="MS300" s="6"/>
      <c r="MT300" s="6"/>
      <c r="MU300" s="6"/>
      <c r="MW300" s="8"/>
      <c r="MX300" s="32"/>
      <c r="MY300" s="27"/>
      <c r="MZ300" s="27"/>
      <c r="NB300" s="6"/>
      <c r="NC300" s="6"/>
      <c r="ND300" s="6"/>
      <c r="NE300" s="6"/>
      <c r="NG300" s="8"/>
      <c r="NH300" s="32"/>
      <c r="NI300" s="27"/>
      <c r="NJ300" s="27"/>
      <c r="NL300" s="6"/>
      <c r="NM300" s="6"/>
      <c r="NN300" s="6"/>
      <c r="NO300" s="6"/>
      <c r="NQ300" s="8"/>
      <c r="NR300" s="32"/>
      <c r="NS300" s="27"/>
      <c r="NT300" s="27"/>
      <c r="NV300" s="6"/>
      <c r="NW300" s="6"/>
      <c r="NX300" s="6"/>
      <c r="NY300" s="6"/>
      <c r="OA300" s="8"/>
      <c r="OB300" s="32"/>
      <c r="OC300" s="27"/>
      <c r="OD300" s="27"/>
      <c r="OF300" s="6"/>
      <c r="OG300" s="6"/>
      <c r="OH300" s="6"/>
      <c r="OI300" s="6"/>
      <c r="OK300" s="8"/>
      <c r="OL300" s="32"/>
      <c r="OM300" s="27"/>
      <c r="ON300" s="27"/>
      <c r="OP300" s="6"/>
      <c r="OQ300" s="6"/>
      <c r="OR300" s="6"/>
      <c r="OS300" s="6"/>
      <c r="OT300" s="6"/>
      <c r="PF300" s="8"/>
      <c r="PG300" s="32"/>
      <c r="PH300" s="27"/>
      <c r="PI300" s="27"/>
      <c r="PK300" s="6"/>
      <c r="PL300" s="6"/>
      <c r="PM300" s="6"/>
      <c r="PN300" s="6"/>
      <c r="PO300" s="6"/>
      <c r="PQ300" s="8"/>
      <c r="PR300" s="32"/>
      <c r="PS300" s="27"/>
      <c r="PT300" s="27"/>
      <c r="PV300" s="6"/>
      <c r="PW300" s="6"/>
      <c r="PX300" s="6"/>
      <c r="PY300" s="6"/>
      <c r="PZ300" s="6"/>
      <c r="QB300" s="8"/>
      <c r="QC300" s="32"/>
      <c r="QD300" s="27"/>
      <c r="QE300" s="27"/>
      <c r="QG300" s="6"/>
      <c r="QH300" s="6"/>
      <c r="QI300" s="6"/>
      <c r="QJ300" s="6"/>
      <c r="QK300" s="6"/>
      <c r="QM300" s="8"/>
      <c r="QN300" s="32"/>
      <c r="QO300" s="27"/>
      <c r="QP300" s="27"/>
      <c r="QR300" s="6"/>
      <c r="QS300" s="6"/>
      <c r="QT300" s="6"/>
      <c r="QU300" s="6"/>
      <c r="QV300" s="6"/>
      <c r="QX300" s="8"/>
      <c r="QY300" s="32"/>
      <c r="QZ300" s="27"/>
      <c r="RA300" s="27"/>
      <c r="RC300" s="6"/>
      <c r="RD300" s="6"/>
      <c r="RE300" s="6"/>
      <c r="RF300" s="6"/>
      <c r="RG300" s="6"/>
    </row>
    <row r="301" spans="141:475">
      <c r="EK301" s="8"/>
      <c r="EL301" s="32"/>
      <c r="EM301" s="27"/>
      <c r="EN301" s="27"/>
      <c r="EP301" s="6"/>
      <c r="EQ301" s="6"/>
      <c r="ER301" s="6"/>
      <c r="ES301" s="6"/>
      <c r="EU301" s="8"/>
      <c r="EV301" s="32"/>
      <c r="EW301" s="27"/>
      <c r="EX301" s="27"/>
      <c r="EZ301" s="6"/>
      <c r="FA301" s="6"/>
      <c r="FB301" s="6"/>
      <c r="FC301" s="6"/>
      <c r="FE301" s="8"/>
      <c r="FF301" s="32"/>
      <c r="FG301" s="27"/>
      <c r="FH301" s="27"/>
      <c r="FJ301" s="6"/>
      <c r="FK301" s="6"/>
      <c r="FL301" s="6"/>
      <c r="FM301" s="6"/>
      <c r="FO301" s="8"/>
      <c r="FP301" s="32"/>
      <c r="FQ301" s="27"/>
      <c r="FR301" s="27"/>
      <c r="FT301" s="6"/>
      <c r="FU301" s="6"/>
      <c r="FV301" s="6"/>
      <c r="FW301" s="6"/>
      <c r="FY301" s="8"/>
      <c r="FZ301" s="32"/>
      <c r="GA301" s="27"/>
      <c r="GB301" s="27"/>
      <c r="GD301" s="6"/>
      <c r="GE301" s="6"/>
      <c r="GF301" s="6"/>
      <c r="GG301" s="6"/>
      <c r="GI301" s="8"/>
      <c r="GJ301" s="32"/>
      <c r="GK301" s="27"/>
      <c r="GL301" s="27"/>
      <c r="GN301" s="6"/>
      <c r="GO301" s="6"/>
      <c r="GP301" s="6"/>
      <c r="GQ301" s="6"/>
      <c r="GS301" s="8"/>
      <c r="GT301" s="32"/>
      <c r="GU301" s="27"/>
      <c r="GV301" s="27"/>
      <c r="GX301" s="6"/>
      <c r="GY301" s="6"/>
      <c r="GZ301" s="6"/>
      <c r="HA301" s="6"/>
      <c r="HC301" s="8"/>
      <c r="HD301" s="32"/>
      <c r="HE301" s="27"/>
      <c r="HF301" s="27"/>
      <c r="HH301" s="6"/>
      <c r="HI301" s="6"/>
      <c r="HJ301" s="6"/>
      <c r="HK301" s="6"/>
      <c r="HM301" s="8"/>
      <c r="HN301" s="32"/>
      <c r="HO301" s="27"/>
      <c r="HP301" s="27"/>
      <c r="HR301" s="6"/>
      <c r="HS301" s="6"/>
      <c r="HT301" s="6"/>
      <c r="HU301" s="6"/>
      <c r="HW301" s="8"/>
      <c r="HX301" s="32"/>
      <c r="HY301" s="27"/>
      <c r="HZ301" s="27"/>
      <c r="IB301" s="6"/>
      <c r="IC301" s="6"/>
      <c r="ID301" s="6"/>
      <c r="IE301" s="6"/>
      <c r="IG301" s="8"/>
      <c r="IH301" s="32"/>
      <c r="II301" s="27"/>
      <c r="IJ301" s="27"/>
      <c r="IL301" s="6"/>
      <c r="IM301" s="6"/>
      <c r="IN301" s="6"/>
      <c r="IO301" s="6"/>
      <c r="IQ301" s="8"/>
      <c r="IR301" s="32"/>
      <c r="IS301" s="27"/>
      <c r="IT301" s="27"/>
      <c r="IV301" s="6"/>
      <c r="IW301" s="6"/>
      <c r="IX301" s="6"/>
      <c r="IY301" s="6"/>
      <c r="JA301" s="8"/>
      <c r="JB301" s="32"/>
      <c r="JC301" s="27"/>
      <c r="JD301" s="27"/>
      <c r="JF301" s="6"/>
      <c r="JG301" s="6"/>
      <c r="JH301" s="6"/>
      <c r="JI301" s="6"/>
      <c r="JK301" s="8"/>
      <c r="JL301" s="32"/>
      <c r="JM301" s="27"/>
      <c r="JN301" s="27"/>
      <c r="JP301" s="6"/>
      <c r="JQ301" s="6"/>
      <c r="JR301" s="6"/>
      <c r="JS301" s="6"/>
      <c r="JU301" s="8"/>
      <c r="JV301" s="32"/>
      <c r="JW301" s="27"/>
      <c r="JX301" s="27"/>
      <c r="JZ301" s="6"/>
      <c r="KA301" s="6"/>
      <c r="KB301" s="6"/>
      <c r="KC301" s="6"/>
      <c r="KE301" s="8"/>
      <c r="KF301" s="32"/>
      <c r="KG301" s="27"/>
      <c r="KH301" s="27"/>
      <c r="KJ301" s="6"/>
      <c r="KK301" s="6"/>
      <c r="KL301" s="6"/>
      <c r="KM301" s="6"/>
      <c r="KO301" s="8"/>
      <c r="KP301" s="32"/>
      <c r="KQ301" s="27"/>
      <c r="KR301" s="27"/>
      <c r="KT301" s="6"/>
      <c r="KU301" s="6"/>
      <c r="KV301" s="6"/>
      <c r="KW301" s="6"/>
      <c r="KY301" s="8"/>
      <c r="KZ301" s="32"/>
      <c r="LA301" s="27"/>
      <c r="LB301" s="27"/>
      <c r="LD301" s="6"/>
      <c r="LE301" s="6"/>
      <c r="LF301" s="6"/>
      <c r="LG301" s="6"/>
      <c r="LI301" s="8"/>
      <c r="LJ301" s="32"/>
      <c r="LK301" s="27"/>
      <c r="LL301" s="27"/>
      <c r="LN301" s="6"/>
      <c r="LO301" s="6"/>
      <c r="LP301" s="6"/>
      <c r="LQ301" s="6"/>
      <c r="LS301" s="8"/>
      <c r="LT301" s="32"/>
      <c r="LU301" s="27"/>
      <c r="LV301" s="27"/>
      <c r="LX301" s="6"/>
      <c r="LY301" s="6"/>
      <c r="LZ301" s="6"/>
      <c r="MA301" s="6"/>
      <c r="MC301" s="8"/>
      <c r="MD301" s="32"/>
      <c r="ME301" s="27"/>
      <c r="MF301" s="27"/>
      <c r="MH301" s="6"/>
      <c r="MI301" s="6"/>
      <c r="MJ301" s="6"/>
      <c r="MK301" s="6"/>
      <c r="MM301" s="8"/>
      <c r="MN301" s="32"/>
      <c r="MO301" s="27"/>
      <c r="MP301" s="27"/>
      <c r="MR301" s="6"/>
      <c r="MS301" s="6"/>
      <c r="MT301" s="6"/>
      <c r="MU301" s="6"/>
      <c r="MW301" s="8"/>
      <c r="MX301" s="32"/>
      <c r="MY301" s="27"/>
      <c r="MZ301" s="27"/>
      <c r="NB301" s="6"/>
      <c r="NC301" s="6"/>
      <c r="ND301" s="6"/>
      <c r="NE301" s="6"/>
      <c r="NG301" s="8"/>
      <c r="NH301" s="32"/>
      <c r="NI301" s="27"/>
      <c r="NJ301" s="27"/>
      <c r="NL301" s="6"/>
      <c r="NM301" s="6"/>
      <c r="NN301" s="6"/>
      <c r="NO301" s="6"/>
      <c r="NQ301" s="8"/>
      <c r="NR301" s="32"/>
      <c r="NS301" s="27"/>
      <c r="NT301" s="27"/>
      <c r="NV301" s="6"/>
      <c r="NW301" s="6"/>
      <c r="NX301" s="6"/>
      <c r="NY301" s="6"/>
      <c r="OA301" s="8"/>
      <c r="OB301" s="32"/>
      <c r="OC301" s="27"/>
      <c r="OD301" s="27"/>
      <c r="OF301" s="6"/>
      <c r="OG301" s="6"/>
      <c r="OH301" s="6"/>
      <c r="OI301" s="6"/>
      <c r="OK301" s="8"/>
      <c r="OL301" s="32"/>
      <c r="OM301" s="27"/>
      <c r="ON301" s="27"/>
      <c r="OP301" s="6"/>
      <c r="OQ301" s="6"/>
      <c r="OR301" s="6"/>
      <c r="OS301" s="6"/>
      <c r="OT301" s="6"/>
      <c r="PF301" s="8"/>
      <c r="PG301" s="32"/>
      <c r="PH301" s="27"/>
      <c r="PI301" s="27"/>
      <c r="PK301" s="6"/>
      <c r="PL301" s="6"/>
      <c r="PM301" s="6"/>
      <c r="PN301" s="6"/>
      <c r="PO301" s="6"/>
      <c r="PQ301" s="8"/>
      <c r="PR301" s="32"/>
      <c r="PS301" s="27"/>
      <c r="PT301" s="27"/>
      <c r="PV301" s="6"/>
      <c r="PW301" s="6"/>
      <c r="PX301" s="6"/>
      <c r="PY301" s="6"/>
      <c r="PZ301" s="6"/>
      <c r="QB301" s="8"/>
      <c r="QC301" s="32"/>
      <c r="QD301" s="27"/>
      <c r="QE301" s="27"/>
      <c r="QG301" s="6"/>
      <c r="QH301" s="6"/>
      <c r="QI301" s="6"/>
      <c r="QJ301" s="6"/>
      <c r="QK301" s="6"/>
      <c r="QM301" s="8"/>
      <c r="QN301" s="32"/>
      <c r="QO301" s="27"/>
      <c r="QP301" s="27"/>
      <c r="QR301" s="6"/>
      <c r="QS301" s="6"/>
      <c r="QT301" s="6"/>
      <c r="QU301" s="6"/>
      <c r="QV301" s="6"/>
      <c r="QX301" s="8"/>
      <c r="QY301" s="32"/>
      <c r="QZ301" s="27"/>
      <c r="RA301" s="27"/>
      <c r="RC301" s="6"/>
      <c r="RD301" s="6"/>
      <c r="RE301" s="6"/>
      <c r="RF301" s="6"/>
      <c r="RG301" s="6"/>
    </row>
    <row r="302" spans="141:475">
      <c r="EK302" s="8"/>
      <c r="EL302" s="32"/>
      <c r="EM302" s="27"/>
      <c r="EN302" s="27"/>
      <c r="EP302" s="6"/>
      <c r="EQ302" s="6"/>
      <c r="ER302" s="6"/>
      <c r="ES302" s="6"/>
      <c r="EU302" s="8"/>
      <c r="EV302" s="32"/>
      <c r="EW302" s="27"/>
      <c r="EX302" s="27"/>
      <c r="EZ302" s="6"/>
      <c r="FA302" s="6"/>
      <c r="FB302" s="6"/>
      <c r="FC302" s="6"/>
      <c r="FE302" s="8"/>
      <c r="FF302" s="32"/>
      <c r="FG302" s="27"/>
      <c r="FH302" s="27"/>
      <c r="FJ302" s="6"/>
      <c r="FK302" s="6"/>
      <c r="FL302" s="6"/>
      <c r="FM302" s="6"/>
      <c r="FO302" s="8"/>
      <c r="FP302" s="32"/>
      <c r="FQ302" s="27"/>
      <c r="FR302" s="27"/>
      <c r="FT302" s="6"/>
      <c r="FU302" s="6"/>
      <c r="FV302" s="6"/>
      <c r="FW302" s="6"/>
      <c r="FY302" s="8"/>
      <c r="FZ302" s="32"/>
      <c r="GA302" s="27"/>
      <c r="GB302" s="27"/>
      <c r="GD302" s="6"/>
      <c r="GE302" s="6"/>
      <c r="GF302" s="6"/>
      <c r="GG302" s="6"/>
      <c r="GI302" s="8"/>
      <c r="GJ302" s="32"/>
      <c r="GK302" s="27"/>
      <c r="GL302" s="27"/>
      <c r="GN302" s="6"/>
      <c r="GO302" s="6"/>
      <c r="GP302" s="6"/>
      <c r="GQ302" s="6"/>
      <c r="GS302" s="8"/>
      <c r="GT302" s="32"/>
      <c r="GU302" s="27"/>
      <c r="GV302" s="27"/>
      <c r="GX302" s="6"/>
      <c r="GY302" s="6"/>
      <c r="GZ302" s="6"/>
      <c r="HA302" s="6"/>
      <c r="HC302" s="8"/>
      <c r="HD302" s="32"/>
      <c r="HE302" s="27"/>
      <c r="HF302" s="27"/>
      <c r="HH302" s="6"/>
      <c r="HI302" s="6"/>
      <c r="HJ302" s="6"/>
      <c r="HK302" s="6"/>
      <c r="HM302" s="8"/>
      <c r="HN302" s="32"/>
      <c r="HO302" s="27"/>
      <c r="HP302" s="27"/>
      <c r="HR302" s="6"/>
      <c r="HS302" s="6"/>
      <c r="HT302" s="6"/>
      <c r="HU302" s="6"/>
      <c r="HW302" s="8"/>
      <c r="HX302" s="32"/>
      <c r="HY302" s="27"/>
      <c r="HZ302" s="27"/>
      <c r="IB302" s="6"/>
      <c r="IC302" s="6"/>
      <c r="ID302" s="6"/>
      <c r="IE302" s="6"/>
      <c r="IG302" s="8"/>
      <c r="IH302" s="32"/>
      <c r="II302" s="27"/>
      <c r="IJ302" s="27"/>
      <c r="IL302" s="6"/>
      <c r="IM302" s="6"/>
      <c r="IN302" s="6"/>
      <c r="IO302" s="6"/>
      <c r="IQ302" s="8"/>
      <c r="IR302" s="32"/>
      <c r="IS302" s="27"/>
      <c r="IT302" s="27"/>
      <c r="IV302" s="6"/>
      <c r="IW302" s="6"/>
      <c r="IX302" s="6"/>
      <c r="IY302" s="6"/>
      <c r="JA302" s="8"/>
      <c r="JB302" s="32"/>
      <c r="JC302" s="27"/>
      <c r="JD302" s="27"/>
      <c r="JF302" s="6"/>
      <c r="JG302" s="6"/>
      <c r="JH302" s="6"/>
      <c r="JI302" s="6"/>
      <c r="JK302" s="8"/>
      <c r="JL302" s="32"/>
      <c r="JM302" s="27"/>
      <c r="JN302" s="27"/>
      <c r="JP302" s="6"/>
      <c r="JQ302" s="6"/>
      <c r="JR302" s="6"/>
      <c r="JS302" s="6"/>
      <c r="JU302" s="8"/>
      <c r="JV302" s="32"/>
      <c r="JW302" s="27"/>
      <c r="JX302" s="27"/>
      <c r="JZ302" s="6"/>
      <c r="KA302" s="6"/>
      <c r="KB302" s="6"/>
      <c r="KC302" s="6"/>
      <c r="KE302" s="8"/>
      <c r="KF302" s="32"/>
      <c r="KG302" s="27"/>
      <c r="KH302" s="27"/>
      <c r="KJ302" s="6"/>
      <c r="KK302" s="6"/>
      <c r="KL302" s="6"/>
      <c r="KM302" s="6"/>
      <c r="KO302" s="8"/>
      <c r="KP302" s="32"/>
      <c r="KQ302" s="27"/>
      <c r="KR302" s="27"/>
      <c r="KT302" s="6"/>
      <c r="KU302" s="6"/>
      <c r="KV302" s="6"/>
      <c r="KW302" s="6"/>
      <c r="KY302" s="8"/>
      <c r="KZ302" s="32"/>
      <c r="LA302" s="27"/>
      <c r="LB302" s="27"/>
      <c r="LD302" s="6"/>
      <c r="LE302" s="6"/>
      <c r="LF302" s="6"/>
      <c r="LG302" s="6"/>
      <c r="LI302" s="8"/>
      <c r="LJ302" s="32"/>
      <c r="LK302" s="27"/>
      <c r="LL302" s="27"/>
      <c r="LN302" s="6"/>
      <c r="LO302" s="6"/>
      <c r="LP302" s="6"/>
      <c r="LQ302" s="6"/>
      <c r="LS302" s="8"/>
      <c r="LT302" s="32"/>
      <c r="LU302" s="27"/>
      <c r="LV302" s="27"/>
      <c r="LX302" s="6"/>
      <c r="LY302" s="6"/>
      <c r="LZ302" s="6"/>
      <c r="MA302" s="6"/>
      <c r="MC302" s="8"/>
      <c r="MD302" s="32"/>
      <c r="ME302" s="27"/>
      <c r="MF302" s="27"/>
      <c r="MH302" s="6"/>
      <c r="MI302" s="6"/>
      <c r="MJ302" s="6"/>
      <c r="MK302" s="6"/>
      <c r="MM302" s="8"/>
      <c r="MN302" s="32"/>
      <c r="MO302" s="27"/>
      <c r="MP302" s="27"/>
      <c r="MR302" s="6"/>
      <c r="MS302" s="6"/>
      <c r="MT302" s="6"/>
      <c r="MU302" s="6"/>
      <c r="MW302" s="8"/>
      <c r="MX302" s="32"/>
      <c r="MY302" s="27"/>
      <c r="MZ302" s="27"/>
      <c r="NB302" s="6"/>
      <c r="NC302" s="6"/>
      <c r="ND302" s="6"/>
      <c r="NE302" s="6"/>
      <c r="NG302" s="8"/>
      <c r="NH302" s="32"/>
      <c r="NI302" s="27"/>
      <c r="NJ302" s="27"/>
      <c r="NL302" s="6"/>
      <c r="NM302" s="6"/>
      <c r="NN302" s="6"/>
      <c r="NO302" s="6"/>
      <c r="NQ302" s="8"/>
      <c r="NR302" s="32"/>
      <c r="NS302" s="27"/>
      <c r="NT302" s="27"/>
      <c r="NV302" s="6"/>
      <c r="NW302" s="6"/>
      <c r="NX302" s="6"/>
      <c r="NY302" s="6"/>
      <c r="OA302" s="8"/>
      <c r="OB302" s="32"/>
      <c r="OC302" s="27"/>
      <c r="OD302" s="27"/>
      <c r="OF302" s="6"/>
      <c r="OG302" s="6"/>
      <c r="OH302" s="6"/>
      <c r="OI302" s="6"/>
      <c r="OK302" s="8"/>
      <c r="OL302" s="32"/>
      <c r="OM302" s="27"/>
      <c r="ON302" s="27"/>
      <c r="OP302" s="6"/>
      <c r="OQ302" s="6"/>
      <c r="OR302" s="6"/>
      <c r="OS302" s="6"/>
      <c r="OT302" s="6"/>
      <c r="PF302" s="8"/>
      <c r="PG302" s="32"/>
      <c r="PH302" s="27"/>
      <c r="PI302" s="27"/>
      <c r="PK302" s="6"/>
      <c r="PL302" s="6"/>
      <c r="PM302" s="6"/>
      <c r="PN302" s="6"/>
      <c r="PO302" s="6"/>
      <c r="PQ302" s="8"/>
      <c r="PR302" s="32"/>
      <c r="PS302" s="27"/>
      <c r="PT302" s="27"/>
      <c r="PV302" s="6"/>
      <c r="PW302" s="6"/>
      <c r="PX302" s="6"/>
      <c r="PY302" s="6"/>
      <c r="PZ302" s="6"/>
      <c r="QB302" s="8"/>
      <c r="QC302" s="32"/>
      <c r="QD302" s="27"/>
      <c r="QE302" s="27"/>
      <c r="QG302" s="6"/>
      <c r="QH302" s="6"/>
      <c r="QI302" s="6"/>
      <c r="QJ302" s="6"/>
      <c r="QK302" s="6"/>
      <c r="QM302" s="8"/>
      <c r="QN302" s="32"/>
      <c r="QO302" s="27"/>
      <c r="QP302" s="27"/>
      <c r="QR302" s="6"/>
      <c r="QS302" s="6"/>
      <c r="QT302" s="6"/>
      <c r="QU302" s="6"/>
      <c r="QV302" s="6"/>
      <c r="QX302" s="8"/>
      <c r="QY302" s="32"/>
      <c r="QZ302" s="27"/>
      <c r="RA302" s="27"/>
      <c r="RC302" s="6"/>
      <c r="RD302" s="6"/>
      <c r="RE302" s="6"/>
      <c r="RF302" s="6"/>
      <c r="RG302" s="6"/>
    </row>
    <row r="303" spans="141:475">
      <c r="EK303" s="8"/>
      <c r="EL303" s="32"/>
      <c r="EM303" s="27"/>
      <c r="EN303" s="27"/>
      <c r="EP303" s="6"/>
      <c r="EQ303" s="6"/>
      <c r="ER303" s="6"/>
      <c r="ES303" s="6"/>
      <c r="EU303" s="8"/>
      <c r="EV303" s="32"/>
      <c r="EW303" s="27"/>
      <c r="EX303" s="27"/>
      <c r="EZ303" s="6"/>
      <c r="FA303" s="6"/>
      <c r="FB303" s="6"/>
      <c r="FC303" s="6"/>
      <c r="FE303" s="8"/>
      <c r="FF303" s="32"/>
      <c r="FG303" s="27"/>
      <c r="FH303" s="27"/>
      <c r="FJ303" s="6"/>
      <c r="FK303" s="6"/>
      <c r="FL303" s="6"/>
      <c r="FM303" s="6"/>
      <c r="FO303" s="8"/>
      <c r="FP303" s="32"/>
      <c r="FQ303" s="27"/>
      <c r="FR303" s="27"/>
      <c r="FT303" s="6"/>
      <c r="FU303" s="6"/>
      <c r="FV303" s="6"/>
      <c r="FW303" s="6"/>
      <c r="FY303" s="8"/>
      <c r="FZ303" s="32"/>
      <c r="GA303" s="27"/>
      <c r="GB303" s="27"/>
      <c r="GD303" s="6"/>
      <c r="GE303" s="6"/>
      <c r="GF303" s="6"/>
      <c r="GG303" s="6"/>
      <c r="GI303" s="8"/>
      <c r="GJ303" s="32"/>
      <c r="GK303" s="27"/>
      <c r="GL303" s="27"/>
      <c r="GN303" s="6"/>
      <c r="GO303" s="6"/>
      <c r="GP303" s="6"/>
      <c r="GQ303" s="6"/>
      <c r="GS303" s="8"/>
      <c r="GT303" s="32"/>
      <c r="GU303" s="27"/>
      <c r="GV303" s="27"/>
      <c r="GX303" s="6"/>
      <c r="GY303" s="6"/>
      <c r="GZ303" s="6"/>
      <c r="HA303" s="6"/>
      <c r="HC303" s="8"/>
      <c r="HD303" s="32"/>
      <c r="HE303" s="27"/>
      <c r="HF303" s="27"/>
      <c r="HH303" s="6"/>
      <c r="HI303" s="6"/>
      <c r="HJ303" s="6"/>
      <c r="HK303" s="6"/>
      <c r="HM303" s="8"/>
      <c r="HN303" s="32"/>
      <c r="HO303" s="27"/>
      <c r="HP303" s="27"/>
      <c r="HR303" s="6"/>
      <c r="HS303" s="6"/>
      <c r="HT303" s="6"/>
      <c r="HU303" s="6"/>
      <c r="HW303" s="8"/>
      <c r="HX303" s="32"/>
      <c r="HY303" s="27"/>
      <c r="HZ303" s="27"/>
      <c r="IB303" s="6"/>
      <c r="IC303" s="6"/>
      <c r="ID303" s="6"/>
      <c r="IE303" s="6"/>
      <c r="IG303" s="8"/>
      <c r="IH303" s="32"/>
      <c r="II303" s="27"/>
      <c r="IJ303" s="27"/>
      <c r="IL303" s="6"/>
      <c r="IM303" s="6"/>
      <c r="IN303" s="6"/>
      <c r="IO303" s="6"/>
      <c r="IQ303" s="8"/>
      <c r="IR303" s="32"/>
      <c r="IS303" s="27"/>
      <c r="IT303" s="27"/>
      <c r="IV303" s="6"/>
      <c r="IW303" s="6"/>
      <c r="IX303" s="6"/>
      <c r="IY303" s="6"/>
      <c r="JA303" s="8"/>
      <c r="JB303" s="32"/>
      <c r="JC303" s="27"/>
      <c r="JD303" s="27"/>
      <c r="JF303" s="6"/>
      <c r="JG303" s="6"/>
      <c r="JH303" s="6"/>
      <c r="JI303" s="6"/>
      <c r="JK303" s="8"/>
      <c r="JL303" s="32"/>
      <c r="JM303" s="27"/>
      <c r="JN303" s="27"/>
      <c r="JP303" s="6"/>
      <c r="JQ303" s="6"/>
      <c r="JR303" s="6"/>
      <c r="JS303" s="6"/>
      <c r="JU303" s="8"/>
      <c r="JV303" s="32"/>
      <c r="JW303" s="27"/>
      <c r="JX303" s="27"/>
      <c r="JZ303" s="6"/>
      <c r="KA303" s="6"/>
      <c r="KB303" s="6"/>
      <c r="KC303" s="6"/>
      <c r="KE303" s="8"/>
      <c r="KF303" s="32"/>
      <c r="KG303" s="27"/>
      <c r="KH303" s="27"/>
      <c r="KJ303" s="6"/>
      <c r="KK303" s="6"/>
      <c r="KL303" s="6"/>
      <c r="KM303" s="6"/>
      <c r="KO303" s="8"/>
      <c r="KP303" s="32"/>
      <c r="KQ303" s="27"/>
      <c r="KR303" s="27"/>
      <c r="KT303" s="6"/>
      <c r="KU303" s="6"/>
      <c r="KV303" s="6"/>
      <c r="KW303" s="6"/>
      <c r="KY303" s="8"/>
      <c r="KZ303" s="32"/>
      <c r="LA303" s="27"/>
      <c r="LB303" s="27"/>
      <c r="LD303" s="6"/>
      <c r="LE303" s="6"/>
      <c r="LF303" s="6"/>
      <c r="LG303" s="6"/>
      <c r="LI303" s="8"/>
      <c r="LJ303" s="32"/>
      <c r="LK303" s="27"/>
      <c r="LL303" s="27"/>
      <c r="LN303" s="6"/>
      <c r="LO303" s="6"/>
      <c r="LP303" s="6"/>
      <c r="LQ303" s="6"/>
      <c r="LS303" s="8"/>
      <c r="LT303" s="32"/>
      <c r="LU303" s="27"/>
      <c r="LV303" s="27"/>
      <c r="LX303" s="6"/>
      <c r="LY303" s="6"/>
      <c r="LZ303" s="6"/>
      <c r="MA303" s="6"/>
      <c r="MC303" s="8"/>
      <c r="MD303" s="32"/>
      <c r="ME303" s="27"/>
      <c r="MF303" s="27"/>
      <c r="MH303" s="6"/>
      <c r="MI303" s="6"/>
      <c r="MJ303" s="6"/>
      <c r="MK303" s="6"/>
      <c r="MM303" s="8"/>
      <c r="MN303" s="32"/>
      <c r="MO303" s="27"/>
      <c r="MP303" s="27"/>
      <c r="MR303" s="6"/>
      <c r="MS303" s="6"/>
      <c r="MT303" s="6"/>
      <c r="MU303" s="6"/>
      <c r="MW303" s="8"/>
      <c r="MX303" s="32"/>
      <c r="MY303" s="27"/>
      <c r="MZ303" s="27"/>
      <c r="NB303" s="6"/>
      <c r="NC303" s="6"/>
      <c r="ND303" s="6"/>
      <c r="NE303" s="6"/>
      <c r="NG303" s="8"/>
      <c r="NH303" s="32"/>
      <c r="NI303" s="27"/>
      <c r="NJ303" s="27"/>
      <c r="NL303" s="6"/>
      <c r="NM303" s="6"/>
      <c r="NN303" s="6"/>
      <c r="NO303" s="6"/>
      <c r="NQ303" s="8"/>
      <c r="NR303" s="32"/>
      <c r="NS303" s="27"/>
      <c r="NT303" s="27"/>
      <c r="NV303" s="6"/>
      <c r="NW303" s="6"/>
      <c r="NX303" s="6"/>
      <c r="NY303" s="6"/>
      <c r="OA303" s="8"/>
      <c r="OB303" s="32"/>
      <c r="OC303" s="27"/>
      <c r="OD303" s="27"/>
      <c r="OF303" s="6"/>
      <c r="OG303" s="6"/>
      <c r="OH303" s="6"/>
      <c r="OI303" s="6"/>
      <c r="OK303" s="8"/>
      <c r="OL303" s="32"/>
      <c r="OM303" s="27"/>
      <c r="ON303" s="27"/>
      <c r="OP303" s="6"/>
      <c r="OQ303" s="6"/>
      <c r="OR303" s="6"/>
      <c r="OS303" s="6"/>
      <c r="OT303" s="6"/>
      <c r="PF303" s="8"/>
      <c r="PG303" s="32"/>
      <c r="PH303" s="27"/>
      <c r="PI303" s="27"/>
      <c r="PK303" s="6"/>
      <c r="PL303" s="6"/>
      <c r="PM303" s="6"/>
      <c r="PN303" s="6"/>
      <c r="PO303" s="6"/>
      <c r="PQ303" s="8"/>
      <c r="PR303" s="32"/>
      <c r="PS303" s="27"/>
      <c r="PT303" s="27"/>
      <c r="PV303" s="6"/>
      <c r="PW303" s="6"/>
      <c r="PX303" s="6"/>
      <c r="PY303" s="6"/>
      <c r="PZ303" s="6"/>
      <c r="QB303" s="8"/>
      <c r="QC303" s="32"/>
      <c r="QD303" s="27"/>
      <c r="QE303" s="27"/>
      <c r="QG303" s="6"/>
      <c r="QH303" s="6"/>
      <c r="QI303" s="6"/>
      <c r="QJ303" s="6"/>
      <c r="QK303" s="6"/>
      <c r="QM303" s="8"/>
      <c r="QN303" s="32"/>
      <c r="QO303" s="27"/>
      <c r="QP303" s="27"/>
      <c r="QR303" s="6"/>
      <c r="QS303" s="6"/>
      <c r="QT303" s="6"/>
      <c r="QU303" s="6"/>
      <c r="QV303" s="6"/>
      <c r="QX303" s="8"/>
      <c r="QY303" s="32"/>
      <c r="QZ303" s="27"/>
      <c r="RA303" s="27"/>
      <c r="RC303" s="6"/>
      <c r="RD303" s="6"/>
      <c r="RE303" s="6"/>
      <c r="RF303" s="6"/>
      <c r="RG303" s="6"/>
    </row>
    <row r="304" spans="141:475">
      <c r="EK304" s="8"/>
      <c r="EL304" s="32"/>
      <c r="EM304" s="27"/>
      <c r="EN304" s="27"/>
      <c r="EP304" s="6"/>
      <c r="EQ304" s="6"/>
      <c r="ER304" s="6"/>
      <c r="ES304" s="6"/>
      <c r="EU304" s="8"/>
      <c r="EV304" s="32"/>
      <c r="EW304" s="27"/>
      <c r="EX304" s="27"/>
      <c r="EZ304" s="6"/>
      <c r="FA304" s="6"/>
      <c r="FB304" s="6"/>
      <c r="FC304" s="6"/>
      <c r="FE304" s="8"/>
      <c r="FF304" s="32"/>
      <c r="FG304" s="27"/>
      <c r="FH304" s="27"/>
      <c r="FJ304" s="6"/>
      <c r="FK304" s="6"/>
      <c r="FL304" s="6"/>
      <c r="FM304" s="6"/>
      <c r="FO304" s="8"/>
      <c r="FP304" s="32"/>
      <c r="FQ304" s="27"/>
      <c r="FR304" s="27"/>
      <c r="FT304" s="6"/>
      <c r="FU304" s="6"/>
      <c r="FV304" s="6"/>
      <c r="FW304" s="6"/>
      <c r="FY304" s="8"/>
      <c r="FZ304" s="32"/>
      <c r="GA304" s="27"/>
      <c r="GB304" s="27"/>
      <c r="GD304" s="6"/>
      <c r="GE304" s="6"/>
      <c r="GF304" s="6"/>
      <c r="GG304" s="6"/>
      <c r="GI304" s="8"/>
      <c r="GJ304" s="32"/>
      <c r="GK304" s="27"/>
      <c r="GL304" s="27"/>
      <c r="GN304" s="6"/>
      <c r="GO304" s="6"/>
      <c r="GP304" s="6"/>
      <c r="GQ304" s="6"/>
      <c r="GS304" s="8"/>
      <c r="GT304" s="32"/>
      <c r="GU304" s="27"/>
      <c r="GV304" s="27"/>
      <c r="GX304" s="6"/>
      <c r="GY304" s="6"/>
      <c r="GZ304" s="6"/>
      <c r="HA304" s="6"/>
      <c r="HC304" s="8"/>
      <c r="HD304" s="32"/>
      <c r="HE304" s="27"/>
      <c r="HF304" s="27"/>
      <c r="HH304" s="6"/>
      <c r="HI304" s="6"/>
      <c r="HJ304" s="6"/>
      <c r="HK304" s="6"/>
      <c r="HM304" s="8"/>
      <c r="HN304" s="32"/>
      <c r="HO304" s="27"/>
      <c r="HP304" s="27"/>
      <c r="HR304" s="6"/>
      <c r="HS304" s="6"/>
      <c r="HT304" s="6"/>
      <c r="HU304" s="6"/>
      <c r="HW304" s="8"/>
      <c r="HX304" s="32"/>
      <c r="HY304" s="27"/>
      <c r="HZ304" s="27"/>
      <c r="IB304" s="6"/>
      <c r="IC304" s="6"/>
      <c r="ID304" s="6"/>
      <c r="IE304" s="6"/>
      <c r="IG304" s="8"/>
      <c r="IH304" s="32"/>
      <c r="II304" s="27"/>
      <c r="IJ304" s="27"/>
      <c r="IL304" s="6"/>
      <c r="IM304" s="6"/>
      <c r="IN304" s="6"/>
      <c r="IO304" s="6"/>
      <c r="IQ304" s="8"/>
      <c r="IR304" s="32"/>
      <c r="IS304" s="27"/>
      <c r="IT304" s="27"/>
      <c r="IV304" s="6"/>
      <c r="IW304" s="6"/>
      <c r="IX304" s="6"/>
      <c r="IY304" s="6"/>
      <c r="JA304" s="8"/>
      <c r="JB304" s="32"/>
      <c r="JC304" s="27"/>
      <c r="JD304" s="27"/>
      <c r="JF304" s="6"/>
      <c r="JG304" s="6"/>
      <c r="JH304" s="6"/>
      <c r="JI304" s="6"/>
      <c r="JK304" s="8"/>
      <c r="JL304" s="32"/>
      <c r="JM304" s="27"/>
      <c r="JN304" s="27"/>
      <c r="JP304" s="6"/>
      <c r="JQ304" s="6"/>
      <c r="JR304" s="6"/>
      <c r="JS304" s="6"/>
      <c r="JU304" s="8"/>
      <c r="JV304" s="32"/>
      <c r="JW304" s="27"/>
      <c r="JX304" s="27"/>
      <c r="JZ304" s="6"/>
      <c r="KA304" s="6"/>
      <c r="KB304" s="6"/>
      <c r="KC304" s="6"/>
      <c r="KE304" s="8"/>
      <c r="KF304" s="32"/>
      <c r="KG304" s="27"/>
      <c r="KH304" s="27"/>
      <c r="KJ304" s="6"/>
      <c r="KK304" s="6"/>
      <c r="KL304" s="6"/>
      <c r="KM304" s="6"/>
      <c r="KO304" s="8"/>
      <c r="KP304" s="32"/>
      <c r="KQ304" s="27"/>
      <c r="KR304" s="27"/>
      <c r="KT304" s="6"/>
      <c r="KU304" s="6"/>
      <c r="KV304" s="6"/>
      <c r="KW304" s="6"/>
      <c r="KY304" s="8"/>
      <c r="KZ304" s="32"/>
      <c r="LA304" s="27"/>
      <c r="LB304" s="27"/>
      <c r="LD304" s="6"/>
      <c r="LE304" s="6"/>
      <c r="LF304" s="6"/>
      <c r="LG304" s="6"/>
      <c r="LI304" s="8"/>
      <c r="LJ304" s="32"/>
      <c r="LK304" s="27"/>
      <c r="LL304" s="27"/>
      <c r="LN304" s="6"/>
      <c r="LO304" s="6"/>
      <c r="LP304" s="6"/>
      <c r="LQ304" s="6"/>
      <c r="LS304" s="8"/>
      <c r="LT304" s="32"/>
      <c r="LU304" s="27"/>
      <c r="LV304" s="27"/>
      <c r="LX304" s="6"/>
      <c r="LY304" s="6"/>
      <c r="LZ304" s="6"/>
      <c r="MA304" s="6"/>
      <c r="MC304" s="8"/>
      <c r="MD304" s="32"/>
      <c r="ME304" s="27"/>
      <c r="MF304" s="27"/>
      <c r="MH304" s="6"/>
      <c r="MI304" s="6"/>
      <c r="MJ304" s="6"/>
      <c r="MK304" s="6"/>
      <c r="MM304" s="8"/>
      <c r="MN304" s="32"/>
      <c r="MO304" s="27"/>
      <c r="MP304" s="27"/>
      <c r="MR304" s="6"/>
      <c r="MS304" s="6"/>
      <c r="MT304" s="6"/>
      <c r="MU304" s="6"/>
      <c r="MW304" s="8"/>
      <c r="MX304" s="32"/>
      <c r="MY304" s="27"/>
      <c r="MZ304" s="27"/>
      <c r="NB304" s="6"/>
      <c r="NC304" s="6"/>
      <c r="ND304" s="6"/>
      <c r="NE304" s="6"/>
      <c r="NG304" s="8"/>
      <c r="NH304" s="32"/>
      <c r="NI304" s="27"/>
      <c r="NJ304" s="27"/>
      <c r="NL304" s="6"/>
      <c r="NM304" s="6"/>
      <c r="NN304" s="6"/>
      <c r="NO304" s="6"/>
      <c r="NQ304" s="8"/>
      <c r="NR304" s="32"/>
      <c r="NS304" s="27"/>
      <c r="NT304" s="27"/>
      <c r="NV304" s="6"/>
      <c r="NW304" s="6"/>
      <c r="NX304" s="6"/>
      <c r="NY304" s="6"/>
      <c r="OA304" s="8"/>
      <c r="OB304" s="32"/>
      <c r="OC304" s="27"/>
      <c r="OD304" s="27"/>
      <c r="OF304" s="6"/>
      <c r="OG304" s="6"/>
      <c r="OH304" s="6"/>
      <c r="OI304" s="6"/>
      <c r="OK304" s="8"/>
      <c r="OL304" s="32"/>
      <c r="OM304" s="27"/>
      <c r="ON304" s="27"/>
      <c r="OP304" s="6"/>
      <c r="OQ304" s="6"/>
      <c r="OR304" s="6"/>
      <c r="OS304" s="6"/>
      <c r="OT304" s="6"/>
      <c r="PF304" s="8"/>
      <c r="PG304" s="32"/>
      <c r="PH304" s="27"/>
      <c r="PI304" s="27"/>
      <c r="PK304" s="6"/>
      <c r="PL304" s="6"/>
      <c r="PM304" s="6"/>
      <c r="PN304" s="6"/>
      <c r="PO304" s="6"/>
      <c r="PQ304" s="8"/>
      <c r="PR304" s="32"/>
      <c r="PS304" s="27"/>
      <c r="PT304" s="27"/>
      <c r="PV304" s="6"/>
      <c r="PW304" s="6"/>
      <c r="PX304" s="6"/>
      <c r="PY304" s="6"/>
      <c r="PZ304" s="6"/>
      <c r="QB304" s="8"/>
      <c r="QC304" s="32"/>
      <c r="QD304" s="27"/>
      <c r="QE304" s="27"/>
      <c r="QG304" s="6"/>
      <c r="QH304" s="6"/>
      <c r="QI304" s="6"/>
      <c r="QJ304" s="6"/>
      <c r="QK304" s="6"/>
      <c r="QM304" s="8"/>
      <c r="QN304" s="32"/>
      <c r="QO304" s="27"/>
      <c r="QP304" s="27"/>
      <c r="QR304" s="6"/>
      <c r="QS304" s="6"/>
      <c r="QT304" s="6"/>
      <c r="QU304" s="6"/>
      <c r="QV304" s="6"/>
      <c r="QX304" s="8"/>
      <c r="QY304" s="32"/>
      <c r="QZ304" s="27"/>
      <c r="RA304" s="27"/>
      <c r="RC304" s="6"/>
      <c r="RD304" s="6"/>
      <c r="RE304" s="6"/>
      <c r="RF304" s="6"/>
      <c r="RG304" s="6"/>
    </row>
    <row r="305" spans="141:475">
      <c r="EK305" s="8"/>
      <c r="EL305" s="32"/>
      <c r="EM305" s="27"/>
      <c r="EN305" s="27"/>
      <c r="EP305" s="6"/>
      <c r="EQ305" s="6"/>
      <c r="ER305" s="6"/>
      <c r="ES305" s="6"/>
      <c r="EU305" s="8"/>
      <c r="EV305" s="32"/>
      <c r="EW305" s="27"/>
      <c r="EX305" s="27"/>
      <c r="EZ305" s="6"/>
      <c r="FA305" s="6"/>
      <c r="FB305" s="6"/>
      <c r="FC305" s="6"/>
      <c r="FE305" s="8"/>
      <c r="FF305" s="32"/>
      <c r="FG305" s="27"/>
      <c r="FH305" s="27"/>
      <c r="FJ305" s="6"/>
      <c r="FK305" s="6"/>
      <c r="FL305" s="6"/>
      <c r="FM305" s="6"/>
      <c r="FO305" s="8"/>
      <c r="FP305" s="32"/>
      <c r="FQ305" s="27"/>
      <c r="FR305" s="27"/>
      <c r="FT305" s="6"/>
      <c r="FU305" s="6"/>
      <c r="FV305" s="6"/>
      <c r="FW305" s="6"/>
      <c r="FY305" s="8"/>
      <c r="FZ305" s="32"/>
      <c r="GA305" s="27"/>
      <c r="GB305" s="27"/>
      <c r="GD305" s="6"/>
      <c r="GE305" s="6"/>
      <c r="GF305" s="6"/>
      <c r="GG305" s="6"/>
      <c r="GI305" s="8"/>
      <c r="GJ305" s="32"/>
      <c r="GK305" s="27"/>
      <c r="GL305" s="27"/>
      <c r="GN305" s="6"/>
      <c r="GO305" s="6"/>
      <c r="GP305" s="6"/>
      <c r="GQ305" s="6"/>
      <c r="GS305" s="8"/>
      <c r="GT305" s="32"/>
      <c r="GU305" s="27"/>
      <c r="GV305" s="27"/>
      <c r="GX305" s="6"/>
      <c r="GY305" s="6"/>
      <c r="GZ305" s="6"/>
      <c r="HA305" s="6"/>
      <c r="HC305" s="8"/>
      <c r="HD305" s="32"/>
      <c r="HE305" s="27"/>
      <c r="HF305" s="27"/>
      <c r="HH305" s="6"/>
      <c r="HI305" s="6"/>
      <c r="HJ305" s="6"/>
      <c r="HK305" s="6"/>
      <c r="HM305" s="8"/>
      <c r="HN305" s="32"/>
      <c r="HO305" s="27"/>
      <c r="HP305" s="27"/>
      <c r="HR305" s="6"/>
      <c r="HS305" s="6"/>
      <c r="HT305" s="6"/>
      <c r="HU305" s="6"/>
      <c r="HW305" s="8"/>
      <c r="HX305" s="32"/>
      <c r="HY305" s="27"/>
      <c r="HZ305" s="27"/>
      <c r="IB305" s="6"/>
      <c r="IC305" s="6"/>
      <c r="ID305" s="6"/>
      <c r="IE305" s="6"/>
      <c r="IG305" s="8"/>
      <c r="IH305" s="32"/>
      <c r="II305" s="27"/>
      <c r="IJ305" s="27"/>
      <c r="IL305" s="6"/>
      <c r="IM305" s="6"/>
      <c r="IN305" s="6"/>
      <c r="IO305" s="6"/>
      <c r="IQ305" s="8"/>
      <c r="IR305" s="32"/>
      <c r="IS305" s="27"/>
      <c r="IT305" s="27"/>
      <c r="IV305" s="6"/>
      <c r="IW305" s="6"/>
      <c r="IX305" s="6"/>
      <c r="IY305" s="6"/>
      <c r="JA305" s="8"/>
      <c r="JB305" s="32"/>
      <c r="JC305" s="27"/>
      <c r="JD305" s="27"/>
      <c r="JF305" s="6"/>
      <c r="JG305" s="6"/>
      <c r="JH305" s="6"/>
      <c r="JI305" s="6"/>
      <c r="JK305" s="8"/>
      <c r="JL305" s="32"/>
      <c r="JM305" s="27"/>
      <c r="JN305" s="27"/>
      <c r="JP305" s="6"/>
      <c r="JQ305" s="6"/>
      <c r="JR305" s="6"/>
      <c r="JS305" s="6"/>
      <c r="JU305" s="8"/>
      <c r="JV305" s="32"/>
      <c r="JW305" s="27"/>
      <c r="JX305" s="27"/>
      <c r="JZ305" s="6"/>
      <c r="KA305" s="6"/>
      <c r="KB305" s="6"/>
      <c r="KC305" s="6"/>
      <c r="KE305" s="8"/>
      <c r="KF305" s="32"/>
      <c r="KG305" s="27"/>
      <c r="KH305" s="27"/>
      <c r="KJ305" s="6"/>
      <c r="KK305" s="6"/>
      <c r="KL305" s="6"/>
      <c r="KM305" s="6"/>
      <c r="KO305" s="8"/>
      <c r="KP305" s="32"/>
      <c r="KQ305" s="27"/>
      <c r="KR305" s="27"/>
      <c r="KT305" s="6"/>
      <c r="KU305" s="6"/>
      <c r="KV305" s="6"/>
      <c r="KW305" s="6"/>
      <c r="KY305" s="8"/>
      <c r="KZ305" s="32"/>
      <c r="LA305" s="27"/>
      <c r="LB305" s="27"/>
      <c r="LD305" s="6"/>
      <c r="LE305" s="6"/>
      <c r="LF305" s="6"/>
      <c r="LG305" s="6"/>
      <c r="LI305" s="8"/>
      <c r="LJ305" s="32"/>
      <c r="LK305" s="27"/>
      <c r="LL305" s="27"/>
      <c r="LN305" s="6"/>
      <c r="LO305" s="6"/>
      <c r="LP305" s="6"/>
      <c r="LQ305" s="6"/>
      <c r="LS305" s="8"/>
      <c r="LT305" s="32"/>
      <c r="LU305" s="27"/>
      <c r="LV305" s="27"/>
      <c r="LX305" s="6"/>
      <c r="LY305" s="6"/>
      <c r="LZ305" s="6"/>
      <c r="MA305" s="6"/>
      <c r="MC305" s="8"/>
      <c r="MD305" s="32"/>
      <c r="ME305" s="27"/>
      <c r="MF305" s="27"/>
      <c r="MH305" s="6"/>
      <c r="MI305" s="6"/>
      <c r="MJ305" s="6"/>
      <c r="MK305" s="6"/>
      <c r="MM305" s="8"/>
      <c r="MN305" s="32"/>
      <c r="MO305" s="27"/>
      <c r="MP305" s="27"/>
      <c r="MR305" s="6"/>
      <c r="MS305" s="6"/>
      <c r="MT305" s="6"/>
      <c r="MU305" s="6"/>
      <c r="MW305" s="8"/>
      <c r="MX305" s="32"/>
      <c r="MY305" s="27"/>
      <c r="MZ305" s="27"/>
      <c r="NB305" s="6"/>
      <c r="NC305" s="6"/>
      <c r="ND305" s="6"/>
      <c r="NE305" s="6"/>
      <c r="NG305" s="8"/>
      <c r="NH305" s="32"/>
      <c r="NI305" s="27"/>
      <c r="NJ305" s="27"/>
      <c r="NL305" s="6"/>
      <c r="NM305" s="6"/>
      <c r="NN305" s="6"/>
      <c r="NO305" s="6"/>
      <c r="NQ305" s="8"/>
      <c r="NR305" s="32"/>
      <c r="NS305" s="27"/>
      <c r="NT305" s="27"/>
      <c r="NV305" s="6"/>
      <c r="NW305" s="6"/>
      <c r="NX305" s="6"/>
      <c r="NY305" s="6"/>
      <c r="OA305" s="8"/>
      <c r="OB305" s="32"/>
      <c r="OC305" s="27"/>
      <c r="OD305" s="27"/>
      <c r="OF305" s="6"/>
      <c r="OG305" s="6"/>
      <c r="OH305" s="6"/>
      <c r="OI305" s="6"/>
      <c r="OK305" s="8"/>
      <c r="OL305" s="32"/>
      <c r="OM305" s="27"/>
      <c r="ON305" s="27"/>
      <c r="OP305" s="6"/>
      <c r="OQ305" s="6"/>
      <c r="OR305" s="6"/>
      <c r="OS305" s="6"/>
      <c r="OT305" s="6"/>
      <c r="PF305" s="8"/>
      <c r="PG305" s="32"/>
      <c r="PH305" s="27"/>
      <c r="PI305" s="27"/>
      <c r="PK305" s="6"/>
      <c r="PL305" s="6"/>
      <c r="PM305" s="6"/>
      <c r="PN305" s="6"/>
      <c r="PO305" s="6"/>
      <c r="PQ305" s="8"/>
      <c r="PR305" s="32"/>
      <c r="PS305" s="27"/>
      <c r="PT305" s="27"/>
      <c r="PV305" s="6"/>
      <c r="PW305" s="6"/>
      <c r="PX305" s="6"/>
      <c r="PY305" s="6"/>
      <c r="PZ305" s="6"/>
      <c r="QB305" s="8"/>
      <c r="QC305" s="32"/>
      <c r="QD305" s="27"/>
      <c r="QE305" s="27"/>
      <c r="QG305" s="6"/>
      <c r="QH305" s="6"/>
      <c r="QI305" s="6"/>
      <c r="QJ305" s="6"/>
      <c r="QK305" s="6"/>
      <c r="QM305" s="8"/>
      <c r="QN305" s="32"/>
      <c r="QO305" s="27"/>
      <c r="QP305" s="27"/>
      <c r="QR305" s="6"/>
      <c r="QS305" s="6"/>
      <c r="QT305" s="6"/>
      <c r="QU305" s="6"/>
      <c r="QV305" s="6"/>
      <c r="QX305" s="8"/>
      <c r="QY305" s="32"/>
      <c r="QZ305" s="27"/>
      <c r="RA305" s="27"/>
      <c r="RC305" s="6"/>
      <c r="RD305" s="6"/>
      <c r="RE305" s="6"/>
      <c r="RF305" s="6"/>
      <c r="RG305" s="6"/>
    </row>
    <row r="306" spans="141:475">
      <c r="EK306" s="8"/>
      <c r="EL306" s="32"/>
      <c r="EM306" s="27"/>
      <c r="EN306" s="27"/>
      <c r="EP306" s="6"/>
      <c r="EQ306" s="6"/>
      <c r="ER306" s="6"/>
      <c r="ES306" s="6"/>
      <c r="EU306" s="8"/>
      <c r="EV306" s="32"/>
      <c r="EW306" s="27"/>
      <c r="EX306" s="27"/>
      <c r="EZ306" s="6"/>
      <c r="FA306" s="6"/>
      <c r="FB306" s="6"/>
      <c r="FC306" s="6"/>
      <c r="FE306" s="8"/>
      <c r="FF306" s="32"/>
      <c r="FG306" s="27"/>
      <c r="FH306" s="27"/>
      <c r="FJ306" s="6"/>
      <c r="FK306" s="6"/>
      <c r="FL306" s="6"/>
      <c r="FM306" s="6"/>
      <c r="FO306" s="8"/>
      <c r="FP306" s="32"/>
      <c r="FQ306" s="27"/>
      <c r="FR306" s="27"/>
      <c r="FT306" s="6"/>
      <c r="FU306" s="6"/>
      <c r="FV306" s="6"/>
      <c r="FW306" s="6"/>
      <c r="FY306" s="8"/>
      <c r="FZ306" s="32"/>
      <c r="GA306" s="27"/>
      <c r="GB306" s="27"/>
      <c r="GD306" s="6"/>
      <c r="GE306" s="6"/>
      <c r="GF306" s="6"/>
      <c r="GG306" s="6"/>
      <c r="GI306" s="8"/>
      <c r="GJ306" s="32"/>
      <c r="GK306" s="27"/>
      <c r="GL306" s="27"/>
      <c r="GN306" s="6"/>
      <c r="GO306" s="6"/>
      <c r="GP306" s="6"/>
      <c r="GQ306" s="6"/>
      <c r="GS306" s="8"/>
      <c r="GT306" s="32"/>
      <c r="GU306" s="27"/>
      <c r="GV306" s="27"/>
      <c r="GX306" s="6"/>
      <c r="GY306" s="6"/>
      <c r="GZ306" s="6"/>
      <c r="HA306" s="6"/>
      <c r="HC306" s="8"/>
      <c r="HD306" s="32"/>
      <c r="HE306" s="27"/>
      <c r="HF306" s="27"/>
      <c r="HH306" s="6"/>
      <c r="HI306" s="6"/>
      <c r="HJ306" s="6"/>
      <c r="HK306" s="6"/>
      <c r="HM306" s="8"/>
      <c r="HN306" s="32"/>
      <c r="HO306" s="27"/>
      <c r="HP306" s="27"/>
      <c r="HR306" s="6"/>
      <c r="HS306" s="6"/>
      <c r="HT306" s="6"/>
      <c r="HU306" s="6"/>
      <c r="HW306" s="8"/>
      <c r="HX306" s="32"/>
      <c r="HY306" s="27"/>
      <c r="HZ306" s="27"/>
      <c r="IB306" s="6"/>
      <c r="IC306" s="6"/>
      <c r="ID306" s="6"/>
      <c r="IE306" s="6"/>
      <c r="IG306" s="8"/>
      <c r="IH306" s="32"/>
      <c r="II306" s="27"/>
      <c r="IJ306" s="27"/>
      <c r="IL306" s="6"/>
      <c r="IM306" s="6"/>
      <c r="IN306" s="6"/>
      <c r="IO306" s="6"/>
      <c r="IQ306" s="8"/>
      <c r="IR306" s="32"/>
      <c r="IS306" s="27"/>
      <c r="IT306" s="27"/>
      <c r="IV306" s="6"/>
      <c r="IW306" s="6"/>
      <c r="IX306" s="6"/>
      <c r="IY306" s="6"/>
      <c r="JA306" s="8"/>
      <c r="JB306" s="32"/>
      <c r="JC306" s="27"/>
      <c r="JD306" s="27"/>
      <c r="JF306" s="6"/>
      <c r="JG306" s="6"/>
      <c r="JH306" s="6"/>
      <c r="JI306" s="6"/>
      <c r="JK306" s="8"/>
      <c r="JL306" s="32"/>
      <c r="JM306" s="27"/>
      <c r="JN306" s="27"/>
      <c r="JP306" s="6"/>
      <c r="JQ306" s="6"/>
      <c r="JR306" s="6"/>
      <c r="JS306" s="6"/>
      <c r="JU306" s="8"/>
      <c r="JV306" s="32"/>
      <c r="JW306" s="27"/>
      <c r="JX306" s="27"/>
      <c r="JZ306" s="6"/>
      <c r="KA306" s="6"/>
      <c r="KB306" s="6"/>
      <c r="KC306" s="6"/>
      <c r="KE306" s="8"/>
      <c r="KF306" s="32"/>
      <c r="KG306" s="27"/>
      <c r="KH306" s="27"/>
      <c r="KJ306" s="6"/>
      <c r="KK306" s="6"/>
      <c r="KL306" s="6"/>
      <c r="KM306" s="6"/>
      <c r="KO306" s="8"/>
      <c r="KP306" s="32"/>
      <c r="KQ306" s="27"/>
      <c r="KR306" s="27"/>
      <c r="KT306" s="6"/>
      <c r="KU306" s="6"/>
      <c r="KV306" s="6"/>
      <c r="KW306" s="6"/>
      <c r="KY306" s="8"/>
      <c r="KZ306" s="32"/>
      <c r="LA306" s="27"/>
      <c r="LB306" s="27"/>
      <c r="LD306" s="6"/>
      <c r="LE306" s="6"/>
      <c r="LF306" s="6"/>
      <c r="LG306" s="6"/>
      <c r="LI306" s="8"/>
      <c r="LJ306" s="32"/>
      <c r="LK306" s="27"/>
      <c r="LL306" s="27"/>
      <c r="LN306" s="6"/>
      <c r="LO306" s="6"/>
      <c r="LP306" s="6"/>
      <c r="LQ306" s="6"/>
      <c r="LS306" s="8"/>
      <c r="LT306" s="32"/>
      <c r="LU306" s="27"/>
      <c r="LV306" s="27"/>
      <c r="LX306" s="6"/>
      <c r="LY306" s="6"/>
      <c r="LZ306" s="6"/>
      <c r="MA306" s="6"/>
      <c r="MC306" s="8"/>
      <c r="MD306" s="32"/>
      <c r="ME306" s="27"/>
      <c r="MF306" s="27"/>
      <c r="MH306" s="6"/>
      <c r="MI306" s="6"/>
      <c r="MJ306" s="6"/>
      <c r="MK306" s="6"/>
      <c r="MM306" s="8"/>
      <c r="MN306" s="32"/>
      <c r="MO306" s="27"/>
      <c r="MP306" s="27"/>
      <c r="MR306" s="6"/>
      <c r="MS306" s="6"/>
      <c r="MT306" s="6"/>
      <c r="MU306" s="6"/>
      <c r="MW306" s="8"/>
      <c r="MX306" s="32"/>
      <c r="MY306" s="27"/>
      <c r="MZ306" s="27"/>
      <c r="NB306" s="6"/>
      <c r="NC306" s="6"/>
      <c r="ND306" s="6"/>
      <c r="NE306" s="6"/>
      <c r="NG306" s="8"/>
      <c r="NH306" s="32"/>
      <c r="NI306" s="27"/>
      <c r="NJ306" s="27"/>
      <c r="NL306" s="6"/>
      <c r="NM306" s="6"/>
      <c r="NN306" s="6"/>
      <c r="NO306" s="6"/>
      <c r="NQ306" s="8"/>
      <c r="NR306" s="32"/>
      <c r="NS306" s="27"/>
      <c r="NT306" s="27"/>
      <c r="NV306" s="6"/>
      <c r="NW306" s="6"/>
      <c r="NX306" s="6"/>
      <c r="NY306" s="6"/>
      <c r="OA306" s="8"/>
      <c r="OB306" s="32"/>
      <c r="OC306" s="27"/>
      <c r="OD306" s="27"/>
      <c r="OF306" s="6"/>
      <c r="OG306" s="6"/>
      <c r="OH306" s="6"/>
      <c r="OI306" s="6"/>
      <c r="OK306" s="8"/>
      <c r="OL306" s="32"/>
      <c r="OM306" s="27"/>
      <c r="ON306" s="27"/>
      <c r="OP306" s="6"/>
      <c r="OQ306" s="6"/>
      <c r="OR306" s="6"/>
      <c r="OS306" s="6"/>
      <c r="OT306" s="6"/>
      <c r="PF306" s="8"/>
      <c r="PG306" s="32"/>
      <c r="PH306" s="27"/>
      <c r="PI306" s="27"/>
      <c r="PK306" s="6"/>
      <c r="PL306" s="6"/>
      <c r="PM306" s="6"/>
      <c r="PN306" s="6"/>
      <c r="PO306" s="6"/>
      <c r="PQ306" s="8"/>
      <c r="PR306" s="32"/>
      <c r="PS306" s="27"/>
      <c r="PT306" s="27"/>
      <c r="PV306" s="6"/>
      <c r="PW306" s="6"/>
      <c r="PX306" s="6"/>
      <c r="PY306" s="6"/>
      <c r="PZ306" s="6"/>
      <c r="QB306" s="8"/>
      <c r="QC306" s="32"/>
      <c r="QD306" s="27"/>
      <c r="QE306" s="27"/>
      <c r="QG306" s="6"/>
      <c r="QH306" s="6"/>
      <c r="QI306" s="6"/>
      <c r="QJ306" s="6"/>
      <c r="QK306" s="6"/>
      <c r="QM306" s="8"/>
      <c r="QN306" s="32"/>
      <c r="QO306" s="27"/>
      <c r="QP306" s="27"/>
      <c r="QR306" s="6"/>
      <c r="QS306" s="6"/>
      <c r="QT306" s="6"/>
      <c r="QU306" s="6"/>
      <c r="QV306" s="6"/>
      <c r="QX306" s="8"/>
      <c r="QY306" s="32"/>
      <c r="QZ306" s="27"/>
      <c r="RA306" s="27"/>
      <c r="RC306" s="6"/>
      <c r="RD306" s="6"/>
      <c r="RE306" s="6"/>
      <c r="RF306" s="6"/>
      <c r="RG306" s="6"/>
    </row>
    <row r="307" spans="141:475">
      <c r="EK307" s="8"/>
      <c r="EL307" s="32"/>
      <c r="EM307" s="27"/>
      <c r="EN307" s="27"/>
      <c r="EP307" s="6"/>
      <c r="EQ307" s="6"/>
      <c r="ER307" s="6"/>
      <c r="ES307" s="6"/>
      <c r="EU307" s="8"/>
      <c r="EV307" s="32"/>
      <c r="EW307" s="27"/>
      <c r="EX307" s="27"/>
      <c r="EZ307" s="6"/>
      <c r="FA307" s="6"/>
      <c r="FB307" s="6"/>
      <c r="FC307" s="6"/>
      <c r="FE307" s="8"/>
      <c r="FF307" s="32"/>
      <c r="FG307" s="27"/>
      <c r="FH307" s="27"/>
      <c r="FJ307" s="6"/>
      <c r="FK307" s="6"/>
      <c r="FL307" s="6"/>
      <c r="FM307" s="6"/>
      <c r="FO307" s="8"/>
      <c r="FP307" s="32"/>
      <c r="FQ307" s="27"/>
      <c r="FR307" s="27"/>
      <c r="FT307" s="6"/>
      <c r="FU307" s="6"/>
      <c r="FV307" s="6"/>
      <c r="FW307" s="6"/>
      <c r="FY307" s="8"/>
      <c r="FZ307" s="32"/>
      <c r="GA307" s="27"/>
      <c r="GB307" s="27"/>
      <c r="GD307" s="6"/>
      <c r="GE307" s="6"/>
      <c r="GF307" s="6"/>
      <c r="GG307" s="6"/>
      <c r="GI307" s="8"/>
      <c r="GJ307" s="32"/>
      <c r="GK307" s="27"/>
      <c r="GL307" s="27"/>
      <c r="GN307" s="6"/>
      <c r="GO307" s="6"/>
      <c r="GP307" s="6"/>
      <c r="GQ307" s="6"/>
      <c r="GS307" s="8"/>
      <c r="GT307" s="32"/>
      <c r="GU307" s="27"/>
      <c r="GV307" s="27"/>
      <c r="GX307" s="6"/>
      <c r="GY307" s="6"/>
      <c r="GZ307" s="6"/>
      <c r="HA307" s="6"/>
      <c r="HC307" s="8"/>
      <c r="HD307" s="32"/>
      <c r="HE307" s="27"/>
      <c r="HF307" s="27"/>
      <c r="HH307" s="6"/>
      <c r="HI307" s="6"/>
      <c r="HJ307" s="6"/>
      <c r="HK307" s="6"/>
      <c r="HM307" s="8"/>
      <c r="HN307" s="32"/>
      <c r="HO307" s="27"/>
      <c r="HP307" s="27"/>
      <c r="HR307" s="6"/>
      <c r="HS307" s="6"/>
      <c r="HT307" s="6"/>
      <c r="HU307" s="6"/>
      <c r="HW307" s="8"/>
      <c r="HX307" s="32"/>
      <c r="HY307" s="27"/>
      <c r="HZ307" s="27"/>
      <c r="IB307" s="6"/>
      <c r="IC307" s="6"/>
      <c r="ID307" s="6"/>
      <c r="IE307" s="6"/>
      <c r="IG307" s="8"/>
      <c r="IH307" s="32"/>
      <c r="II307" s="27"/>
      <c r="IJ307" s="27"/>
      <c r="IL307" s="6"/>
      <c r="IM307" s="6"/>
      <c r="IN307" s="6"/>
      <c r="IO307" s="6"/>
      <c r="IQ307" s="8"/>
      <c r="IR307" s="32"/>
      <c r="IS307" s="27"/>
      <c r="IT307" s="27"/>
      <c r="IV307" s="6"/>
      <c r="IW307" s="6"/>
      <c r="IX307" s="6"/>
      <c r="IY307" s="6"/>
      <c r="JA307" s="8"/>
      <c r="JB307" s="32"/>
      <c r="JC307" s="27"/>
      <c r="JD307" s="27"/>
      <c r="JF307" s="6"/>
      <c r="JG307" s="6"/>
      <c r="JH307" s="6"/>
      <c r="JI307" s="6"/>
      <c r="JK307" s="8"/>
      <c r="JL307" s="32"/>
      <c r="JM307" s="27"/>
      <c r="JN307" s="27"/>
      <c r="JP307" s="6"/>
      <c r="JQ307" s="6"/>
      <c r="JR307" s="6"/>
      <c r="JS307" s="6"/>
      <c r="JU307" s="8"/>
      <c r="JV307" s="32"/>
      <c r="JW307" s="27"/>
      <c r="JX307" s="27"/>
      <c r="JZ307" s="6"/>
      <c r="KA307" s="6"/>
      <c r="KB307" s="6"/>
      <c r="KC307" s="6"/>
      <c r="KE307" s="8"/>
      <c r="KF307" s="32"/>
      <c r="KG307" s="27"/>
      <c r="KH307" s="27"/>
      <c r="KJ307" s="6"/>
      <c r="KK307" s="6"/>
      <c r="KL307" s="6"/>
      <c r="KM307" s="6"/>
      <c r="KO307" s="8"/>
      <c r="KP307" s="32"/>
      <c r="KQ307" s="27"/>
      <c r="KR307" s="27"/>
      <c r="KT307" s="6"/>
      <c r="KU307" s="6"/>
      <c r="KV307" s="6"/>
      <c r="KW307" s="6"/>
      <c r="KY307" s="8"/>
      <c r="KZ307" s="32"/>
      <c r="LA307" s="27"/>
      <c r="LB307" s="27"/>
      <c r="LD307" s="6"/>
      <c r="LE307" s="6"/>
      <c r="LF307" s="6"/>
      <c r="LG307" s="6"/>
      <c r="LI307" s="8"/>
      <c r="LJ307" s="32"/>
      <c r="LK307" s="27"/>
      <c r="LL307" s="27"/>
      <c r="LN307" s="6"/>
      <c r="LO307" s="6"/>
      <c r="LP307" s="6"/>
      <c r="LQ307" s="6"/>
      <c r="LS307" s="8"/>
      <c r="LT307" s="32"/>
      <c r="LU307" s="27"/>
      <c r="LV307" s="27"/>
      <c r="LX307" s="6"/>
      <c r="LY307" s="6"/>
      <c r="LZ307" s="6"/>
      <c r="MA307" s="6"/>
      <c r="MC307" s="8"/>
      <c r="MD307" s="32"/>
      <c r="ME307" s="27"/>
      <c r="MF307" s="27"/>
      <c r="MH307" s="6"/>
      <c r="MI307" s="6"/>
      <c r="MJ307" s="6"/>
      <c r="MK307" s="6"/>
      <c r="MM307" s="8"/>
      <c r="MN307" s="32"/>
      <c r="MO307" s="27"/>
      <c r="MP307" s="27"/>
      <c r="MR307" s="6"/>
      <c r="MS307" s="6"/>
      <c r="MT307" s="6"/>
      <c r="MU307" s="6"/>
      <c r="MW307" s="8"/>
      <c r="MX307" s="32"/>
      <c r="MY307" s="27"/>
      <c r="MZ307" s="27"/>
      <c r="NB307" s="6"/>
      <c r="NC307" s="6"/>
      <c r="ND307" s="6"/>
      <c r="NE307" s="6"/>
      <c r="NG307" s="8"/>
      <c r="NH307" s="32"/>
      <c r="NI307" s="27"/>
      <c r="NJ307" s="27"/>
      <c r="NL307" s="6"/>
      <c r="NM307" s="6"/>
      <c r="NN307" s="6"/>
      <c r="NO307" s="6"/>
      <c r="NQ307" s="8"/>
      <c r="NR307" s="32"/>
      <c r="NS307" s="27"/>
      <c r="NT307" s="27"/>
      <c r="NV307" s="6"/>
      <c r="NW307" s="6"/>
      <c r="NX307" s="6"/>
      <c r="NY307" s="6"/>
      <c r="OA307" s="8"/>
      <c r="OB307" s="32"/>
      <c r="OC307" s="27"/>
      <c r="OD307" s="27"/>
      <c r="OF307" s="6"/>
      <c r="OG307" s="6"/>
      <c r="OH307" s="6"/>
      <c r="OI307" s="6"/>
      <c r="OK307" s="8"/>
      <c r="OL307" s="32"/>
      <c r="OM307" s="27"/>
      <c r="ON307" s="27"/>
      <c r="OP307" s="6"/>
      <c r="OQ307" s="6"/>
      <c r="OR307" s="6"/>
      <c r="OS307" s="6"/>
      <c r="OT307" s="6"/>
      <c r="PF307" s="8"/>
      <c r="PG307" s="32"/>
      <c r="PH307" s="27"/>
      <c r="PI307" s="27"/>
      <c r="PK307" s="6"/>
      <c r="PL307" s="6"/>
      <c r="PM307" s="6"/>
      <c r="PN307" s="6"/>
      <c r="PO307" s="6"/>
      <c r="PQ307" s="8"/>
      <c r="PR307" s="32"/>
      <c r="PS307" s="27"/>
      <c r="PT307" s="27"/>
      <c r="PV307" s="6"/>
      <c r="PW307" s="6"/>
      <c r="PX307" s="6"/>
      <c r="PY307" s="6"/>
      <c r="PZ307" s="6"/>
      <c r="QB307" s="8"/>
      <c r="QC307" s="32"/>
      <c r="QD307" s="27"/>
      <c r="QE307" s="27"/>
      <c r="QG307" s="6"/>
      <c r="QH307" s="6"/>
      <c r="QI307" s="6"/>
      <c r="QJ307" s="6"/>
      <c r="QK307" s="6"/>
      <c r="QM307" s="8"/>
      <c r="QN307" s="32"/>
      <c r="QO307" s="27"/>
      <c r="QP307" s="27"/>
      <c r="QR307" s="6"/>
      <c r="QS307" s="6"/>
      <c r="QT307" s="6"/>
      <c r="QU307" s="6"/>
      <c r="QV307" s="6"/>
      <c r="QX307" s="8"/>
      <c r="QY307" s="32"/>
      <c r="QZ307" s="27"/>
      <c r="RA307" s="27"/>
      <c r="RC307" s="6"/>
      <c r="RD307" s="6"/>
      <c r="RE307" s="6"/>
      <c r="RF307" s="6"/>
      <c r="RG307" s="6"/>
    </row>
    <row r="308" spans="141:475">
      <c r="EK308" s="8"/>
      <c r="EL308" s="32"/>
      <c r="EM308" s="27"/>
      <c r="EN308" s="27"/>
      <c r="EP308" s="6"/>
      <c r="EQ308" s="6"/>
      <c r="ER308" s="6"/>
      <c r="ES308" s="6"/>
      <c r="EU308" s="8"/>
      <c r="EV308" s="32"/>
      <c r="EW308" s="27"/>
      <c r="EX308" s="27"/>
      <c r="EZ308" s="6"/>
      <c r="FA308" s="6"/>
      <c r="FB308" s="6"/>
      <c r="FC308" s="6"/>
      <c r="FE308" s="8"/>
      <c r="FF308" s="32"/>
      <c r="FG308" s="27"/>
      <c r="FH308" s="27"/>
      <c r="FJ308" s="6"/>
      <c r="FK308" s="6"/>
      <c r="FL308" s="6"/>
      <c r="FM308" s="6"/>
      <c r="FO308" s="8"/>
      <c r="FP308" s="32"/>
      <c r="FQ308" s="27"/>
      <c r="FR308" s="27"/>
      <c r="FT308" s="6"/>
      <c r="FU308" s="6"/>
      <c r="FV308" s="6"/>
      <c r="FW308" s="6"/>
      <c r="FY308" s="8"/>
      <c r="FZ308" s="32"/>
      <c r="GA308" s="27"/>
      <c r="GB308" s="27"/>
      <c r="GD308" s="6"/>
      <c r="GE308" s="6"/>
      <c r="GF308" s="6"/>
      <c r="GG308" s="6"/>
      <c r="GI308" s="8"/>
      <c r="GJ308" s="32"/>
      <c r="GK308" s="27"/>
      <c r="GL308" s="27"/>
      <c r="GN308" s="6"/>
      <c r="GO308" s="6"/>
      <c r="GP308" s="6"/>
      <c r="GQ308" s="6"/>
      <c r="GS308" s="8"/>
      <c r="GT308" s="32"/>
      <c r="GU308" s="27"/>
      <c r="GV308" s="27"/>
      <c r="GX308" s="6"/>
      <c r="GY308" s="6"/>
      <c r="GZ308" s="6"/>
      <c r="HA308" s="6"/>
      <c r="HC308" s="8"/>
      <c r="HD308" s="32"/>
      <c r="HE308" s="27"/>
      <c r="HF308" s="27"/>
      <c r="HH308" s="6"/>
      <c r="HI308" s="6"/>
      <c r="HJ308" s="6"/>
      <c r="HK308" s="6"/>
      <c r="HM308" s="8"/>
      <c r="HN308" s="32"/>
      <c r="HO308" s="27"/>
      <c r="HP308" s="27"/>
      <c r="HR308" s="6"/>
      <c r="HS308" s="6"/>
      <c r="HT308" s="6"/>
      <c r="HU308" s="6"/>
      <c r="HW308" s="8"/>
      <c r="HX308" s="32"/>
      <c r="HY308" s="27"/>
      <c r="HZ308" s="27"/>
      <c r="IB308" s="6"/>
      <c r="IC308" s="6"/>
      <c r="ID308" s="6"/>
      <c r="IE308" s="6"/>
      <c r="IG308" s="8"/>
      <c r="IH308" s="32"/>
      <c r="II308" s="27"/>
      <c r="IJ308" s="27"/>
      <c r="IL308" s="6"/>
      <c r="IM308" s="6"/>
      <c r="IN308" s="6"/>
      <c r="IO308" s="6"/>
      <c r="IQ308" s="8"/>
      <c r="IR308" s="32"/>
      <c r="IS308" s="27"/>
      <c r="IT308" s="27"/>
      <c r="IV308" s="6"/>
      <c r="IW308" s="6"/>
      <c r="IX308" s="6"/>
      <c r="IY308" s="6"/>
      <c r="JA308" s="8"/>
      <c r="JB308" s="32"/>
      <c r="JC308" s="27"/>
      <c r="JD308" s="27"/>
      <c r="JF308" s="6"/>
      <c r="JG308" s="6"/>
      <c r="JH308" s="6"/>
      <c r="JI308" s="6"/>
      <c r="JK308" s="8"/>
      <c r="JL308" s="32"/>
      <c r="JM308" s="27"/>
      <c r="JN308" s="27"/>
      <c r="JP308" s="6"/>
      <c r="JQ308" s="6"/>
      <c r="JR308" s="6"/>
      <c r="JS308" s="6"/>
      <c r="JU308" s="8"/>
      <c r="JV308" s="32"/>
      <c r="JW308" s="27"/>
      <c r="JX308" s="27"/>
      <c r="JZ308" s="6"/>
      <c r="KA308" s="6"/>
      <c r="KB308" s="6"/>
      <c r="KC308" s="6"/>
      <c r="KE308" s="8"/>
      <c r="KF308" s="32"/>
      <c r="KG308" s="27"/>
      <c r="KH308" s="27"/>
      <c r="KJ308" s="6"/>
      <c r="KK308" s="6"/>
      <c r="KL308" s="6"/>
      <c r="KM308" s="6"/>
      <c r="KO308" s="8"/>
      <c r="KP308" s="32"/>
      <c r="KQ308" s="27"/>
      <c r="KR308" s="27"/>
      <c r="KT308" s="6"/>
      <c r="KU308" s="6"/>
      <c r="KV308" s="6"/>
      <c r="KW308" s="6"/>
      <c r="KY308" s="8"/>
      <c r="KZ308" s="32"/>
      <c r="LA308" s="27"/>
      <c r="LB308" s="27"/>
      <c r="LD308" s="6"/>
      <c r="LE308" s="6"/>
      <c r="LF308" s="6"/>
      <c r="LG308" s="6"/>
      <c r="LI308" s="8"/>
      <c r="LJ308" s="32"/>
      <c r="LK308" s="27"/>
      <c r="LL308" s="27"/>
      <c r="LN308" s="6"/>
      <c r="LO308" s="6"/>
      <c r="LP308" s="6"/>
      <c r="LQ308" s="6"/>
      <c r="LS308" s="8"/>
      <c r="LT308" s="32"/>
      <c r="LU308" s="27"/>
      <c r="LV308" s="27"/>
      <c r="LX308" s="6"/>
      <c r="LY308" s="6"/>
      <c r="LZ308" s="6"/>
      <c r="MA308" s="6"/>
      <c r="MC308" s="8"/>
      <c r="MD308" s="32"/>
      <c r="ME308" s="27"/>
      <c r="MF308" s="27"/>
      <c r="MH308" s="6"/>
      <c r="MI308" s="6"/>
      <c r="MJ308" s="6"/>
      <c r="MK308" s="6"/>
      <c r="MM308" s="8"/>
      <c r="MN308" s="32"/>
      <c r="MO308" s="27"/>
      <c r="MP308" s="27"/>
      <c r="MR308" s="6"/>
      <c r="MS308" s="6"/>
      <c r="MT308" s="6"/>
      <c r="MU308" s="6"/>
      <c r="MW308" s="8"/>
      <c r="MX308" s="32"/>
      <c r="MY308" s="27"/>
      <c r="MZ308" s="27"/>
      <c r="NB308" s="6"/>
      <c r="NC308" s="6"/>
      <c r="ND308" s="6"/>
      <c r="NE308" s="6"/>
      <c r="NG308" s="8"/>
      <c r="NH308" s="32"/>
      <c r="NI308" s="27"/>
      <c r="NJ308" s="27"/>
      <c r="NL308" s="6"/>
      <c r="NM308" s="6"/>
      <c r="NN308" s="6"/>
      <c r="NO308" s="6"/>
      <c r="NQ308" s="8"/>
      <c r="NR308" s="32"/>
      <c r="NS308" s="27"/>
      <c r="NT308" s="27"/>
      <c r="NV308" s="6"/>
      <c r="NW308" s="6"/>
      <c r="NX308" s="6"/>
      <c r="NY308" s="6"/>
      <c r="OA308" s="8"/>
      <c r="OB308" s="32"/>
      <c r="OC308" s="27"/>
      <c r="OD308" s="27"/>
      <c r="OF308" s="6"/>
      <c r="OG308" s="6"/>
      <c r="OH308" s="6"/>
      <c r="OI308" s="6"/>
    </row>
    <row r="309" spans="141:475">
      <c r="EK309" s="8"/>
      <c r="EL309" s="32"/>
      <c r="EM309" s="27"/>
      <c r="EN309" s="27"/>
      <c r="EP309" s="6"/>
      <c r="EQ309" s="6"/>
      <c r="ER309" s="6"/>
      <c r="ES309" s="6"/>
      <c r="EU309" s="8"/>
      <c r="EV309" s="32"/>
      <c r="EW309" s="27"/>
      <c r="EX309" s="27"/>
      <c r="EZ309" s="6"/>
      <c r="FA309" s="6"/>
      <c r="FB309" s="6"/>
      <c r="FC309" s="6"/>
      <c r="FE309" s="8"/>
      <c r="FF309" s="32"/>
      <c r="FG309" s="27"/>
      <c r="FH309" s="27"/>
      <c r="FJ309" s="6"/>
      <c r="FK309" s="6"/>
      <c r="FL309" s="6"/>
      <c r="FM309" s="6"/>
      <c r="FO309" s="8"/>
      <c r="FP309" s="32"/>
      <c r="FQ309" s="27"/>
      <c r="FR309" s="27"/>
      <c r="FT309" s="6"/>
      <c r="FU309" s="6"/>
      <c r="FV309" s="6"/>
      <c r="FW309" s="6"/>
      <c r="FY309" s="8"/>
      <c r="FZ309" s="32"/>
      <c r="GA309" s="27"/>
      <c r="GB309" s="27"/>
      <c r="GD309" s="6"/>
      <c r="GE309" s="6"/>
      <c r="GF309" s="6"/>
      <c r="GG309" s="6"/>
      <c r="GI309" s="8"/>
      <c r="GJ309" s="32"/>
      <c r="GK309" s="27"/>
      <c r="GL309" s="27"/>
      <c r="GN309" s="6"/>
      <c r="GO309" s="6"/>
      <c r="GP309" s="6"/>
      <c r="GQ309" s="6"/>
      <c r="GS309" s="8"/>
      <c r="GT309" s="32"/>
      <c r="GU309" s="27"/>
      <c r="GV309" s="27"/>
      <c r="GX309" s="6"/>
      <c r="GY309" s="6"/>
      <c r="GZ309" s="6"/>
      <c r="HA309" s="6"/>
      <c r="HC309" s="8"/>
      <c r="HD309" s="32"/>
      <c r="HE309" s="27"/>
      <c r="HF309" s="27"/>
      <c r="HH309" s="6"/>
      <c r="HI309" s="6"/>
      <c r="HJ309" s="6"/>
      <c r="HK309" s="6"/>
      <c r="HM309" s="8"/>
      <c r="HN309" s="32"/>
      <c r="HO309" s="27"/>
      <c r="HP309" s="27"/>
      <c r="HR309" s="6"/>
      <c r="HS309" s="6"/>
      <c r="HT309" s="6"/>
      <c r="HU309" s="6"/>
      <c r="HW309" s="8"/>
      <c r="HX309" s="32"/>
      <c r="HY309" s="27"/>
      <c r="HZ309" s="27"/>
      <c r="IB309" s="6"/>
      <c r="IC309" s="6"/>
      <c r="ID309" s="6"/>
      <c r="IE309" s="6"/>
      <c r="IG309" s="8"/>
      <c r="IH309" s="32"/>
      <c r="II309" s="27"/>
      <c r="IJ309" s="27"/>
      <c r="IL309" s="6"/>
      <c r="IM309" s="6"/>
      <c r="IN309" s="6"/>
      <c r="IO309" s="6"/>
      <c r="IQ309" s="8"/>
      <c r="IR309" s="32"/>
      <c r="IS309" s="27"/>
      <c r="IT309" s="27"/>
      <c r="IV309" s="6"/>
      <c r="IW309" s="6"/>
      <c r="IX309" s="6"/>
      <c r="IY309" s="6"/>
      <c r="JA309" s="8"/>
      <c r="JB309" s="32"/>
      <c r="JC309" s="27"/>
      <c r="JD309" s="27"/>
      <c r="JF309" s="6"/>
      <c r="JG309" s="6"/>
      <c r="JH309" s="6"/>
      <c r="JI309" s="6"/>
      <c r="JK309" s="8"/>
      <c r="JL309" s="32"/>
      <c r="JM309" s="27"/>
      <c r="JN309" s="27"/>
      <c r="JP309" s="6"/>
      <c r="JQ309" s="6"/>
      <c r="JR309" s="6"/>
      <c r="JS309" s="6"/>
      <c r="JU309" s="8"/>
      <c r="JV309" s="32"/>
      <c r="JW309" s="27"/>
      <c r="JX309" s="27"/>
      <c r="JZ309" s="6"/>
      <c r="KA309" s="6"/>
      <c r="KB309" s="6"/>
      <c r="KC309" s="6"/>
      <c r="KE309" s="8"/>
      <c r="KF309" s="32"/>
      <c r="KG309" s="27"/>
      <c r="KH309" s="27"/>
      <c r="KJ309" s="6"/>
      <c r="KK309" s="6"/>
      <c r="KL309" s="6"/>
      <c r="KM309" s="6"/>
      <c r="KO309" s="8"/>
      <c r="KP309" s="32"/>
      <c r="KQ309" s="27"/>
      <c r="KR309" s="27"/>
      <c r="KT309" s="6"/>
      <c r="KU309" s="6"/>
      <c r="KV309" s="6"/>
      <c r="KW309" s="6"/>
      <c r="KY309" s="8"/>
      <c r="KZ309" s="32"/>
      <c r="LA309" s="27"/>
      <c r="LB309" s="27"/>
      <c r="LD309" s="6"/>
      <c r="LE309" s="6"/>
      <c r="LF309" s="6"/>
      <c r="LG309" s="6"/>
      <c r="LI309" s="8"/>
      <c r="LJ309" s="32"/>
      <c r="LK309" s="27"/>
      <c r="LL309" s="27"/>
      <c r="LN309" s="6"/>
      <c r="LO309" s="6"/>
      <c r="LP309" s="6"/>
      <c r="LQ309" s="6"/>
      <c r="LS309" s="8"/>
      <c r="LT309" s="32"/>
      <c r="LU309" s="27"/>
      <c r="LV309" s="27"/>
      <c r="LX309" s="6"/>
      <c r="LY309" s="6"/>
      <c r="LZ309" s="6"/>
      <c r="MA309" s="6"/>
      <c r="MC309" s="8"/>
      <c r="MD309" s="32"/>
      <c r="ME309" s="27"/>
      <c r="MF309" s="27"/>
      <c r="MH309" s="6"/>
      <c r="MI309" s="6"/>
      <c r="MJ309" s="6"/>
      <c r="MK309" s="6"/>
      <c r="MM309" s="8"/>
      <c r="MN309" s="32"/>
      <c r="MO309" s="27"/>
      <c r="MP309" s="27"/>
      <c r="MR309" s="6"/>
      <c r="MS309" s="6"/>
      <c r="MT309" s="6"/>
      <c r="MU309" s="6"/>
      <c r="MW309" s="8"/>
      <c r="MX309" s="32"/>
      <c r="MY309" s="27"/>
      <c r="MZ309" s="27"/>
      <c r="NB309" s="6"/>
      <c r="NC309" s="6"/>
      <c r="ND309" s="6"/>
      <c r="NE309" s="6"/>
      <c r="NG309" s="8"/>
      <c r="NH309" s="32"/>
      <c r="NI309" s="27"/>
      <c r="NJ309" s="27"/>
      <c r="NL309" s="6"/>
      <c r="NM309" s="6"/>
      <c r="NN309" s="6"/>
      <c r="NO309" s="6"/>
      <c r="NQ309" s="8"/>
      <c r="NR309" s="32"/>
      <c r="NS309" s="27"/>
      <c r="NT309" s="27"/>
      <c r="NV309" s="6"/>
      <c r="NW309" s="6"/>
      <c r="NX309" s="6"/>
      <c r="NY309" s="6"/>
      <c r="OA309" s="8"/>
      <c r="OB309" s="32"/>
      <c r="OC309" s="27"/>
      <c r="OD309" s="27"/>
      <c r="OF309" s="6"/>
      <c r="OG309" s="6"/>
      <c r="OH309" s="6"/>
      <c r="OI309" s="6"/>
    </row>
    <row r="310" spans="141:475">
      <c r="EK310" s="8"/>
      <c r="EL310" s="32"/>
      <c r="EM310" s="27"/>
      <c r="EN310" s="27"/>
      <c r="EP310" s="6"/>
      <c r="EQ310" s="6"/>
      <c r="ER310" s="6"/>
      <c r="ES310" s="6"/>
      <c r="EU310" s="8"/>
      <c r="EV310" s="32"/>
      <c r="EW310" s="27"/>
      <c r="EX310" s="27"/>
      <c r="EZ310" s="6"/>
      <c r="FA310" s="6"/>
      <c r="FB310" s="6"/>
      <c r="FC310" s="6"/>
      <c r="FE310" s="8"/>
      <c r="FF310" s="32"/>
      <c r="FG310" s="27"/>
      <c r="FH310" s="27"/>
      <c r="FJ310" s="6"/>
      <c r="FK310" s="6"/>
      <c r="FL310" s="6"/>
      <c r="FM310" s="6"/>
      <c r="FO310" s="8"/>
      <c r="FP310" s="32"/>
      <c r="FQ310" s="27"/>
      <c r="FR310" s="27"/>
      <c r="FT310" s="6"/>
      <c r="FU310" s="6"/>
      <c r="FV310" s="6"/>
      <c r="FW310" s="6"/>
      <c r="FY310" s="8"/>
      <c r="FZ310" s="32"/>
      <c r="GA310" s="27"/>
      <c r="GB310" s="27"/>
      <c r="GD310" s="6"/>
      <c r="GE310" s="6"/>
      <c r="GF310" s="6"/>
      <c r="GG310" s="6"/>
      <c r="GI310" s="8"/>
      <c r="GJ310" s="32"/>
      <c r="GK310" s="27"/>
      <c r="GL310" s="27"/>
      <c r="GN310" s="6"/>
      <c r="GO310" s="6"/>
      <c r="GP310" s="6"/>
      <c r="GQ310" s="6"/>
      <c r="GS310" s="8"/>
      <c r="GT310" s="32"/>
      <c r="GU310" s="27"/>
      <c r="GV310" s="27"/>
      <c r="GX310" s="6"/>
      <c r="GY310" s="6"/>
      <c r="GZ310" s="6"/>
      <c r="HA310" s="6"/>
      <c r="HC310" s="8"/>
      <c r="HD310" s="32"/>
      <c r="HE310" s="27"/>
      <c r="HF310" s="27"/>
      <c r="HH310" s="6"/>
      <c r="HI310" s="6"/>
      <c r="HJ310" s="6"/>
      <c r="HK310" s="6"/>
      <c r="HM310" s="8"/>
      <c r="HN310" s="32"/>
      <c r="HO310" s="27"/>
      <c r="HP310" s="27"/>
      <c r="HR310" s="6"/>
      <c r="HS310" s="6"/>
      <c r="HT310" s="6"/>
      <c r="HU310" s="6"/>
      <c r="HW310" s="8"/>
      <c r="HX310" s="32"/>
      <c r="HY310" s="27"/>
      <c r="HZ310" s="27"/>
      <c r="IB310" s="6"/>
      <c r="IC310" s="6"/>
      <c r="ID310" s="6"/>
      <c r="IE310" s="6"/>
      <c r="IG310" s="8"/>
      <c r="IH310" s="32"/>
      <c r="II310" s="27"/>
      <c r="IJ310" s="27"/>
      <c r="IL310" s="6"/>
      <c r="IM310" s="6"/>
      <c r="IN310" s="6"/>
      <c r="IO310" s="6"/>
      <c r="IQ310" s="8"/>
      <c r="IR310" s="32"/>
      <c r="IS310" s="27"/>
      <c r="IT310" s="27"/>
      <c r="IV310" s="6"/>
      <c r="IW310" s="6"/>
      <c r="IX310" s="6"/>
      <c r="IY310" s="6"/>
      <c r="JA310" s="8"/>
      <c r="JB310" s="32"/>
      <c r="JC310" s="27"/>
      <c r="JD310" s="27"/>
      <c r="JF310" s="6"/>
      <c r="JG310" s="6"/>
      <c r="JH310" s="6"/>
      <c r="JI310" s="6"/>
      <c r="JK310" s="8"/>
      <c r="JL310" s="32"/>
      <c r="JM310" s="27"/>
      <c r="JN310" s="27"/>
      <c r="JP310" s="6"/>
      <c r="JQ310" s="6"/>
      <c r="JR310" s="6"/>
      <c r="JS310" s="6"/>
      <c r="JU310" s="8"/>
      <c r="JV310" s="32"/>
      <c r="JW310" s="27"/>
      <c r="JX310" s="27"/>
      <c r="JZ310" s="6"/>
      <c r="KA310" s="6"/>
      <c r="KB310" s="6"/>
      <c r="KC310" s="6"/>
      <c r="KE310" s="8"/>
      <c r="KF310" s="32"/>
      <c r="KG310" s="27"/>
      <c r="KH310" s="27"/>
      <c r="KJ310" s="6"/>
      <c r="KK310" s="6"/>
      <c r="KL310" s="6"/>
      <c r="KM310" s="6"/>
      <c r="KO310" s="8"/>
      <c r="KP310" s="32"/>
      <c r="KQ310" s="27"/>
      <c r="KR310" s="27"/>
      <c r="KT310" s="6"/>
      <c r="KU310" s="6"/>
      <c r="KV310" s="6"/>
      <c r="KW310" s="6"/>
      <c r="KY310" s="8"/>
      <c r="KZ310" s="32"/>
      <c r="LA310" s="27"/>
      <c r="LB310" s="27"/>
      <c r="LD310" s="6"/>
      <c r="LE310" s="6"/>
      <c r="LF310" s="6"/>
      <c r="LG310" s="6"/>
      <c r="LI310" s="8"/>
      <c r="LJ310" s="32"/>
      <c r="LK310" s="27"/>
      <c r="LL310" s="27"/>
      <c r="LN310" s="6"/>
      <c r="LO310" s="6"/>
      <c r="LP310" s="6"/>
      <c r="LQ310" s="6"/>
      <c r="LS310" s="8"/>
      <c r="LT310" s="32"/>
      <c r="LU310" s="27"/>
      <c r="LV310" s="27"/>
      <c r="LX310" s="6"/>
      <c r="LY310" s="6"/>
      <c r="LZ310" s="6"/>
      <c r="MA310" s="6"/>
      <c r="MC310" s="8"/>
      <c r="MD310" s="32"/>
      <c r="ME310" s="27"/>
      <c r="MF310" s="27"/>
      <c r="MH310" s="6"/>
      <c r="MI310" s="6"/>
      <c r="MJ310" s="6"/>
      <c r="MK310" s="6"/>
      <c r="MM310" s="8"/>
      <c r="MN310" s="32"/>
      <c r="MO310" s="27"/>
      <c r="MP310" s="27"/>
      <c r="MR310" s="6"/>
      <c r="MS310" s="6"/>
      <c r="MT310" s="6"/>
      <c r="MU310" s="6"/>
      <c r="MW310" s="8"/>
      <c r="MX310" s="32"/>
      <c r="MY310" s="27"/>
      <c r="MZ310" s="27"/>
      <c r="NB310" s="6"/>
      <c r="NC310" s="6"/>
      <c r="ND310" s="6"/>
      <c r="NE310" s="6"/>
      <c r="NG310" s="8"/>
      <c r="NH310" s="32"/>
      <c r="NI310" s="27"/>
      <c r="NJ310" s="27"/>
      <c r="NL310" s="6"/>
      <c r="NM310" s="6"/>
      <c r="NN310" s="6"/>
      <c r="NO310" s="6"/>
      <c r="NQ310" s="8"/>
      <c r="NR310" s="32"/>
      <c r="NS310" s="27"/>
      <c r="NT310" s="27"/>
      <c r="NV310" s="6"/>
      <c r="NW310" s="6"/>
      <c r="NX310" s="6"/>
      <c r="NY310" s="6"/>
      <c r="OA310" s="8"/>
      <c r="OB310" s="32"/>
      <c r="OC310" s="27"/>
      <c r="OD310" s="27"/>
      <c r="OF310" s="6"/>
      <c r="OG310" s="6"/>
      <c r="OH310" s="6"/>
      <c r="OI310" s="6"/>
    </row>
    <row r="311" spans="141:475">
      <c r="EK311" s="8"/>
      <c r="EL311" s="32"/>
      <c r="EM311" s="27"/>
      <c r="EN311" s="27"/>
      <c r="EP311" s="6"/>
      <c r="EQ311" s="6"/>
      <c r="ER311" s="6"/>
      <c r="ES311" s="6"/>
      <c r="EU311" s="8"/>
      <c r="EV311" s="32"/>
      <c r="EW311" s="27"/>
      <c r="EX311" s="27"/>
      <c r="EZ311" s="6"/>
      <c r="FA311" s="6"/>
      <c r="FB311" s="6"/>
      <c r="FC311" s="6"/>
      <c r="FE311" s="8"/>
      <c r="FF311" s="32"/>
      <c r="FG311" s="27"/>
      <c r="FH311" s="27"/>
      <c r="FJ311" s="6"/>
      <c r="FK311" s="6"/>
      <c r="FL311" s="6"/>
      <c r="FM311" s="6"/>
      <c r="FO311" s="8"/>
      <c r="FP311" s="32"/>
      <c r="FQ311" s="27"/>
      <c r="FR311" s="27"/>
      <c r="FT311" s="6"/>
      <c r="FU311" s="6"/>
      <c r="FV311" s="6"/>
      <c r="FW311" s="6"/>
      <c r="FY311" s="8"/>
      <c r="FZ311" s="32"/>
      <c r="GA311" s="27"/>
      <c r="GB311" s="27"/>
      <c r="GD311" s="6"/>
      <c r="GE311" s="6"/>
      <c r="GF311" s="6"/>
      <c r="GG311" s="6"/>
      <c r="GI311" s="8"/>
      <c r="GJ311" s="32"/>
      <c r="GK311" s="27"/>
      <c r="GL311" s="27"/>
      <c r="GN311" s="6"/>
      <c r="GO311" s="6"/>
      <c r="GP311" s="6"/>
      <c r="GQ311" s="6"/>
      <c r="GS311" s="8"/>
      <c r="GT311" s="32"/>
      <c r="GU311" s="27"/>
      <c r="GV311" s="27"/>
      <c r="GX311" s="6"/>
      <c r="GY311" s="6"/>
      <c r="GZ311" s="6"/>
      <c r="HA311" s="6"/>
      <c r="HC311" s="8"/>
      <c r="HD311" s="32"/>
      <c r="HE311" s="27"/>
      <c r="HF311" s="27"/>
      <c r="HH311" s="6"/>
      <c r="HI311" s="6"/>
      <c r="HJ311" s="6"/>
      <c r="HK311" s="6"/>
      <c r="HM311" s="8"/>
      <c r="HN311" s="32"/>
      <c r="HO311" s="27"/>
      <c r="HP311" s="27"/>
      <c r="HR311" s="6"/>
      <c r="HS311" s="6"/>
      <c r="HT311" s="6"/>
      <c r="HU311" s="6"/>
      <c r="HW311" s="8"/>
      <c r="HX311" s="32"/>
      <c r="HY311" s="27"/>
      <c r="HZ311" s="27"/>
      <c r="IB311" s="6"/>
      <c r="IC311" s="6"/>
      <c r="ID311" s="6"/>
      <c r="IE311" s="6"/>
      <c r="IG311" s="8"/>
      <c r="IH311" s="32"/>
      <c r="II311" s="27"/>
      <c r="IJ311" s="27"/>
      <c r="IL311" s="6"/>
      <c r="IM311" s="6"/>
      <c r="IN311" s="6"/>
      <c r="IO311" s="6"/>
      <c r="IQ311" s="8"/>
      <c r="IR311" s="32"/>
      <c r="IS311" s="27"/>
      <c r="IT311" s="27"/>
      <c r="IV311" s="6"/>
      <c r="IW311" s="6"/>
      <c r="IX311" s="6"/>
      <c r="IY311" s="6"/>
      <c r="JA311" s="8"/>
      <c r="JB311" s="32"/>
      <c r="JC311" s="27"/>
      <c r="JD311" s="27"/>
      <c r="JF311" s="6"/>
      <c r="JG311" s="6"/>
      <c r="JH311" s="6"/>
      <c r="JI311" s="6"/>
      <c r="JK311" s="8"/>
      <c r="JL311" s="32"/>
      <c r="JM311" s="27"/>
      <c r="JN311" s="27"/>
      <c r="JP311" s="6"/>
      <c r="JQ311" s="6"/>
      <c r="JR311" s="6"/>
      <c r="JS311" s="6"/>
      <c r="JU311" s="8"/>
      <c r="JV311" s="32"/>
      <c r="JW311" s="27"/>
      <c r="JX311" s="27"/>
      <c r="JZ311" s="6"/>
      <c r="KA311" s="6"/>
      <c r="KB311" s="6"/>
      <c r="KC311" s="6"/>
      <c r="KE311" s="8"/>
      <c r="KF311" s="32"/>
      <c r="KG311" s="27"/>
      <c r="KH311" s="27"/>
      <c r="KJ311" s="6"/>
      <c r="KK311" s="6"/>
      <c r="KL311" s="6"/>
      <c r="KM311" s="6"/>
      <c r="KO311" s="8"/>
      <c r="KP311" s="32"/>
      <c r="KQ311" s="27"/>
      <c r="KR311" s="27"/>
      <c r="KT311" s="6"/>
      <c r="KU311" s="6"/>
      <c r="KV311" s="6"/>
      <c r="KW311" s="6"/>
      <c r="KY311" s="8"/>
      <c r="KZ311" s="32"/>
      <c r="LA311" s="27"/>
      <c r="LB311" s="27"/>
      <c r="LD311" s="6"/>
      <c r="LE311" s="6"/>
      <c r="LF311" s="6"/>
      <c r="LG311" s="6"/>
      <c r="LI311" s="8"/>
      <c r="LJ311" s="32"/>
      <c r="LK311" s="27"/>
      <c r="LL311" s="27"/>
      <c r="LN311" s="6"/>
      <c r="LO311" s="6"/>
      <c r="LP311" s="6"/>
      <c r="LQ311" s="6"/>
      <c r="LS311" s="8"/>
      <c r="LT311" s="32"/>
      <c r="LU311" s="27"/>
      <c r="LV311" s="27"/>
      <c r="LX311" s="6"/>
      <c r="LY311" s="6"/>
      <c r="LZ311" s="6"/>
      <c r="MA311" s="6"/>
      <c r="MC311" s="8"/>
      <c r="MD311" s="32"/>
      <c r="ME311" s="27"/>
      <c r="MF311" s="27"/>
      <c r="MH311" s="6"/>
      <c r="MI311" s="6"/>
      <c r="MJ311" s="6"/>
      <c r="MK311" s="6"/>
      <c r="MM311" s="8"/>
      <c r="MN311" s="32"/>
      <c r="MO311" s="27"/>
      <c r="MP311" s="27"/>
      <c r="MR311" s="6"/>
      <c r="MS311" s="6"/>
      <c r="MT311" s="6"/>
      <c r="MU311" s="6"/>
      <c r="MW311" s="8"/>
      <c r="MX311" s="32"/>
      <c r="MY311" s="27"/>
      <c r="MZ311" s="27"/>
      <c r="NB311" s="6"/>
      <c r="NC311" s="6"/>
      <c r="ND311" s="6"/>
      <c r="NE311" s="6"/>
      <c r="NG311" s="8"/>
      <c r="NH311" s="32"/>
      <c r="NI311" s="27"/>
      <c r="NJ311" s="27"/>
      <c r="NL311" s="6"/>
      <c r="NM311" s="6"/>
      <c r="NN311" s="6"/>
      <c r="NO311" s="6"/>
      <c r="NQ311" s="8"/>
      <c r="NR311" s="32"/>
      <c r="NS311" s="27"/>
      <c r="NT311" s="27"/>
      <c r="NV311" s="6"/>
      <c r="NW311" s="6"/>
      <c r="NX311" s="6"/>
      <c r="NY311" s="6"/>
      <c r="OA311" s="8"/>
      <c r="OB311" s="32"/>
      <c r="OC311" s="27"/>
      <c r="OD311" s="27"/>
      <c r="OF311" s="6"/>
      <c r="OG311" s="6"/>
      <c r="OH311" s="6"/>
      <c r="OI311" s="6"/>
    </row>
  </sheetData>
  <mergeCells count="2738">
    <mergeCell ref="QM50:QQ50"/>
    <mergeCell ref="QR50:QW50"/>
    <mergeCell ref="QM51:QQ51"/>
    <mergeCell ref="QR51:QW51"/>
    <mergeCell ref="QM52:QQ52"/>
    <mergeCell ref="QR52:QW52"/>
    <mergeCell ref="QM40:QU40"/>
    <mergeCell ref="QM42:QQ42"/>
    <mergeCell ref="QR42:QW42"/>
    <mergeCell ref="QM43:QQ43"/>
    <mergeCell ref="QR43:QW43"/>
    <mergeCell ref="QM44:QQ44"/>
    <mergeCell ref="QR44:QW44"/>
    <mergeCell ref="QM45:QQ45"/>
    <mergeCell ref="QR45:QW45"/>
    <mergeCell ref="QM46:QQ46"/>
    <mergeCell ref="QR46:QW46"/>
    <mergeCell ref="QM47:QQ47"/>
    <mergeCell ref="QR47:QW47"/>
    <mergeCell ref="QM48:QQ48"/>
    <mergeCell ref="QR48:QW48"/>
    <mergeCell ref="QM49:QQ49"/>
    <mergeCell ref="QR49:QW49"/>
    <mergeCell ref="QM20:QO20"/>
    <mergeCell ref="QT20:QT25"/>
    <mergeCell ref="QW20:QW25"/>
    <mergeCell ref="QM21:QO21"/>
    <mergeCell ref="QQ21:QS21"/>
    <mergeCell ref="QU21:QV21"/>
    <mergeCell ref="QM26:QW26"/>
    <mergeCell ref="QM27:QO27"/>
    <mergeCell ref="QT27:QT32"/>
    <mergeCell ref="QW27:QW32"/>
    <mergeCell ref="QM28:QO28"/>
    <mergeCell ref="QQ28:QS28"/>
    <mergeCell ref="QU28:QV28"/>
    <mergeCell ref="QM33:QW33"/>
    <mergeCell ref="QM34:QO34"/>
    <mergeCell ref="QT34:QT39"/>
    <mergeCell ref="QW34:QW39"/>
    <mergeCell ref="QM35:QO35"/>
    <mergeCell ref="QQ35:QS35"/>
    <mergeCell ref="QU35:QV35"/>
    <mergeCell ref="QM2:QW2"/>
    <mergeCell ref="QN3:QQ3"/>
    <mergeCell ref="QM5:QW5"/>
    <mergeCell ref="QM6:QO6"/>
    <mergeCell ref="QT6:QT11"/>
    <mergeCell ref="QW6:QW11"/>
    <mergeCell ref="QM7:QO7"/>
    <mergeCell ref="QQ7:QS7"/>
    <mergeCell ref="QU7:QV7"/>
    <mergeCell ref="QM12:QW12"/>
    <mergeCell ref="QM13:QO13"/>
    <mergeCell ref="QT13:QT18"/>
    <mergeCell ref="QW13:QW18"/>
    <mergeCell ref="QM14:QO14"/>
    <mergeCell ref="QQ14:QS14"/>
    <mergeCell ref="QU14:QV14"/>
    <mergeCell ref="QM19:QW19"/>
    <mergeCell ref="QB50:QF50"/>
    <mergeCell ref="QG50:QL50"/>
    <mergeCell ref="QB51:QF51"/>
    <mergeCell ref="QG51:QL51"/>
    <mergeCell ref="QB52:QF52"/>
    <mergeCell ref="QG52:QL52"/>
    <mergeCell ref="QB40:QJ40"/>
    <mergeCell ref="QB42:QF42"/>
    <mergeCell ref="QG42:QL42"/>
    <mergeCell ref="QB43:QF43"/>
    <mergeCell ref="QG43:QL43"/>
    <mergeCell ref="QB44:QF44"/>
    <mergeCell ref="QG44:QL44"/>
    <mergeCell ref="QB45:QF45"/>
    <mergeCell ref="QG45:QL45"/>
    <mergeCell ref="QB46:QF46"/>
    <mergeCell ref="QG46:QL46"/>
    <mergeCell ref="QB47:QF47"/>
    <mergeCell ref="QG47:QL47"/>
    <mergeCell ref="QB48:QF48"/>
    <mergeCell ref="QG48:QL48"/>
    <mergeCell ref="QB49:QF49"/>
    <mergeCell ref="QG49:QL49"/>
    <mergeCell ref="QB20:QD20"/>
    <mergeCell ref="QI20:QI25"/>
    <mergeCell ref="QL20:QL25"/>
    <mergeCell ref="QB21:QD21"/>
    <mergeCell ref="QF21:QH21"/>
    <mergeCell ref="QJ21:QK21"/>
    <mergeCell ref="QB26:QL26"/>
    <mergeCell ref="QB27:QD27"/>
    <mergeCell ref="QI27:QI32"/>
    <mergeCell ref="QL27:QL32"/>
    <mergeCell ref="QB28:QD28"/>
    <mergeCell ref="QF28:QH28"/>
    <mergeCell ref="QJ28:QK28"/>
    <mergeCell ref="QB33:QL33"/>
    <mergeCell ref="QB34:QD34"/>
    <mergeCell ref="QI34:QI39"/>
    <mergeCell ref="QL34:QL39"/>
    <mergeCell ref="QB35:QD35"/>
    <mergeCell ref="QF35:QH35"/>
    <mergeCell ref="QJ35:QK35"/>
    <mergeCell ref="QB2:QL2"/>
    <mergeCell ref="QC3:QF3"/>
    <mergeCell ref="QB5:QL5"/>
    <mergeCell ref="QB6:QD6"/>
    <mergeCell ref="QI6:QI11"/>
    <mergeCell ref="QL6:QL11"/>
    <mergeCell ref="QB7:QD7"/>
    <mergeCell ref="QF7:QH7"/>
    <mergeCell ref="QJ7:QK7"/>
    <mergeCell ref="QB12:QL12"/>
    <mergeCell ref="QB13:QD13"/>
    <mergeCell ref="QI13:QI18"/>
    <mergeCell ref="QL13:QL18"/>
    <mergeCell ref="QB14:QD14"/>
    <mergeCell ref="QF14:QH14"/>
    <mergeCell ref="QJ14:QK14"/>
    <mergeCell ref="QB19:QL19"/>
    <mergeCell ref="OU49:OY49"/>
    <mergeCell ref="OZ49:PE49"/>
    <mergeCell ref="OU50:OY50"/>
    <mergeCell ref="OZ50:PE50"/>
    <mergeCell ref="OU51:OY51"/>
    <mergeCell ref="OZ51:PE51"/>
    <mergeCell ref="OU39:PC39"/>
    <mergeCell ref="OU41:OY41"/>
    <mergeCell ref="OZ41:PE41"/>
    <mergeCell ref="OU42:OY42"/>
    <mergeCell ref="OZ42:PE42"/>
    <mergeCell ref="OU43:OY43"/>
    <mergeCell ref="OZ43:PE43"/>
    <mergeCell ref="OU44:OY44"/>
    <mergeCell ref="OZ44:PE44"/>
    <mergeCell ref="OU45:OY45"/>
    <mergeCell ref="OZ45:PE45"/>
    <mergeCell ref="OU46:OY46"/>
    <mergeCell ref="OZ46:PE46"/>
    <mergeCell ref="OU47:OY47"/>
    <mergeCell ref="OZ47:PE47"/>
    <mergeCell ref="OU48:OY48"/>
    <mergeCell ref="OZ48:PE48"/>
    <mergeCell ref="OU19:OW19"/>
    <mergeCell ref="PB19:PB24"/>
    <mergeCell ref="PE19:PE24"/>
    <mergeCell ref="OU20:OW20"/>
    <mergeCell ref="OY20:PA20"/>
    <mergeCell ref="PC20:PD20"/>
    <mergeCell ref="OU25:PE25"/>
    <mergeCell ref="OU26:OW26"/>
    <mergeCell ref="PB26:PB31"/>
    <mergeCell ref="PE26:PE31"/>
    <mergeCell ref="OU27:OW27"/>
    <mergeCell ref="OY27:PA27"/>
    <mergeCell ref="PC27:PD27"/>
    <mergeCell ref="OU32:PE32"/>
    <mergeCell ref="OU33:OW33"/>
    <mergeCell ref="PB33:PB38"/>
    <mergeCell ref="PE33:PE38"/>
    <mergeCell ref="OU34:OW34"/>
    <mergeCell ref="OY34:PA34"/>
    <mergeCell ref="PC34:PD34"/>
    <mergeCell ref="OU1:PE1"/>
    <mergeCell ref="OV2:OY2"/>
    <mergeCell ref="OU4:PE4"/>
    <mergeCell ref="OU5:OW5"/>
    <mergeCell ref="PB5:PB10"/>
    <mergeCell ref="PE5:PE10"/>
    <mergeCell ref="OU6:OW6"/>
    <mergeCell ref="OY6:PA6"/>
    <mergeCell ref="PC6:PD6"/>
    <mergeCell ref="OU11:PE11"/>
    <mergeCell ref="OU12:OW12"/>
    <mergeCell ref="PB12:PB17"/>
    <mergeCell ref="PE12:PE17"/>
    <mergeCell ref="OU13:OW13"/>
    <mergeCell ref="OY13:PA13"/>
    <mergeCell ref="PC13:PD13"/>
    <mergeCell ref="OU18:PE18"/>
    <mergeCell ref="NQ48:NQ49"/>
    <mergeCell ref="NQ50:NQ51"/>
    <mergeCell ref="NQ52:NQ53"/>
    <mergeCell ref="NQ54:NQ55"/>
    <mergeCell ref="NQ56:NQ57"/>
    <mergeCell ref="NQ34:NU34"/>
    <mergeCell ref="NV34:NZ34"/>
    <mergeCell ref="NQ35:NU35"/>
    <mergeCell ref="NV35:NZ35"/>
    <mergeCell ref="NQ36:NU36"/>
    <mergeCell ref="NV36:NZ36"/>
    <mergeCell ref="NQ37:NU37"/>
    <mergeCell ref="NV37:NZ37"/>
    <mergeCell ref="NQ38:NU38"/>
    <mergeCell ref="NV38:NZ38"/>
    <mergeCell ref="NQ39:NU39"/>
    <mergeCell ref="NV39:NZ39"/>
    <mergeCell ref="NQ40:NU40"/>
    <mergeCell ref="NV40:NZ40"/>
    <mergeCell ref="NQ41:NU41"/>
    <mergeCell ref="NV41:NZ41"/>
    <mergeCell ref="NQ42:NU42"/>
    <mergeCell ref="NV42:NZ42"/>
    <mergeCell ref="NQ20:NZ20"/>
    <mergeCell ref="NQ21:NS21"/>
    <mergeCell ref="NX21:NX24"/>
    <mergeCell ref="NQ22:NS22"/>
    <mergeCell ref="NU22:NW22"/>
    <mergeCell ref="NY22:NZ22"/>
    <mergeCell ref="NQ25:NZ25"/>
    <mergeCell ref="NQ26:NS26"/>
    <mergeCell ref="NX26:NX29"/>
    <mergeCell ref="NQ27:NS27"/>
    <mergeCell ref="NU27:NW27"/>
    <mergeCell ref="NY27:NZ27"/>
    <mergeCell ref="NQ30:NY30"/>
    <mergeCell ref="NQ32:NU32"/>
    <mergeCell ref="NV32:NZ32"/>
    <mergeCell ref="NQ33:NU33"/>
    <mergeCell ref="NV33:NZ33"/>
    <mergeCell ref="NQ2:NZ2"/>
    <mergeCell ref="NR3:NU3"/>
    <mergeCell ref="NQ5:NZ5"/>
    <mergeCell ref="NQ6:NS6"/>
    <mergeCell ref="NX6:NX9"/>
    <mergeCell ref="NQ7:NS7"/>
    <mergeCell ref="NU7:NW7"/>
    <mergeCell ref="NY7:NZ7"/>
    <mergeCell ref="NQ10:NZ10"/>
    <mergeCell ref="NQ11:NS11"/>
    <mergeCell ref="NX11:NX14"/>
    <mergeCell ref="NQ12:NS12"/>
    <mergeCell ref="NU12:NW12"/>
    <mergeCell ref="NY12:NZ12"/>
    <mergeCell ref="NQ15:NZ15"/>
    <mergeCell ref="NQ16:NS16"/>
    <mergeCell ref="NX16:NX19"/>
    <mergeCell ref="NQ17:NS17"/>
    <mergeCell ref="NU17:NW17"/>
    <mergeCell ref="NY17:NZ17"/>
    <mergeCell ref="NG48:NG49"/>
    <mergeCell ref="NG50:NG51"/>
    <mergeCell ref="NG52:NG53"/>
    <mergeCell ref="NG54:NG55"/>
    <mergeCell ref="NG56:NG57"/>
    <mergeCell ref="NG34:NK34"/>
    <mergeCell ref="NL34:NP34"/>
    <mergeCell ref="NG35:NK35"/>
    <mergeCell ref="NL35:NP35"/>
    <mergeCell ref="NG36:NK36"/>
    <mergeCell ref="NL36:NP36"/>
    <mergeCell ref="NG37:NK37"/>
    <mergeCell ref="NL37:NP37"/>
    <mergeCell ref="NG38:NK38"/>
    <mergeCell ref="NL38:NP38"/>
    <mergeCell ref="NG39:NK39"/>
    <mergeCell ref="NL39:NP39"/>
    <mergeCell ref="NG40:NK40"/>
    <mergeCell ref="NL40:NP40"/>
    <mergeCell ref="NG41:NK41"/>
    <mergeCell ref="NL41:NP41"/>
    <mergeCell ref="NG42:NK42"/>
    <mergeCell ref="NL42:NP42"/>
    <mergeCell ref="NG20:NP20"/>
    <mergeCell ref="NG21:NI21"/>
    <mergeCell ref="NN21:NN24"/>
    <mergeCell ref="NG22:NI22"/>
    <mergeCell ref="NK22:NM22"/>
    <mergeCell ref="NO22:NP22"/>
    <mergeCell ref="NG25:NP25"/>
    <mergeCell ref="NG26:NI26"/>
    <mergeCell ref="NN26:NN29"/>
    <mergeCell ref="NG27:NI27"/>
    <mergeCell ref="NK27:NM27"/>
    <mergeCell ref="NO27:NP27"/>
    <mergeCell ref="NG30:NO30"/>
    <mergeCell ref="NG32:NK32"/>
    <mergeCell ref="NL32:NP32"/>
    <mergeCell ref="NG33:NK33"/>
    <mergeCell ref="NL33:NP33"/>
    <mergeCell ref="NG2:NP2"/>
    <mergeCell ref="NH3:NK3"/>
    <mergeCell ref="NG5:NP5"/>
    <mergeCell ref="NG6:NI6"/>
    <mergeCell ref="NN6:NN9"/>
    <mergeCell ref="NG7:NI7"/>
    <mergeCell ref="NK7:NM7"/>
    <mergeCell ref="NO7:NP7"/>
    <mergeCell ref="NG10:NP10"/>
    <mergeCell ref="NG11:NI11"/>
    <mergeCell ref="NN11:NN14"/>
    <mergeCell ref="NG12:NI12"/>
    <mergeCell ref="NK12:NM12"/>
    <mergeCell ref="NO12:NP12"/>
    <mergeCell ref="NG15:NP15"/>
    <mergeCell ref="NG16:NI16"/>
    <mergeCell ref="NN16:NN19"/>
    <mergeCell ref="NG17:NI17"/>
    <mergeCell ref="NK17:NM17"/>
    <mergeCell ref="NO17:NP17"/>
    <mergeCell ref="MW48:MW49"/>
    <mergeCell ref="MW50:MW51"/>
    <mergeCell ref="MW52:MW53"/>
    <mergeCell ref="MW54:MW55"/>
    <mergeCell ref="MW56:MW57"/>
    <mergeCell ref="MW34:NA34"/>
    <mergeCell ref="NB34:NF34"/>
    <mergeCell ref="MW35:NA35"/>
    <mergeCell ref="NB35:NF35"/>
    <mergeCell ref="MW36:NA36"/>
    <mergeCell ref="NB36:NF36"/>
    <mergeCell ref="MW37:NA37"/>
    <mergeCell ref="NB37:NF37"/>
    <mergeCell ref="MW38:NA38"/>
    <mergeCell ref="NB38:NF38"/>
    <mergeCell ref="MW39:NA39"/>
    <mergeCell ref="NB39:NF39"/>
    <mergeCell ref="MW40:NA40"/>
    <mergeCell ref="NB40:NF40"/>
    <mergeCell ref="MW41:NA41"/>
    <mergeCell ref="NB41:NF41"/>
    <mergeCell ref="MW42:NA42"/>
    <mergeCell ref="NB42:NF42"/>
    <mergeCell ref="MW20:NF20"/>
    <mergeCell ref="MW21:MY21"/>
    <mergeCell ref="ND21:ND24"/>
    <mergeCell ref="MW22:MY22"/>
    <mergeCell ref="NA22:NC22"/>
    <mergeCell ref="NE22:NF22"/>
    <mergeCell ref="MW25:NF25"/>
    <mergeCell ref="MW26:MY26"/>
    <mergeCell ref="ND26:ND29"/>
    <mergeCell ref="MW27:MY27"/>
    <mergeCell ref="NA27:NC27"/>
    <mergeCell ref="NE27:NF27"/>
    <mergeCell ref="MW30:NE30"/>
    <mergeCell ref="MW32:NA32"/>
    <mergeCell ref="NB32:NF32"/>
    <mergeCell ref="MW33:NA33"/>
    <mergeCell ref="NB33:NF33"/>
    <mergeCell ref="MW2:NF2"/>
    <mergeCell ref="MX3:NA3"/>
    <mergeCell ref="MW5:NF5"/>
    <mergeCell ref="MW6:MY6"/>
    <mergeCell ref="ND6:ND9"/>
    <mergeCell ref="MW7:MY7"/>
    <mergeCell ref="NA7:NC7"/>
    <mergeCell ref="NE7:NF7"/>
    <mergeCell ref="MW10:NF10"/>
    <mergeCell ref="MW11:MY11"/>
    <mergeCell ref="ND11:ND14"/>
    <mergeCell ref="MW12:MY12"/>
    <mergeCell ref="NA12:NC12"/>
    <mergeCell ref="NE12:NF12"/>
    <mergeCell ref="MW15:NF15"/>
    <mergeCell ref="MW16:MY16"/>
    <mergeCell ref="ND16:ND19"/>
    <mergeCell ref="MW17:MY17"/>
    <mergeCell ref="NA17:NC17"/>
    <mergeCell ref="NE17:NF17"/>
    <mergeCell ref="LI48:LI49"/>
    <mergeCell ref="LI50:LI51"/>
    <mergeCell ref="LI52:LI53"/>
    <mergeCell ref="LI54:LI55"/>
    <mergeCell ref="LI56:LI57"/>
    <mergeCell ref="LI34:LM34"/>
    <mergeCell ref="LN34:LR34"/>
    <mergeCell ref="LI35:LM35"/>
    <mergeCell ref="LN35:LR35"/>
    <mergeCell ref="LI36:LM36"/>
    <mergeCell ref="LN36:LR36"/>
    <mergeCell ref="LI37:LM37"/>
    <mergeCell ref="LN37:LR37"/>
    <mergeCell ref="LI38:LM38"/>
    <mergeCell ref="LN38:LR38"/>
    <mergeCell ref="LI39:LM39"/>
    <mergeCell ref="LN39:LR39"/>
    <mergeCell ref="LI40:LM40"/>
    <mergeCell ref="LN40:LR40"/>
    <mergeCell ref="LI41:LM41"/>
    <mergeCell ref="LN41:LR41"/>
    <mergeCell ref="LI42:LM42"/>
    <mergeCell ref="LN42:LR42"/>
    <mergeCell ref="LI20:LR20"/>
    <mergeCell ref="LI21:LK21"/>
    <mergeCell ref="LP21:LP24"/>
    <mergeCell ref="LI22:LK22"/>
    <mergeCell ref="LM22:LO22"/>
    <mergeCell ref="LQ22:LR22"/>
    <mergeCell ref="LI25:LR25"/>
    <mergeCell ref="LI26:LK26"/>
    <mergeCell ref="LP26:LP29"/>
    <mergeCell ref="LI27:LK27"/>
    <mergeCell ref="LM27:LO27"/>
    <mergeCell ref="LQ27:LR27"/>
    <mergeCell ref="LI30:LQ30"/>
    <mergeCell ref="LI32:LM32"/>
    <mergeCell ref="LN32:LR32"/>
    <mergeCell ref="LI33:LM33"/>
    <mergeCell ref="LN33:LR33"/>
    <mergeCell ref="LI2:LR2"/>
    <mergeCell ref="LJ3:LM3"/>
    <mergeCell ref="LI5:LR5"/>
    <mergeCell ref="LI6:LK6"/>
    <mergeCell ref="LP6:LP9"/>
    <mergeCell ref="LI7:LK7"/>
    <mergeCell ref="LM7:LO7"/>
    <mergeCell ref="LQ7:LR7"/>
    <mergeCell ref="LI10:LR10"/>
    <mergeCell ref="LI11:LK11"/>
    <mergeCell ref="LP11:LP14"/>
    <mergeCell ref="LI12:LK12"/>
    <mergeCell ref="LM12:LO12"/>
    <mergeCell ref="LQ12:LR12"/>
    <mergeCell ref="LI15:LR15"/>
    <mergeCell ref="LI16:LK16"/>
    <mergeCell ref="LP16:LP19"/>
    <mergeCell ref="LI17:LK17"/>
    <mergeCell ref="LM17:LO17"/>
    <mergeCell ref="LQ17:LR17"/>
    <mergeCell ref="KY48:KY49"/>
    <mergeCell ref="KY50:KY51"/>
    <mergeCell ref="KY52:KY53"/>
    <mergeCell ref="KY54:KY55"/>
    <mergeCell ref="KY56:KY57"/>
    <mergeCell ref="KY34:LC34"/>
    <mergeCell ref="LD34:LH34"/>
    <mergeCell ref="KY35:LC35"/>
    <mergeCell ref="LD35:LH35"/>
    <mergeCell ref="KY36:LC36"/>
    <mergeCell ref="LD36:LH36"/>
    <mergeCell ref="KY37:LC37"/>
    <mergeCell ref="LD37:LH37"/>
    <mergeCell ref="KY38:LC38"/>
    <mergeCell ref="LD38:LH38"/>
    <mergeCell ref="KY39:LC39"/>
    <mergeCell ref="LD39:LH39"/>
    <mergeCell ref="KY40:LC40"/>
    <mergeCell ref="LD40:LH40"/>
    <mergeCell ref="KY41:LC41"/>
    <mergeCell ref="LD41:LH41"/>
    <mergeCell ref="KY42:LC42"/>
    <mergeCell ref="LD42:LH42"/>
    <mergeCell ref="KY20:LH20"/>
    <mergeCell ref="KY21:LA21"/>
    <mergeCell ref="LF21:LF24"/>
    <mergeCell ref="KY22:LA22"/>
    <mergeCell ref="LC22:LE22"/>
    <mergeCell ref="LG22:LH22"/>
    <mergeCell ref="KY25:LH25"/>
    <mergeCell ref="KY26:LA26"/>
    <mergeCell ref="LF26:LF29"/>
    <mergeCell ref="KY27:LA27"/>
    <mergeCell ref="LC27:LE27"/>
    <mergeCell ref="LG27:LH27"/>
    <mergeCell ref="KY30:LG30"/>
    <mergeCell ref="KY32:LC32"/>
    <mergeCell ref="LD32:LH32"/>
    <mergeCell ref="KY33:LC33"/>
    <mergeCell ref="LD33:LH33"/>
    <mergeCell ref="KY2:LH2"/>
    <mergeCell ref="KZ3:LC3"/>
    <mergeCell ref="KY5:LH5"/>
    <mergeCell ref="KY6:LA6"/>
    <mergeCell ref="LF6:LF9"/>
    <mergeCell ref="KY7:LA7"/>
    <mergeCell ref="LC7:LE7"/>
    <mergeCell ref="LG7:LH7"/>
    <mergeCell ref="KY10:LH10"/>
    <mergeCell ref="KY11:LA11"/>
    <mergeCell ref="LF11:LF14"/>
    <mergeCell ref="KY12:LA12"/>
    <mergeCell ref="LC12:LE12"/>
    <mergeCell ref="LG12:LH12"/>
    <mergeCell ref="KY15:LH15"/>
    <mergeCell ref="KY16:LA16"/>
    <mergeCell ref="LF16:LF19"/>
    <mergeCell ref="KY17:LA17"/>
    <mergeCell ref="LC17:LE17"/>
    <mergeCell ref="LG17:LH17"/>
    <mergeCell ref="JU48:JU49"/>
    <mergeCell ref="JU50:JU51"/>
    <mergeCell ref="JU52:JU53"/>
    <mergeCell ref="JU54:JU55"/>
    <mergeCell ref="JU56:JU57"/>
    <mergeCell ref="JU34:JY34"/>
    <mergeCell ref="JZ34:KD34"/>
    <mergeCell ref="JU35:JY35"/>
    <mergeCell ref="JZ35:KD35"/>
    <mergeCell ref="JU36:JY36"/>
    <mergeCell ref="JZ36:KD36"/>
    <mergeCell ref="JU37:JY37"/>
    <mergeCell ref="JZ37:KD37"/>
    <mergeCell ref="JU38:JY38"/>
    <mergeCell ref="JZ38:KD38"/>
    <mergeCell ref="JU39:JY39"/>
    <mergeCell ref="JZ39:KD39"/>
    <mergeCell ref="JU40:JY40"/>
    <mergeCell ref="JZ40:KD40"/>
    <mergeCell ref="JU41:JY41"/>
    <mergeCell ref="JZ41:KD41"/>
    <mergeCell ref="JU42:JY42"/>
    <mergeCell ref="JZ42:KD42"/>
    <mergeCell ref="JU20:KD20"/>
    <mergeCell ref="JU21:JW21"/>
    <mergeCell ref="KB21:KB24"/>
    <mergeCell ref="JU22:JW22"/>
    <mergeCell ref="JY22:KA22"/>
    <mergeCell ref="KC22:KD22"/>
    <mergeCell ref="JU25:KD25"/>
    <mergeCell ref="JU26:JW26"/>
    <mergeCell ref="KB26:KB29"/>
    <mergeCell ref="JU27:JW27"/>
    <mergeCell ref="JY27:KA27"/>
    <mergeCell ref="KC27:KD27"/>
    <mergeCell ref="JU30:KC30"/>
    <mergeCell ref="JU32:JY32"/>
    <mergeCell ref="JZ32:KD32"/>
    <mergeCell ref="JU33:JY33"/>
    <mergeCell ref="JZ33:KD33"/>
    <mergeCell ref="JU2:KD2"/>
    <mergeCell ref="JV3:JY3"/>
    <mergeCell ref="JU5:KD5"/>
    <mergeCell ref="JU6:JW6"/>
    <mergeCell ref="KB6:KB9"/>
    <mergeCell ref="JU7:JW7"/>
    <mergeCell ref="JY7:KA7"/>
    <mergeCell ref="KC7:KD7"/>
    <mergeCell ref="JU10:KD10"/>
    <mergeCell ref="JU11:JW11"/>
    <mergeCell ref="KB11:KB14"/>
    <mergeCell ref="JU12:JW12"/>
    <mergeCell ref="JY12:KA12"/>
    <mergeCell ref="KC12:KD12"/>
    <mergeCell ref="JU15:KD15"/>
    <mergeCell ref="JU16:JW16"/>
    <mergeCell ref="KB16:KB19"/>
    <mergeCell ref="JU17:JW17"/>
    <mergeCell ref="JY17:KA17"/>
    <mergeCell ref="KC17:KD17"/>
    <mergeCell ref="JK48:JK49"/>
    <mergeCell ref="JK50:JK51"/>
    <mergeCell ref="JK52:JK53"/>
    <mergeCell ref="JK54:JK55"/>
    <mergeCell ref="JK56:JK57"/>
    <mergeCell ref="JK34:JO34"/>
    <mergeCell ref="JP34:JT34"/>
    <mergeCell ref="JK35:JO35"/>
    <mergeCell ref="JP35:JT35"/>
    <mergeCell ref="JK36:JO36"/>
    <mergeCell ref="JP36:JT36"/>
    <mergeCell ref="JK37:JO37"/>
    <mergeCell ref="JP37:JT37"/>
    <mergeCell ref="JK38:JO38"/>
    <mergeCell ref="JP38:JT38"/>
    <mergeCell ref="JK39:JO39"/>
    <mergeCell ref="JP39:JT39"/>
    <mergeCell ref="JK40:JO40"/>
    <mergeCell ref="JP40:JT40"/>
    <mergeCell ref="JK41:JO41"/>
    <mergeCell ref="JP41:JT41"/>
    <mergeCell ref="JK42:JO42"/>
    <mergeCell ref="JP42:JT42"/>
    <mergeCell ref="JK20:JT20"/>
    <mergeCell ref="JK21:JM21"/>
    <mergeCell ref="JR21:JR24"/>
    <mergeCell ref="JK22:JM22"/>
    <mergeCell ref="JO22:JQ22"/>
    <mergeCell ref="JS22:JT22"/>
    <mergeCell ref="JK25:JT25"/>
    <mergeCell ref="JK26:JM26"/>
    <mergeCell ref="JR26:JR29"/>
    <mergeCell ref="JK27:JM27"/>
    <mergeCell ref="JO27:JQ27"/>
    <mergeCell ref="JS27:JT27"/>
    <mergeCell ref="JK30:JS30"/>
    <mergeCell ref="JK32:JO32"/>
    <mergeCell ref="JP32:JT32"/>
    <mergeCell ref="JK33:JO33"/>
    <mergeCell ref="JP33:JT33"/>
    <mergeCell ref="JK2:JT2"/>
    <mergeCell ref="JL3:JO3"/>
    <mergeCell ref="JK5:JT5"/>
    <mergeCell ref="JK6:JM6"/>
    <mergeCell ref="JR6:JR9"/>
    <mergeCell ref="JK7:JM7"/>
    <mergeCell ref="JO7:JQ7"/>
    <mergeCell ref="JS7:JT7"/>
    <mergeCell ref="JK10:JT10"/>
    <mergeCell ref="JK11:JM11"/>
    <mergeCell ref="JR11:JR14"/>
    <mergeCell ref="JK12:JM12"/>
    <mergeCell ref="JO12:JQ12"/>
    <mergeCell ref="JS12:JT12"/>
    <mergeCell ref="JK15:JT15"/>
    <mergeCell ref="JK16:JM16"/>
    <mergeCell ref="JR16:JR19"/>
    <mergeCell ref="JK17:JM17"/>
    <mergeCell ref="JO17:JQ17"/>
    <mergeCell ref="JS17:JT17"/>
    <mergeCell ref="IQ48:IQ49"/>
    <mergeCell ref="IQ50:IQ51"/>
    <mergeCell ref="IQ52:IQ53"/>
    <mergeCell ref="IQ54:IQ55"/>
    <mergeCell ref="IQ56:IQ57"/>
    <mergeCell ref="IQ34:IU34"/>
    <mergeCell ref="IV34:IZ34"/>
    <mergeCell ref="IQ35:IU35"/>
    <mergeCell ref="IV35:IZ35"/>
    <mergeCell ref="IQ36:IU36"/>
    <mergeCell ref="IV36:IZ36"/>
    <mergeCell ref="IQ37:IU37"/>
    <mergeCell ref="IV37:IZ37"/>
    <mergeCell ref="IQ38:IU38"/>
    <mergeCell ref="IV38:IZ38"/>
    <mergeCell ref="IQ39:IU39"/>
    <mergeCell ref="IV39:IZ39"/>
    <mergeCell ref="IQ40:IU40"/>
    <mergeCell ref="IV40:IZ40"/>
    <mergeCell ref="IQ41:IU41"/>
    <mergeCell ref="IV41:IZ41"/>
    <mergeCell ref="IQ42:IU42"/>
    <mergeCell ref="IV42:IZ42"/>
    <mergeCell ref="IQ20:IZ20"/>
    <mergeCell ref="IQ21:IS21"/>
    <mergeCell ref="IX21:IX24"/>
    <mergeCell ref="IQ22:IS22"/>
    <mergeCell ref="IU22:IW22"/>
    <mergeCell ref="IY22:IZ22"/>
    <mergeCell ref="IQ25:IZ25"/>
    <mergeCell ref="IQ26:IS26"/>
    <mergeCell ref="IX26:IX29"/>
    <mergeCell ref="IQ27:IS27"/>
    <mergeCell ref="IU27:IW27"/>
    <mergeCell ref="IY27:IZ27"/>
    <mergeCell ref="IQ30:IY30"/>
    <mergeCell ref="IQ32:IU32"/>
    <mergeCell ref="IV32:IZ32"/>
    <mergeCell ref="IQ33:IU33"/>
    <mergeCell ref="IV33:IZ33"/>
    <mergeCell ref="IQ2:IZ2"/>
    <mergeCell ref="IR3:IU3"/>
    <mergeCell ref="IQ5:IZ5"/>
    <mergeCell ref="IQ6:IS6"/>
    <mergeCell ref="IX6:IX9"/>
    <mergeCell ref="IQ7:IS7"/>
    <mergeCell ref="IU7:IW7"/>
    <mergeCell ref="IY7:IZ7"/>
    <mergeCell ref="IQ10:IZ10"/>
    <mergeCell ref="IQ11:IS11"/>
    <mergeCell ref="IX11:IX14"/>
    <mergeCell ref="IQ12:IS12"/>
    <mergeCell ref="IU12:IW12"/>
    <mergeCell ref="IY12:IZ12"/>
    <mergeCell ref="IQ15:IZ15"/>
    <mergeCell ref="IQ16:IS16"/>
    <mergeCell ref="IX16:IX19"/>
    <mergeCell ref="IQ17:IS17"/>
    <mergeCell ref="IU17:IW17"/>
    <mergeCell ref="IY17:IZ17"/>
    <mergeCell ref="IG48:IG49"/>
    <mergeCell ref="IG50:IG51"/>
    <mergeCell ref="IG52:IG53"/>
    <mergeCell ref="IG54:IG55"/>
    <mergeCell ref="IG56:IG57"/>
    <mergeCell ref="IG34:IK34"/>
    <mergeCell ref="IL34:IP34"/>
    <mergeCell ref="IG35:IK35"/>
    <mergeCell ref="IL35:IP35"/>
    <mergeCell ref="IG36:IK36"/>
    <mergeCell ref="IL36:IP36"/>
    <mergeCell ref="IG37:IK37"/>
    <mergeCell ref="IL37:IP37"/>
    <mergeCell ref="IG38:IK38"/>
    <mergeCell ref="IL38:IP38"/>
    <mergeCell ref="IG39:IK39"/>
    <mergeCell ref="IL39:IP39"/>
    <mergeCell ref="IG40:IK40"/>
    <mergeCell ref="IL40:IP40"/>
    <mergeCell ref="IG41:IK41"/>
    <mergeCell ref="IL41:IP41"/>
    <mergeCell ref="IG42:IK42"/>
    <mergeCell ref="IL42:IP42"/>
    <mergeCell ref="IG20:IP20"/>
    <mergeCell ref="IG21:II21"/>
    <mergeCell ref="IN21:IN24"/>
    <mergeCell ref="IG22:II22"/>
    <mergeCell ref="IK22:IM22"/>
    <mergeCell ref="IO22:IP22"/>
    <mergeCell ref="IG25:IP25"/>
    <mergeCell ref="IG26:II26"/>
    <mergeCell ref="IN26:IN29"/>
    <mergeCell ref="IG27:II27"/>
    <mergeCell ref="IK27:IM27"/>
    <mergeCell ref="IO27:IP27"/>
    <mergeCell ref="IG30:IO30"/>
    <mergeCell ref="IG32:IK32"/>
    <mergeCell ref="IL32:IP32"/>
    <mergeCell ref="IG33:IK33"/>
    <mergeCell ref="IL33:IP33"/>
    <mergeCell ref="IG2:IP2"/>
    <mergeCell ref="IH3:IK3"/>
    <mergeCell ref="IG5:IP5"/>
    <mergeCell ref="IG6:II6"/>
    <mergeCell ref="IN6:IN9"/>
    <mergeCell ref="IG7:II7"/>
    <mergeCell ref="IK7:IM7"/>
    <mergeCell ref="IO7:IP7"/>
    <mergeCell ref="IG10:IP10"/>
    <mergeCell ref="IG11:II11"/>
    <mergeCell ref="IN11:IN14"/>
    <mergeCell ref="IG12:II12"/>
    <mergeCell ref="IK12:IM12"/>
    <mergeCell ref="IO12:IP12"/>
    <mergeCell ref="IG15:IP15"/>
    <mergeCell ref="IG16:II16"/>
    <mergeCell ref="IN16:IN19"/>
    <mergeCell ref="IG17:II17"/>
    <mergeCell ref="IK17:IM17"/>
    <mergeCell ref="IO17:IP17"/>
    <mergeCell ref="GS48:GS49"/>
    <mergeCell ref="GS50:GS51"/>
    <mergeCell ref="GS52:GS53"/>
    <mergeCell ref="GS54:GS55"/>
    <mergeCell ref="GS56:GS57"/>
    <mergeCell ref="GS34:GW34"/>
    <mergeCell ref="GX34:HB34"/>
    <mergeCell ref="GS35:GW35"/>
    <mergeCell ref="GX35:HB35"/>
    <mergeCell ref="GS36:GW36"/>
    <mergeCell ref="GX36:HB36"/>
    <mergeCell ref="GS37:GW37"/>
    <mergeCell ref="GX37:HB37"/>
    <mergeCell ref="GS38:GW38"/>
    <mergeCell ref="GX38:HB38"/>
    <mergeCell ref="GS39:GW39"/>
    <mergeCell ref="GX39:HB39"/>
    <mergeCell ref="GS40:GW40"/>
    <mergeCell ref="GX40:HB40"/>
    <mergeCell ref="GS41:GW41"/>
    <mergeCell ref="GX41:HB41"/>
    <mergeCell ref="GS42:GW42"/>
    <mergeCell ref="GX42:HB42"/>
    <mergeCell ref="GS20:HB20"/>
    <mergeCell ref="GS21:GU21"/>
    <mergeCell ref="GZ21:GZ24"/>
    <mergeCell ref="GS22:GU22"/>
    <mergeCell ref="GW22:GY22"/>
    <mergeCell ref="HA22:HB22"/>
    <mergeCell ref="GS25:HB25"/>
    <mergeCell ref="GS26:GU26"/>
    <mergeCell ref="GZ26:GZ29"/>
    <mergeCell ref="GS27:GU27"/>
    <mergeCell ref="GW27:GY27"/>
    <mergeCell ref="HA27:HB27"/>
    <mergeCell ref="GS30:HA30"/>
    <mergeCell ref="GS32:GW32"/>
    <mergeCell ref="GX32:HB32"/>
    <mergeCell ref="GS33:GW33"/>
    <mergeCell ref="GX33:HB33"/>
    <mergeCell ref="GS2:HB2"/>
    <mergeCell ref="GT3:GW3"/>
    <mergeCell ref="GS5:HB5"/>
    <mergeCell ref="GS6:GU6"/>
    <mergeCell ref="GZ6:GZ9"/>
    <mergeCell ref="GS7:GU7"/>
    <mergeCell ref="GW7:GY7"/>
    <mergeCell ref="HA7:HB7"/>
    <mergeCell ref="GS10:HB10"/>
    <mergeCell ref="GS11:GU11"/>
    <mergeCell ref="GZ11:GZ14"/>
    <mergeCell ref="GS12:GU12"/>
    <mergeCell ref="GW12:GY12"/>
    <mergeCell ref="HA12:HB12"/>
    <mergeCell ref="GS15:HB15"/>
    <mergeCell ref="GS16:GU16"/>
    <mergeCell ref="GZ16:GZ19"/>
    <mergeCell ref="GS17:GU17"/>
    <mergeCell ref="GW17:GY17"/>
    <mergeCell ref="HA17:HB17"/>
    <mergeCell ref="FY48:FY49"/>
    <mergeCell ref="FY50:FY51"/>
    <mergeCell ref="FY52:FY53"/>
    <mergeCell ref="FY54:FY55"/>
    <mergeCell ref="FY56:FY57"/>
    <mergeCell ref="FY34:GC34"/>
    <mergeCell ref="GD34:GH34"/>
    <mergeCell ref="FY35:GC35"/>
    <mergeCell ref="GD35:GH35"/>
    <mergeCell ref="FY36:GC36"/>
    <mergeCell ref="GD36:GH36"/>
    <mergeCell ref="FY37:GC37"/>
    <mergeCell ref="GD37:GH37"/>
    <mergeCell ref="FY38:GC38"/>
    <mergeCell ref="GD38:GH38"/>
    <mergeCell ref="FY39:GC39"/>
    <mergeCell ref="GD39:GH39"/>
    <mergeCell ref="FY40:GC40"/>
    <mergeCell ref="GD40:GH40"/>
    <mergeCell ref="FY41:GC41"/>
    <mergeCell ref="GD41:GH41"/>
    <mergeCell ref="FY42:GC42"/>
    <mergeCell ref="GD42:GH42"/>
    <mergeCell ref="FY20:GH20"/>
    <mergeCell ref="FY21:GA21"/>
    <mergeCell ref="GF21:GF24"/>
    <mergeCell ref="FY22:GA22"/>
    <mergeCell ref="GC22:GE22"/>
    <mergeCell ref="GG22:GH22"/>
    <mergeCell ref="FY25:GH25"/>
    <mergeCell ref="FY26:GA26"/>
    <mergeCell ref="GF26:GF29"/>
    <mergeCell ref="FY27:GA27"/>
    <mergeCell ref="GC27:GE27"/>
    <mergeCell ref="GG27:GH27"/>
    <mergeCell ref="FY30:GG30"/>
    <mergeCell ref="FY32:GC32"/>
    <mergeCell ref="GD32:GH32"/>
    <mergeCell ref="FY33:GC33"/>
    <mergeCell ref="GD33:GH33"/>
    <mergeCell ref="FY2:GH2"/>
    <mergeCell ref="FZ3:GC3"/>
    <mergeCell ref="FY5:GH5"/>
    <mergeCell ref="FY6:GA6"/>
    <mergeCell ref="GF6:GF9"/>
    <mergeCell ref="FY7:GA7"/>
    <mergeCell ref="GC7:GE7"/>
    <mergeCell ref="GG7:GH7"/>
    <mergeCell ref="FY10:GH10"/>
    <mergeCell ref="FY11:GA11"/>
    <mergeCell ref="GF11:GF14"/>
    <mergeCell ref="FY12:GA12"/>
    <mergeCell ref="GC12:GE12"/>
    <mergeCell ref="GG12:GH12"/>
    <mergeCell ref="FY15:GH15"/>
    <mergeCell ref="FY16:GA16"/>
    <mergeCell ref="GF16:GF19"/>
    <mergeCell ref="FY17:GA17"/>
    <mergeCell ref="GC17:GE17"/>
    <mergeCell ref="GG17:GH17"/>
    <mergeCell ref="FO41:FS41"/>
    <mergeCell ref="FT41:FX41"/>
    <mergeCell ref="FO42:FS42"/>
    <mergeCell ref="FT42:FX42"/>
    <mergeCell ref="FO48:FO49"/>
    <mergeCell ref="FO50:FO51"/>
    <mergeCell ref="FO52:FO53"/>
    <mergeCell ref="FO54:FO55"/>
    <mergeCell ref="FO56:FO57"/>
    <mergeCell ref="FO36:FS36"/>
    <mergeCell ref="FT36:FX36"/>
    <mergeCell ref="FO37:FS37"/>
    <mergeCell ref="FT37:FX37"/>
    <mergeCell ref="FO38:FS38"/>
    <mergeCell ref="FT38:FX38"/>
    <mergeCell ref="FO39:FS39"/>
    <mergeCell ref="FT39:FX39"/>
    <mergeCell ref="FO40:FS40"/>
    <mergeCell ref="FT40:FX40"/>
    <mergeCell ref="FO30:FW30"/>
    <mergeCell ref="FO32:FS32"/>
    <mergeCell ref="FT32:FX32"/>
    <mergeCell ref="FO33:FS33"/>
    <mergeCell ref="FT33:FX33"/>
    <mergeCell ref="FO34:FS34"/>
    <mergeCell ref="FT34:FX34"/>
    <mergeCell ref="FO35:FS35"/>
    <mergeCell ref="FT35:FX35"/>
    <mergeCell ref="FO20:FX20"/>
    <mergeCell ref="FO21:FQ21"/>
    <mergeCell ref="FV21:FV24"/>
    <mergeCell ref="FO22:FQ22"/>
    <mergeCell ref="FS22:FU22"/>
    <mergeCell ref="FW22:FX22"/>
    <mergeCell ref="FO25:FX25"/>
    <mergeCell ref="FO26:FQ26"/>
    <mergeCell ref="FV26:FV29"/>
    <mergeCell ref="FO27:FQ27"/>
    <mergeCell ref="FS27:FU27"/>
    <mergeCell ref="FW27:FX27"/>
    <mergeCell ref="FO11:FQ11"/>
    <mergeCell ref="FV11:FV14"/>
    <mergeCell ref="FO12:FQ12"/>
    <mergeCell ref="FS12:FU12"/>
    <mergeCell ref="FW12:FX12"/>
    <mergeCell ref="FO15:FX15"/>
    <mergeCell ref="FO16:FQ16"/>
    <mergeCell ref="FV16:FV19"/>
    <mergeCell ref="FO17:FQ17"/>
    <mergeCell ref="FS17:FU17"/>
    <mergeCell ref="FW17:FX17"/>
    <mergeCell ref="FO2:FX2"/>
    <mergeCell ref="FP3:FS3"/>
    <mergeCell ref="FO5:FX5"/>
    <mergeCell ref="FO6:FQ6"/>
    <mergeCell ref="FV6:FV9"/>
    <mergeCell ref="FO7:FQ7"/>
    <mergeCell ref="FS7:FU7"/>
    <mergeCell ref="FW7:FX7"/>
    <mergeCell ref="FO10:FX10"/>
    <mergeCell ref="FE41:FI41"/>
    <mergeCell ref="FJ41:FN41"/>
    <mergeCell ref="FE42:FI42"/>
    <mergeCell ref="FJ42:FN42"/>
    <mergeCell ref="FE48:FE49"/>
    <mergeCell ref="FE50:FE51"/>
    <mergeCell ref="FE52:FE53"/>
    <mergeCell ref="FE54:FE55"/>
    <mergeCell ref="FE56:FE57"/>
    <mergeCell ref="FE36:FI36"/>
    <mergeCell ref="FJ36:FN36"/>
    <mergeCell ref="FE37:FI37"/>
    <mergeCell ref="FJ37:FN37"/>
    <mergeCell ref="FE38:FI38"/>
    <mergeCell ref="FJ38:FN38"/>
    <mergeCell ref="FE39:FI39"/>
    <mergeCell ref="FJ39:FN39"/>
    <mergeCell ref="FE40:FI40"/>
    <mergeCell ref="FJ40:FN40"/>
    <mergeCell ref="FE30:FM30"/>
    <mergeCell ref="FE32:FI32"/>
    <mergeCell ref="FJ32:FN32"/>
    <mergeCell ref="FE33:FI33"/>
    <mergeCell ref="FJ33:FN33"/>
    <mergeCell ref="FE34:FI34"/>
    <mergeCell ref="FJ34:FN34"/>
    <mergeCell ref="FE35:FI35"/>
    <mergeCell ref="FJ35:FN35"/>
    <mergeCell ref="FE20:FN20"/>
    <mergeCell ref="FE21:FG21"/>
    <mergeCell ref="FL21:FL24"/>
    <mergeCell ref="FE22:FG22"/>
    <mergeCell ref="FI22:FK22"/>
    <mergeCell ref="FM22:FN22"/>
    <mergeCell ref="FE25:FN25"/>
    <mergeCell ref="FE26:FG26"/>
    <mergeCell ref="FL26:FL29"/>
    <mergeCell ref="FE27:FG27"/>
    <mergeCell ref="FI27:FK27"/>
    <mergeCell ref="FM27:FN27"/>
    <mergeCell ref="FE11:FG11"/>
    <mergeCell ref="FL11:FL14"/>
    <mergeCell ref="FE12:FG12"/>
    <mergeCell ref="FI12:FK12"/>
    <mergeCell ref="FM12:FN12"/>
    <mergeCell ref="FE15:FN15"/>
    <mergeCell ref="FE16:FG16"/>
    <mergeCell ref="FL16:FL19"/>
    <mergeCell ref="FE17:FG17"/>
    <mergeCell ref="FI17:FK17"/>
    <mergeCell ref="FM17:FN17"/>
    <mergeCell ref="FE2:FN2"/>
    <mergeCell ref="FF3:FI3"/>
    <mergeCell ref="FE5:FN5"/>
    <mergeCell ref="FE6:FG6"/>
    <mergeCell ref="FL6:FL9"/>
    <mergeCell ref="FE7:FG7"/>
    <mergeCell ref="FI7:FK7"/>
    <mergeCell ref="FM7:FN7"/>
    <mergeCell ref="FE10:FN10"/>
    <mergeCell ref="CW41:DA41"/>
    <mergeCell ref="DB41:DF41"/>
    <mergeCell ref="CW42:DA42"/>
    <mergeCell ref="DB42:DF42"/>
    <mergeCell ref="CW36:DA36"/>
    <mergeCell ref="DB36:DF36"/>
    <mergeCell ref="CW37:DA37"/>
    <mergeCell ref="DB37:DF37"/>
    <mergeCell ref="CW38:DA38"/>
    <mergeCell ref="DB38:DF38"/>
    <mergeCell ref="CW39:DA39"/>
    <mergeCell ref="DB39:DF39"/>
    <mergeCell ref="CW40:DA40"/>
    <mergeCell ref="DB40:DF40"/>
    <mergeCell ref="CW30:DE30"/>
    <mergeCell ref="CW32:DA32"/>
    <mergeCell ref="DB32:DF32"/>
    <mergeCell ref="CW33:DA33"/>
    <mergeCell ref="DB33:DF33"/>
    <mergeCell ref="CW34:DA34"/>
    <mergeCell ref="DB34:DF34"/>
    <mergeCell ref="CW35:DA35"/>
    <mergeCell ref="DB35:DF35"/>
    <mergeCell ref="CW20:DF20"/>
    <mergeCell ref="CW21:CY21"/>
    <mergeCell ref="DD21:DD24"/>
    <mergeCell ref="CW22:CY22"/>
    <mergeCell ref="DA22:DC22"/>
    <mergeCell ref="DE22:DF22"/>
    <mergeCell ref="CW25:DF25"/>
    <mergeCell ref="CW26:CY26"/>
    <mergeCell ref="DD26:DD29"/>
    <mergeCell ref="CW27:CY27"/>
    <mergeCell ref="DA27:DC27"/>
    <mergeCell ref="DE27:DF27"/>
    <mergeCell ref="CW11:CY11"/>
    <mergeCell ref="DD11:DD14"/>
    <mergeCell ref="CW12:CY12"/>
    <mergeCell ref="DA12:DC12"/>
    <mergeCell ref="DE12:DF12"/>
    <mergeCell ref="CW15:DF15"/>
    <mergeCell ref="CW16:CY16"/>
    <mergeCell ref="DD16:DD19"/>
    <mergeCell ref="CW17:CY17"/>
    <mergeCell ref="DA17:DC17"/>
    <mergeCell ref="DE17:DF17"/>
    <mergeCell ref="CW2:DF2"/>
    <mergeCell ref="CX3:DA3"/>
    <mergeCell ref="CW5:DF5"/>
    <mergeCell ref="CW6:CY6"/>
    <mergeCell ref="DD6:DD9"/>
    <mergeCell ref="CW7:CY7"/>
    <mergeCell ref="DA7:DC7"/>
    <mergeCell ref="DE7:DF7"/>
    <mergeCell ref="CW10:DF10"/>
    <mergeCell ref="CM41:CQ41"/>
    <mergeCell ref="CR41:CV41"/>
    <mergeCell ref="CM42:CQ42"/>
    <mergeCell ref="CR42:CV42"/>
    <mergeCell ref="CM36:CQ36"/>
    <mergeCell ref="CR36:CV36"/>
    <mergeCell ref="CM37:CQ37"/>
    <mergeCell ref="CR37:CV37"/>
    <mergeCell ref="CM38:CQ38"/>
    <mergeCell ref="CR38:CV38"/>
    <mergeCell ref="CM39:CQ39"/>
    <mergeCell ref="CR39:CV39"/>
    <mergeCell ref="CM40:CQ40"/>
    <mergeCell ref="CR40:CV40"/>
    <mergeCell ref="CM30:CU30"/>
    <mergeCell ref="CM32:CQ32"/>
    <mergeCell ref="CR32:CV32"/>
    <mergeCell ref="CM33:CQ33"/>
    <mergeCell ref="CR33:CV33"/>
    <mergeCell ref="CM34:CQ34"/>
    <mergeCell ref="CR34:CV34"/>
    <mergeCell ref="CM35:CQ35"/>
    <mergeCell ref="CR35:CV35"/>
    <mergeCell ref="CM20:CV20"/>
    <mergeCell ref="CM21:CO21"/>
    <mergeCell ref="CT21:CT24"/>
    <mergeCell ref="CM22:CO22"/>
    <mergeCell ref="CQ22:CS22"/>
    <mergeCell ref="CU22:CV22"/>
    <mergeCell ref="CM25:CV25"/>
    <mergeCell ref="CM26:CO26"/>
    <mergeCell ref="CT26:CT29"/>
    <mergeCell ref="CM27:CO27"/>
    <mergeCell ref="CQ27:CS27"/>
    <mergeCell ref="CU27:CV27"/>
    <mergeCell ref="CM11:CO11"/>
    <mergeCell ref="CT11:CT14"/>
    <mergeCell ref="CM12:CO12"/>
    <mergeCell ref="CQ12:CS12"/>
    <mergeCell ref="CU12:CV12"/>
    <mergeCell ref="CM15:CV15"/>
    <mergeCell ref="CM16:CO16"/>
    <mergeCell ref="CT16:CT19"/>
    <mergeCell ref="CM17:CO17"/>
    <mergeCell ref="CQ17:CS17"/>
    <mergeCell ref="CU17:CV17"/>
    <mergeCell ref="CM2:CV2"/>
    <mergeCell ref="CN3:CQ3"/>
    <mergeCell ref="CM5:CV5"/>
    <mergeCell ref="CM6:CO6"/>
    <mergeCell ref="CT6:CT9"/>
    <mergeCell ref="CM7:CO7"/>
    <mergeCell ref="CQ7:CS7"/>
    <mergeCell ref="CU7:CV7"/>
    <mergeCell ref="CM10:CV10"/>
    <mergeCell ref="AO41:AS41"/>
    <mergeCell ref="AT41:AX41"/>
    <mergeCell ref="AO42:AS42"/>
    <mergeCell ref="AT42:AX42"/>
    <mergeCell ref="AO36:AS36"/>
    <mergeCell ref="AT36:AX36"/>
    <mergeCell ref="AO37:AS37"/>
    <mergeCell ref="AT37:AX37"/>
    <mergeCell ref="AO38:AS38"/>
    <mergeCell ref="AT38:AX38"/>
    <mergeCell ref="AO39:AS39"/>
    <mergeCell ref="AT39:AX39"/>
    <mergeCell ref="AO40:AS40"/>
    <mergeCell ref="AT40:AX40"/>
    <mergeCell ref="AO30:AW30"/>
    <mergeCell ref="AO32:AS32"/>
    <mergeCell ref="AT32:AX32"/>
    <mergeCell ref="AO33:AS33"/>
    <mergeCell ref="AT33:AX33"/>
    <mergeCell ref="AO34:AS34"/>
    <mergeCell ref="AT34:AX34"/>
    <mergeCell ref="AO35:AS35"/>
    <mergeCell ref="AT35:AX35"/>
    <mergeCell ref="AO20:AX20"/>
    <mergeCell ref="AO21:AQ21"/>
    <mergeCell ref="AV21:AV24"/>
    <mergeCell ref="AO22:AQ22"/>
    <mergeCell ref="AS22:AU22"/>
    <mergeCell ref="AW22:AX22"/>
    <mergeCell ref="AO25:AX25"/>
    <mergeCell ref="AO26:AQ26"/>
    <mergeCell ref="AV26:AV29"/>
    <mergeCell ref="AO27:AQ27"/>
    <mergeCell ref="AS27:AU27"/>
    <mergeCell ref="AW27:AX27"/>
    <mergeCell ref="AO11:AQ11"/>
    <mergeCell ref="AV11:AV14"/>
    <mergeCell ref="AO12:AQ12"/>
    <mergeCell ref="AS12:AU12"/>
    <mergeCell ref="AW12:AX12"/>
    <mergeCell ref="AO15:AX15"/>
    <mergeCell ref="AO16:AQ16"/>
    <mergeCell ref="AV16:AV19"/>
    <mergeCell ref="AO17:AQ17"/>
    <mergeCell ref="AS17:AU17"/>
    <mergeCell ref="AW17:AX17"/>
    <mergeCell ref="AO2:AX2"/>
    <mergeCell ref="AP3:AS3"/>
    <mergeCell ref="AO5:AX5"/>
    <mergeCell ref="AO6:AQ6"/>
    <mergeCell ref="AV6:AV9"/>
    <mergeCell ref="AO7:AQ7"/>
    <mergeCell ref="AS7:AU7"/>
    <mergeCell ref="AW7:AX7"/>
    <mergeCell ref="AO10:AX10"/>
    <mergeCell ref="U41:Y41"/>
    <mergeCell ref="Z41:AD41"/>
    <mergeCell ref="U42:Y42"/>
    <mergeCell ref="Z42:AD42"/>
    <mergeCell ref="U36:Y36"/>
    <mergeCell ref="Z36:AD36"/>
    <mergeCell ref="U37:Y37"/>
    <mergeCell ref="Z37:AD37"/>
    <mergeCell ref="U38:Y38"/>
    <mergeCell ref="Z38:AD38"/>
    <mergeCell ref="U39:Y39"/>
    <mergeCell ref="Z39:AD39"/>
    <mergeCell ref="U40:Y40"/>
    <mergeCell ref="Z40:AD40"/>
    <mergeCell ref="U30:AC30"/>
    <mergeCell ref="U32:Y32"/>
    <mergeCell ref="Z32:AD32"/>
    <mergeCell ref="U33:Y33"/>
    <mergeCell ref="Z33:AD33"/>
    <mergeCell ref="U34:Y34"/>
    <mergeCell ref="Z34:AD34"/>
    <mergeCell ref="U35:Y35"/>
    <mergeCell ref="Z35:AD35"/>
    <mergeCell ref="U20:AD20"/>
    <mergeCell ref="U21:W21"/>
    <mergeCell ref="AB21:AB24"/>
    <mergeCell ref="U22:W22"/>
    <mergeCell ref="Y22:AA22"/>
    <mergeCell ref="AC22:AD22"/>
    <mergeCell ref="U25:AD25"/>
    <mergeCell ref="U26:W26"/>
    <mergeCell ref="AB26:AB29"/>
    <mergeCell ref="U27:W27"/>
    <mergeCell ref="Y27:AA27"/>
    <mergeCell ref="AC27:AD27"/>
    <mergeCell ref="U11:W11"/>
    <mergeCell ref="AB11:AB14"/>
    <mergeCell ref="U12:W12"/>
    <mergeCell ref="Y12:AA12"/>
    <mergeCell ref="AC12:AD12"/>
    <mergeCell ref="U15:AD15"/>
    <mergeCell ref="U16:W16"/>
    <mergeCell ref="AB16:AB19"/>
    <mergeCell ref="U17:W17"/>
    <mergeCell ref="Y17:AA17"/>
    <mergeCell ref="AC17:AD17"/>
    <mergeCell ref="U2:AD2"/>
    <mergeCell ref="V3:Y3"/>
    <mergeCell ref="U5:AD5"/>
    <mergeCell ref="U6:W6"/>
    <mergeCell ref="AB6:AB9"/>
    <mergeCell ref="U7:W7"/>
    <mergeCell ref="Y7:AA7"/>
    <mergeCell ref="AC7:AD7"/>
    <mergeCell ref="U10:AD10"/>
    <mergeCell ref="A35:E35"/>
    <mergeCell ref="F35:J35"/>
    <mergeCell ref="A36:E36"/>
    <mergeCell ref="F36:J36"/>
    <mergeCell ref="A37:E37"/>
    <mergeCell ref="F37:J37"/>
    <mergeCell ref="A41:E41"/>
    <mergeCell ref="F41:J41"/>
    <mergeCell ref="A10:J10"/>
    <mergeCell ref="A11:C11"/>
    <mergeCell ref="H11:H14"/>
    <mergeCell ref="A12:C12"/>
    <mergeCell ref="E12:G12"/>
    <mergeCell ref="I12:J12"/>
    <mergeCell ref="A15:J15"/>
    <mergeCell ref="A16:C16"/>
    <mergeCell ref="H16:H19"/>
    <mergeCell ref="A17:C17"/>
    <mergeCell ref="E17:G17"/>
    <mergeCell ref="I17:J17"/>
    <mergeCell ref="K2:T2"/>
    <mergeCell ref="L3:O3"/>
    <mergeCell ref="K5:T5"/>
    <mergeCell ref="A42:E42"/>
    <mergeCell ref="F42:J42"/>
    <mergeCell ref="A38:E38"/>
    <mergeCell ref="F38:J38"/>
    <mergeCell ref="A39:E39"/>
    <mergeCell ref="F39:J39"/>
    <mergeCell ref="A40:E40"/>
    <mergeCell ref="F40:J40"/>
    <mergeCell ref="A20:J20"/>
    <mergeCell ref="A21:C21"/>
    <mergeCell ref="H21:H24"/>
    <mergeCell ref="A22:C22"/>
    <mergeCell ref="E22:G22"/>
    <mergeCell ref="I22:J22"/>
    <mergeCell ref="A34:E34"/>
    <mergeCell ref="F34:J34"/>
    <mergeCell ref="A25:J25"/>
    <mergeCell ref="A26:C26"/>
    <mergeCell ref="H26:H29"/>
    <mergeCell ref="A27:C27"/>
    <mergeCell ref="E27:G27"/>
    <mergeCell ref="I27:J27"/>
    <mergeCell ref="A30:I30"/>
    <mergeCell ref="A32:E32"/>
    <mergeCell ref="F32:J32"/>
    <mergeCell ref="A33:E33"/>
    <mergeCell ref="F33:J33"/>
    <mergeCell ref="K6:M6"/>
    <mergeCell ref="R6:R9"/>
    <mergeCell ref="K7:M7"/>
    <mergeCell ref="O7:Q7"/>
    <mergeCell ref="S7:T7"/>
    <mergeCell ref="A2:J2"/>
    <mergeCell ref="B3:E3"/>
    <mergeCell ref="A5:J5"/>
    <mergeCell ref="A6:C6"/>
    <mergeCell ref="H6:H9"/>
    <mergeCell ref="A7:C7"/>
    <mergeCell ref="E7:G7"/>
    <mergeCell ref="I7:J7"/>
    <mergeCell ref="K15:T15"/>
    <mergeCell ref="K16:M16"/>
    <mergeCell ref="R16:R19"/>
    <mergeCell ref="K17:M17"/>
    <mergeCell ref="O17:Q17"/>
    <mergeCell ref="S17:T17"/>
    <mergeCell ref="K10:T10"/>
    <mergeCell ref="K11:M11"/>
    <mergeCell ref="R11:R14"/>
    <mergeCell ref="K12:M12"/>
    <mergeCell ref="O12:Q12"/>
    <mergeCell ref="S12:T12"/>
    <mergeCell ref="K25:T25"/>
    <mergeCell ref="K26:M26"/>
    <mergeCell ref="R26:R29"/>
    <mergeCell ref="K27:M27"/>
    <mergeCell ref="O27:Q27"/>
    <mergeCell ref="S27:T27"/>
    <mergeCell ref="K20:T20"/>
    <mergeCell ref="K21:M21"/>
    <mergeCell ref="R21:R24"/>
    <mergeCell ref="K22:M22"/>
    <mergeCell ref="O22:Q22"/>
    <mergeCell ref="S22:T22"/>
    <mergeCell ref="K34:O34"/>
    <mergeCell ref="P34:T34"/>
    <mergeCell ref="K35:O35"/>
    <mergeCell ref="P35:T35"/>
    <mergeCell ref="K36:O36"/>
    <mergeCell ref="P36:T36"/>
    <mergeCell ref="K30:S30"/>
    <mergeCell ref="K32:O32"/>
    <mergeCell ref="P32:T32"/>
    <mergeCell ref="K33:O33"/>
    <mergeCell ref="P33:T33"/>
    <mergeCell ref="K40:O40"/>
    <mergeCell ref="P40:T40"/>
    <mergeCell ref="K41:O41"/>
    <mergeCell ref="P41:T41"/>
    <mergeCell ref="K42:O42"/>
    <mergeCell ref="P42:T42"/>
    <mergeCell ref="K37:O37"/>
    <mergeCell ref="P37:T37"/>
    <mergeCell ref="K38:O38"/>
    <mergeCell ref="P38:T38"/>
    <mergeCell ref="K39:O39"/>
    <mergeCell ref="P39:T39"/>
    <mergeCell ref="AE2:AN2"/>
    <mergeCell ref="AF3:AI3"/>
    <mergeCell ref="AE5:AN5"/>
    <mergeCell ref="AE6:AG6"/>
    <mergeCell ref="AL6:AL9"/>
    <mergeCell ref="AE7:AG7"/>
    <mergeCell ref="AI7:AK7"/>
    <mergeCell ref="AM7:AN7"/>
    <mergeCell ref="AE10:AN10"/>
    <mergeCell ref="AE11:AG11"/>
    <mergeCell ref="AL11:AL14"/>
    <mergeCell ref="AE12:AG12"/>
    <mergeCell ref="AI12:AK12"/>
    <mergeCell ref="AM12:AN12"/>
    <mergeCell ref="AE15:AN15"/>
    <mergeCell ref="AE16:AG16"/>
    <mergeCell ref="AL16:AL19"/>
    <mergeCell ref="AE17:AG17"/>
    <mergeCell ref="AI17:AK17"/>
    <mergeCell ref="AM17:AN17"/>
    <mergeCell ref="AE20:AN20"/>
    <mergeCell ref="AE21:AG21"/>
    <mergeCell ref="AL21:AL24"/>
    <mergeCell ref="AE22:AG22"/>
    <mergeCell ref="AI22:AK22"/>
    <mergeCell ref="AM22:AN22"/>
    <mergeCell ref="AE25:AN25"/>
    <mergeCell ref="AE26:AG26"/>
    <mergeCell ref="AL26:AL29"/>
    <mergeCell ref="AE27:AG27"/>
    <mergeCell ref="AI27:AK27"/>
    <mergeCell ref="AM27:AN27"/>
    <mergeCell ref="AE30:AM30"/>
    <mergeCell ref="AE32:AI32"/>
    <mergeCell ref="AJ32:AN32"/>
    <mergeCell ref="AE33:AI33"/>
    <mergeCell ref="AJ33:AN33"/>
    <mergeCell ref="AE34:AI34"/>
    <mergeCell ref="AJ34:AN34"/>
    <mergeCell ref="AE35:AI35"/>
    <mergeCell ref="AJ35:AN35"/>
    <mergeCell ref="AE41:AI41"/>
    <mergeCell ref="AJ41:AN41"/>
    <mergeCell ref="AE42:AI42"/>
    <mergeCell ref="AJ42:AN42"/>
    <mergeCell ref="AE36:AI36"/>
    <mergeCell ref="AJ36:AN36"/>
    <mergeCell ref="AE37:AI37"/>
    <mergeCell ref="AJ37:AN37"/>
    <mergeCell ref="AE38:AI38"/>
    <mergeCell ref="AJ38:AN38"/>
    <mergeCell ref="AE39:AI39"/>
    <mergeCell ref="AJ39:AN39"/>
    <mergeCell ref="AE40:AI40"/>
    <mergeCell ref="AJ40:AN40"/>
    <mergeCell ref="AY2:BH2"/>
    <mergeCell ref="AZ3:BC3"/>
    <mergeCell ref="AY5:BH5"/>
    <mergeCell ref="AY6:BA6"/>
    <mergeCell ref="BF6:BF9"/>
    <mergeCell ref="AY7:BA7"/>
    <mergeCell ref="BC7:BE7"/>
    <mergeCell ref="BG7:BH7"/>
    <mergeCell ref="AY10:BH10"/>
    <mergeCell ref="AY11:BA11"/>
    <mergeCell ref="BF11:BF14"/>
    <mergeCell ref="AY12:BA12"/>
    <mergeCell ref="BC12:BE12"/>
    <mergeCell ref="BG12:BH12"/>
    <mergeCell ref="AY15:BH15"/>
    <mergeCell ref="AY16:BA16"/>
    <mergeCell ref="BF16:BF19"/>
    <mergeCell ref="AY17:BA17"/>
    <mergeCell ref="BC17:BE17"/>
    <mergeCell ref="BG17:BH17"/>
    <mergeCell ref="AY20:BH20"/>
    <mergeCell ref="AY21:BA21"/>
    <mergeCell ref="BF21:BF24"/>
    <mergeCell ref="AY22:BA22"/>
    <mergeCell ref="BC22:BE22"/>
    <mergeCell ref="BG22:BH22"/>
    <mergeCell ref="AY25:BH25"/>
    <mergeCell ref="AY26:BA26"/>
    <mergeCell ref="BF26:BF29"/>
    <mergeCell ref="AY27:BA27"/>
    <mergeCell ref="BC27:BE27"/>
    <mergeCell ref="BG27:BH27"/>
    <mergeCell ref="AY30:BG30"/>
    <mergeCell ref="AY32:BC32"/>
    <mergeCell ref="BD32:BH32"/>
    <mergeCell ref="AY33:BC33"/>
    <mergeCell ref="BD33:BH33"/>
    <mergeCell ref="AY34:BC34"/>
    <mergeCell ref="BD34:BH34"/>
    <mergeCell ref="AY35:BC35"/>
    <mergeCell ref="BD35:BH35"/>
    <mergeCell ref="AY41:BC41"/>
    <mergeCell ref="BD41:BH41"/>
    <mergeCell ref="AY42:BC42"/>
    <mergeCell ref="BD42:BH42"/>
    <mergeCell ref="AY36:BC36"/>
    <mergeCell ref="BD36:BH36"/>
    <mergeCell ref="AY37:BC37"/>
    <mergeCell ref="BD37:BH37"/>
    <mergeCell ref="AY38:BC38"/>
    <mergeCell ref="BD38:BH38"/>
    <mergeCell ref="AY39:BC39"/>
    <mergeCell ref="BD39:BH39"/>
    <mergeCell ref="AY40:BC40"/>
    <mergeCell ref="BD40:BH40"/>
    <mergeCell ref="BI2:BR2"/>
    <mergeCell ref="BJ3:BM3"/>
    <mergeCell ref="BI5:BR5"/>
    <mergeCell ref="BI6:BK6"/>
    <mergeCell ref="BP6:BP9"/>
    <mergeCell ref="BI7:BK7"/>
    <mergeCell ref="BM7:BO7"/>
    <mergeCell ref="BQ7:BR7"/>
    <mergeCell ref="BI10:BR10"/>
    <mergeCell ref="BI11:BK11"/>
    <mergeCell ref="BP11:BP14"/>
    <mergeCell ref="BI12:BK12"/>
    <mergeCell ref="BM12:BO12"/>
    <mergeCell ref="BQ12:BR12"/>
    <mergeCell ref="BI15:BR15"/>
    <mergeCell ref="BI16:BK16"/>
    <mergeCell ref="BP16:BP19"/>
    <mergeCell ref="BI17:BK17"/>
    <mergeCell ref="BM17:BO17"/>
    <mergeCell ref="BQ17:BR17"/>
    <mergeCell ref="BI20:BR20"/>
    <mergeCell ref="BI21:BK21"/>
    <mergeCell ref="BP21:BP24"/>
    <mergeCell ref="BI22:BK22"/>
    <mergeCell ref="BM22:BO22"/>
    <mergeCell ref="BQ22:BR22"/>
    <mergeCell ref="BI25:BR25"/>
    <mergeCell ref="BI26:BK26"/>
    <mergeCell ref="BP26:BP29"/>
    <mergeCell ref="BI27:BK27"/>
    <mergeCell ref="BM27:BO27"/>
    <mergeCell ref="BQ27:BR27"/>
    <mergeCell ref="BI30:BQ30"/>
    <mergeCell ref="BI32:BM32"/>
    <mergeCell ref="BN32:BR32"/>
    <mergeCell ref="BI33:BM33"/>
    <mergeCell ref="BN33:BR33"/>
    <mergeCell ref="BI34:BM34"/>
    <mergeCell ref="BN34:BR34"/>
    <mergeCell ref="BI35:BM35"/>
    <mergeCell ref="BN35:BR35"/>
    <mergeCell ref="BI41:BM41"/>
    <mergeCell ref="BN41:BR41"/>
    <mergeCell ref="BI42:BM42"/>
    <mergeCell ref="BN42:BR42"/>
    <mergeCell ref="BI36:BM36"/>
    <mergeCell ref="BN36:BR36"/>
    <mergeCell ref="BI37:BM37"/>
    <mergeCell ref="BN37:BR37"/>
    <mergeCell ref="BI38:BM38"/>
    <mergeCell ref="BN38:BR38"/>
    <mergeCell ref="BI39:BM39"/>
    <mergeCell ref="BN39:BR39"/>
    <mergeCell ref="BI40:BM40"/>
    <mergeCell ref="BN40:BR40"/>
    <mergeCell ref="BS2:CB2"/>
    <mergeCell ref="BT3:BW3"/>
    <mergeCell ref="BS5:CB5"/>
    <mergeCell ref="BS6:BU6"/>
    <mergeCell ref="BZ6:BZ9"/>
    <mergeCell ref="BS7:BU7"/>
    <mergeCell ref="BW7:BY7"/>
    <mergeCell ref="CA7:CB7"/>
    <mergeCell ref="BS10:CB10"/>
    <mergeCell ref="BS11:BU11"/>
    <mergeCell ref="BZ11:BZ14"/>
    <mergeCell ref="BS12:BU12"/>
    <mergeCell ref="BW12:BY12"/>
    <mergeCell ref="CA12:CB12"/>
    <mergeCell ref="BS15:CB15"/>
    <mergeCell ref="BS16:BU16"/>
    <mergeCell ref="BZ16:BZ19"/>
    <mergeCell ref="BS17:BU17"/>
    <mergeCell ref="BW17:BY17"/>
    <mergeCell ref="CA17:CB17"/>
    <mergeCell ref="BS20:CB20"/>
    <mergeCell ref="BS21:BU21"/>
    <mergeCell ref="BZ21:BZ24"/>
    <mergeCell ref="BS22:BU22"/>
    <mergeCell ref="BW22:BY22"/>
    <mergeCell ref="CA22:CB22"/>
    <mergeCell ref="BS25:CB25"/>
    <mergeCell ref="BS26:BU26"/>
    <mergeCell ref="BZ26:BZ29"/>
    <mergeCell ref="BS27:BU27"/>
    <mergeCell ref="BW27:BY27"/>
    <mergeCell ref="CA27:CB27"/>
    <mergeCell ref="BS30:CA30"/>
    <mergeCell ref="BS32:BW32"/>
    <mergeCell ref="BX32:CB32"/>
    <mergeCell ref="BS33:BW33"/>
    <mergeCell ref="BX33:CB33"/>
    <mergeCell ref="BS34:BW34"/>
    <mergeCell ref="BX34:CB34"/>
    <mergeCell ref="BS35:BW35"/>
    <mergeCell ref="BX35:CB35"/>
    <mergeCell ref="BS41:BW41"/>
    <mergeCell ref="BX41:CB41"/>
    <mergeCell ref="BS42:BW42"/>
    <mergeCell ref="BX42:CB42"/>
    <mergeCell ref="BS36:BW36"/>
    <mergeCell ref="BX36:CB36"/>
    <mergeCell ref="BS37:BW37"/>
    <mergeCell ref="BX37:CB37"/>
    <mergeCell ref="BS38:BW38"/>
    <mergeCell ref="BX38:CB38"/>
    <mergeCell ref="BS39:BW39"/>
    <mergeCell ref="BX39:CB39"/>
    <mergeCell ref="BS40:BW40"/>
    <mergeCell ref="BX40:CB40"/>
    <mergeCell ref="CC2:CL2"/>
    <mergeCell ref="CD3:CG3"/>
    <mergeCell ref="CC5:CL5"/>
    <mergeCell ref="CC6:CE6"/>
    <mergeCell ref="CJ6:CJ9"/>
    <mergeCell ref="CC7:CE7"/>
    <mergeCell ref="CG7:CI7"/>
    <mergeCell ref="CK7:CL7"/>
    <mergeCell ref="CC10:CL10"/>
    <mergeCell ref="CC11:CE11"/>
    <mergeCell ref="CJ11:CJ14"/>
    <mergeCell ref="CC12:CE12"/>
    <mergeCell ref="CG12:CI12"/>
    <mergeCell ref="CK12:CL12"/>
    <mergeCell ref="CC15:CL15"/>
    <mergeCell ref="CC16:CE16"/>
    <mergeCell ref="CJ16:CJ19"/>
    <mergeCell ref="CC17:CE17"/>
    <mergeCell ref="CG17:CI17"/>
    <mergeCell ref="CK17:CL17"/>
    <mergeCell ref="CC20:CL20"/>
    <mergeCell ref="CC21:CE21"/>
    <mergeCell ref="CJ21:CJ24"/>
    <mergeCell ref="CC22:CE22"/>
    <mergeCell ref="CG22:CI22"/>
    <mergeCell ref="CK22:CL22"/>
    <mergeCell ref="CC25:CL25"/>
    <mergeCell ref="CC26:CE26"/>
    <mergeCell ref="CJ26:CJ29"/>
    <mergeCell ref="CC27:CE27"/>
    <mergeCell ref="CG27:CI27"/>
    <mergeCell ref="CK27:CL27"/>
    <mergeCell ref="CC30:CK30"/>
    <mergeCell ref="CC32:CG32"/>
    <mergeCell ref="CH32:CL32"/>
    <mergeCell ref="CC33:CG33"/>
    <mergeCell ref="CH33:CL33"/>
    <mergeCell ref="CC34:CG34"/>
    <mergeCell ref="CH34:CL34"/>
    <mergeCell ref="CC35:CG35"/>
    <mergeCell ref="CH35:CL35"/>
    <mergeCell ref="CC41:CG41"/>
    <mergeCell ref="CH41:CL41"/>
    <mergeCell ref="CC42:CG42"/>
    <mergeCell ref="CH42:CL42"/>
    <mergeCell ref="CC36:CG36"/>
    <mergeCell ref="CH36:CL36"/>
    <mergeCell ref="CC37:CG37"/>
    <mergeCell ref="CH37:CL37"/>
    <mergeCell ref="CC38:CG38"/>
    <mergeCell ref="CH38:CL38"/>
    <mergeCell ref="CC39:CG39"/>
    <mergeCell ref="CH39:CL39"/>
    <mergeCell ref="CC40:CG40"/>
    <mergeCell ref="CH40:CL40"/>
    <mergeCell ref="DG2:DP2"/>
    <mergeCell ref="DH3:DK3"/>
    <mergeCell ref="DG5:DP5"/>
    <mergeCell ref="DG6:DI6"/>
    <mergeCell ref="DN6:DN9"/>
    <mergeCell ref="DG7:DI7"/>
    <mergeCell ref="DK7:DM7"/>
    <mergeCell ref="DO7:DP7"/>
    <mergeCell ref="DG10:DP10"/>
    <mergeCell ref="DG11:DI11"/>
    <mergeCell ref="DN11:DN14"/>
    <mergeCell ref="DG12:DI12"/>
    <mergeCell ref="DK12:DM12"/>
    <mergeCell ref="DO12:DP12"/>
    <mergeCell ref="DG15:DP15"/>
    <mergeCell ref="DG16:DI16"/>
    <mergeCell ref="DN16:DN19"/>
    <mergeCell ref="DG17:DI17"/>
    <mergeCell ref="DK17:DM17"/>
    <mergeCell ref="DO17:DP17"/>
    <mergeCell ref="DG20:DP20"/>
    <mergeCell ref="DG21:DI21"/>
    <mergeCell ref="DN21:DN24"/>
    <mergeCell ref="DG22:DI22"/>
    <mergeCell ref="DK22:DM22"/>
    <mergeCell ref="DO22:DP22"/>
    <mergeCell ref="DG25:DP25"/>
    <mergeCell ref="DG26:DI26"/>
    <mergeCell ref="DN26:DN29"/>
    <mergeCell ref="DG27:DI27"/>
    <mergeCell ref="DK27:DM27"/>
    <mergeCell ref="DO27:DP27"/>
    <mergeCell ref="DG30:DO30"/>
    <mergeCell ref="DG32:DK32"/>
    <mergeCell ref="DL32:DP32"/>
    <mergeCell ref="DG33:DK33"/>
    <mergeCell ref="DL33:DP33"/>
    <mergeCell ref="DG34:DK34"/>
    <mergeCell ref="DL34:DP34"/>
    <mergeCell ref="DG35:DK35"/>
    <mergeCell ref="DL35:DP35"/>
    <mergeCell ref="DG41:DK41"/>
    <mergeCell ref="DL41:DP41"/>
    <mergeCell ref="DG42:DK42"/>
    <mergeCell ref="DL42:DP42"/>
    <mergeCell ref="DG36:DK36"/>
    <mergeCell ref="DL36:DP36"/>
    <mergeCell ref="DG37:DK37"/>
    <mergeCell ref="DL37:DP37"/>
    <mergeCell ref="DG38:DK38"/>
    <mergeCell ref="DL38:DP38"/>
    <mergeCell ref="DG39:DK39"/>
    <mergeCell ref="DL39:DP39"/>
    <mergeCell ref="DG40:DK40"/>
    <mergeCell ref="DL40:DP40"/>
    <mergeCell ref="DQ2:DZ2"/>
    <mergeCell ref="DR3:DU3"/>
    <mergeCell ref="DQ5:DZ5"/>
    <mergeCell ref="DQ6:DS6"/>
    <mergeCell ref="DX6:DX9"/>
    <mergeCell ref="DQ7:DS7"/>
    <mergeCell ref="DU7:DW7"/>
    <mergeCell ref="DY7:DZ7"/>
    <mergeCell ref="DQ10:DZ10"/>
    <mergeCell ref="DQ11:DS11"/>
    <mergeCell ref="DX11:DX14"/>
    <mergeCell ref="DQ12:DS12"/>
    <mergeCell ref="DU12:DW12"/>
    <mergeCell ref="DY12:DZ12"/>
    <mergeCell ref="DQ15:DZ15"/>
    <mergeCell ref="DQ16:DS16"/>
    <mergeCell ref="DX16:DX19"/>
    <mergeCell ref="DQ17:DS17"/>
    <mergeCell ref="DU17:DW17"/>
    <mergeCell ref="DY17:DZ17"/>
    <mergeCell ref="DQ20:DZ20"/>
    <mergeCell ref="DQ21:DS21"/>
    <mergeCell ref="DX21:DX24"/>
    <mergeCell ref="DQ22:DS22"/>
    <mergeCell ref="DU22:DW22"/>
    <mergeCell ref="DY22:DZ22"/>
    <mergeCell ref="DQ25:DZ25"/>
    <mergeCell ref="DQ26:DS26"/>
    <mergeCell ref="DX26:DX29"/>
    <mergeCell ref="DQ27:DS27"/>
    <mergeCell ref="DU27:DW27"/>
    <mergeCell ref="DY27:DZ27"/>
    <mergeCell ref="DQ30:DY30"/>
    <mergeCell ref="DQ32:DU32"/>
    <mergeCell ref="DV32:DZ32"/>
    <mergeCell ref="DQ33:DU33"/>
    <mergeCell ref="DV33:DZ33"/>
    <mergeCell ref="DQ34:DU34"/>
    <mergeCell ref="DV34:DZ34"/>
    <mergeCell ref="DQ35:DU35"/>
    <mergeCell ref="DV35:DZ35"/>
    <mergeCell ref="DQ36:DU36"/>
    <mergeCell ref="DV36:DZ36"/>
    <mergeCell ref="DQ37:DU37"/>
    <mergeCell ref="DV37:DZ37"/>
    <mergeCell ref="DQ38:DU38"/>
    <mergeCell ref="DV38:DZ38"/>
    <mergeCell ref="DQ39:DU39"/>
    <mergeCell ref="DV39:DZ39"/>
    <mergeCell ref="DQ40:DU40"/>
    <mergeCell ref="DV40:DZ40"/>
    <mergeCell ref="DQ41:DU41"/>
    <mergeCell ref="DV41:DZ41"/>
    <mergeCell ref="DQ42:DU42"/>
    <mergeCell ref="DV42:DZ42"/>
    <mergeCell ref="DQ48:DQ49"/>
    <mergeCell ref="DQ50:DQ51"/>
    <mergeCell ref="DQ52:DQ53"/>
    <mergeCell ref="DQ54:DQ55"/>
    <mergeCell ref="DQ56:DQ57"/>
    <mergeCell ref="EA2:EJ2"/>
    <mergeCell ref="EB3:EE3"/>
    <mergeCell ref="EA5:EJ5"/>
    <mergeCell ref="EA6:EC6"/>
    <mergeCell ref="EH6:EH9"/>
    <mergeCell ref="EA7:EC7"/>
    <mergeCell ref="EE7:EG7"/>
    <mergeCell ref="EI7:EJ7"/>
    <mergeCell ref="EA10:EJ10"/>
    <mergeCell ref="EA11:EC11"/>
    <mergeCell ref="EH11:EH14"/>
    <mergeCell ref="EA12:EC12"/>
    <mergeCell ref="EE12:EG12"/>
    <mergeCell ref="EI12:EJ12"/>
    <mergeCell ref="EA15:EJ15"/>
    <mergeCell ref="EA16:EC16"/>
    <mergeCell ref="EH16:EH19"/>
    <mergeCell ref="EA17:EC17"/>
    <mergeCell ref="EE17:EG17"/>
    <mergeCell ref="EI17:EJ17"/>
    <mergeCell ref="EA20:EJ20"/>
    <mergeCell ref="EA21:EC21"/>
    <mergeCell ref="EH21:EH24"/>
    <mergeCell ref="EA22:EC22"/>
    <mergeCell ref="EE22:EG22"/>
    <mergeCell ref="EI22:EJ22"/>
    <mergeCell ref="EA25:EJ25"/>
    <mergeCell ref="EA26:EC26"/>
    <mergeCell ref="EH26:EH29"/>
    <mergeCell ref="EA27:EC27"/>
    <mergeCell ref="EE27:EG27"/>
    <mergeCell ref="EI27:EJ27"/>
    <mergeCell ref="EA30:EI30"/>
    <mergeCell ref="EA32:EE32"/>
    <mergeCell ref="EF32:EJ32"/>
    <mergeCell ref="EA33:EE33"/>
    <mergeCell ref="EF33:EJ33"/>
    <mergeCell ref="EA34:EE34"/>
    <mergeCell ref="EF34:EJ34"/>
    <mergeCell ref="EA35:EE35"/>
    <mergeCell ref="EF35:EJ35"/>
    <mergeCell ref="EA36:EE36"/>
    <mergeCell ref="EF36:EJ36"/>
    <mergeCell ref="EA37:EE37"/>
    <mergeCell ref="EF37:EJ37"/>
    <mergeCell ref="EA38:EE38"/>
    <mergeCell ref="EF38:EJ38"/>
    <mergeCell ref="EA39:EE39"/>
    <mergeCell ref="EF39:EJ39"/>
    <mergeCell ref="EA40:EE40"/>
    <mergeCell ref="EF40:EJ40"/>
    <mergeCell ref="EA41:EE41"/>
    <mergeCell ref="EF41:EJ41"/>
    <mergeCell ref="EA42:EE42"/>
    <mergeCell ref="EF42:EJ42"/>
    <mergeCell ref="EA48:EA49"/>
    <mergeCell ref="EA50:EA51"/>
    <mergeCell ref="EA52:EA53"/>
    <mergeCell ref="EA54:EA55"/>
    <mergeCell ref="EA56:EA57"/>
    <mergeCell ref="EK2:ET2"/>
    <mergeCell ref="EL3:EO3"/>
    <mergeCell ref="EK5:ET5"/>
    <mergeCell ref="EK6:EM6"/>
    <mergeCell ref="ER6:ER9"/>
    <mergeCell ref="EK7:EM7"/>
    <mergeCell ref="EO7:EQ7"/>
    <mergeCell ref="ES7:ET7"/>
    <mergeCell ref="EK10:ET10"/>
    <mergeCell ref="EK11:EM11"/>
    <mergeCell ref="ER11:ER14"/>
    <mergeCell ref="EK12:EM12"/>
    <mergeCell ref="EO12:EQ12"/>
    <mergeCell ref="ES12:ET12"/>
    <mergeCell ref="EK15:ET15"/>
    <mergeCell ref="EK16:EM16"/>
    <mergeCell ref="ER16:ER19"/>
    <mergeCell ref="EK17:EM17"/>
    <mergeCell ref="EO17:EQ17"/>
    <mergeCell ref="ES17:ET17"/>
    <mergeCell ref="EK20:ET20"/>
    <mergeCell ref="EK21:EM21"/>
    <mergeCell ref="ER21:ER24"/>
    <mergeCell ref="EK22:EM22"/>
    <mergeCell ref="EO22:EQ22"/>
    <mergeCell ref="ES22:ET22"/>
    <mergeCell ref="EK25:ET25"/>
    <mergeCell ref="EK26:EM26"/>
    <mergeCell ref="ER26:ER29"/>
    <mergeCell ref="EK27:EM27"/>
    <mergeCell ref="EO27:EQ27"/>
    <mergeCell ref="ES27:ET27"/>
    <mergeCell ref="EK30:ES30"/>
    <mergeCell ref="EK32:EO32"/>
    <mergeCell ref="EP32:ET32"/>
    <mergeCell ref="EK33:EO33"/>
    <mergeCell ref="EP33:ET33"/>
    <mergeCell ref="EK34:EO34"/>
    <mergeCell ref="EP34:ET34"/>
    <mergeCell ref="EK35:EO35"/>
    <mergeCell ref="EP35:ET35"/>
    <mergeCell ref="EK36:EO36"/>
    <mergeCell ref="EP36:ET36"/>
    <mergeCell ref="EK37:EO37"/>
    <mergeCell ref="EP37:ET37"/>
    <mergeCell ref="EK38:EO38"/>
    <mergeCell ref="EP38:ET38"/>
    <mergeCell ref="EK39:EO39"/>
    <mergeCell ref="EP39:ET39"/>
    <mergeCell ref="EK40:EO40"/>
    <mergeCell ref="EP40:ET40"/>
    <mergeCell ref="EK41:EO41"/>
    <mergeCell ref="EP41:ET41"/>
    <mergeCell ref="EK42:EO42"/>
    <mergeCell ref="EP42:ET42"/>
    <mergeCell ref="EK48:EK49"/>
    <mergeCell ref="EK50:EK51"/>
    <mergeCell ref="EK52:EK53"/>
    <mergeCell ref="EK54:EK55"/>
    <mergeCell ref="EK56:EK57"/>
    <mergeCell ref="EU2:FD2"/>
    <mergeCell ref="EV3:EY3"/>
    <mergeCell ref="EU5:FD5"/>
    <mergeCell ref="EU6:EW6"/>
    <mergeCell ref="FB6:FB9"/>
    <mergeCell ref="EU7:EW7"/>
    <mergeCell ref="EY7:FA7"/>
    <mergeCell ref="FC7:FD7"/>
    <mergeCell ref="EU10:FD10"/>
    <mergeCell ref="EU11:EW11"/>
    <mergeCell ref="FB11:FB14"/>
    <mergeCell ref="EU12:EW12"/>
    <mergeCell ref="EY12:FA12"/>
    <mergeCell ref="FC12:FD12"/>
    <mergeCell ref="EU15:FD15"/>
    <mergeCell ref="EU16:EW16"/>
    <mergeCell ref="FB16:FB19"/>
    <mergeCell ref="EU17:EW17"/>
    <mergeCell ref="EY17:FA17"/>
    <mergeCell ref="FC17:FD17"/>
    <mergeCell ref="EU20:FD20"/>
    <mergeCell ref="EU21:EW21"/>
    <mergeCell ref="FB21:FB24"/>
    <mergeCell ref="EU22:EW22"/>
    <mergeCell ref="EY22:FA22"/>
    <mergeCell ref="FC22:FD22"/>
    <mergeCell ref="EU25:FD25"/>
    <mergeCell ref="EU26:EW26"/>
    <mergeCell ref="FB26:FB29"/>
    <mergeCell ref="EU27:EW27"/>
    <mergeCell ref="EY27:FA27"/>
    <mergeCell ref="FC27:FD27"/>
    <mergeCell ref="EU30:FC30"/>
    <mergeCell ref="EU32:EY32"/>
    <mergeCell ref="EZ32:FD32"/>
    <mergeCell ref="EU33:EY33"/>
    <mergeCell ref="EZ33:FD33"/>
    <mergeCell ref="EU34:EY34"/>
    <mergeCell ref="EZ34:FD34"/>
    <mergeCell ref="EU35:EY35"/>
    <mergeCell ref="EZ35:FD35"/>
    <mergeCell ref="EU36:EY36"/>
    <mergeCell ref="EZ36:FD36"/>
    <mergeCell ref="EU37:EY37"/>
    <mergeCell ref="EZ37:FD37"/>
    <mergeCell ref="EU38:EY38"/>
    <mergeCell ref="EZ38:FD38"/>
    <mergeCell ref="EU39:EY39"/>
    <mergeCell ref="EZ39:FD39"/>
    <mergeCell ref="EU40:EY40"/>
    <mergeCell ref="EZ40:FD40"/>
    <mergeCell ref="EU41:EY41"/>
    <mergeCell ref="EZ41:FD41"/>
    <mergeCell ref="EU42:EY42"/>
    <mergeCell ref="EZ42:FD42"/>
    <mergeCell ref="EU48:EU49"/>
    <mergeCell ref="EU50:EU51"/>
    <mergeCell ref="EU52:EU53"/>
    <mergeCell ref="EU54:EU55"/>
    <mergeCell ref="EU56:EU57"/>
    <mergeCell ref="GI2:GR2"/>
    <mergeCell ref="GJ3:GM3"/>
    <mergeCell ref="GI5:GR5"/>
    <mergeCell ref="GI6:GK6"/>
    <mergeCell ref="GP6:GP9"/>
    <mergeCell ref="GI7:GK7"/>
    <mergeCell ref="GM7:GO7"/>
    <mergeCell ref="GQ7:GR7"/>
    <mergeCell ref="GI10:GR10"/>
    <mergeCell ref="GI11:GK11"/>
    <mergeCell ref="GP11:GP14"/>
    <mergeCell ref="GI12:GK12"/>
    <mergeCell ref="GM12:GO12"/>
    <mergeCell ref="GQ12:GR12"/>
    <mergeCell ref="GI15:GR15"/>
    <mergeCell ref="GI16:GK16"/>
    <mergeCell ref="GP16:GP19"/>
    <mergeCell ref="GI17:GK17"/>
    <mergeCell ref="GM17:GO17"/>
    <mergeCell ref="GQ17:GR17"/>
    <mergeCell ref="GI20:GR20"/>
    <mergeCell ref="GI21:GK21"/>
    <mergeCell ref="GP21:GP24"/>
    <mergeCell ref="GI22:GK22"/>
    <mergeCell ref="GM22:GO22"/>
    <mergeCell ref="GQ22:GR22"/>
    <mergeCell ref="GI25:GR25"/>
    <mergeCell ref="GI26:GK26"/>
    <mergeCell ref="GP26:GP29"/>
    <mergeCell ref="GI27:GK27"/>
    <mergeCell ref="GM27:GO27"/>
    <mergeCell ref="GQ27:GR27"/>
    <mergeCell ref="GI30:GQ30"/>
    <mergeCell ref="GI32:GM32"/>
    <mergeCell ref="GN32:GR32"/>
    <mergeCell ref="GI33:GM33"/>
    <mergeCell ref="GN33:GR33"/>
    <mergeCell ref="GI48:GI49"/>
    <mergeCell ref="GI50:GI51"/>
    <mergeCell ref="GI52:GI53"/>
    <mergeCell ref="GI54:GI55"/>
    <mergeCell ref="GI56:GI57"/>
    <mergeCell ref="GI34:GM34"/>
    <mergeCell ref="GN34:GR34"/>
    <mergeCell ref="GI35:GM35"/>
    <mergeCell ref="GN35:GR35"/>
    <mergeCell ref="GI36:GM36"/>
    <mergeCell ref="GN36:GR36"/>
    <mergeCell ref="GI37:GM37"/>
    <mergeCell ref="GN37:GR37"/>
    <mergeCell ref="GI38:GM38"/>
    <mergeCell ref="GN38:GR38"/>
    <mergeCell ref="GI39:GM39"/>
    <mergeCell ref="GN39:GR39"/>
    <mergeCell ref="GI40:GM40"/>
    <mergeCell ref="GN40:GR40"/>
    <mergeCell ref="GI41:GM41"/>
    <mergeCell ref="GN41:GR41"/>
    <mergeCell ref="GI42:GM42"/>
    <mergeCell ref="GN42:GR42"/>
    <mergeCell ref="HC2:HL2"/>
    <mergeCell ref="HD3:HG3"/>
    <mergeCell ref="HC5:HL5"/>
    <mergeCell ref="HC6:HE6"/>
    <mergeCell ref="HJ6:HJ9"/>
    <mergeCell ref="HC7:HE7"/>
    <mergeCell ref="HG7:HI7"/>
    <mergeCell ref="HK7:HL7"/>
    <mergeCell ref="HC10:HL10"/>
    <mergeCell ref="HC11:HE11"/>
    <mergeCell ref="HJ11:HJ14"/>
    <mergeCell ref="HC12:HE12"/>
    <mergeCell ref="HG12:HI12"/>
    <mergeCell ref="HK12:HL12"/>
    <mergeCell ref="HC15:HL15"/>
    <mergeCell ref="HC16:HE16"/>
    <mergeCell ref="HJ16:HJ19"/>
    <mergeCell ref="HC17:HE17"/>
    <mergeCell ref="HG17:HI17"/>
    <mergeCell ref="HK17:HL17"/>
    <mergeCell ref="HC20:HL20"/>
    <mergeCell ref="HC21:HE21"/>
    <mergeCell ref="HJ21:HJ24"/>
    <mergeCell ref="HC22:HE22"/>
    <mergeCell ref="HG22:HI22"/>
    <mergeCell ref="HK22:HL22"/>
    <mergeCell ref="HC25:HL25"/>
    <mergeCell ref="HC26:HE26"/>
    <mergeCell ref="HJ26:HJ29"/>
    <mergeCell ref="HC27:HE27"/>
    <mergeCell ref="HG27:HI27"/>
    <mergeCell ref="HK27:HL27"/>
    <mergeCell ref="HC30:HK30"/>
    <mergeCell ref="HC32:HG32"/>
    <mergeCell ref="HH32:HL32"/>
    <mergeCell ref="HC33:HG33"/>
    <mergeCell ref="HH33:HL33"/>
    <mergeCell ref="HC48:HC49"/>
    <mergeCell ref="HC50:HC51"/>
    <mergeCell ref="HC52:HC53"/>
    <mergeCell ref="HC54:HC55"/>
    <mergeCell ref="HC56:HC57"/>
    <mergeCell ref="HC34:HG34"/>
    <mergeCell ref="HH34:HL34"/>
    <mergeCell ref="HC35:HG35"/>
    <mergeCell ref="HH35:HL35"/>
    <mergeCell ref="HC36:HG36"/>
    <mergeCell ref="HH36:HL36"/>
    <mergeCell ref="HC37:HG37"/>
    <mergeCell ref="HH37:HL37"/>
    <mergeCell ref="HC38:HG38"/>
    <mergeCell ref="HH38:HL38"/>
    <mergeCell ref="HC39:HG39"/>
    <mergeCell ref="HH39:HL39"/>
    <mergeCell ref="HC40:HG40"/>
    <mergeCell ref="HH40:HL40"/>
    <mergeCell ref="HC41:HG41"/>
    <mergeCell ref="HH41:HL41"/>
    <mergeCell ref="HC42:HG42"/>
    <mergeCell ref="HH42:HL42"/>
    <mergeCell ref="HM2:HV2"/>
    <mergeCell ref="HN3:HQ3"/>
    <mergeCell ref="HM5:HV5"/>
    <mergeCell ref="HM6:HO6"/>
    <mergeCell ref="HT6:HT9"/>
    <mergeCell ref="HM7:HO7"/>
    <mergeCell ref="HQ7:HS7"/>
    <mergeCell ref="HU7:HV7"/>
    <mergeCell ref="HM10:HV10"/>
    <mergeCell ref="HM11:HO11"/>
    <mergeCell ref="HT11:HT14"/>
    <mergeCell ref="HM12:HO12"/>
    <mergeCell ref="HQ12:HS12"/>
    <mergeCell ref="HU12:HV12"/>
    <mergeCell ref="HM15:HV15"/>
    <mergeCell ref="HM16:HO16"/>
    <mergeCell ref="HT16:HT19"/>
    <mergeCell ref="HM17:HO17"/>
    <mergeCell ref="HQ17:HS17"/>
    <mergeCell ref="HU17:HV17"/>
    <mergeCell ref="HM20:HV20"/>
    <mergeCell ref="HM21:HO21"/>
    <mergeCell ref="HT21:HT24"/>
    <mergeCell ref="HM22:HO22"/>
    <mergeCell ref="HQ22:HS22"/>
    <mergeCell ref="HU22:HV22"/>
    <mergeCell ref="HM25:HV25"/>
    <mergeCell ref="HM26:HO26"/>
    <mergeCell ref="HT26:HT29"/>
    <mergeCell ref="HM27:HO27"/>
    <mergeCell ref="HQ27:HS27"/>
    <mergeCell ref="HU27:HV27"/>
    <mergeCell ref="HM30:HU30"/>
    <mergeCell ref="HM32:HQ32"/>
    <mergeCell ref="HR32:HV32"/>
    <mergeCell ref="HM33:HQ33"/>
    <mergeCell ref="HR33:HV33"/>
    <mergeCell ref="HM48:HM49"/>
    <mergeCell ref="HM50:HM51"/>
    <mergeCell ref="HM52:HM53"/>
    <mergeCell ref="HM54:HM55"/>
    <mergeCell ref="HM56:HM57"/>
    <mergeCell ref="HM34:HQ34"/>
    <mergeCell ref="HR34:HV34"/>
    <mergeCell ref="HM35:HQ35"/>
    <mergeCell ref="HR35:HV35"/>
    <mergeCell ref="HM36:HQ36"/>
    <mergeCell ref="HR36:HV36"/>
    <mergeCell ref="HM37:HQ37"/>
    <mergeCell ref="HR37:HV37"/>
    <mergeCell ref="HM38:HQ38"/>
    <mergeCell ref="HR38:HV38"/>
    <mergeCell ref="HM39:HQ39"/>
    <mergeCell ref="HR39:HV39"/>
    <mergeCell ref="HM40:HQ40"/>
    <mergeCell ref="HR40:HV40"/>
    <mergeCell ref="HM41:HQ41"/>
    <mergeCell ref="HR41:HV41"/>
    <mergeCell ref="HM42:HQ42"/>
    <mergeCell ref="HR42:HV42"/>
    <mergeCell ref="HW2:IF2"/>
    <mergeCell ref="HX3:IA3"/>
    <mergeCell ref="HW5:IF5"/>
    <mergeCell ref="HW6:HY6"/>
    <mergeCell ref="ID6:ID9"/>
    <mergeCell ref="HW7:HY7"/>
    <mergeCell ref="IA7:IC7"/>
    <mergeCell ref="IE7:IF7"/>
    <mergeCell ref="HW10:IF10"/>
    <mergeCell ref="HW11:HY11"/>
    <mergeCell ref="ID11:ID14"/>
    <mergeCell ref="HW12:HY12"/>
    <mergeCell ref="IA12:IC12"/>
    <mergeCell ref="IE12:IF12"/>
    <mergeCell ref="HW15:IF15"/>
    <mergeCell ref="HW16:HY16"/>
    <mergeCell ref="ID16:ID19"/>
    <mergeCell ref="HW17:HY17"/>
    <mergeCell ref="IA17:IC17"/>
    <mergeCell ref="IE17:IF17"/>
    <mergeCell ref="HW20:IF20"/>
    <mergeCell ref="HW21:HY21"/>
    <mergeCell ref="ID21:ID24"/>
    <mergeCell ref="HW22:HY22"/>
    <mergeCell ref="IA22:IC22"/>
    <mergeCell ref="IE22:IF22"/>
    <mergeCell ref="HW25:IF25"/>
    <mergeCell ref="HW26:HY26"/>
    <mergeCell ref="ID26:ID29"/>
    <mergeCell ref="HW27:HY27"/>
    <mergeCell ref="IA27:IC27"/>
    <mergeCell ref="IE27:IF27"/>
    <mergeCell ref="HW30:IE30"/>
    <mergeCell ref="HW32:IA32"/>
    <mergeCell ref="IB32:IF32"/>
    <mergeCell ref="HW33:IA33"/>
    <mergeCell ref="IB33:IF33"/>
    <mergeCell ref="HW48:HW49"/>
    <mergeCell ref="HW50:HW51"/>
    <mergeCell ref="HW52:HW53"/>
    <mergeCell ref="HW54:HW55"/>
    <mergeCell ref="HW56:HW57"/>
    <mergeCell ref="HW34:IA34"/>
    <mergeCell ref="IB34:IF34"/>
    <mergeCell ref="HW35:IA35"/>
    <mergeCell ref="IB35:IF35"/>
    <mergeCell ref="HW36:IA36"/>
    <mergeCell ref="IB36:IF36"/>
    <mergeCell ref="HW37:IA37"/>
    <mergeCell ref="IB37:IF37"/>
    <mergeCell ref="HW38:IA38"/>
    <mergeCell ref="IB38:IF38"/>
    <mergeCell ref="HW39:IA39"/>
    <mergeCell ref="IB39:IF39"/>
    <mergeCell ref="HW40:IA40"/>
    <mergeCell ref="IB40:IF40"/>
    <mergeCell ref="HW41:IA41"/>
    <mergeCell ref="IB41:IF41"/>
    <mergeCell ref="HW42:IA42"/>
    <mergeCell ref="IB42:IF42"/>
    <mergeCell ref="JA2:JJ2"/>
    <mergeCell ref="JB3:JE3"/>
    <mergeCell ref="JA5:JJ5"/>
    <mergeCell ref="JA6:JC6"/>
    <mergeCell ref="JH6:JH9"/>
    <mergeCell ref="JA7:JC7"/>
    <mergeCell ref="JE7:JG7"/>
    <mergeCell ref="JI7:JJ7"/>
    <mergeCell ref="JA10:JJ10"/>
    <mergeCell ref="JA11:JC11"/>
    <mergeCell ref="JH11:JH14"/>
    <mergeCell ref="JA12:JC12"/>
    <mergeCell ref="JE12:JG12"/>
    <mergeCell ref="JI12:JJ12"/>
    <mergeCell ref="JA15:JJ15"/>
    <mergeCell ref="JA16:JC16"/>
    <mergeCell ref="JH16:JH19"/>
    <mergeCell ref="JA17:JC17"/>
    <mergeCell ref="JE17:JG17"/>
    <mergeCell ref="JI17:JJ17"/>
    <mergeCell ref="JA20:JJ20"/>
    <mergeCell ref="JA21:JC21"/>
    <mergeCell ref="JH21:JH24"/>
    <mergeCell ref="JA22:JC22"/>
    <mergeCell ref="JE22:JG22"/>
    <mergeCell ref="JI22:JJ22"/>
    <mergeCell ref="JA25:JJ25"/>
    <mergeCell ref="JA26:JC26"/>
    <mergeCell ref="JH26:JH29"/>
    <mergeCell ref="JA27:JC27"/>
    <mergeCell ref="JE27:JG27"/>
    <mergeCell ref="JI27:JJ27"/>
    <mergeCell ref="JA30:JI30"/>
    <mergeCell ref="JA32:JE32"/>
    <mergeCell ref="JF32:JJ32"/>
    <mergeCell ref="JA33:JE33"/>
    <mergeCell ref="JF33:JJ33"/>
    <mergeCell ref="JA48:JA49"/>
    <mergeCell ref="JA50:JA51"/>
    <mergeCell ref="JA52:JA53"/>
    <mergeCell ref="JA54:JA55"/>
    <mergeCell ref="JA56:JA57"/>
    <mergeCell ref="JA34:JE34"/>
    <mergeCell ref="JF34:JJ34"/>
    <mergeCell ref="JA35:JE35"/>
    <mergeCell ref="JF35:JJ35"/>
    <mergeCell ref="JA36:JE36"/>
    <mergeCell ref="JF36:JJ36"/>
    <mergeCell ref="JA37:JE37"/>
    <mergeCell ref="JF37:JJ37"/>
    <mergeCell ref="JA38:JE38"/>
    <mergeCell ref="JF38:JJ38"/>
    <mergeCell ref="JA39:JE39"/>
    <mergeCell ref="JF39:JJ39"/>
    <mergeCell ref="JA40:JE40"/>
    <mergeCell ref="JF40:JJ40"/>
    <mergeCell ref="JA41:JE41"/>
    <mergeCell ref="JF41:JJ41"/>
    <mergeCell ref="JA42:JE42"/>
    <mergeCell ref="JF42:JJ42"/>
    <mergeCell ref="KE2:KN2"/>
    <mergeCell ref="KF3:KI3"/>
    <mergeCell ref="KE5:KN5"/>
    <mergeCell ref="KE6:KG6"/>
    <mergeCell ref="KL6:KL9"/>
    <mergeCell ref="KE7:KG7"/>
    <mergeCell ref="KI7:KK7"/>
    <mergeCell ref="KM7:KN7"/>
    <mergeCell ref="KE10:KN10"/>
    <mergeCell ref="KE11:KG11"/>
    <mergeCell ref="KL11:KL14"/>
    <mergeCell ref="KE12:KG12"/>
    <mergeCell ref="KI12:KK12"/>
    <mergeCell ref="KM12:KN12"/>
    <mergeCell ref="KE15:KN15"/>
    <mergeCell ref="KE16:KG16"/>
    <mergeCell ref="KL16:KL19"/>
    <mergeCell ref="KE17:KG17"/>
    <mergeCell ref="KI17:KK17"/>
    <mergeCell ref="KM17:KN17"/>
    <mergeCell ref="KE20:KN20"/>
    <mergeCell ref="KE21:KG21"/>
    <mergeCell ref="KL21:KL24"/>
    <mergeCell ref="KE22:KG22"/>
    <mergeCell ref="KI22:KK22"/>
    <mergeCell ref="KM22:KN22"/>
    <mergeCell ref="KE25:KN25"/>
    <mergeCell ref="KE26:KG26"/>
    <mergeCell ref="KL26:KL29"/>
    <mergeCell ref="KE27:KG27"/>
    <mergeCell ref="KI27:KK27"/>
    <mergeCell ref="KM27:KN27"/>
    <mergeCell ref="KE30:KM30"/>
    <mergeCell ref="KE32:KI32"/>
    <mergeCell ref="KJ32:KN32"/>
    <mergeCell ref="KE33:KI33"/>
    <mergeCell ref="KJ33:KN33"/>
    <mergeCell ref="KE48:KE49"/>
    <mergeCell ref="KE50:KE51"/>
    <mergeCell ref="KE52:KE53"/>
    <mergeCell ref="KE54:KE55"/>
    <mergeCell ref="KE56:KE57"/>
    <mergeCell ref="KE34:KI34"/>
    <mergeCell ref="KJ34:KN34"/>
    <mergeCell ref="KE35:KI35"/>
    <mergeCell ref="KJ35:KN35"/>
    <mergeCell ref="KE36:KI36"/>
    <mergeCell ref="KJ36:KN36"/>
    <mergeCell ref="KE37:KI37"/>
    <mergeCell ref="KJ37:KN37"/>
    <mergeCell ref="KE38:KI38"/>
    <mergeCell ref="KJ38:KN38"/>
    <mergeCell ref="KE39:KI39"/>
    <mergeCell ref="KJ39:KN39"/>
    <mergeCell ref="KE40:KI40"/>
    <mergeCell ref="KJ40:KN40"/>
    <mergeCell ref="KE41:KI41"/>
    <mergeCell ref="KJ41:KN41"/>
    <mergeCell ref="KE42:KI42"/>
    <mergeCell ref="KJ42:KN42"/>
    <mergeCell ref="KO2:KX2"/>
    <mergeCell ref="KP3:KS3"/>
    <mergeCell ref="KO5:KX5"/>
    <mergeCell ref="KO6:KQ6"/>
    <mergeCell ref="KV6:KV9"/>
    <mergeCell ref="KO7:KQ7"/>
    <mergeCell ref="KS7:KU7"/>
    <mergeCell ref="KW7:KX7"/>
    <mergeCell ref="KO10:KX10"/>
    <mergeCell ref="KO11:KQ11"/>
    <mergeCell ref="KV11:KV14"/>
    <mergeCell ref="KO12:KQ12"/>
    <mergeCell ref="KS12:KU12"/>
    <mergeCell ref="KW12:KX12"/>
    <mergeCell ref="KO15:KX15"/>
    <mergeCell ref="KO16:KQ16"/>
    <mergeCell ref="KV16:KV19"/>
    <mergeCell ref="KO17:KQ17"/>
    <mergeCell ref="KS17:KU17"/>
    <mergeCell ref="KW17:KX17"/>
    <mergeCell ref="KO20:KX20"/>
    <mergeCell ref="KO21:KQ21"/>
    <mergeCell ref="KV21:KV24"/>
    <mergeCell ref="KO22:KQ22"/>
    <mergeCell ref="KS22:KU22"/>
    <mergeCell ref="KW22:KX22"/>
    <mergeCell ref="KO25:KX25"/>
    <mergeCell ref="KO26:KQ26"/>
    <mergeCell ref="KV26:KV29"/>
    <mergeCell ref="KO27:KQ27"/>
    <mergeCell ref="KS27:KU27"/>
    <mergeCell ref="KW27:KX27"/>
    <mergeCell ref="KO30:KW30"/>
    <mergeCell ref="KO32:KS32"/>
    <mergeCell ref="KT32:KX32"/>
    <mergeCell ref="KO33:KS33"/>
    <mergeCell ref="KT33:KX33"/>
    <mergeCell ref="KO48:KO49"/>
    <mergeCell ref="KO50:KO51"/>
    <mergeCell ref="KO52:KO53"/>
    <mergeCell ref="KO54:KO55"/>
    <mergeCell ref="KO56:KO57"/>
    <mergeCell ref="KO34:KS34"/>
    <mergeCell ref="KT34:KX34"/>
    <mergeCell ref="KO35:KS35"/>
    <mergeCell ref="KT35:KX35"/>
    <mergeCell ref="KO36:KS36"/>
    <mergeCell ref="KT36:KX36"/>
    <mergeCell ref="KO37:KS37"/>
    <mergeCell ref="KT37:KX37"/>
    <mergeCell ref="KO38:KS38"/>
    <mergeCell ref="KT38:KX38"/>
    <mergeCell ref="KO39:KS39"/>
    <mergeCell ref="KT39:KX39"/>
    <mergeCell ref="KO40:KS40"/>
    <mergeCell ref="KT40:KX40"/>
    <mergeCell ref="KO41:KS41"/>
    <mergeCell ref="KT41:KX41"/>
    <mergeCell ref="KO42:KS42"/>
    <mergeCell ref="KT42:KX42"/>
    <mergeCell ref="LS2:MB2"/>
    <mergeCell ref="LT3:LW3"/>
    <mergeCell ref="LS5:MB5"/>
    <mergeCell ref="LS6:LU6"/>
    <mergeCell ref="LZ6:LZ9"/>
    <mergeCell ref="LS7:LU7"/>
    <mergeCell ref="LW7:LY7"/>
    <mergeCell ref="MA7:MB7"/>
    <mergeCell ref="LS10:MB10"/>
    <mergeCell ref="LS11:LU11"/>
    <mergeCell ref="LZ11:LZ14"/>
    <mergeCell ref="LS12:LU12"/>
    <mergeCell ref="LW12:LY12"/>
    <mergeCell ref="MA12:MB12"/>
    <mergeCell ref="LS15:MB15"/>
    <mergeCell ref="LS16:LU16"/>
    <mergeCell ref="LZ16:LZ19"/>
    <mergeCell ref="LS17:LU17"/>
    <mergeCell ref="LW17:LY17"/>
    <mergeCell ref="MA17:MB17"/>
    <mergeCell ref="LS20:MB20"/>
    <mergeCell ref="LS21:LU21"/>
    <mergeCell ref="LZ21:LZ24"/>
    <mergeCell ref="LS22:LU22"/>
    <mergeCell ref="LW22:LY22"/>
    <mergeCell ref="MA22:MB22"/>
    <mergeCell ref="LS25:MB25"/>
    <mergeCell ref="LS26:LU26"/>
    <mergeCell ref="LZ26:LZ29"/>
    <mergeCell ref="LS27:LU27"/>
    <mergeCell ref="LW27:LY27"/>
    <mergeCell ref="MA27:MB27"/>
    <mergeCell ref="LS30:MA30"/>
    <mergeCell ref="LS32:LW32"/>
    <mergeCell ref="LX32:MB32"/>
    <mergeCell ref="LS33:LW33"/>
    <mergeCell ref="LX33:MB33"/>
    <mergeCell ref="LS48:LS49"/>
    <mergeCell ref="LS50:LS51"/>
    <mergeCell ref="LS52:LS53"/>
    <mergeCell ref="LS54:LS55"/>
    <mergeCell ref="LS56:LS57"/>
    <mergeCell ref="LS34:LW34"/>
    <mergeCell ref="LX34:MB34"/>
    <mergeCell ref="LS35:LW35"/>
    <mergeCell ref="LX35:MB35"/>
    <mergeCell ref="LS36:LW36"/>
    <mergeCell ref="LX36:MB36"/>
    <mergeCell ref="LS37:LW37"/>
    <mergeCell ref="LX37:MB37"/>
    <mergeCell ref="LS38:LW38"/>
    <mergeCell ref="LX38:MB38"/>
    <mergeCell ref="LS39:LW39"/>
    <mergeCell ref="LX39:MB39"/>
    <mergeCell ref="LS40:LW40"/>
    <mergeCell ref="LX40:MB40"/>
    <mergeCell ref="LS41:LW41"/>
    <mergeCell ref="LX41:MB41"/>
    <mergeCell ref="LS42:LW42"/>
    <mergeCell ref="LX42:MB42"/>
    <mergeCell ref="MC2:ML2"/>
    <mergeCell ref="MD3:MG3"/>
    <mergeCell ref="MC5:ML5"/>
    <mergeCell ref="MC6:ME6"/>
    <mergeCell ref="MJ6:MJ9"/>
    <mergeCell ref="MC7:ME7"/>
    <mergeCell ref="MG7:MI7"/>
    <mergeCell ref="MK7:ML7"/>
    <mergeCell ref="MC10:ML10"/>
    <mergeCell ref="MC11:ME11"/>
    <mergeCell ref="MJ11:MJ14"/>
    <mergeCell ref="MC12:ME12"/>
    <mergeCell ref="MG12:MI12"/>
    <mergeCell ref="MK12:ML12"/>
    <mergeCell ref="MC15:ML15"/>
    <mergeCell ref="MC16:ME16"/>
    <mergeCell ref="MJ16:MJ19"/>
    <mergeCell ref="MC17:ME17"/>
    <mergeCell ref="MG17:MI17"/>
    <mergeCell ref="MK17:ML17"/>
    <mergeCell ref="MC20:ML20"/>
    <mergeCell ref="MC21:ME21"/>
    <mergeCell ref="MJ21:MJ24"/>
    <mergeCell ref="MC22:ME22"/>
    <mergeCell ref="MG22:MI22"/>
    <mergeCell ref="MK22:ML22"/>
    <mergeCell ref="MC25:ML25"/>
    <mergeCell ref="MC26:ME26"/>
    <mergeCell ref="MJ26:MJ29"/>
    <mergeCell ref="MC27:ME27"/>
    <mergeCell ref="MG27:MI27"/>
    <mergeCell ref="MK27:ML27"/>
    <mergeCell ref="MC30:MK30"/>
    <mergeCell ref="MC32:MG32"/>
    <mergeCell ref="MH32:ML32"/>
    <mergeCell ref="MC33:MG33"/>
    <mergeCell ref="MH33:ML33"/>
    <mergeCell ref="MC48:MC49"/>
    <mergeCell ref="MC50:MC51"/>
    <mergeCell ref="MC52:MC53"/>
    <mergeCell ref="MC54:MC55"/>
    <mergeCell ref="MC56:MC57"/>
    <mergeCell ref="MC34:MG34"/>
    <mergeCell ref="MH34:ML34"/>
    <mergeCell ref="MC35:MG35"/>
    <mergeCell ref="MH35:ML35"/>
    <mergeCell ref="MC36:MG36"/>
    <mergeCell ref="MH36:ML36"/>
    <mergeCell ref="MC37:MG37"/>
    <mergeCell ref="MH37:ML37"/>
    <mergeCell ref="MC38:MG38"/>
    <mergeCell ref="MH38:ML38"/>
    <mergeCell ref="MC39:MG39"/>
    <mergeCell ref="MH39:ML39"/>
    <mergeCell ref="MC40:MG40"/>
    <mergeCell ref="MH40:ML40"/>
    <mergeCell ref="MC41:MG41"/>
    <mergeCell ref="MH41:ML41"/>
    <mergeCell ref="MC42:MG42"/>
    <mergeCell ref="MH42:ML42"/>
    <mergeCell ref="MM2:MV2"/>
    <mergeCell ref="MN3:MQ3"/>
    <mergeCell ref="MM5:MV5"/>
    <mergeCell ref="MM6:MO6"/>
    <mergeCell ref="MT6:MT9"/>
    <mergeCell ref="MM7:MO7"/>
    <mergeCell ref="MQ7:MS7"/>
    <mergeCell ref="MU7:MV7"/>
    <mergeCell ref="MM10:MV10"/>
    <mergeCell ref="MM11:MO11"/>
    <mergeCell ref="MT11:MT14"/>
    <mergeCell ref="MM12:MO12"/>
    <mergeCell ref="MQ12:MS12"/>
    <mergeCell ref="MU12:MV12"/>
    <mergeCell ref="MM15:MV15"/>
    <mergeCell ref="MM16:MO16"/>
    <mergeCell ref="MT16:MT19"/>
    <mergeCell ref="MM17:MO17"/>
    <mergeCell ref="MQ17:MS17"/>
    <mergeCell ref="MU17:MV17"/>
    <mergeCell ref="MM20:MV20"/>
    <mergeCell ref="MM21:MO21"/>
    <mergeCell ref="MT21:MT24"/>
    <mergeCell ref="MM22:MO22"/>
    <mergeCell ref="MQ22:MS22"/>
    <mergeCell ref="MU22:MV22"/>
    <mergeCell ref="MM25:MV25"/>
    <mergeCell ref="MM26:MO26"/>
    <mergeCell ref="MT26:MT29"/>
    <mergeCell ref="MM27:MO27"/>
    <mergeCell ref="MQ27:MS27"/>
    <mergeCell ref="MU27:MV27"/>
    <mergeCell ref="MM30:MU30"/>
    <mergeCell ref="MM32:MQ32"/>
    <mergeCell ref="MR32:MV32"/>
    <mergeCell ref="MM33:MQ33"/>
    <mergeCell ref="MR33:MV33"/>
    <mergeCell ref="MM48:MM49"/>
    <mergeCell ref="MM50:MM51"/>
    <mergeCell ref="MM52:MM53"/>
    <mergeCell ref="MM54:MM55"/>
    <mergeCell ref="MM56:MM57"/>
    <mergeCell ref="MM34:MQ34"/>
    <mergeCell ref="MR34:MV34"/>
    <mergeCell ref="MM35:MQ35"/>
    <mergeCell ref="MR35:MV35"/>
    <mergeCell ref="MM36:MQ36"/>
    <mergeCell ref="MR36:MV36"/>
    <mergeCell ref="MM37:MQ37"/>
    <mergeCell ref="MR37:MV37"/>
    <mergeCell ref="MM38:MQ38"/>
    <mergeCell ref="MR38:MV38"/>
    <mergeCell ref="MM39:MQ39"/>
    <mergeCell ref="MR39:MV39"/>
    <mergeCell ref="MM40:MQ40"/>
    <mergeCell ref="MR40:MV40"/>
    <mergeCell ref="MM41:MQ41"/>
    <mergeCell ref="MR41:MV41"/>
    <mergeCell ref="MM42:MQ42"/>
    <mergeCell ref="MR42:MV42"/>
    <mergeCell ref="OA2:OJ2"/>
    <mergeCell ref="OB3:OE3"/>
    <mergeCell ref="OA5:OJ5"/>
    <mergeCell ref="OA6:OC6"/>
    <mergeCell ref="OH6:OH9"/>
    <mergeCell ref="OA7:OC7"/>
    <mergeCell ref="OE7:OG7"/>
    <mergeCell ref="OI7:OJ7"/>
    <mergeCell ref="OA10:OJ10"/>
    <mergeCell ref="OA11:OC11"/>
    <mergeCell ref="OH11:OH14"/>
    <mergeCell ref="OA12:OC12"/>
    <mergeCell ref="OE12:OG12"/>
    <mergeCell ref="OI12:OJ12"/>
    <mergeCell ref="OA15:OJ15"/>
    <mergeCell ref="OA16:OC16"/>
    <mergeCell ref="OH16:OH19"/>
    <mergeCell ref="OA17:OC17"/>
    <mergeCell ref="OE17:OG17"/>
    <mergeCell ref="OI17:OJ17"/>
    <mergeCell ref="OA20:OJ20"/>
    <mergeCell ref="OA21:OC21"/>
    <mergeCell ref="OH21:OH24"/>
    <mergeCell ref="OA22:OC22"/>
    <mergeCell ref="OE22:OG22"/>
    <mergeCell ref="OI22:OJ22"/>
    <mergeCell ref="OA25:OJ25"/>
    <mergeCell ref="OA26:OC26"/>
    <mergeCell ref="OH26:OH29"/>
    <mergeCell ref="OA27:OC27"/>
    <mergeCell ref="OE27:OG27"/>
    <mergeCell ref="OI27:OJ27"/>
    <mergeCell ref="OA30:OI30"/>
    <mergeCell ref="OA32:OE32"/>
    <mergeCell ref="OF32:OJ32"/>
    <mergeCell ref="OA33:OE33"/>
    <mergeCell ref="OF33:OJ33"/>
    <mergeCell ref="OA48:OA49"/>
    <mergeCell ref="OA50:OA51"/>
    <mergeCell ref="OA52:OA53"/>
    <mergeCell ref="OA54:OA55"/>
    <mergeCell ref="OA56:OA57"/>
    <mergeCell ref="OA34:OE34"/>
    <mergeCell ref="OF34:OJ34"/>
    <mergeCell ref="OA35:OE35"/>
    <mergeCell ref="OF35:OJ35"/>
    <mergeCell ref="OA36:OE36"/>
    <mergeCell ref="OF36:OJ36"/>
    <mergeCell ref="OA37:OE37"/>
    <mergeCell ref="OF37:OJ37"/>
    <mergeCell ref="OA38:OE38"/>
    <mergeCell ref="OF38:OJ38"/>
    <mergeCell ref="OA39:OE39"/>
    <mergeCell ref="OF39:OJ39"/>
    <mergeCell ref="OA40:OE40"/>
    <mergeCell ref="OF40:OJ40"/>
    <mergeCell ref="OA41:OE41"/>
    <mergeCell ref="OF41:OJ41"/>
    <mergeCell ref="OA42:OE42"/>
    <mergeCell ref="OF42:OJ42"/>
    <mergeCell ref="OL3:OO3"/>
    <mergeCell ref="OK6:OM6"/>
    <mergeCell ref="OR6:OR11"/>
    <mergeCell ref="OK7:OM7"/>
    <mergeCell ref="OO7:OQ7"/>
    <mergeCell ref="OS7:OT7"/>
    <mergeCell ref="OK13:OM13"/>
    <mergeCell ref="OR13:OR18"/>
    <mergeCell ref="OK14:OM14"/>
    <mergeCell ref="OO14:OQ14"/>
    <mergeCell ref="OS14:OT14"/>
    <mergeCell ref="OK20:OM20"/>
    <mergeCell ref="OR20:OR25"/>
    <mergeCell ref="OK21:OM21"/>
    <mergeCell ref="OO21:OQ21"/>
    <mergeCell ref="OS21:OT21"/>
    <mergeCell ref="OK27:OM27"/>
    <mergeCell ref="OR27:OR32"/>
    <mergeCell ref="OK28:OM28"/>
    <mergeCell ref="OO28:OQ28"/>
    <mergeCell ref="OS28:OT28"/>
    <mergeCell ref="OK34:OM34"/>
    <mergeCell ref="OR34:OR39"/>
    <mergeCell ref="OK35:OM35"/>
    <mergeCell ref="OO35:OQ35"/>
    <mergeCell ref="OS35:OT35"/>
    <mergeCell ref="OK40:OS40"/>
    <mergeCell ref="OK42:OO42"/>
    <mergeCell ref="OK43:OO43"/>
    <mergeCell ref="OK44:OO44"/>
    <mergeCell ref="OK45:OO45"/>
    <mergeCell ref="OK46:OO46"/>
    <mergeCell ref="OK47:OO47"/>
    <mergeCell ref="OK48:OO48"/>
    <mergeCell ref="OK49:OO49"/>
    <mergeCell ref="OK50:OO50"/>
    <mergeCell ref="OK51:OO51"/>
    <mergeCell ref="OK52:OO52"/>
    <mergeCell ref="PF2:PP2"/>
    <mergeCell ref="PG3:PJ3"/>
    <mergeCell ref="PF5:PP5"/>
    <mergeCell ref="PF6:PH6"/>
    <mergeCell ref="PM6:PM11"/>
    <mergeCell ref="PP6:PP11"/>
    <mergeCell ref="PF7:PH7"/>
    <mergeCell ref="PJ7:PL7"/>
    <mergeCell ref="PN7:PO7"/>
    <mergeCell ref="PF12:PP12"/>
    <mergeCell ref="PF13:PH13"/>
    <mergeCell ref="PM13:PM18"/>
    <mergeCell ref="PP13:PP18"/>
    <mergeCell ref="PF14:PH14"/>
    <mergeCell ref="PJ14:PL14"/>
    <mergeCell ref="PN14:PO14"/>
    <mergeCell ref="PF19:PP19"/>
    <mergeCell ref="PF20:PH20"/>
    <mergeCell ref="PM20:PM25"/>
    <mergeCell ref="PP20:PP25"/>
    <mergeCell ref="PF21:PH21"/>
    <mergeCell ref="PJ21:PL21"/>
    <mergeCell ref="PN21:PO21"/>
    <mergeCell ref="PF26:PP26"/>
    <mergeCell ref="PF27:PH27"/>
    <mergeCell ref="PM27:PM32"/>
    <mergeCell ref="PP27:PP32"/>
    <mergeCell ref="PF28:PH28"/>
    <mergeCell ref="PJ28:PL28"/>
    <mergeCell ref="PN28:PO28"/>
    <mergeCell ref="PF33:PP33"/>
    <mergeCell ref="PF34:PH34"/>
    <mergeCell ref="PM34:PM39"/>
    <mergeCell ref="PP34:PP39"/>
    <mergeCell ref="PF35:PH35"/>
    <mergeCell ref="PJ35:PL35"/>
    <mergeCell ref="PN35:PO35"/>
    <mergeCell ref="PF50:PJ50"/>
    <mergeCell ref="PK50:PP50"/>
    <mergeCell ref="PF51:PJ51"/>
    <mergeCell ref="PK51:PP51"/>
    <mergeCell ref="PF52:PJ52"/>
    <mergeCell ref="PK52:PP52"/>
    <mergeCell ref="PF40:PN40"/>
    <mergeCell ref="PF42:PJ42"/>
    <mergeCell ref="PK42:PP42"/>
    <mergeCell ref="PF43:PJ43"/>
    <mergeCell ref="PK43:PP43"/>
    <mergeCell ref="PF44:PJ44"/>
    <mergeCell ref="PK44:PP44"/>
    <mergeCell ref="PF45:PJ45"/>
    <mergeCell ref="PK45:PP45"/>
    <mergeCell ref="PF46:PJ46"/>
    <mergeCell ref="PK46:PP46"/>
    <mergeCell ref="PF47:PJ47"/>
    <mergeCell ref="PK47:PP47"/>
    <mergeCell ref="PF48:PJ48"/>
    <mergeCell ref="PK48:PP48"/>
    <mergeCell ref="PF49:PJ49"/>
    <mergeCell ref="PK49:PP49"/>
    <mergeCell ref="PQ2:QA2"/>
    <mergeCell ref="PR3:PU3"/>
    <mergeCell ref="PQ5:QA5"/>
    <mergeCell ref="PQ6:PS6"/>
    <mergeCell ref="PX6:PX11"/>
    <mergeCell ref="QA6:QA11"/>
    <mergeCell ref="PQ7:PS7"/>
    <mergeCell ref="PU7:PW7"/>
    <mergeCell ref="PY7:PZ7"/>
    <mergeCell ref="PQ12:QA12"/>
    <mergeCell ref="PQ13:PS13"/>
    <mergeCell ref="PX13:PX18"/>
    <mergeCell ref="QA13:QA18"/>
    <mergeCell ref="PQ14:PS14"/>
    <mergeCell ref="PU14:PW14"/>
    <mergeCell ref="PY14:PZ14"/>
    <mergeCell ref="PQ19:QA19"/>
    <mergeCell ref="PQ20:PS20"/>
    <mergeCell ref="PX20:PX25"/>
    <mergeCell ref="QA20:QA25"/>
    <mergeCell ref="PQ21:PS21"/>
    <mergeCell ref="PU21:PW21"/>
    <mergeCell ref="PY21:PZ21"/>
    <mergeCell ref="PQ26:QA26"/>
    <mergeCell ref="PQ27:PS27"/>
    <mergeCell ref="PX27:PX32"/>
    <mergeCell ref="QA27:QA32"/>
    <mergeCell ref="PQ28:PS28"/>
    <mergeCell ref="PU28:PW28"/>
    <mergeCell ref="PY28:PZ28"/>
    <mergeCell ref="PQ33:QA33"/>
    <mergeCell ref="PQ34:PS34"/>
    <mergeCell ref="PX34:PX39"/>
    <mergeCell ref="QA34:QA39"/>
    <mergeCell ref="PQ35:PS35"/>
    <mergeCell ref="PU35:PW35"/>
    <mergeCell ref="PY35:PZ35"/>
    <mergeCell ref="PQ50:PU50"/>
    <mergeCell ref="PV50:QA50"/>
    <mergeCell ref="PQ51:PU51"/>
    <mergeCell ref="PV51:QA51"/>
    <mergeCell ref="PQ52:PU52"/>
    <mergeCell ref="PV52:QA52"/>
    <mergeCell ref="PQ40:PY40"/>
    <mergeCell ref="PQ42:PU42"/>
    <mergeCell ref="PV42:QA42"/>
    <mergeCell ref="PQ43:PU43"/>
    <mergeCell ref="PV43:QA43"/>
    <mergeCell ref="PQ44:PU44"/>
    <mergeCell ref="PV44:QA44"/>
    <mergeCell ref="PQ45:PU45"/>
    <mergeCell ref="PV45:QA45"/>
    <mergeCell ref="PQ46:PU46"/>
    <mergeCell ref="PV46:QA46"/>
    <mergeCell ref="PQ47:PU47"/>
    <mergeCell ref="PV47:QA47"/>
    <mergeCell ref="PQ48:PU48"/>
    <mergeCell ref="PV48:QA48"/>
    <mergeCell ref="PQ49:PU49"/>
    <mergeCell ref="PV49:QA49"/>
    <mergeCell ref="QX2:RH2"/>
    <mergeCell ref="QY3:RB3"/>
    <mergeCell ref="QX5:RH5"/>
    <mergeCell ref="QX6:QZ6"/>
    <mergeCell ref="RE6:RE11"/>
    <mergeCell ref="RH6:RH11"/>
    <mergeCell ref="QX7:QZ7"/>
    <mergeCell ref="RB7:RD7"/>
    <mergeCell ref="RF7:RG7"/>
    <mergeCell ref="QX12:RH12"/>
    <mergeCell ref="QX13:QZ13"/>
    <mergeCell ref="RE13:RE18"/>
    <mergeCell ref="RH13:RH18"/>
    <mergeCell ref="QX14:QZ14"/>
    <mergeCell ref="RB14:RD14"/>
    <mergeCell ref="RF14:RG14"/>
    <mergeCell ref="QX19:RH19"/>
    <mergeCell ref="QX20:QZ20"/>
    <mergeCell ref="RE20:RE25"/>
    <mergeCell ref="RH20:RH25"/>
    <mergeCell ref="QX21:QZ21"/>
    <mergeCell ref="RB21:RD21"/>
    <mergeCell ref="RF21:RG21"/>
    <mergeCell ref="QX26:RH26"/>
    <mergeCell ref="QX27:QZ27"/>
    <mergeCell ref="RE27:RE32"/>
    <mergeCell ref="RH27:RH32"/>
    <mergeCell ref="QX28:QZ28"/>
    <mergeCell ref="RB28:RD28"/>
    <mergeCell ref="RF28:RG28"/>
    <mergeCell ref="QX33:RH33"/>
    <mergeCell ref="QX34:QZ34"/>
    <mergeCell ref="RE34:RE39"/>
    <mergeCell ref="RH34:RH39"/>
    <mergeCell ref="QX35:QZ35"/>
    <mergeCell ref="RB35:RD35"/>
    <mergeCell ref="RF35:RG35"/>
    <mergeCell ref="QX50:RB50"/>
    <mergeCell ref="RC50:RH50"/>
    <mergeCell ref="QX51:RB51"/>
    <mergeCell ref="RC51:RH51"/>
    <mergeCell ref="QX52:RB52"/>
    <mergeCell ref="RC52:RH52"/>
    <mergeCell ref="QX40:RF40"/>
    <mergeCell ref="QX42:RB42"/>
    <mergeCell ref="RC42:RH42"/>
    <mergeCell ref="QX43:RB43"/>
    <mergeCell ref="RC43:RH43"/>
    <mergeCell ref="QX44:RB44"/>
    <mergeCell ref="RC44:RH44"/>
    <mergeCell ref="QX45:RB45"/>
    <mergeCell ref="RC45:RH45"/>
    <mergeCell ref="QX46:RB46"/>
    <mergeCell ref="RC46:RH46"/>
    <mergeCell ref="QX47:RB47"/>
    <mergeCell ref="RC47:RH47"/>
    <mergeCell ref="QX48:RB48"/>
    <mergeCell ref="RC48:RH48"/>
    <mergeCell ref="QX49:RB49"/>
    <mergeCell ref="RC49:RH49"/>
  </mergeCells>
  <conditionalFormatting sqref="E29:G29">
    <cfRule type="cellIs" dxfId="353" priority="353" operator="between">
      <formula>0.001</formula>
      <formula>0.3</formula>
    </cfRule>
    <cfRule type="cellIs" dxfId="352" priority="354" operator="greaterThan">
      <formula>0.7</formula>
    </cfRule>
  </conditionalFormatting>
  <conditionalFormatting sqref="E24:G24">
    <cfRule type="cellIs" dxfId="351" priority="351" operator="between">
      <formula>0.001</formula>
      <formula>0.3</formula>
    </cfRule>
    <cfRule type="cellIs" dxfId="350" priority="352" operator="greaterThan">
      <formula>0.7</formula>
    </cfRule>
  </conditionalFormatting>
  <conditionalFormatting sqref="E19:G19">
    <cfRule type="cellIs" dxfId="349" priority="349" operator="between">
      <formula>0.001</formula>
      <formula>0.3</formula>
    </cfRule>
    <cfRule type="cellIs" dxfId="348" priority="350" operator="greaterThan">
      <formula>0.7</formula>
    </cfRule>
  </conditionalFormatting>
  <conditionalFormatting sqref="E14:G14">
    <cfRule type="cellIs" dxfId="347" priority="347" operator="between">
      <formula>0.001</formula>
      <formula>0.3</formula>
    </cfRule>
    <cfRule type="cellIs" dxfId="346" priority="348" operator="greaterThan">
      <formula>0.7</formula>
    </cfRule>
  </conditionalFormatting>
  <conditionalFormatting sqref="E9:G9">
    <cfRule type="cellIs" dxfId="345" priority="345" operator="between">
      <formula>0.001</formula>
      <formula>0.3</formula>
    </cfRule>
    <cfRule type="cellIs" dxfId="344" priority="346" operator="greaterThan">
      <formula>0.7</formula>
    </cfRule>
  </conditionalFormatting>
  <conditionalFormatting sqref="E26:G26">
    <cfRule type="cellIs" dxfId="343" priority="343" operator="between">
      <formula>0.001</formula>
      <formula>0.3</formula>
    </cfRule>
    <cfRule type="cellIs" dxfId="342" priority="344" operator="greaterThan">
      <formula>0.7</formula>
    </cfRule>
  </conditionalFormatting>
  <conditionalFormatting sqref="E21:G21">
    <cfRule type="cellIs" dxfId="341" priority="341" operator="between">
      <formula>0.001</formula>
      <formula>0.3</formula>
    </cfRule>
    <cfRule type="cellIs" dxfId="340" priority="342" operator="greaterThan">
      <formula>0.7</formula>
    </cfRule>
  </conditionalFormatting>
  <conditionalFormatting sqref="E16:G16">
    <cfRule type="cellIs" dxfId="339" priority="339" operator="between">
      <formula>0.001</formula>
      <formula>0.3</formula>
    </cfRule>
    <cfRule type="cellIs" dxfId="338" priority="340" operator="greaterThan">
      <formula>0.7</formula>
    </cfRule>
  </conditionalFormatting>
  <conditionalFormatting sqref="E11:G11">
    <cfRule type="cellIs" dxfId="337" priority="337" operator="between">
      <formula>0.001</formula>
      <formula>0.3</formula>
    </cfRule>
    <cfRule type="cellIs" dxfId="336" priority="338" operator="greaterThan">
      <formula>0.7</formula>
    </cfRule>
  </conditionalFormatting>
  <conditionalFormatting sqref="E6:G6">
    <cfRule type="cellIs" dxfId="335" priority="335" operator="between">
      <formula>0.001</formula>
      <formula>0.3</formula>
    </cfRule>
    <cfRule type="cellIs" dxfId="334" priority="336" operator="greaterThan">
      <formula>0.7</formula>
    </cfRule>
  </conditionalFormatting>
  <conditionalFormatting sqref="H26:H29">
    <cfRule type="cellIs" dxfId="333" priority="333" operator="between">
      <formula>0.001</formula>
      <formula>0.3</formula>
    </cfRule>
    <cfRule type="cellIs" dxfId="332" priority="334" operator="greaterThan">
      <formula>0.7</formula>
    </cfRule>
  </conditionalFormatting>
  <conditionalFormatting sqref="H21:H24">
    <cfRule type="cellIs" dxfId="331" priority="331" operator="between">
      <formula>0.001</formula>
      <formula>0.3</formula>
    </cfRule>
    <cfRule type="cellIs" dxfId="330" priority="332" operator="greaterThan">
      <formula>0.7</formula>
    </cfRule>
  </conditionalFormatting>
  <conditionalFormatting sqref="H16:H19">
    <cfRule type="cellIs" dxfId="329" priority="329" operator="between">
      <formula>0.001</formula>
      <formula>0.3</formula>
    </cfRule>
    <cfRule type="cellIs" dxfId="328" priority="330" operator="greaterThan">
      <formula>0.7</formula>
    </cfRule>
  </conditionalFormatting>
  <conditionalFormatting sqref="H11:H14">
    <cfRule type="cellIs" dxfId="327" priority="327" operator="between">
      <formula>0.001</formula>
      <formula>0.3</formula>
    </cfRule>
    <cfRule type="cellIs" dxfId="326" priority="328" operator="greaterThan">
      <formula>0.7</formula>
    </cfRule>
  </conditionalFormatting>
  <conditionalFormatting sqref="O29:Q29">
    <cfRule type="cellIs" dxfId="325" priority="325" operator="between">
      <formula>0.001</formula>
      <formula>0.3</formula>
    </cfRule>
    <cfRule type="cellIs" dxfId="324" priority="326" operator="greaterThan">
      <formula>0.7</formula>
    </cfRule>
  </conditionalFormatting>
  <conditionalFormatting sqref="O24:Q24">
    <cfRule type="cellIs" dxfId="323" priority="323" operator="between">
      <formula>0.001</formula>
      <formula>0.3</formula>
    </cfRule>
    <cfRule type="cellIs" dxfId="322" priority="324" operator="greaterThan">
      <formula>0.7</formula>
    </cfRule>
  </conditionalFormatting>
  <conditionalFormatting sqref="O19:Q19">
    <cfRule type="cellIs" dxfId="321" priority="321" operator="between">
      <formula>0.001</formula>
      <formula>0.3</formula>
    </cfRule>
    <cfRule type="cellIs" dxfId="320" priority="322" operator="greaterThan">
      <formula>0.7</formula>
    </cfRule>
  </conditionalFormatting>
  <conditionalFormatting sqref="O14:Q14">
    <cfRule type="cellIs" dxfId="319" priority="319" operator="between">
      <formula>0.001</formula>
      <formula>0.3</formula>
    </cfRule>
    <cfRule type="cellIs" dxfId="318" priority="320" operator="greaterThan">
      <formula>0.7</formula>
    </cfRule>
  </conditionalFormatting>
  <conditionalFormatting sqref="O9:Q9">
    <cfRule type="cellIs" dxfId="317" priority="317" operator="between">
      <formula>0.001</formula>
      <formula>0.3</formula>
    </cfRule>
    <cfRule type="cellIs" dxfId="316" priority="318" operator="greaterThan">
      <formula>0.7</formula>
    </cfRule>
  </conditionalFormatting>
  <conditionalFormatting sqref="O26:Q26">
    <cfRule type="cellIs" dxfId="315" priority="315" operator="between">
      <formula>0.001</formula>
      <formula>0.3</formula>
    </cfRule>
    <cfRule type="cellIs" dxfId="314" priority="316" operator="greaterThan">
      <formula>0.7</formula>
    </cfRule>
  </conditionalFormatting>
  <conditionalFormatting sqref="O21:Q21">
    <cfRule type="cellIs" dxfId="313" priority="313" operator="between">
      <formula>0.001</formula>
      <formula>0.3</formula>
    </cfRule>
    <cfRule type="cellIs" dxfId="312" priority="314" operator="greaterThan">
      <formula>0.7</formula>
    </cfRule>
  </conditionalFormatting>
  <conditionalFormatting sqref="O16:Q16">
    <cfRule type="cellIs" dxfId="311" priority="311" operator="between">
      <formula>0.001</formula>
      <formula>0.3</formula>
    </cfRule>
    <cfRule type="cellIs" dxfId="310" priority="312" operator="greaterThan">
      <formula>0.7</formula>
    </cfRule>
  </conditionalFormatting>
  <conditionalFormatting sqref="O11:Q11">
    <cfRule type="cellIs" dxfId="309" priority="309" operator="between">
      <formula>0.001</formula>
      <formula>0.3</formula>
    </cfRule>
    <cfRule type="cellIs" dxfId="308" priority="310" operator="greaterThan">
      <formula>0.7</formula>
    </cfRule>
  </conditionalFormatting>
  <conditionalFormatting sqref="O6:Q6">
    <cfRule type="cellIs" dxfId="307" priority="307" operator="between">
      <formula>0.001</formula>
      <formula>0.3</formula>
    </cfRule>
    <cfRule type="cellIs" dxfId="306" priority="308" operator="greaterThan">
      <formula>0.7</formula>
    </cfRule>
  </conditionalFormatting>
  <conditionalFormatting sqref="R26:R29">
    <cfRule type="cellIs" dxfId="305" priority="305" operator="between">
      <formula>0.001</formula>
      <formula>0.3</formula>
    </cfRule>
    <cfRule type="cellIs" dxfId="304" priority="306" operator="greaterThan">
      <formula>0.7</formula>
    </cfRule>
  </conditionalFormatting>
  <conditionalFormatting sqref="R21:R24">
    <cfRule type="cellIs" dxfId="303" priority="303" operator="between">
      <formula>0.001</formula>
      <formula>0.3</formula>
    </cfRule>
    <cfRule type="cellIs" dxfId="302" priority="304" operator="greaterThan">
      <formula>0.7</formula>
    </cfRule>
  </conditionalFormatting>
  <conditionalFormatting sqref="R16:R19">
    <cfRule type="cellIs" dxfId="301" priority="301" operator="between">
      <formula>0.001</formula>
      <formula>0.3</formula>
    </cfRule>
    <cfRule type="cellIs" dxfId="300" priority="302" operator="greaterThan">
      <formula>0.7</formula>
    </cfRule>
  </conditionalFormatting>
  <conditionalFormatting sqref="R11:R14">
    <cfRule type="cellIs" dxfId="299" priority="299" operator="between">
      <formula>0.001</formula>
      <formula>0.3</formula>
    </cfRule>
    <cfRule type="cellIs" dxfId="298" priority="300" operator="greaterThan">
      <formula>0.7</formula>
    </cfRule>
  </conditionalFormatting>
  <conditionalFormatting sqref="Y29:AA29">
    <cfRule type="cellIs" dxfId="297" priority="297" operator="between">
      <formula>0.001</formula>
      <formula>0.3</formula>
    </cfRule>
    <cfRule type="cellIs" dxfId="296" priority="298" operator="greaterThan">
      <formula>0.7</formula>
    </cfRule>
  </conditionalFormatting>
  <conditionalFormatting sqref="Y24:AA24">
    <cfRule type="cellIs" dxfId="295" priority="295" operator="between">
      <formula>0.001</formula>
      <formula>0.3</formula>
    </cfRule>
    <cfRule type="cellIs" dxfId="294" priority="296" operator="greaterThan">
      <formula>0.7</formula>
    </cfRule>
  </conditionalFormatting>
  <conditionalFormatting sqref="Y19:AA19">
    <cfRule type="cellIs" dxfId="293" priority="293" operator="between">
      <formula>0.001</formula>
      <formula>0.3</formula>
    </cfRule>
    <cfRule type="cellIs" dxfId="292" priority="294" operator="greaterThan">
      <formula>0.7</formula>
    </cfRule>
  </conditionalFormatting>
  <conditionalFormatting sqref="Y14:AA14">
    <cfRule type="cellIs" dxfId="291" priority="291" operator="between">
      <formula>0.001</formula>
      <formula>0.3</formula>
    </cfRule>
    <cfRule type="cellIs" dxfId="290" priority="292" operator="greaterThan">
      <formula>0.7</formula>
    </cfRule>
  </conditionalFormatting>
  <conditionalFormatting sqref="Y9:AA9">
    <cfRule type="cellIs" dxfId="289" priority="289" operator="between">
      <formula>0.001</formula>
      <formula>0.3</formula>
    </cfRule>
    <cfRule type="cellIs" dxfId="288" priority="290" operator="greaterThan">
      <formula>0.7</formula>
    </cfRule>
  </conditionalFormatting>
  <conditionalFormatting sqref="Y26:AA26">
    <cfRule type="cellIs" dxfId="287" priority="287" operator="between">
      <formula>0.001</formula>
      <formula>0.3</formula>
    </cfRule>
    <cfRule type="cellIs" dxfId="286" priority="288" operator="greaterThan">
      <formula>0.7</formula>
    </cfRule>
  </conditionalFormatting>
  <conditionalFormatting sqref="Y21:AA21">
    <cfRule type="cellIs" dxfId="285" priority="285" operator="between">
      <formula>0.001</formula>
      <formula>0.3</formula>
    </cfRule>
    <cfRule type="cellIs" dxfId="284" priority="286" operator="greaterThan">
      <formula>0.7</formula>
    </cfRule>
  </conditionalFormatting>
  <conditionalFormatting sqref="Y16:AA16">
    <cfRule type="cellIs" dxfId="283" priority="283" operator="between">
      <formula>0.001</formula>
      <formula>0.3</formula>
    </cfRule>
    <cfRule type="cellIs" dxfId="282" priority="284" operator="greaterThan">
      <formula>0.7</formula>
    </cfRule>
  </conditionalFormatting>
  <conditionalFormatting sqref="Y11:AA11">
    <cfRule type="cellIs" dxfId="281" priority="281" operator="between">
      <formula>0.001</formula>
      <formula>0.3</formula>
    </cfRule>
    <cfRule type="cellIs" dxfId="280" priority="282" operator="greaterThan">
      <formula>0.7</formula>
    </cfRule>
  </conditionalFormatting>
  <conditionalFormatting sqref="Y6:AA6">
    <cfRule type="cellIs" dxfId="279" priority="279" operator="between">
      <formula>0.001</formula>
      <formula>0.3</formula>
    </cfRule>
    <cfRule type="cellIs" dxfId="278" priority="280" operator="greaterThan">
      <formula>0.7</formula>
    </cfRule>
  </conditionalFormatting>
  <conditionalFormatting sqref="AB26:AB29">
    <cfRule type="cellIs" dxfId="277" priority="277" operator="between">
      <formula>0.001</formula>
      <formula>0.3</formula>
    </cfRule>
    <cfRule type="cellIs" dxfId="276" priority="278" operator="greaterThan">
      <formula>0.7</formula>
    </cfRule>
  </conditionalFormatting>
  <conditionalFormatting sqref="AB21:AB24">
    <cfRule type="cellIs" dxfId="275" priority="275" operator="between">
      <formula>0.001</formula>
      <formula>0.3</formula>
    </cfRule>
    <cfRule type="cellIs" dxfId="274" priority="276" operator="greaterThan">
      <formula>0.7</formula>
    </cfRule>
  </conditionalFormatting>
  <conditionalFormatting sqref="AB16:AB19">
    <cfRule type="cellIs" dxfId="273" priority="273" operator="between">
      <formula>0.001</formula>
      <formula>0.3</formula>
    </cfRule>
    <cfRule type="cellIs" dxfId="272" priority="274" operator="greaterThan">
      <formula>0.7</formula>
    </cfRule>
  </conditionalFormatting>
  <conditionalFormatting sqref="AB11:AB14">
    <cfRule type="cellIs" dxfId="271" priority="271" operator="between">
      <formula>0.001</formula>
      <formula>0.3</formula>
    </cfRule>
    <cfRule type="cellIs" dxfId="270" priority="272" operator="greaterThan">
      <formula>0.7</formula>
    </cfRule>
  </conditionalFormatting>
  <conditionalFormatting sqref="AI29:AK29">
    <cfRule type="cellIs" dxfId="269" priority="269" operator="between">
      <formula>0.001</formula>
      <formula>0.3</formula>
    </cfRule>
    <cfRule type="cellIs" dxfId="268" priority="270" operator="greaterThan">
      <formula>0.7</formula>
    </cfRule>
  </conditionalFormatting>
  <conditionalFormatting sqref="AI24:AK24">
    <cfRule type="cellIs" dxfId="267" priority="267" operator="between">
      <formula>0.001</formula>
      <formula>0.3</formula>
    </cfRule>
    <cfRule type="cellIs" dxfId="266" priority="268" operator="greaterThan">
      <formula>0.7</formula>
    </cfRule>
  </conditionalFormatting>
  <conditionalFormatting sqref="AI19:AK19">
    <cfRule type="cellIs" dxfId="265" priority="265" operator="between">
      <formula>0.001</formula>
      <formula>0.3</formula>
    </cfRule>
    <cfRule type="cellIs" dxfId="264" priority="266" operator="greaterThan">
      <formula>0.7</formula>
    </cfRule>
  </conditionalFormatting>
  <conditionalFormatting sqref="AI14:AK14">
    <cfRule type="cellIs" dxfId="263" priority="263" operator="between">
      <formula>0.001</formula>
      <formula>0.3</formula>
    </cfRule>
    <cfRule type="cellIs" dxfId="262" priority="264" operator="greaterThan">
      <formula>0.7</formula>
    </cfRule>
  </conditionalFormatting>
  <conditionalFormatting sqref="AI9:AK9">
    <cfRule type="cellIs" dxfId="261" priority="261" operator="between">
      <formula>0.001</formula>
      <formula>0.3</formula>
    </cfRule>
    <cfRule type="cellIs" dxfId="260" priority="262" operator="greaterThan">
      <formula>0.7</formula>
    </cfRule>
  </conditionalFormatting>
  <conditionalFormatting sqref="AI26:AK26">
    <cfRule type="cellIs" dxfId="259" priority="259" operator="between">
      <formula>0.001</formula>
      <formula>0.3</formula>
    </cfRule>
    <cfRule type="cellIs" dxfId="258" priority="260" operator="greaterThan">
      <formula>0.7</formula>
    </cfRule>
  </conditionalFormatting>
  <conditionalFormatting sqref="AI21:AK21">
    <cfRule type="cellIs" dxfId="257" priority="257" operator="between">
      <formula>0.001</formula>
      <formula>0.3</formula>
    </cfRule>
    <cfRule type="cellIs" dxfId="256" priority="258" operator="greaterThan">
      <formula>0.7</formula>
    </cfRule>
  </conditionalFormatting>
  <conditionalFormatting sqref="AI16:AK16">
    <cfRule type="cellIs" dxfId="255" priority="255" operator="between">
      <formula>0.001</formula>
      <formula>0.3</formula>
    </cfRule>
    <cfRule type="cellIs" dxfId="254" priority="256" operator="greaterThan">
      <formula>0.7</formula>
    </cfRule>
  </conditionalFormatting>
  <conditionalFormatting sqref="AI11:AK11">
    <cfRule type="cellIs" dxfId="253" priority="253" operator="between">
      <formula>0.001</formula>
      <formula>0.3</formula>
    </cfRule>
    <cfRule type="cellIs" dxfId="252" priority="254" operator="greaterThan">
      <formula>0.7</formula>
    </cfRule>
  </conditionalFormatting>
  <conditionalFormatting sqref="AI6:AK6">
    <cfRule type="cellIs" dxfId="251" priority="251" operator="between">
      <formula>0.001</formula>
      <formula>0.3</formula>
    </cfRule>
    <cfRule type="cellIs" dxfId="250" priority="252" operator="greaterThan">
      <formula>0.7</formula>
    </cfRule>
  </conditionalFormatting>
  <conditionalFormatting sqref="AL26:AL29">
    <cfRule type="cellIs" dxfId="249" priority="249" operator="between">
      <formula>0.001</formula>
      <formula>0.3</formula>
    </cfRule>
    <cfRule type="cellIs" dxfId="248" priority="250" operator="greaterThan">
      <formula>0.7</formula>
    </cfRule>
  </conditionalFormatting>
  <conditionalFormatting sqref="AL21:AL24">
    <cfRule type="cellIs" dxfId="247" priority="247" operator="between">
      <formula>0.001</formula>
      <formula>0.3</formula>
    </cfRule>
    <cfRule type="cellIs" dxfId="246" priority="248" operator="greaterThan">
      <formula>0.7</formula>
    </cfRule>
  </conditionalFormatting>
  <conditionalFormatting sqref="AL16:AL19">
    <cfRule type="cellIs" dxfId="245" priority="245" operator="between">
      <formula>0.001</formula>
      <formula>0.3</formula>
    </cfRule>
    <cfRule type="cellIs" dxfId="244" priority="246" operator="greaterThan">
      <formula>0.7</formula>
    </cfRule>
  </conditionalFormatting>
  <conditionalFormatting sqref="AL11:AL14">
    <cfRule type="cellIs" dxfId="243" priority="243" operator="between">
      <formula>0.001</formula>
      <formula>0.3</formula>
    </cfRule>
    <cfRule type="cellIs" dxfId="242" priority="244" operator="greaterThan">
      <formula>0.7</formula>
    </cfRule>
  </conditionalFormatting>
  <conditionalFormatting sqref="AS29:AU29">
    <cfRule type="cellIs" dxfId="241" priority="241" operator="between">
      <formula>0.001</formula>
      <formula>0.3</formula>
    </cfRule>
    <cfRule type="cellIs" dxfId="240" priority="242" operator="greaterThan">
      <formula>0.7</formula>
    </cfRule>
  </conditionalFormatting>
  <conditionalFormatting sqref="AS24:AU24">
    <cfRule type="cellIs" dxfId="239" priority="239" operator="between">
      <formula>0.001</formula>
      <formula>0.3</formula>
    </cfRule>
    <cfRule type="cellIs" dxfId="238" priority="240" operator="greaterThan">
      <formula>0.7</formula>
    </cfRule>
  </conditionalFormatting>
  <conditionalFormatting sqref="AS19:AU19">
    <cfRule type="cellIs" dxfId="237" priority="237" operator="between">
      <formula>0.001</formula>
      <formula>0.3</formula>
    </cfRule>
    <cfRule type="cellIs" dxfId="236" priority="238" operator="greaterThan">
      <formula>0.7</formula>
    </cfRule>
  </conditionalFormatting>
  <conditionalFormatting sqref="AS14:AU14">
    <cfRule type="cellIs" dxfId="235" priority="235" operator="between">
      <formula>0.001</formula>
      <formula>0.3</formula>
    </cfRule>
    <cfRule type="cellIs" dxfId="234" priority="236" operator="greaterThan">
      <formula>0.7</formula>
    </cfRule>
  </conditionalFormatting>
  <conditionalFormatting sqref="AS9:AU9">
    <cfRule type="cellIs" dxfId="233" priority="233" operator="between">
      <formula>0.001</formula>
      <formula>0.3</formula>
    </cfRule>
    <cfRule type="cellIs" dxfId="232" priority="234" operator="greaterThan">
      <formula>0.7</formula>
    </cfRule>
  </conditionalFormatting>
  <conditionalFormatting sqref="AS26:AU26">
    <cfRule type="cellIs" dxfId="231" priority="231" operator="between">
      <formula>0.001</formula>
      <formula>0.3</formula>
    </cfRule>
    <cfRule type="cellIs" dxfId="230" priority="232" operator="greaterThan">
      <formula>0.7</formula>
    </cfRule>
  </conditionalFormatting>
  <conditionalFormatting sqref="AS21:AU21">
    <cfRule type="cellIs" dxfId="229" priority="229" operator="between">
      <formula>0.001</formula>
      <formula>0.3</formula>
    </cfRule>
    <cfRule type="cellIs" dxfId="228" priority="230" operator="greaterThan">
      <formula>0.7</formula>
    </cfRule>
  </conditionalFormatting>
  <conditionalFormatting sqref="AS16:AU16">
    <cfRule type="cellIs" dxfId="227" priority="227" operator="between">
      <formula>0.001</formula>
      <formula>0.3</formula>
    </cfRule>
    <cfRule type="cellIs" dxfId="226" priority="228" operator="greaterThan">
      <formula>0.7</formula>
    </cfRule>
  </conditionalFormatting>
  <conditionalFormatting sqref="AS11:AU11">
    <cfRule type="cellIs" dxfId="225" priority="225" operator="between">
      <formula>0.001</formula>
      <formula>0.3</formula>
    </cfRule>
    <cfRule type="cellIs" dxfId="224" priority="226" operator="greaterThan">
      <formula>0.7</formula>
    </cfRule>
  </conditionalFormatting>
  <conditionalFormatting sqref="AS6:AU6">
    <cfRule type="cellIs" dxfId="223" priority="223" operator="between">
      <formula>0.001</formula>
      <formula>0.3</formula>
    </cfRule>
    <cfRule type="cellIs" dxfId="222" priority="224" operator="greaterThan">
      <formula>0.7</formula>
    </cfRule>
  </conditionalFormatting>
  <conditionalFormatting sqref="AV26:AV29">
    <cfRule type="cellIs" dxfId="221" priority="221" operator="between">
      <formula>0.001</formula>
      <formula>0.3</formula>
    </cfRule>
    <cfRule type="cellIs" dxfId="220" priority="222" operator="greaterThan">
      <formula>0.7</formula>
    </cfRule>
  </conditionalFormatting>
  <conditionalFormatting sqref="AV21:AV24">
    <cfRule type="cellIs" dxfId="219" priority="219" operator="between">
      <formula>0.001</formula>
      <formula>0.3</formula>
    </cfRule>
    <cfRule type="cellIs" dxfId="218" priority="220" operator="greaterThan">
      <formula>0.7</formula>
    </cfRule>
  </conditionalFormatting>
  <conditionalFormatting sqref="AV16:AV19">
    <cfRule type="cellIs" dxfId="217" priority="217" operator="between">
      <formula>0.001</formula>
      <formula>0.3</formula>
    </cfRule>
    <cfRule type="cellIs" dxfId="216" priority="218" operator="greaterThan">
      <formula>0.7</formula>
    </cfRule>
  </conditionalFormatting>
  <conditionalFormatting sqref="AV11:AV14">
    <cfRule type="cellIs" dxfId="215" priority="215" operator="between">
      <formula>0.001</formula>
      <formula>0.3</formula>
    </cfRule>
    <cfRule type="cellIs" dxfId="214" priority="216" operator="greaterThan">
      <formula>0.7</formula>
    </cfRule>
  </conditionalFormatting>
  <conditionalFormatting sqref="BC29:BE29">
    <cfRule type="cellIs" dxfId="213" priority="213" operator="between">
      <formula>0.001</formula>
      <formula>0.3</formula>
    </cfRule>
    <cfRule type="cellIs" dxfId="212" priority="214" operator="greaterThan">
      <formula>0.7</formula>
    </cfRule>
  </conditionalFormatting>
  <conditionalFormatting sqref="BC24:BE24">
    <cfRule type="cellIs" dxfId="211" priority="211" operator="between">
      <formula>0.001</formula>
      <formula>0.3</formula>
    </cfRule>
    <cfRule type="cellIs" dxfId="210" priority="212" operator="greaterThan">
      <formula>0.7</formula>
    </cfRule>
  </conditionalFormatting>
  <conditionalFormatting sqref="BC19:BE19">
    <cfRule type="cellIs" dxfId="209" priority="209" operator="between">
      <formula>0.001</formula>
      <formula>0.3</formula>
    </cfRule>
    <cfRule type="cellIs" dxfId="208" priority="210" operator="greaterThan">
      <formula>0.7</formula>
    </cfRule>
  </conditionalFormatting>
  <conditionalFormatting sqref="BC14:BE14">
    <cfRule type="cellIs" dxfId="207" priority="207" operator="between">
      <formula>0.001</formula>
      <formula>0.3</formula>
    </cfRule>
    <cfRule type="cellIs" dxfId="206" priority="208" operator="greaterThan">
      <formula>0.7</formula>
    </cfRule>
  </conditionalFormatting>
  <conditionalFormatting sqref="BC9:BE9">
    <cfRule type="cellIs" dxfId="205" priority="205" operator="between">
      <formula>0.001</formula>
      <formula>0.3</formula>
    </cfRule>
    <cfRule type="cellIs" dxfId="204" priority="206" operator="greaterThan">
      <formula>0.7</formula>
    </cfRule>
  </conditionalFormatting>
  <conditionalFormatting sqref="BC26:BE26">
    <cfRule type="cellIs" dxfId="203" priority="203" operator="between">
      <formula>0.001</formula>
      <formula>0.3</formula>
    </cfRule>
    <cfRule type="cellIs" dxfId="202" priority="204" operator="greaterThan">
      <formula>0.7</formula>
    </cfRule>
  </conditionalFormatting>
  <conditionalFormatting sqref="BC21:BE21">
    <cfRule type="cellIs" dxfId="201" priority="201" operator="between">
      <formula>0.001</formula>
      <formula>0.3</formula>
    </cfRule>
    <cfRule type="cellIs" dxfId="200" priority="202" operator="greaterThan">
      <formula>0.7</formula>
    </cfRule>
  </conditionalFormatting>
  <conditionalFormatting sqref="BC16:BE16">
    <cfRule type="cellIs" dxfId="199" priority="199" operator="between">
      <formula>0.001</formula>
      <formula>0.3</formula>
    </cfRule>
    <cfRule type="cellIs" dxfId="198" priority="200" operator="greaterThan">
      <formula>0.7</formula>
    </cfRule>
  </conditionalFormatting>
  <conditionalFormatting sqref="BC11:BE11">
    <cfRule type="cellIs" dxfId="197" priority="197" operator="between">
      <formula>0.001</formula>
      <formula>0.3</formula>
    </cfRule>
    <cfRule type="cellIs" dxfId="196" priority="198" operator="greaterThan">
      <formula>0.7</formula>
    </cfRule>
  </conditionalFormatting>
  <conditionalFormatting sqref="BC6:BE6">
    <cfRule type="cellIs" dxfId="195" priority="195" operator="between">
      <formula>0.001</formula>
      <formula>0.3</formula>
    </cfRule>
    <cfRule type="cellIs" dxfId="194" priority="196" operator="greaterThan">
      <formula>0.7</formula>
    </cfRule>
  </conditionalFormatting>
  <conditionalFormatting sqref="BF26:BF29">
    <cfRule type="cellIs" dxfId="193" priority="193" operator="between">
      <formula>0.001</formula>
      <formula>0.3</formula>
    </cfRule>
    <cfRule type="cellIs" dxfId="192" priority="194" operator="greaterThan">
      <formula>0.7</formula>
    </cfRule>
  </conditionalFormatting>
  <conditionalFormatting sqref="BF21:BF24">
    <cfRule type="cellIs" dxfId="191" priority="191" operator="between">
      <formula>0.001</formula>
      <formula>0.3</formula>
    </cfRule>
    <cfRule type="cellIs" dxfId="190" priority="192" operator="greaterThan">
      <formula>0.7</formula>
    </cfRule>
  </conditionalFormatting>
  <conditionalFormatting sqref="BF16:BF19">
    <cfRule type="cellIs" dxfId="189" priority="189" operator="between">
      <formula>0.001</formula>
      <formula>0.3</formula>
    </cfRule>
    <cfRule type="cellIs" dxfId="188" priority="190" operator="greaterThan">
      <formula>0.7</formula>
    </cfRule>
  </conditionalFormatting>
  <conditionalFormatting sqref="BF11:BF14">
    <cfRule type="cellIs" dxfId="187" priority="187" operator="between">
      <formula>0.001</formula>
      <formula>0.3</formula>
    </cfRule>
    <cfRule type="cellIs" dxfId="186" priority="188" operator="greaterThan">
      <formula>0.7</formula>
    </cfRule>
  </conditionalFormatting>
  <conditionalFormatting sqref="BM29:BO29">
    <cfRule type="cellIs" dxfId="185" priority="185" operator="between">
      <formula>0.001</formula>
      <formula>0.3</formula>
    </cfRule>
    <cfRule type="cellIs" dxfId="184" priority="186" operator="greaterThan">
      <formula>0.7</formula>
    </cfRule>
  </conditionalFormatting>
  <conditionalFormatting sqref="BM24:BO24">
    <cfRule type="cellIs" dxfId="183" priority="183" operator="between">
      <formula>0.001</formula>
      <formula>0.3</formula>
    </cfRule>
    <cfRule type="cellIs" dxfId="182" priority="184" operator="greaterThan">
      <formula>0.7</formula>
    </cfRule>
  </conditionalFormatting>
  <conditionalFormatting sqref="BM19:BO19">
    <cfRule type="cellIs" dxfId="181" priority="181" operator="between">
      <formula>0.001</formula>
      <formula>0.3</formula>
    </cfRule>
    <cfRule type="cellIs" dxfId="180" priority="182" operator="greaterThan">
      <formula>0.7</formula>
    </cfRule>
  </conditionalFormatting>
  <conditionalFormatting sqref="BM14:BO14">
    <cfRule type="cellIs" dxfId="179" priority="179" operator="between">
      <formula>0.001</formula>
      <formula>0.3</formula>
    </cfRule>
    <cfRule type="cellIs" dxfId="178" priority="180" operator="greaterThan">
      <formula>0.7</formula>
    </cfRule>
  </conditionalFormatting>
  <conditionalFormatting sqref="BM9:BO9">
    <cfRule type="cellIs" dxfId="177" priority="177" operator="between">
      <formula>0.001</formula>
      <formula>0.3</formula>
    </cfRule>
    <cfRule type="cellIs" dxfId="176" priority="178" operator="greaterThan">
      <formula>0.7</formula>
    </cfRule>
  </conditionalFormatting>
  <conditionalFormatting sqref="BM26:BO26">
    <cfRule type="cellIs" dxfId="175" priority="175" operator="between">
      <formula>0.001</formula>
      <formula>0.3</formula>
    </cfRule>
    <cfRule type="cellIs" dxfId="174" priority="176" operator="greaterThan">
      <formula>0.7</formula>
    </cfRule>
  </conditionalFormatting>
  <conditionalFormatting sqref="BM21:BO21">
    <cfRule type="cellIs" dxfId="173" priority="173" operator="between">
      <formula>0.001</formula>
      <formula>0.3</formula>
    </cfRule>
    <cfRule type="cellIs" dxfId="172" priority="174" operator="greaterThan">
      <formula>0.7</formula>
    </cfRule>
  </conditionalFormatting>
  <conditionalFormatting sqref="BM16:BO16">
    <cfRule type="cellIs" dxfId="171" priority="171" operator="between">
      <formula>0.001</formula>
      <formula>0.3</formula>
    </cfRule>
    <cfRule type="cellIs" dxfId="170" priority="172" operator="greaterThan">
      <formula>0.7</formula>
    </cfRule>
  </conditionalFormatting>
  <conditionalFormatting sqref="BM11:BO11">
    <cfRule type="cellIs" dxfId="169" priority="169" operator="between">
      <formula>0.001</formula>
      <formula>0.3</formula>
    </cfRule>
    <cfRule type="cellIs" dxfId="168" priority="170" operator="greaterThan">
      <formula>0.7</formula>
    </cfRule>
  </conditionalFormatting>
  <conditionalFormatting sqref="BM6:BO6">
    <cfRule type="cellIs" dxfId="167" priority="167" operator="between">
      <formula>0.001</formula>
      <formula>0.3</formula>
    </cfRule>
    <cfRule type="cellIs" dxfId="166" priority="168" operator="greaterThan">
      <formula>0.7</formula>
    </cfRule>
  </conditionalFormatting>
  <conditionalFormatting sqref="BP26:BP29">
    <cfRule type="cellIs" dxfId="165" priority="165" operator="between">
      <formula>0.001</formula>
      <formula>0.3</formula>
    </cfRule>
    <cfRule type="cellIs" dxfId="164" priority="166" operator="greaterThan">
      <formula>0.7</formula>
    </cfRule>
  </conditionalFormatting>
  <conditionalFormatting sqref="BP21:BP24">
    <cfRule type="cellIs" dxfId="163" priority="163" operator="between">
      <formula>0.001</formula>
      <formula>0.3</formula>
    </cfRule>
    <cfRule type="cellIs" dxfId="162" priority="164" operator="greaterThan">
      <formula>0.7</formula>
    </cfRule>
  </conditionalFormatting>
  <conditionalFormatting sqref="BP16:BP19">
    <cfRule type="cellIs" dxfId="161" priority="161" operator="between">
      <formula>0.001</formula>
      <formula>0.3</formula>
    </cfRule>
    <cfRule type="cellIs" dxfId="160" priority="162" operator="greaterThan">
      <formula>0.7</formula>
    </cfRule>
  </conditionalFormatting>
  <conditionalFormatting sqref="BP11:BP14">
    <cfRule type="cellIs" dxfId="159" priority="159" operator="between">
      <formula>0.001</formula>
      <formula>0.3</formula>
    </cfRule>
    <cfRule type="cellIs" dxfId="158" priority="160" operator="greaterThan">
      <formula>0.7</formula>
    </cfRule>
  </conditionalFormatting>
  <conditionalFormatting sqref="BW29:BY29">
    <cfRule type="cellIs" dxfId="157" priority="157" operator="between">
      <formula>0.001</formula>
      <formula>0.3</formula>
    </cfRule>
    <cfRule type="cellIs" dxfId="156" priority="158" operator="greaterThan">
      <formula>0.7</formula>
    </cfRule>
  </conditionalFormatting>
  <conditionalFormatting sqref="BW24:BY24">
    <cfRule type="cellIs" dxfId="155" priority="155" operator="between">
      <formula>0.001</formula>
      <formula>0.3</formula>
    </cfRule>
    <cfRule type="cellIs" dxfId="154" priority="156" operator="greaterThan">
      <formula>0.7</formula>
    </cfRule>
  </conditionalFormatting>
  <conditionalFormatting sqref="BW19:BY19">
    <cfRule type="cellIs" dxfId="153" priority="153" operator="between">
      <formula>0.001</formula>
      <formula>0.3</formula>
    </cfRule>
    <cfRule type="cellIs" dxfId="152" priority="154" operator="greaterThan">
      <formula>0.7</formula>
    </cfRule>
  </conditionalFormatting>
  <conditionalFormatting sqref="BW14:BY14">
    <cfRule type="cellIs" dxfId="151" priority="151" operator="between">
      <formula>0.001</formula>
      <formula>0.3</formula>
    </cfRule>
    <cfRule type="cellIs" dxfId="150" priority="152" operator="greaterThan">
      <formula>0.7</formula>
    </cfRule>
  </conditionalFormatting>
  <conditionalFormatting sqref="BW9:BY9">
    <cfRule type="cellIs" dxfId="149" priority="149" operator="between">
      <formula>0.001</formula>
      <formula>0.3</formula>
    </cfRule>
    <cfRule type="cellIs" dxfId="148" priority="150" operator="greaterThan">
      <formula>0.7</formula>
    </cfRule>
  </conditionalFormatting>
  <conditionalFormatting sqref="BW26:BY26">
    <cfRule type="cellIs" dxfId="147" priority="147" operator="between">
      <formula>0.001</formula>
      <formula>0.3</formula>
    </cfRule>
    <cfRule type="cellIs" dxfId="146" priority="148" operator="greaterThan">
      <formula>0.7</formula>
    </cfRule>
  </conditionalFormatting>
  <conditionalFormatting sqref="BW21:BY21">
    <cfRule type="cellIs" dxfId="145" priority="145" operator="between">
      <formula>0.001</formula>
      <formula>0.3</formula>
    </cfRule>
    <cfRule type="cellIs" dxfId="144" priority="146" operator="greaterThan">
      <formula>0.7</formula>
    </cfRule>
  </conditionalFormatting>
  <conditionalFormatting sqref="BW16:BY16">
    <cfRule type="cellIs" dxfId="143" priority="143" operator="between">
      <formula>0.001</formula>
      <formula>0.3</formula>
    </cfRule>
    <cfRule type="cellIs" dxfId="142" priority="144" operator="greaterThan">
      <formula>0.7</formula>
    </cfRule>
  </conditionalFormatting>
  <conditionalFormatting sqref="BW11:BY11">
    <cfRule type="cellIs" dxfId="141" priority="141" operator="between">
      <formula>0.001</formula>
      <formula>0.3</formula>
    </cfRule>
    <cfRule type="cellIs" dxfId="140" priority="142" operator="greaterThan">
      <formula>0.7</formula>
    </cfRule>
  </conditionalFormatting>
  <conditionalFormatting sqref="BW6:BY6">
    <cfRule type="cellIs" dxfId="139" priority="139" operator="between">
      <formula>0.001</formula>
      <formula>0.3</formula>
    </cfRule>
    <cfRule type="cellIs" dxfId="138" priority="140" operator="greaterThan">
      <formula>0.7</formula>
    </cfRule>
  </conditionalFormatting>
  <conditionalFormatting sqref="BZ26:BZ29">
    <cfRule type="cellIs" dxfId="137" priority="137" operator="between">
      <formula>0.001</formula>
      <formula>0.3</formula>
    </cfRule>
    <cfRule type="cellIs" dxfId="136" priority="138" operator="greaterThan">
      <formula>0.7</formula>
    </cfRule>
  </conditionalFormatting>
  <conditionalFormatting sqref="BZ21:BZ24">
    <cfRule type="cellIs" dxfId="135" priority="135" operator="between">
      <formula>0.001</formula>
      <formula>0.3</formula>
    </cfRule>
    <cfRule type="cellIs" dxfId="134" priority="136" operator="greaterThan">
      <formula>0.7</formula>
    </cfRule>
  </conditionalFormatting>
  <conditionalFormatting sqref="BZ16:BZ19">
    <cfRule type="cellIs" dxfId="133" priority="133" operator="between">
      <formula>0.001</formula>
      <formula>0.3</formula>
    </cfRule>
    <cfRule type="cellIs" dxfId="132" priority="134" operator="greaterThan">
      <formula>0.7</formula>
    </cfRule>
  </conditionalFormatting>
  <conditionalFormatting sqref="BZ11:BZ14">
    <cfRule type="cellIs" dxfId="131" priority="131" operator="between">
      <formula>0.001</formula>
      <formula>0.3</formula>
    </cfRule>
    <cfRule type="cellIs" dxfId="130" priority="132" operator="greaterThan">
      <formula>0.7</formula>
    </cfRule>
  </conditionalFormatting>
  <conditionalFormatting sqref="CG29:CI29">
    <cfRule type="cellIs" dxfId="129" priority="129" operator="between">
      <formula>0.001</formula>
      <formula>0.3</formula>
    </cfRule>
    <cfRule type="cellIs" dxfId="128" priority="130" operator="greaterThan">
      <formula>0.7</formula>
    </cfRule>
  </conditionalFormatting>
  <conditionalFormatting sqref="CG24:CI24">
    <cfRule type="cellIs" dxfId="127" priority="127" operator="between">
      <formula>0.001</formula>
      <formula>0.3</formula>
    </cfRule>
    <cfRule type="cellIs" dxfId="126" priority="128" operator="greaterThan">
      <formula>0.7</formula>
    </cfRule>
  </conditionalFormatting>
  <conditionalFormatting sqref="CG19:CI19">
    <cfRule type="cellIs" dxfId="125" priority="125" operator="between">
      <formula>0.001</formula>
      <formula>0.3</formula>
    </cfRule>
    <cfRule type="cellIs" dxfId="124" priority="126" operator="greaterThan">
      <formula>0.7</formula>
    </cfRule>
  </conditionalFormatting>
  <conditionalFormatting sqref="CG14:CI14">
    <cfRule type="cellIs" dxfId="123" priority="123" operator="between">
      <formula>0.001</formula>
      <formula>0.3</formula>
    </cfRule>
    <cfRule type="cellIs" dxfId="122" priority="124" operator="greaterThan">
      <formula>0.7</formula>
    </cfRule>
  </conditionalFormatting>
  <conditionalFormatting sqref="CG9:CI9">
    <cfRule type="cellIs" dxfId="121" priority="121" operator="between">
      <formula>0.001</formula>
      <formula>0.3</formula>
    </cfRule>
    <cfRule type="cellIs" dxfId="120" priority="122" operator="greaterThan">
      <formula>0.7</formula>
    </cfRule>
  </conditionalFormatting>
  <conditionalFormatting sqref="CG26:CI26">
    <cfRule type="cellIs" dxfId="119" priority="119" operator="between">
      <formula>0.001</formula>
      <formula>0.3</formula>
    </cfRule>
    <cfRule type="cellIs" dxfId="118" priority="120" operator="greaterThan">
      <formula>0.7</formula>
    </cfRule>
  </conditionalFormatting>
  <conditionalFormatting sqref="CG21:CI21">
    <cfRule type="cellIs" dxfId="117" priority="117" operator="between">
      <formula>0.001</formula>
      <formula>0.3</formula>
    </cfRule>
    <cfRule type="cellIs" dxfId="116" priority="118" operator="greaterThan">
      <formula>0.7</formula>
    </cfRule>
  </conditionalFormatting>
  <conditionalFormatting sqref="CG16:CI16">
    <cfRule type="cellIs" dxfId="115" priority="115" operator="between">
      <formula>0.001</formula>
      <formula>0.3</formula>
    </cfRule>
    <cfRule type="cellIs" dxfId="114" priority="116" operator="greaterThan">
      <formula>0.7</formula>
    </cfRule>
  </conditionalFormatting>
  <conditionalFormatting sqref="CG11:CI11">
    <cfRule type="cellIs" dxfId="113" priority="113" operator="between">
      <formula>0.001</formula>
      <formula>0.3</formula>
    </cfRule>
    <cfRule type="cellIs" dxfId="112" priority="114" operator="greaterThan">
      <formula>0.7</formula>
    </cfRule>
  </conditionalFormatting>
  <conditionalFormatting sqref="CG6:CI6">
    <cfRule type="cellIs" dxfId="111" priority="111" operator="between">
      <formula>0.001</formula>
      <formula>0.3</formula>
    </cfRule>
    <cfRule type="cellIs" dxfId="110" priority="112" operator="greaterThan">
      <formula>0.7</formula>
    </cfRule>
  </conditionalFormatting>
  <conditionalFormatting sqref="CJ26:CJ29">
    <cfRule type="cellIs" dxfId="109" priority="109" operator="between">
      <formula>0.001</formula>
      <formula>0.3</formula>
    </cfRule>
    <cfRule type="cellIs" dxfId="108" priority="110" operator="greaterThan">
      <formula>0.7</formula>
    </cfRule>
  </conditionalFormatting>
  <conditionalFormatting sqref="CJ21:CJ24">
    <cfRule type="cellIs" dxfId="107" priority="107" operator="between">
      <formula>0.001</formula>
      <formula>0.3</formula>
    </cfRule>
    <cfRule type="cellIs" dxfId="106" priority="108" operator="greaterThan">
      <formula>0.7</formula>
    </cfRule>
  </conditionalFormatting>
  <conditionalFormatting sqref="CJ16:CJ19">
    <cfRule type="cellIs" dxfId="105" priority="105" operator="between">
      <formula>0.001</formula>
      <formula>0.3</formula>
    </cfRule>
    <cfRule type="cellIs" dxfId="104" priority="106" operator="greaterThan">
      <formula>0.7</formula>
    </cfRule>
  </conditionalFormatting>
  <conditionalFormatting sqref="CJ11:CJ14">
    <cfRule type="cellIs" dxfId="103" priority="103" operator="between">
      <formula>0.001</formula>
      <formula>0.3</formula>
    </cfRule>
    <cfRule type="cellIs" dxfId="102" priority="104" operator="greaterThan">
      <formula>0.7</formula>
    </cfRule>
  </conditionalFormatting>
  <conditionalFormatting sqref="CQ29:CS29">
    <cfRule type="cellIs" dxfId="101" priority="101" operator="between">
      <formula>0.001</formula>
      <formula>0.3</formula>
    </cfRule>
    <cfRule type="cellIs" dxfId="100" priority="102" operator="greaterThan">
      <formula>0.7</formula>
    </cfRule>
  </conditionalFormatting>
  <conditionalFormatting sqref="CQ24:CS24">
    <cfRule type="cellIs" dxfId="99" priority="99" operator="between">
      <formula>0.001</formula>
      <formula>0.3</formula>
    </cfRule>
    <cfRule type="cellIs" dxfId="98" priority="100" operator="greaterThan">
      <formula>0.7</formula>
    </cfRule>
  </conditionalFormatting>
  <conditionalFormatting sqref="CQ19:CS19">
    <cfRule type="cellIs" dxfId="97" priority="97" operator="between">
      <formula>0.001</formula>
      <formula>0.3</formula>
    </cfRule>
    <cfRule type="cellIs" dxfId="96" priority="98" operator="greaterThan">
      <formula>0.7</formula>
    </cfRule>
  </conditionalFormatting>
  <conditionalFormatting sqref="CQ14:CS14">
    <cfRule type="cellIs" dxfId="95" priority="95" operator="between">
      <formula>0.001</formula>
      <formula>0.3</formula>
    </cfRule>
    <cfRule type="cellIs" dxfId="94" priority="96" operator="greaterThan">
      <formula>0.7</formula>
    </cfRule>
  </conditionalFormatting>
  <conditionalFormatting sqref="CQ9:CS9">
    <cfRule type="cellIs" dxfId="93" priority="93" operator="between">
      <formula>0.001</formula>
      <formula>0.3</formula>
    </cfRule>
    <cfRule type="cellIs" dxfId="92" priority="94" operator="greaterThan">
      <formula>0.7</formula>
    </cfRule>
  </conditionalFormatting>
  <conditionalFormatting sqref="CQ26:CS26">
    <cfRule type="cellIs" dxfId="91" priority="91" operator="between">
      <formula>0.001</formula>
      <formula>0.3</formula>
    </cfRule>
    <cfRule type="cellIs" dxfId="90" priority="92" operator="greaterThan">
      <formula>0.7</formula>
    </cfRule>
  </conditionalFormatting>
  <conditionalFormatting sqref="CQ21:CS21">
    <cfRule type="cellIs" dxfId="89" priority="89" operator="between">
      <formula>0.001</formula>
      <formula>0.3</formula>
    </cfRule>
    <cfRule type="cellIs" dxfId="88" priority="90" operator="greaterThan">
      <formula>0.7</formula>
    </cfRule>
  </conditionalFormatting>
  <conditionalFormatting sqref="CQ16:CS16">
    <cfRule type="cellIs" dxfId="87" priority="87" operator="between">
      <formula>0.001</formula>
      <formula>0.3</formula>
    </cfRule>
    <cfRule type="cellIs" dxfId="86" priority="88" operator="greaterThan">
      <formula>0.7</formula>
    </cfRule>
  </conditionalFormatting>
  <conditionalFormatting sqref="CQ11:CS11">
    <cfRule type="cellIs" dxfId="85" priority="85" operator="between">
      <formula>0.001</formula>
      <formula>0.3</formula>
    </cfRule>
    <cfRule type="cellIs" dxfId="84" priority="86" operator="greaterThan">
      <formula>0.7</formula>
    </cfRule>
  </conditionalFormatting>
  <conditionalFormatting sqref="CQ6:CS6">
    <cfRule type="cellIs" dxfId="83" priority="83" operator="between">
      <formula>0.001</formula>
      <formula>0.3</formula>
    </cfRule>
    <cfRule type="cellIs" dxfId="82" priority="84" operator="greaterThan">
      <formula>0.7</formula>
    </cfRule>
  </conditionalFormatting>
  <conditionalFormatting sqref="CT26:CT29">
    <cfRule type="cellIs" dxfId="81" priority="81" operator="between">
      <formula>0.001</formula>
      <formula>0.3</formula>
    </cfRule>
    <cfRule type="cellIs" dxfId="80" priority="82" operator="greaterThan">
      <formula>0.7</formula>
    </cfRule>
  </conditionalFormatting>
  <conditionalFormatting sqref="CT21:CT24">
    <cfRule type="cellIs" dxfId="79" priority="79" operator="between">
      <formula>0.001</formula>
      <formula>0.3</formula>
    </cfRule>
    <cfRule type="cellIs" dxfId="78" priority="80" operator="greaterThan">
      <formula>0.7</formula>
    </cfRule>
  </conditionalFormatting>
  <conditionalFormatting sqref="CT16:CT19">
    <cfRule type="cellIs" dxfId="77" priority="77" operator="between">
      <formula>0.001</formula>
      <formula>0.3</formula>
    </cfRule>
    <cfRule type="cellIs" dxfId="76" priority="78" operator="greaterThan">
      <formula>0.7</formula>
    </cfRule>
  </conditionalFormatting>
  <conditionalFormatting sqref="CT11:CT14">
    <cfRule type="cellIs" dxfId="75" priority="75" operator="between">
      <formula>0.001</formula>
      <formula>0.3</formula>
    </cfRule>
    <cfRule type="cellIs" dxfId="74" priority="76" operator="greaterThan">
      <formula>0.7</formula>
    </cfRule>
  </conditionalFormatting>
  <conditionalFormatting sqref="DA29:DC29 DA24:DC24 DA19:DC19 DA14:DC14 DA9:DC9 DA26:DC26 DA21:DC21 DA16:DC16 DA11:DC11 DA6:DC6 DD26:DD29 DD21:DD24 DD16:DD19 DD11:DD14">
    <cfRule type="cellIs" dxfId="73" priority="73" operator="between">
      <formula>0.001</formula>
      <formula>0.3</formula>
    </cfRule>
    <cfRule type="cellIs" dxfId="72" priority="74" operator="greaterThan">
      <formula>0.7</formula>
    </cfRule>
  </conditionalFormatting>
  <conditionalFormatting sqref="DK29:DM29 DK24:DM24 DK19:DM19 DK14:DM14 DK9:DM9 DK6:DM6 DK16:DN16 DK26:DN26 DK21:DN21 DK11:DN11">
    <cfRule type="cellIs" dxfId="71" priority="71" operator="between">
      <formula>0.001</formula>
      <formula>0.3</formula>
    </cfRule>
    <cfRule type="cellIs" dxfId="70" priority="72" operator="greaterThan">
      <formula>0.7</formula>
    </cfRule>
  </conditionalFormatting>
  <conditionalFormatting sqref="DU29:DW29 DU24:DW24 DU19:DW19 DU14:DW14 DU9:DW9 DU26:DW26 DU21:DW21 DU16:DW16 DU11:DW11 DU6:DW6 DX26:DX29 DX21:DX24 DX16:DX19 DX11:DX14">
    <cfRule type="cellIs" dxfId="69" priority="69" operator="between">
      <formula>0.001</formula>
      <formula>0.3</formula>
    </cfRule>
    <cfRule type="cellIs" dxfId="68" priority="70" operator="greaterThan">
      <formula>0.7</formula>
    </cfRule>
  </conditionalFormatting>
  <conditionalFormatting sqref="EE29:EG29 EE24:EG24 EE19:EG19 EE14:EG14 EE9:EG9 EE26:EG26 EE21:EG21 EE16:EG16 EE11:EG11 EE6:EG6 EH26:EH29 EH21:EH24 EH16:EH19 EH11:EH14">
    <cfRule type="cellIs" dxfId="67" priority="67" operator="between">
      <formula>0.001</formula>
      <formula>0.3</formula>
    </cfRule>
    <cfRule type="cellIs" dxfId="66" priority="68" operator="greaterThan">
      <formula>0.7</formula>
    </cfRule>
  </conditionalFormatting>
  <conditionalFormatting sqref="EO29:EQ29 EO24:EQ24 EO19:EQ19 EO14:EQ14 EO9:EQ9 EO26:EQ26 EO21:EQ21 EO16:EQ16 EO11:EQ11 EO6:EQ6 ER26:ER29 ER21:ER24 ER16:ER19 ER11:ER14">
    <cfRule type="cellIs" dxfId="65" priority="65" operator="between">
      <formula>0.001</formula>
      <formula>0.3</formula>
    </cfRule>
    <cfRule type="cellIs" dxfId="64" priority="66" operator="greaterThan">
      <formula>0.7</formula>
    </cfRule>
  </conditionalFormatting>
  <conditionalFormatting sqref="EY29:FA29 EY24:FA24 EY19:FA19 EY14:FA14 EY9:FA9 EY26:FA26 EY21:FA21 EY16:FA16 EY11:FA11 EY6:FA6 FB26:FB29 FB21:FB24 FB16:FB19 FB11:FB14">
    <cfRule type="cellIs" dxfId="63" priority="63" operator="between">
      <formula>0.001</formula>
      <formula>0.3</formula>
    </cfRule>
    <cfRule type="cellIs" dxfId="62" priority="64" operator="greaterThan">
      <formula>0.7</formula>
    </cfRule>
  </conditionalFormatting>
  <conditionalFormatting sqref="FI29:FK29 FI24:FK24 FI19:FK19 FI14:FK14 FI9:FK9 FI26:FK26 FI21:FK21 FI16:FK16 FI11:FK11 FI6:FK6 FL26:FL29 FL21:FL24 FL16:FL19 FL11:FL14">
    <cfRule type="cellIs" dxfId="61" priority="61" operator="between">
      <formula>0.001</formula>
      <formula>0.3</formula>
    </cfRule>
    <cfRule type="cellIs" dxfId="60" priority="62" operator="greaterThan">
      <formula>0.7</formula>
    </cfRule>
  </conditionalFormatting>
  <conditionalFormatting sqref="FS29:FU29 FS24:FU24 FS19:FU19 FS14:FU14 FS9:FU9 FS26:FU26 FS21:FU21 FS16:FU16 FS11:FU11 FS6:FU6 FV26:FV29 FV21:FV24 FV16:FV19 FV11:FV14">
    <cfRule type="cellIs" dxfId="59" priority="59" operator="between">
      <formula>0.001</formula>
      <formula>0.3</formula>
    </cfRule>
    <cfRule type="cellIs" dxfId="58" priority="60" operator="greaterThan">
      <formula>0.7</formula>
    </cfRule>
  </conditionalFormatting>
  <conditionalFormatting sqref="GC29:GE29 GC24:GE24 GC19:GE19 GC14:GE14 GC9:GE9 GC26:GE26 GC21:GE21 GC16:GE16 GC11:GE11 GC6:GE6 GF26:GF29 GF21:GF24 GF16:GF19 GF11:GF14">
    <cfRule type="cellIs" dxfId="57" priority="57" operator="between">
      <formula>0.001</formula>
      <formula>0.3</formula>
    </cfRule>
    <cfRule type="cellIs" dxfId="56" priority="58" operator="greaterThan">
      <formula>0.7</formula>
    </cfRule>
  </conditionalFormatting>
  <conditionalFormatting sqref="GM29:GO29 GM24:GO24 GM19:GO19 GM14:GO14 GM9:GO9 GM26:GO26 GM21:GO21 GM16:GO16 GM11:GO11 GM6:GO6 GP26:GP29 GP21:GP24 GP16:GP19 GP11:GP14">
    <cfRule type="cellIs" dxfId="55" priority="55" operator="between">
      <formula>0.001</formula>
      <formula>0.3</formula>
    </cfRule>
    <cfRule type="cellIs" dxfId="54" priority="56" operator="greaterThan">
      <formula>0.7</formula>
    </cfRule>
  </conditionalFormatting>
  <conditionalFormatting sqref="GW29:GY29 GW24:GY24 GW19:GY19 GW14:GY14 GW9:GY9 GW26:GY26 GW21:GY21 GW16:GY16 GW11:GY11 GW6:GY6 GZ26:GZ29 GZ21:GZ24 GZ16:GZ19 GZ11:GZ14">
    <cfRule type="cellIs" dxfId="53" priority="53" operator="between">
      <formula>0.001</formula>
      <formula>0.3</formula>
    </cfRule>
    <cfRule type="cellIs" dxfId="52" priority="54" operator="greaterThan">
      <formula>0.7</formula>
    </cfRule>
  </conditionalFormatting>
  <conditionalFormatting sqref="HG29:HI29 HG24:HI24 HG19:HI19 HG14:HI14 HG9:HI9 HG26:HI26 HG21:HI21 HG16:HI16 HG11:HI11 HG6:HI6 HJ26:HJ29 HJ21:HJ24 HJ16:HJ19 HJ11:HJ14">
    <cfRule type="cellIs" dxfId="51" priority="51" operator="between">
      <formula>0.001</formula>
      <formula>0.3</formula>
    </cfRule>
    <cfRule type="cellIs" dxfId="50" priority="52" operator="greaterThan">
      <formula>0.7</formula>
    </cfRule>
  </conditionalFormatting>
  <conditionalFormatting sqref="HQ29:HS29 HQ24:HS24 HQ19:HS19 HQ14:HS14 HQ9:HS9 HQ26:HS26 HQ21:HS21 HQ16:HS16 HQ11:HS11 HQ6:HS6 HT26:HT29 HT21:HT24 HT16:HT19 HT11:HT14">
    <cfRule type="cellIs" dxfId="49" priority="49" operator="between">
      <formula>0.001</formula>
      <formula>0.3</formula>
    </cfRule>
    <cfRule type="cellIs" dxfId="48" priority="50" operator="greaterThan">
      <formula>0.7</formula>
    </cfRule>
  </conditionalFormatting>
  <conditionalFormatting sqref="IA29:IC29 IA24:IC24 IA19:IC19 IA14:IC14 IA9:IC9 IA26:IC26 IA21:IC21 IA16:IC16 IA11:IC11 IA6:IC6 ID26:ID29 ID21:ID24 ID16:ID19 ID11:ID14">
    <cfRule type="cellIs" dxfId="47" priority="47" operator="between">
      <formula>0.001</formula>
      <formula>0.3</formula>
    </cfRule>
    <cfRule type="cellIs" dxfId="46" priority="48" operator="greaterThan">
      <formula>0.7</formula>
    </cfRule>
  </conditionalFormatting>
  <conditionalFormatting sqref="IK29:IM29 IK24:IM24 IK19:IM19 IK14:IM14 IK9:IM9 IK26:IM26 IK21:IM21 IK16:IM16 IK11:IM11 IK6:IM6 IN26:IN29 IN21:IN24 IN16:IN19 IN11:IN14">
    <cfRule type="cellIs" dxfId="45" priority="45" operator="between">
      <formula>0.001</formula>
      <formula>0.3</formula>
    </cfRule>
    <cfRule type="cellIs" dxfId="44" priority="46" operator="greaterThan">
      <formula>0.7</formula>
    </cfRule>
  </conditionalFormatting>
  <conditionalFormatting sqref="IU29:IW29 IU24:IW24 IU19:IW19 IU14:IW14 IU9:IW9 IU26:IW26 IU21:IW21 IU16:IW16 IU11:IW11 IU6:IW6 IX26:IX29 IX21:IX24 IX16:IX19 IX11:IX14">
    <cfRule type="cellIs" dxfId="43" priority="43" operator="between">
      <formula>0.001</formula>
      <formula>0.3</formula>
    </cfRule>
    <cfRule type="cellIs" dxfId="42" priority="44" operator="greaterThan">
      <formula>0.7</formula>
    </cfRule>
  </conditionalFormatting>
  <conditionalFormatting sqref="JE29:JG29 JE24:JG24 JE19:JG19 JE14:JG14 JE9:JG9 JE26:JG26 JE21:JG21 JE16:JG16 JE11:JG11 JE6:JG6 JH26:JH29 JH21:JH24 JH16:JH19 JH11:JH14">
    <cfRule type="cellIs" dxfId="41" priority="41" operator="between">
      <formula>0.001</formula>
      <formula>0.3</formula>
    </cfRule>
    <cfRule type="cellIs" dxfId="40" priority="42" operator="greaterThan">
      <formula>0.7</formula>
    </cfRule>
  </conditionalFormatting>
  <conditionalFormatting sqref="JO29:JQ29 JO24:JQ24 JO19:JQ19 JO14:JQ14 JO9:JQ9 JO26:JQ26 JO21:JQ21 JO16:JQ16 JO11:JQ11 JO6:JQ6 JR26:JR29 JR21:JR24 JR16:JR19 JR11:JR14">
    <cfRule type="cellIs" dxfId="39" priority="39" operator="between">
      <formula>0.001</formula>
      <formula>0.3</formula>
    </cfRule>
    <cfRule type="cellIs" dxfId="38" priority="40" operator="greaterThan">
      <formula>0.7</formula>
    </cfRule>
  </conditionalFormatting>
  <conditionalFormatting sqref="JY29:KA29 JY24:KA24 JY19:KA19 JY14:KA14 JY9:KA9 JY26:KA26 JY21:KA21 JY16:KA16 JY11:KA11 JY6:KA6 KB26:KB29 KB21:KB24 KB16:KB19 KB11:KB14">
    <cfRule type="cellIs" dxfId="37" priority="37" operator="between">
      <formula>0.001</formula>
      <formula>0.3</formula>
    </cfRule>
    <cfRule type="cellIs" dxfId="36" priority="38" operator="greaterThan">
      <formula>0.7</formula>
    </cfRule>
  </conditionalFormatting>
  <conditionalFormatting sqref="KI29:KK29 KI24:KK24 KI19:KK19 KI14:KK14 KI9:KK9 KI26:KK26 KI21:KK21 KI16:KK16 KI11:KK11 KI6:KK6 KL26:KL29 KL21:KL24 KL16:KL19 KL11:KL14">
    <cfRule type="cellIs" dxfId="35" priority="35" operator="between">
      <formula>0.001</formula>
      <formula>0.3</formula>
    </cfRule>
    <cfRule type="cellIs" dxfId="34" priority="36" operator="greaterThan">
      <formula>0.7</formula>
    </cfRule>
  </conditionalFormatting>
  <conditionalFormatting sqref="KS29:KU29 KS24:KU24 KS19:KU19 KS14:KU14 KS9:KU9 KS26:KU26 KS21:KU21 KS16:KU16 KS11:KU11 KS6:KU6 KV26:KV29 KV21:KV24 KV16:KV19 KV11:KV14">
    <cfRule type="cellIs" dxfId="33" priority="33" operator="between">
      <formula>0.001</formula>
      <formula>0.3</formula>
    </cfRule>
    <cfRule type="cellIs" dxfId="32" priority="34" operator="greaterThan">
      <formula>0.7</formula>
    </cfRule>
  </conditionalFormatting>
  <conditionalFormatting sqref="LC29:LE29 LC24:LE24 LC19:LE19 LC14:LE14 LC9:LE9 LC26:LE26 LC21:LE21 LC16:LE16 LC11:LE11 LC6:LE6 LF26:LF29 LF21:LF24 LF16:LF19 LF11:LF14">
    <cfRule type="cellIs" dxfId="31" priority="31" operator="between">
      <formula>0.001</formula>
      <formula>0.3</formula>
    </cfRule>
    <cfRule type="cellIs" dxfId="30" priority="32" operator="greaterThan">
      <formula>0.7</formula>
    </cfRule>
  </conditionalFormatting>
  <conditionalFormatting sqref="LM29:LO29 LM24:LO24 LM19:LO19 LM14:LO14 LM9:LO9 LM26:LO26 LM21:LO21 LM16:LO16 LM11:LO11 LM6:LO6 LP26:LP29 LP21:LP24 LP16:LP19 LP11:LP14">
    <cfRule type="cellIs" dxfId="29" priority="29" operator="between">
      <formula>0.001</formula>
      <formula>0.3</formula>
    </cfRule>
    <cfRule type="cellIs" dxfId="28" priority="30" operator="greaterThan">
      <formula>0.7</formula>
    </cfRule>
  </conditionalFormatting>
  <conditionalFormatting sqref="LW29:LY29 LW24:LY24 LW19:LY19 LW14:LY14 LW9:LY9 LW26:LY26 LW21:LY21 LW16:LY16 LW11:LY11 LW6:LY6 LZ26:LZ29 LZ21:LZ24 LZ16:LZ19 LZ11:LZ14">
    <cfRule type="cellIs" dxfId="27" priority="27" operator="between">
      <formula>0.001</formula>
      <formula>0.3</formula>
    </cfRule>
    <cfRule type="cellIs" dxfId="26" priority="28" operator="greaterThan">
      <formula>0.7</formula>
    </cfRule>
  </conditionalFormatting>
  <conditionalFormatting sqref="MG29:MI29 MG24:MI24 MG19:MI19 MG14:MI14 MG9:MI9 MG26:MI26 MG21:MI21 MG16:MI16 MG11:MI11 MG6:MI6 MJ26:MJ29 MJ21:MJ24 MJ16:MJ19 MJ11:MJ14">
    <cfRule type="cellIs" dxfId="25" priority="25" operator="between">
      <formula>0.001</formula>
      <formula>0.3</formula>
    </cfRule>
    <cfRule type="cellIs" dxfId="24" priority="26" operator="greaterThan">
      <formula>0.7</formula>
    </cfRule>
  </conditionalFormatting>
  <conditionalFormatting sqref="MQ29:MS29 MQ24:MS24 MQ19:MS19 MQ14:MS14 MQ9:MS9 MQ26:MS26 MQ21:MS21 MQ16:MS16 MQ11:MS11 MQ6:MS6 MT26:MT29 MT21:MT24 MT16:MT19 MT11:MT14">
    <cfRule type="cellIs" dxfId="23" priority="23" operator="between">
      <formula>0.001</formula>
      <formula>0.3</formula>
    </cfRule>
    <cfRule type="cellIs" dxfId="22" priority="24" operator="greaterThan">
      <formula>0.7</formula>
    </cfRule>
  </conditionalFormatting>
  <conditionalFormatting sqref="NA29:NC29 NA24:NC24 NA19:NC19 NA14:NC14 NA9:NC9 NA26:NC26 NA21:NC21 NA16:NC16 NA11:NC11 NA6:NC6 ND26:ND29 ND21:ND24 ND16:ND19 ND11:ND14">
    <cfRule type="cellIs" dxfId="21" priority="21" operator="between">
      <formula>0.001</formula>
      <formula>0.3</formula>
    </cfRule>
    <cfRule type="cellIs" dxfId="20" priority="22" operator="greaterThan">
      <formula>0.7</formula>
    </cfRule>
  </conditionalFormatting>
  <conditionalFormatting sqref="NK29:NM29 NK24:NM24 NK19:NM19 NK14:NM14 NK9:NM9 NK26:NM26 NK21:NM21 NK16:NM16 NK11:NM11 NK6:NM6 NN26:NN29 NN21:NN24 NN16:NN19 NN11:NN14">
    <cfRule type="cellIs" dxfId="19" priority="19" operator="between">
      <formula>0.001</formula>
      <formula>0.3</formula>
    </cfRule>
    <cfRule type="cellIs" dxfId="18" priority="20" operator="greaterThan">
      <formula>0.7</formula>
    </cfRule>
  </conditionalFormatting>
  <conditionalFormatting sqref="NU29:NW29 NU24:NW24 NU19:NW19 NU14:NW14 NU9:NW9 NU26:NW26 NU21:NW21 NU16:NW16 NU11:NW11 NU6:NW6 NX26:NX29 NX21:NX24 NX16:NX19 NX11:NX14">
    <cfRule type="cellIs" dxfId="17" priority="17" operator="between">
      <formula>0.001</formula>
      <formula>0.3</formula>
    </cfRule>
    <cfRule type="cellIs" dxfId="16" priority="18" operator="greaterThan">
      <formula>0.7</formula>
    </cfRule>
  </conditionalFormatting>
  <conditionalFormatting sqref="OE29:OG29 OE24:OG24 OE19:OG19 OE14:OG14 OE9:OG9 OE26:OG26 OE21:OG21 OE16:OG16 OE11:OG11 OE6:OG6 OH26:OH29 OH21:OH24 OH16:OH19 OH11:OH14">
    <cfRule type="cellIs" dxfId="15" priority="15" operator="between">
      <formula>0.001</formula>
      <formula>0.3</formula>
    </cfRule>
    <cfRule type="cellIs" dxfId="14" priority="16" operator="greaterThan">
      <formula>0.7</formula>
    </cfRule>
  </conditionalFormatting>
  <conditionalFormatting sqref="OO39:OQ39 OO34:OQ34 OO6:OQ6 OR34:OR39 OO20:OR20 OO13:OR13 OO38 OO9:OO11 OP9:OQ9 OO16:OQ18 OO23:OQ25 OO30:OQ32 OO27:OR27">
    <cfRule type="cellIs" dxfId="13" priority="13" operator="between">
      <formula>0.001</formula>
      <formula>0.3</formula>
    </cfRule>
    <cfRule type="cellIs" dxfId="12" priority="14" operator="greaterThan">
      <formula>0.7</formula>
    </cfRule>
  </conditionalFormatting>
  <conditionalFormatting sqref="OZ38:PA38 OY33:PA33 OY5:PA5 PB33:PB38 OY19:PB19 OY12:PB12 OY26:PB26 OZ15:PA17 OZ8:PA8 OZ22:PA24 OZ29:PA31">
    <cfRule type="cellIs" dxfId="11" priority="11" operator="between">
      <formula>0.001</formula>
      <formula>0.3</formula>
    </cfRule>
    <cfRule type="cellIs" dxfId="10" priority="12" operator="greaterThan">
      <formula>0.7</formula>
    </cfRule>
  </conditionalFormatting>
  <conditionalFormatting sqref="PK39:PL39 PJ34:PL34 PJ6:PL6 PM34:PM39 PJ20:PM20 PJ13:PM13 PJ27:PM27 PK16:PL18 PK9:PL9 PK23:PL25 PK30:PL32">
    <cfRule type="cellIs" dxfId="9" priority="9" operator="between">
      <formula>0.001</formula>
      <formula>0.3</formula>
    </cfRule>
    <cfRule type="cellIs" dxfId="8" priority="10" operator="greaterThan">
      <formula>0.7</formula>
    </cfRule>
  </conditionalFormatting>
  <conditionalFormatting sqref="PV39:PW39 PU34:PW34 PU6:PW6 PX34:PX39 PU20:PX20 PU13:PX13 PU27:PX27 PV16:PW18 PV9:PW9 PV23:PW25 PW30:PW32 PV30:PV31">
    <cfRule type="cellIs" dxfId="7" priority="7" operator="between">
      <formula>0.001</formula>
      <formula>0.3</formula>
    </cfRule>
    <cfRule type="cellIs" dxfId="6" priority="8" operator="greaterThan">
      <formula>0.7</formula>
    </cfRule>
  </conditionalFormatting>
  <conditionalFormatting sqref="QG39:QH39 QF34:QH34 QF6:QH6 QI34:QI39 QF20:QI20 QF13:QI13 QF27:QI27 QG16:QH18 QG9:QH9 QG23:QH25 QH30:QH32 QG30:QG31">
    <cfRule type="cellIs" dxfId="5" priority="5" operator="between">
      <formula>0.001</formula>
      <formula>0.3</formula>
    </cfRule>
    <cfRule type="cellIs" dxfId="4" priority="6" operator="greaterThan">
      <formula>0.7</formula>
    </cfRule>
  </conditionalFormatting>
  <conditionalFormatting sqref="QR39:QS39 QQ34:QS34 QQ6:QS6 QT34:QT39 QQ20:QT20 QQ13:QT13 QQ27:QT27 QR16:QS18 QR9:QS9 QR23:QS25 QS30:QS32 QR30:QR31">
    <cfRule type="cellIs" dxfId="3" priority="3" operator="between">
      <formula>0.001</formula>
      <formula>0.3</formula>
    </cfRule>
    <cfRule type="cellIs" dxfId="2" priority="4" operator="greaterThan">
      <formula>0.7</formula>
    </cfRule>
  </conditionalFormatting>
  <conditionalFormatting sqref="RC39:RD39 RB34:RD34 RB6:RD6 RE34:RE39 RB20:RE20 RB13:RE13 RB27:RE27 RC16:RD18 RC9:RD9 RC23:RD25 RD30:RD32 RC30:RC31">
    <cfRule type="cellIs" dxfId="1" priority="1" operator="between">
      <formula>0.001</formula>
      <formula>0.3</formula>
    </cfRule>
    <cfRule type="cellIs" dxfId="0" priority="2" operator="greaterThan">
      <formula>0.7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usz13"/>
  <dimension ref="A2:AD35"/>
  <sheetViews>
    <sheetView workbookViewId="0">
      <selection activeCell="J38" sqref="J38"/>
    </sheetView>
  </sheetViews>
  <sheetFormatPr defaultRowHeight="14.25"/>
  <cols>
    <col min="1" max="1" width="16.25" style="98" customWidth="1"/>
    <col min="2" max="2" width="13.75" style="98" customWidth="1"/>
    <col min="3" max="3" width="4.375" style="98" customWidth="1"/>
    <col min="4" max="4" width="11.375" style="98" bestFit="1" customWidth="1"/>
    <col min="5" max="5" width="13.5" style="98" customWidth="1"/>
    <col min="6" max="6" width="13.125" style="98" customWidth="1"/>
    <col min="7" max="7" width="14.25" style="98" bestFit="1" customWidth="1"/>
    <col min="8" max="8" width="13.625" style="98" bestFit="1" customWidth="1"/>
    <col min="9" max="9" width="16.875" style="98" bestFit="1" customWidth="1"/>
    <col min="10" max="10" width="15.5" style="98" customWidth="1"/>
    <col min="11" max="11" width="19.75" style="98" bestFit="1" customWidth="1"/>
    <col min="12" max="12" width="18.375" style="98" customWidth="1"/>
    <col min="13" max="13" width="19.5" style="98" bestFit="1" customWidth="1"/>
    <col min="14" max="14" width="18.125" style="98" customWidth="1"/>
    <col min="15" max="15" width="16.25" style="98" customWidth="1"/>
    <col min="16" max="16" width="12.125" style="98" bestFit="1" customWidth="1"/>
    <col min="17" max="17" width="25.125" style="98" customWidth="1"/>
    <col min="18" max="18" width="23.625" style="98" customWidth="1"/>
    <col min="19" max="19" width="19.5" style="98" customWidth="1"/>
    <col min="20" max="20" width="18.125" style="98" customWidth="1"/>
    <col min="21" max="21" width="23.125" style="98" customWidth="1"/>
    <col min="22" max="22" width="13.25" style="98" customWidth="1"/>
    <col min="23" max="23" width="19.75" style="98" customWidth="1"/>
    <col min="24" max="24" width="22.375" style="98" customWidth="1"/>
    <col min="25" max="25" width="18.875" style="98" customWidth="1"/>
    <col min="26" max="26" width="11.375" style="98" bestFit="1" customWidth="1"/>
    <col min="27" max="27" width="18.375" style="98" customWidth="1"/>
    <col min="28" max="28" width="28.375" style="98" customWidth="1"/>
    <col min="29" max="29" width="23.875" style="98" customWidth="1"/>
    <col min="30" max="30" width="18.25" style="98" customWidth="1"/>
    <col min="31" max="16384" width="9" style="98"/>
  </cols>
  <sheetData>
    <row r="2" spans="1:30">
      <c r="A2" s="98" t="s">
        <v>49</v>
      </c>
      <c r="B2" s="98" t="s">
        <v>50</v>
      </c>
      <c r="C2" s="98" t="s">
        <v>5</v>
      </c>
      <c r="D2" s="98" t="s">
        <v>6</v>
      </c>
      <c r="E2" s="98" t="s">
        <v>7</v>
      </c>
      <c r="F2" s="98" t="s">
        <v>8</v>
      </c>
      <c r="G2" s="98" t="s">
        <v>9</v>
      </c>
      <c r="H2" s="98" t="s">
        <v>10</v>
      </c>
      <c r="I2" s="98" t="s">
        <v>11</v>
      </c>
      <c r="J2" s="98" t="s">
        <v>12</v>
      </c>
      <c r="K2" s="98" t="s">
        <v>13</v>
      </c>
      <c r="L2" s="98" t="s">
        <v>14</v>
      </c>
      <c r="M2" s="98" t="s">
        <v>15</v>
      </c>
      <c r="N2" s="98" t="s">
        <v>16</v>
      </c>
      <c r="O2" s="98" t="s">
        <v>17</v>
      </c>
      <c r="P2" s="98" t="s">
        <v>18</v>
      </c>
      <c r="Q2" s="98" t="s">
        <v>19</v>
      </c>
      <c r="R2" s="98" t="s">
        <v>20</v>
      </c>
      <c r="S2" s="98" t="s">
        <v>21</v>
      </c>
      <c r="T2" s="98" t="s">
        <v>22</v>
      </c>
      <c r="U2" s="98" t="s">
        <v>23</v>
      </c>
      <c r="V2" s="98" t="s">
        <v>24</v>
      </c>
      <c r="W2" s="98" t="s">
        <v>25</v>
      </c>
      <c r="X2" s="98" t="s">
        <v>26</v>
      </c>
      <c r="Y2" s="98" t="s">
        <v>27</v>
      </c>
      <c r="Z2" s="98" t="s">
        <v>28</v>
      </c>
      <c r="AA2" s="98" t="s">
        <v>29</v>
      </c>
      <c r="AB2" s="98" t="s">
        <v>30</v>
      </c>
      <c r="AC2" s="98" t="s">
        <v>31</v>
      </c>
      <c r="AD2" s="98" t="s">
        <v>32</v>
      </c>
    </row>
    <row r="3" spans="1:30">
      <c r="A3" s="98">
        <v>2</v>
      </c>
      <c r="B3" s="98">
        <v>4</v>
      </c>
      <c r="C3" s="98">
        <v>8</v>
      </c>
      <c r="D3" s="98">
        <v>112.5</v>
      </c>
      <c r="E3" s="98">
        <v>200</v>
      </c>
      <c r="F3" s="98">
        <v>-87.5</v>
      </c>
      <c r="G3" s="98">
        <v>3</v>
      </c>
      <c r="H3" s="98">
        <v>33.3333333</v>
      </c>
      <c r="I3" s="98">
        <v>1</v>
      </c>
      <c r="J3" s="98">
        <v>2</v>
      </c>
      <c r="K3" s="98">
        <v>200</v>
      </c>
      <c r="L3" s="98">
        <v>-75</v>
      </c>
      <c r="M3" s="98">
        <v>200</v>
      </c>
      <c r="N3" s="98">
        <v>-43.75</v>
      </c>
      <c r="O3" s="98">
        <v>4.5714286</v>
      </c>
      <c r="P3" s="98">
        <v>37.5</v>
      </c>
      <c r="Q3" s="98">
        <v>1</v>
      </c>
      <c r="R3" s="98">
        <v>2</v>
      </c>
      <c r="S3" s="98">
        <v>2</v>
      </c>
      <c r="T3" s="98">
        <v>2</v>
      </c>
      <c r="U3" s="98">
        <v>-150</v>
      </c>
      <c r="V3" s="98">
        <v>2.2857143</v>
      </c>
      <c r="W3" s="98">
        <v>1</v>
      </c>
      <c r="X3" s="98">
        <v>150</v>
      </c>
      <c r="Y3" s="98">
        <v>75</v>
      </c>
      <c r="Z3" s="98">
        <v>0.75</v>
      </c>
      <c r="AA3" s="98">
        <v>-8.9259099999999994E-2</v>
      </c>
      <c r="AB3" s="98">
        <v>-2.563E-4</v>
      </c>
      <c r="AC3" s="98">
        <v>88.302303199999997</v>
      </c>
      <c r="AD3" s="98">
        <v>0</v>
      </c>
    </row>
    <row r="4" spans="1:30">
      <c r="A4" s="98">
        <v>1</v>
      </c>
      <c r="B4" s="98">
        <v>4</v>
      </c>
      <c r="C4" s="98">
        <v>7</v>
      </c>
      <c r="D4" s="98">
        <v>937.5</v>
      </c>
      <c r="E4" s="98">
        <v>937.5</v>
      </c>
      <c r="F4" s="98">
        <v>0</v>
      </c>
      <c r="G4" s="98">
        <v>3</v>
      </c>
      <c r="H4" s="98">
        <v>100</v>
      </c>
      <c r="I4" s="98">
        <v>3</v>
      </c>
      <c r="J4" s="98">
        <v>0</v>
      </c>
      <c r="K4" s="98">
        <v>612.5</v>
      </c>
      <c r="L4" s="98">
        <v>0</v>
      </c>
      <c r="M4" s="98">
        <v>312.5</v>
      </c>
      <c r="N4" s="98">
        <v>0</v>
      </c>
      <c r="O4" s="98">
        <v>100</v>
      </c>
      <c r="P4" s="98">
        <v>312.5</v>
      </c>
      <c r="Q4" s="98">
        <v>3</v>
      </c>
      <c r="R4" s="98">
        <v>0</v>
      </c>
      <c r="S4" s="98">
        <v>37</v>
      </c>
      <c r="T4" s="98">
        <v>0</v>
      </c>
      <c r="U4" s="98">
        <v>-237.5</v>
      </c>
      <c r="V4" s="98">
        <v>100</v>
      </c>
      <c r="W4" s="98">
        <v>1</v>
      </c>
      <c r="X4" s="98">
        <v>237.5</v>
      </c>
      <c r="Y4" s="98">
        <v>394.73684209999999</v>
      </c>
      <c r="Z4" s="98">
        <v>11.8421053</v>
      </c>
      <c r="AA4" s="98">
        <v>0</v>
      </c>
      <c r="AB4" s="98">
        <v>3.9623000000000002E-3</v>
      </c>
      <c r="AC4" s="98">
        <v>814.36855089999995</v>
      </c>
      <c r="AD4" s="98">
        <v>0</v>
      </c>
    </row>
    <row r="5" spans="1:30">
      <c r="A5" s="98">
        <v>2</v>
      </c>
      <c r="B5" s="98">
        <v>3</v>
      </c>
      <c r="C5" s="98">
        <v>6</v>
      </c>
      <c r="D5" s="98">
        <v>-87.5</v>
      </c>
      <c r="E5" s="98">
        <v>100</v>
      </c>
      <c r="F5" s="98">
        <v>-187.5</v>
      </c>
      <c r="G5" s="98">
        <v>5</v>
      </c>
      <c r="H5" s="98">
        <v>20</v>
      </c>
      <c r="I5" s="98">
        <v>1</v>
      </c>
      <c r="J5" s="98">
        <v>4</v>
      </c>
      <c r="K5" s="98">
        <v>100</v>
      </c>
      <c r="L5" s="98">
        <v>-75</v>
      </c>
      <c r="M5" s="98">
        <v>100</v>
      </c>
      <c r="N5" s="98">
        <v>-46.875</v>
      </c>
      <c r="O5" s="98">
        <v>2.1333332999999999</v>
      </c>
      <c r="P5" s="98">
        <v>-17.5</v>
      </c>
      <c r="Q5" s="98">
        <v>1</v>
      </c>
      <c r="R5" s="98">
        <v>4</v>
      </c>
      <c r="S5" s="98">
        <v>5</v>
      </c>
      <c r="T5" s="98">
        <v>3</v>
      </c>
      <c r="U5" s="98">
        <v>-362.5</v>
      </c>
      <c r="V5" s="98">
        <v>0.53333330000000001</v>
      </c>
      <c r="W5" s="98">
        <v>1</v>
      </c>
      <c r="X5" s="98">
        <v>362.5</v>
      </c>
      <c r="Y5" s="98">
        <v>-24.137930999999998</v>
      </c>
      <c r="Z5" s="98">
        <v>-0.24137929999999999</v>
      </c>
      <c r="AA5" s="98">
        <v>-0.14876519999999999</v>
      </c>
      <c r="AB5" s="98">
        <v>-9.3749999999999997E-4</v>
      </c>
      <c r="AC5" s="98">
        <v>-71.926073400000007</v>
      </c>
      <c r="AD5" s="98">
        <v>0</v>
      </c>
    </row>
    <row r="6" spans="1:30">
      <c r="A6" s="98">
        <v>1</v>
      </c>
      <c r="B6" s="98">
        <v>3</v>
      </c>
      <c r="C6" s="98">
        <v>5</v>
      </c>
      <c r="D6" s="98">
        <v>450</v>
      </c>
      <c r="E6" s="98">
        <v>450</v>
      </c>
      <c r="F6" s="98">
        <v>0</v>
      </c>
      <c r="G6" s="98">
        <v>5</v>
      </c>
      <c r="H6" s="98">
        <v>100</v>
      </c>
      <c r="I6" s="98">
        <v>5</v>
      </c>
      <c r="J6" s="98">
        <v>0</v>
      </c>
      <c r="K6" s="98">
        <v>175</v>
      </c>
      <c r="L6" s="98">
        <v>0</v>
      </c>
      <c r="M6" s="98">
        <v>90</v>
      </c>
      <c r="N6" s="98">
        <v>0</v>
      </c>
      <c r="O6" s="98">
        <v>100</v>
      </c>
      <c r="P6" s="98">
        <v>90</v>
      </c>
      <c r="Q6" s="98">
        <v>5</v>
      </c>
      <c r="R6" s="98">
        <v>0</v>
      </c>
      <c r="S6" s="98">
        <v>2</v>
      </c>
      <c r="T6" s="98">
        <v>0</v>
      </c>
      <c r="U6" s="98">
        <v>-62.5</v>
      </c>
      <c r="V6" s="98">
        <v>100</v>
      </c>
      <c r="W6" s="98">
        <v>1</v>
      </c>
      <c r="X6" s="98">
        <v>62.5</v>
      </c>
      <c r="Y6" s="98">
        <v>720</v>
      </c>
      <c r="Z6" s="98">
        <v>36</v>
      </c>
      <c r="AA6" s="98">
        <v>0</v>
      </c>
      <c r="AB6" s="98">
        <v>2.4875000000000001E-3</v>
      </c>
      <c r="AC6" s="98">
        <v>398.57114439999998</v>
      </c>
      <c r="AD6" s="98">
        <v>0</v>
      </c>
    </row>
    <row r="7" spans="1:30">
      <c r="A7" s="98">
        <v>2</v>
      </c>
      <c r="B7" s="98">
        <v>2</v>
      </c>
      <c r="C7" s="98">
        <v>4</v>
      </c>
      <c r="D7" s="98">
        <v>175</v>
      </c>
      <c r="E7" s="98">
        <v>1800</v>
      </c>
      <c r="F7" s="98">
        <v>-1625</v>
      </c>
      <c r="G7" s="98">
        <v>13</v>
      </c>
      <c r="H7" s="98">
        <v>53.846153800000003</v>
      </c>
      <c r="I7" s="98">
        <v>7</v>
      </c>
      <c r="J7" s="98">
        <v>6</v>
      </c>
      <c r="K7" s="98">
        <v>750</v>
      </c>
      <c r="L7" s="98">
        <v>-337.5</v>
      </c>
      <c r="M7" s="98">
        <v>257.14285710000001</v>
      </c>
      <c r="N7" s="98">
        <v>-270.83333329999999</v>
      </c>
      <c r="O7" s="98">
        <v>0.94945049999999998</v>
      </c>
      <c r="P7" s="98">
        <v>13.4615385</v>
      </c>
      <c r="Q7" s="98">
        <v>3</v>
      </c>
      <c r="R7" s="98">
        <v>2</v>
      </c>
      <c r="S7" s="98">
        <v>6</v>
      </c>
      <c r="T7" s="98">
        <v>18</v>
      </c>
      <c r="U7" s="98">
        <v>-1112.5</v>
      </c>
      <c r="V7" s="98">
        <v>1.1076923000000001</v>
      </c>
      <c r="W7" s="98">
        <v>1</v>
      </c>
      <c r="X7" s="98">
        <v>1112.5</v>
      </c>
      <c r="Y7" s="98">
        <v>15.7303371</v>
      </c>
      <c r="Z7" s="98">
        <v>1.1011236</v>
      </c>
      <c r="AA7" s="98">
        <v>-6.8432000000000007E-2</v>
      </c>
      <c r="AB7" s="98">
        <v>1.5807E-3</v>
      </c>
      <c r="AC7" s="98">
        <v>-49.7396083</v>
      </c>
      <c r="AD7" s="98">
        <v>0</v>
      </c>
    </row>
    <row r="8" spans="1:30">
      <c r="A8" s="98">
        <v>1</v>
      </c>
      <c r="B8" s="98">
        <v>2</v>
      </c>
      <c r="C8" s="98">
        <v>3</v>
      </c>
      <c r="D8" s="98">
        <v>-300</v>
      </c>
      <c r="E8" s="98">
        <v>225</v>
      </c>
      <c r="F8" s="98">
        <v>-525</v>
      </c>
      <c r="G8" s="98">
        <v>13</v>
      </c>
      <c r="H8" s="98">
        <v>15.384615399999999</v>
      </c>
      <c r="I8" s="98">
        <v>2</v>
      </c>
      <c r="J8" s="98">
        <v>9</v>
      </c>
      <c r="K8" s="98">
        <v>212.5</v>
      </c>
      <c r="L8" s="98">
        <v>-100</v>
      </c>
      <c r="M8" s="98">
        <v>112.5</v>
      </c>
      <c r="N8" s="98">
        <v>-58.3333333</v>
      </c>
      <c r="O8" s="98">
        <v>1.9285714</v>
      </c>
      <c r="P8" s="98">
        <v>-23.076923099999998</v>
      </c>
      <c r="Q8" s="98">
        <v>1</v>
      </c>
      <c r="R8" s="98">
        <v>6</v>
      </c>
      <c r="S8" s="98">
        <v>2</v>
      </c>
      <c r="T8" s="98">
        <v>2</v>
      </c>
      <c r="U8" s="98">
        <v>-475</v>
      </c>
      <c r="V8" s="98">
        <v>0.42857139999999999</v>
      </c>
      <c r="W8" s="98">
        <v>1</v>
      </c>
      <c r="X8" s="98">
        <v>475</v>
      </c>
      <c r="Y8" s="98">
        <v>-63.1578947</v>
      </c>
      <c r="Z8" s="98">
        <v>-1.2631578999999999</v>
      </c>
      <c r="AA8" s="98">
        <v>-0.28754200000000002</v>
      </c>
      <c r="AB8" s="98">
        <v>-2.8410000000000002E-3</v>
      </c>
      <c r="AC8" s="98">
        <v>-271.63993369999997</v>
      </c>
      <c r="AD8" s="98">
        <v>0</v>
      </c>
    </row>
    <row r="9" spans="1:30">
      <c r="A9" s="98">
        <v>2</v>
      </c>
      <c r="B9" s="98">
        <v>1</v>
      </c>
      <c r="C9" s="98">
        <v>2</v>
      </c>
      <c r="D9" s="98">
        <v>0</v>
      </c>
      <c r="E9" s="98">
        <v>0</v>
      </c>
      <c r="F9" s="98">
        <v>0</v>
      </c>
      <c r="G9" s="98">
        <v>0</v>
      </c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100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>
        <v>100</v>
      </c>
      <c r="W9" s="98">
        <v>0</v>
      </c>
      <c r="X9" s="98">
        <v>0</v>
      </c>
      <c r="Y9" s="98">
        <v>0</v>
      </c>
      <c r="Z9" s="98">
        <v>-99999</v>
      </c>
      <c r="AA9" s="98">
        <v>0</v>
      </c>
      <c r="AB9" s="98">
        <v>0</v>
      </c>
      <c r="AC9" s="98">
        <v>-99999</v>
      </c>
      <c r="AD9" s="98">
        <v>0</v>
      </c>
    </row>
    <row r="10" spans="1:30">
      <c r="A10" s="98">
        <v>1</v>
      </c>
      <c r="B10" s="98">
        <v>1</v>
      </c>
      <c r="C10" s="98">
        <v>1</v>
      </c>
      <c r="D10" s="98">
        <v>0</v>
      </c>
      <c r="E10" s="98">
        <v>0</v>
      </c>
      <c r="F10" s="98">
        <v>0</v>
      </c>
      <c r="G10" s="98">
        <v>0</v>
      </c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100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>
        <v>100</v>
      </c>
      <c r="W10" s="98">
        <v>0</v>
      </c>
      <c r="X10" s="98">
        <v>0</v>
      </c>
      <c r="Y10" s="98">
        <v>0</v>
      </c>
      <c r="Z10" s="98">
        <v>-99999</v>
      </c>
      <c r="AA10" s="98">
        <v>0</v>
      </c>
      <c r="AB10" s="98">
        <v>0</v>
      </c>
      <c r="AC10" s="98">
        <v>-99999</v>
      </c>
      <c r="AD10" s="98">
        <v>0</v>
      </c>
    </row>
    <row r="16" spans="1:30">
      <c r="A16" s="98" t="s">
        <v>49</v>
      </c>
      <c r="B16" s="98" t="s">
        <v>50</v>
      </c>
      <c r="C16" s="98" t="s">
        <v>5</v>
      </c>
      <c r="D16" s="98" t="s">
        <v>6</v>
      </c>
      <c r="E16" s="98" t="s">
        <v>7</v>
      </c>
      <c r="F16" s="98" t="s">
        <v>8</v>
      </c>
      <c r="G16" s="98" t="s">
        <v>9</v>
      </c>
      <c r="H16" s="98" t="s">
        <v>10</v>
      </c>
      <c r="I16" s="98" t="s">
        <v>11</v>
      </c>
      <c r="J16" s="98" t="s">
        <v>12</v>
      </c>
      <c r="K16" s="98" t="s">
        <v>13</v>
      </c>
      <c r="L16" s="98" t="s">
        <v>14</v>
      </c>
      <c r="M16" s="98" t="s">
        <v>15</v>
      </c>
      <c r="N16" s="98" t="s">
        <v>16</v>
      </c>
      <c r="O16" s="98" t="s">
        <v>17</v>
      </c>
      <c r="P16" s="98" t="s">
        <v>18</v>
      </c>
      <c r="Q16" s="98" t="s">
        <v>19</v>
      </c>
      <c r="R16" s="98" t="s">
        <v>20</v>
      </c>
      <c r="S16" s="98" t="s">
        <v>21</v>
      </c>
      <c r="T16" s="98" t="s">
        <v>22</v>
      </c>
      <c r="U16" s="98" t="s">
        <v>23</v>
      </c>
      <c r="V16" s="98" t="s">
        <v>24</v>
      </c>
      <c r="W16" s="98" t="s">
        <v>25</v>
      </c>
      <c r="X16" s="98" t="s">
        <v>26</v>
      </c>
      <c r="Y16" s="98" t="s">
        <v>27</v>
      </c>
      <c r="Z16" s="98" t="s">
        <v>28</v>
      </c>
      <c r="AA16" s="98" t="s">
        <v>29</v>
      </c>
      <c r="AB16" s="98" t="s">
        <v>30</v>
      </c>
      <c r="AC16" s="98" t="s">
        <v>31</v>
      </c>
      <c r="AD16" s="98" t="s">
        <v>32</v>
      </c>
    </row>
    <row r="17" spans="1:30">
      <c r="A17" s="98">
        <v>2</v>
      </c>
      <c r="B17" s="98">
        <v>1</v>
      </c>
      <c r="C17" s="98">
        <v>2</v>
      </c>
      <c r="D17" s="98">
        <v>700</v>
      </c>
      <c r="E17" s="98">
        <v>3650</v>
      </c>
      <c r="F17" s="98">
        <v>-2950</v>
      </c>
      <c r="G17" s="98">
        <v>21</v>
      </c>
      <c r="H17" s="98">
        <v>42.857142899999999</v>
      </c>
      <c r="I17" s="98">
        <v>9</v>
      </c>
      <c r="J17" s="98">
        <v>12</v>
      </c>
      <c r="K17" s="98">
        <v>750</v>
      </c>
      <c r="L17" s="98">
        <v>-350</v>
      </c>
      <c r="M17" s="98">
        <v>405.55555559999999</v>
      </c>
      <c r="N17" s="98">
        <v>-245.83333329999999</v>
      </c>
      <c r="O17" s="98">
        <v>1.6497174999999999</v>
      </c>
      <c r="P17" s="98">
        <v>33.3333333</v>
      </c>
      <c r="Q17" s="98">
        <v>3</v>
      </c>
      <c r="R17" s="98">
        <v>6</v>
      </c>
      <c r="S17" s="98">
        <v>19</v>
      </c>
      <c r="T17" s="98">
        <v>30</v>
      </c>
      <c r="U17" s="98">
        <v>-1400</v>
      </c>
      <c r="V17" s="98">
        <v>1.2372881</v>
      </c>
      <c r="W17" s="98">
        <v>1</v>
      </c>
      <c r="X17" s="98">
        <v>1400</v>
      </c>
      <c r="Y17" s="98">
        <v>50</v>
      </c>
      <c r="Z17" s="98">
        <v>4.5</v>
      </c>
      <c r="AA17" s="98">
        <v>-6.3540000000000003E-3</v>
      </c>
      <c r="AB17" s="98">
        <v>3.3492000000000001E-3</v>
      </c>
      <c r="AC17" s="98">
        <v>137.4233801</v>
      </c>
      <c r="AD17" s="98">
        <v>0</v>
      </c>
    </row>
    <row r="18" spans="1:30">
      <c r="A18" s="98">
        <v>1</v>
      </c>
      <c r="B18" s="98">
        <v>1</v>
      </c>
      <c r="C18" s="98">
        <v>1</v>
      </c>
      <c r="D18" s="98">
        <v>-100</v>
      </c>
      <c r="E18" s="98">
        <v>475</v>
      </c>
      <c r="F18" s="98">
        <v>-575</v>
      </c>
      <c r="G18" s="98">
        <v>21</v>
      </c>
      <c r="H18" s="98">
        <v>52.380952399999998</v>
      </c>
      <c r="I18" s="98">
        <v>11</v>
      </c>
      <c r="J18" s="98">
        <v>10</v>
      </c>
      <c r="K18" s="98">
        <v>112.5</v>
      </c>
      <c r="L18" s="98">
        <v>-75</v>
      </c>
      <c r="M18" s="98">
        <v>43.181818200000002</v>
      </c>
      <c r="N18" s="98">
        <v>-57.5</v>
      </c>
      <c r="O18" s="98">
        <v>0.75098810000000005</v>
      </c>
      <c r="P18" s="98">
        <v>-4.7619047999999999</v>
      </c>
      <c r="Q18" s="98">
        <v>7</v>
      </c>
      <c r="R18" s="98">
        <v>3</v>
      </c>
      <c r="S18" s="98">
        <v>2</v>
      </c>
      <c r="T18" s="98">
        <v>2</v>
      </c>
      <c r="U18" s="98">
        <v>-337.5</v>
      </c>
      <c r="V18" s="98">
        <v>0.82608700000000002</v>
      </c>
      <c r="W18" s="98">
        <v>1</v>
      </c>
      <c r="X18" s="98">
        <v>337.5</v>
      </c>
      <c r="Y18" s="98">
        <v>-29.629629600000001</v>
      </c>
      <c r="Z18" s="98">
        <v>-3.2592593000000001</v>
      </c>
      <c r="AA18" s="98">
        <v>-0.1154548</v>
      </c>
      <c r="AB18" s="98">
        <v>-6.1390000000000001E-4</v>
      </c>
      <c r="AC18" s="98">
        <v>-29.798548400000001</v>
      </c>
      <c r="AD18" s="98">
        <v>0</v>
      </c>
    </row>
    <row r="19" spans="1:30">
      <c r="A19" s="98">
        <v>2</v>
      </c>
      <c r="B19" s="98">
        <v>2</v>
      </c>
      <c r="C19" s="98">
        <v>4</v>
      </c>
      <c r="D19" s="98">
        <v>-225</v>
      </c>
      <c r="E19" s="98">
        <v>19450</v>
      </c>
      <c r="F19" s="98">
        <v>-19675</v>
      </c>
      <c r="G19" s="98">
        <v>147</v>
      </c>
      <c r="H19" s="98">
        <v>57.142857100000001</v>
      </c>
      <c r="I19" s="98">
        <v>84</v>
      </c>
      <c r="J19" s="98">
        <v>61</v>
      </c>
      <c r="K19" s="98">
        <v>750</v>
      </c>
      <c r="L19" s="98">
        <v>-625</v>
      </c>
      <c r="M19" s="98">
        <v>231.547619</v>
      </c>
      <c r="N19" s="98">
        <v>-322.5409836</v>
      </c>
      <c r="O19" s="98">
        <v>0.71788589999999997</v>
      </c>
      <c r="P19" s="98">
        <v>-1.5306122</v>
      </c>
      <c r="Q19" s="98">
        <v>9</v>
      </c>
      <c r="R19" s="98">
        <v>5</v>
      </c>
      <c r="S19" s="98">
        <v>17</v>
      </c>
      <c r="T19" s="98">
        <v>15</v>
      </c>
      <c r="U19" s="98">
        <v>-4112.5</v>
      </c>
      <c r="V19" s="98">
        <v>0.9885642</v>
      </c>
      <c r="W19" s="98">
        <v>1</v>
      </c>
      <c r="X19" s="98">
        <v>4112.5</v>
      </c>
      <c r="Y19" s="98">
        <v>-5.4711245999999996</v>
      </c>
      <c r="Z19" s="98">
        <v>-4.5957447</v>
      </c>
      <c r="AA19" s="98">
        <v>-9.0564199999999997E-2</v>
      </c>
      <c r="AB19" s="98">
        <v>1.7195999999999999E-3</v>
      </c>
      <c r="AC19" s="98">
        <v>-139.71568339999999</v>
      </c>
      <c r="AD19" s="98">
        <v>0</v>
      </c>
    </row>
    <row r="20" spans="1:30">
      <c r="A20" s="98">
        <v>1</v>
      </c>
      <c r="B20" s="98">
        <v>2</v>
      </c>
      <c r="C20" s="98">
        <v>3</v>
      </c>
      <c r="D20" s="98">
        <v>1300</v>
      </c>
      <c r="E20" s="98">
        <v>7125</v>
      </c>
      <c r="F20" s="98">
        <v>-5825</v>
      </c>
      <c r="G20" s="98">
        <v>147</v>
      </c>
      <c r="H20" s="98">
        <v>50.340136100000002</v>
      </c>
      <c r="I20" s="98">
        <v>74</v>
      </c>
      <c r="J20" s="98">
        <v>64</v>
      </c>
      <c r="K20" s="98">
        <v>537.5</v>
      </c>
      <c r="L20" s="98">
        <v>-375</v>
      </c>
      <c r="M20" s="98">
        <v>96.283783799999995</v>
      </c>
      <c r="N20" s="98">
        <v>-91.015625</v>
      </c>
      <c r="O20" s="98">
        <v>1.0578818999999999</v>
      </c>
      <c r="P20" s="98">
        <v>8.8435374000000007</v>
      </c>
      <c r="Q20" s="98">
        <v>8</v>
      </c>
      <c r="R20" s="98">
        <v>6</v>
      </c>
      <c r="S20" s="98">
        <v>2</v>
      </c>
      <c r="T20" s="98">
        <v>2</v>
      </c>
      <c r="U20" s="98">
        <v>-1900</v>
      </c>
      <c r="V20" s="98">
        <v>1.223176</v>
      </c>
      <c r="W20" s="98">
        <v>1</v>
      </c>
      <c r="X20" s="98">
        <v>1900</v>
      </c>
      <c r="Y20" s="98">
        <v>68.421052599999996</v>
      </c>
      <c r="Z20" s="98">
        <v>50.631578900000001</v>
      </c>
      <c r="AA20" s="98">
        <v>0.251081</v>
      </c>
      <c r="AB20" s="98">
        <v>1.19986E-2</v>
      </c>
      <c r="AC20" s="98">
        <v>482.76999769999998</v>
      </c>
      <c r="AD20" s="98">
        <v>0</v>
      </c>
    </row>
    <row r="21" spans="1:30">
      <c r="A21" s="98">
        <v>1</v>
      </c>
      <c r="B21" s="98">
        <v>3</v>
      </c>
      <c r="C21" s="98">
        <v>5</v>
      </c>
      <c r="D21" s="98">
        <v>700</v>
      </c>
      <c r="E21" s="98">
        <v>5025</v>
      </c>
      <c r="F21" s="98">
        <v>-4325</v>
      </c>
      <c r="G21" s="98">
        <v>51</v>
      </c>
      <c r="H21" s="98">
        <v>58.823529399999998</v>
      </c>
      <c r="I21" s="98">
        <v>30</v>
      </c>
      <c r="J21" s="98">
        <v>21</v>
      </c>
      <c r="K21" s="98">
        <v>387.5</v>
      </c>
      <c r="L21" s="98">
        <v>-625</v>
      </c>
      <c r="M21" s="98">
        <v>167.5</v>
      </c>
      <c r="N21" s="98">
        <v>-205.952381</v>
      </c>
      <c r="O21" s="98">
        <v>0.81329479999999998</v>
      </c>
      <c r="P21" s="98">
        <v>13.725490199999999</v>
      </c>
      <c r="Q21" s="98">
        <v>6</v>
      </c>
      <c r="R21" s="98">
        <v>4</v>
      </c>
      <c r="S21" s="98">
        <v>6</v>
      </c>
      <c r="T21" s="98">
        <v>7</v>
      </c>
      <c r="U21" s="98">
        <v>-862.5</v>
      </c>
      <c r="V21" s="98">
        <v>1.1618497000000001</v>
      </c>
      <c r="W21" s="98">
        <v>1</v>
      </c>
      <c r="X21" s="98">
        <v>862.5</v>
      </c>
      <c r="Y21" s="98">
        <v>81.159420299999994</v>
      </c>
      <c r="Z21" s="98">
        <v>24.347826099999999</v>
      </c>
      <c r="AA21" s="98">
        <v>4.6048400000000003E-2</v>
      </c>
      <c r="AB21" s="98">
        <v>7.2636000000000003E-3</v>
      </c>
      <c r="AC21" s="98">
        <v>625.8840788</v>
      </c>
      <c r="AD21" s="98">
        <v>0</v>
      </c>
    </row>
    <row r="22" spans="1:30">
      <c r="A22" s="98">
        <v>2</v>
      </c>
      <c r="B22" s="98">
        <v>3</v>
      </c>
      <c r="C22" s="98">
        <v>6</v>
      </c>
      <c r="D22" s="98">
        <v>187.5</v>
      </c>
      <c r="E22" s="98">
        <v>2762.5</v>
      </c>
      <c r="F22" s="98">
        <v>-2575</v>
      </c>
      <c r="G22" s="98">
        <v>51</v>
      </c>
      <c r="H22" s="98">
        <v>49.019607800000003</v>
      </c>
      <c r="I22" s="98">
        <v>25</v>
      </c>
      <c r="J22" s="98">
        <v>24</v>
      </c>
      <c r="K22" s="98">
        <v>300</v>
      </c>
      <c r="L22" s="98">
        <v>-462.5</v>
      </c>
      <c r="M22" s="98">
        <v>110.5</v>
      </c>
      <c r="N22" s="98">
        <v>-107.29166669999999</v>
      </c>
      <c r="O22" s="98">
        <v>1.0299029</v>
      </c>
      <c r="P22" s="98">
        <v>3.6764706</v>
      </c>
      <c r="Q22" s="98">
        <v>4</v>
      </c>
      <c r="R22" s="98">
        <v>4</v>
      </c>
      <c r="S22" s="98">
        <v>2</v>
      </c>
      <c r="T22" s="98">
        <v>3</v>
      </c>
      <c r="U22" s="98">
        <v>-1137.5</v>
      </c>
      <c r="V22" s="98">
        <v>1.0728154999999999</v>
      </c>
      <c r="W22" s="98">
        <v>1</v>
      </c>
      <c r="X22" s="98">
        <v>1137.5</v>
      </c>
      <c r="Y22" s="98">
        <v>16.4835165</v>
      </c>
      <c r="Z22" s="98">
        <v>4.1208790999999998</v>
      </c>
      <c r="AA22" s="98">
        <v>-3.1847300000000002E-2</v>
      </c>
      <c r="AB22" s="98">
        <v>1.6061999999999999E-3</v>
      </c>
      <c r="AC22" s="98">
        <v>-46.047094199999997</v>
      </c>
      <c r="AD22" s="98">
        <v>0</v>
      </c>
    </row>
    <row r="23" spans="1:30">
      <c r="A23" s="98">
        <v>1</v>
      </c>
      <c r="B23" s="98">
        <v>4</v>
      </c>
      <c r="C23" s="98">
        <v>7</v>
      </c>
      <c r="D23" s="98">
        <v>9112.5</v>
      </c>
      <c r="E23" s="98">
        <v>18312.5</v>
      </c>
      <c r="F23" s="98">
        <v>-9200</v>
      </c>
      <c r="G23" s="98">
        <v>63</v>
      </c>
      <c r="H23" s="98">
        <v>53.968254000000002</v>
      </c>
      <c r="I23" s="98">
        <v>34</v>
      </c>
      <c r="J23" s="98">
        <v>29</v>
      </c>
      <c r="K23" s="98">
        <v>2575</v>
      </c>
      <c r="L23" s="98">
        <v>-625</v>
      </c>
      <c r="M23" s="98">
        <v>538.60294120000003</v>
      </c>
      <c r="N23" s="98">
        <v>-317.24137930000001</v>
      </c>
      <c r="O23" s="98">
        <v>1.6977701000000001</v>
      </c>
      <c r="P23" s="98">
        <v>144.64285709999999</v>
      </c>
      <c r="Q23" s="98">
        <v>4</v>
      </c>
      <c r="R23" s="98">
        <v>3</v>
      </c>
      <c r="S23" s="98">
        <v>27</v>
      </c>
      <c r="T23" s="98">
        <v>19</v>
      </c>
      <c r="U23" s="98">
        <v>-1350</v>
      </c>
      <c r="V23" s="98">
        <v>1.9904891</v>
      </c>
      <c r="W23" s="98">
        <v>1</v>
      </c>
      <c r="X23" s="98">
        <v>1350</v>
      </c>
      <c r="Y23" s="98">
        <v>675</v>
      </c>
      <c r="Z23" s="98">
        <v>229.5</v>
      </c>
      <c r="AA23" s="98">
        <v>0.62302029999999997</v>
      </c>
      <c r="AB23" s="98">
        <v>7.6803300000000005E-2</v>
      </c>
      <c r="AC23" s="98">
        <v>8739.2415103000003</v>
      </c>
      <c r="AD23" s="98">
        <v>0</v>
      </c>
    </row>
    <row r="24" spans="1:30">
      <c r="A24" s="98">
        <v>2</v>
      </c>
      <c r="B24" s="98">
        <v>4</v>
      </c>
      <c r="C24" s="98">
        <v>8</v>
      </c>
      <c r="D24" s="98">
        <v>-5175</v>
      </c>
      <c r="E24" s="98">
        <v>1637.5</v>
      </c>
      <c r="F24" s="98">
        <v>-6812.5</v>
      </c>
      <c r="G24" s="98">
        <v>63</v>
      </c>
      <c r="H24" s="98">
        <v>33.3333333</v>
      </c>
      <c r="I24" s="98">
        <v>21</v>
      </c>
      <c r="J24" s="98">
        <v>40</v>
      </c>
      <c r="K24" s="98">
        <v>275</v>
      </c>
      <c r="L24" s="98">
        <v>-1300</v>
      </c>
      <c r="M24" s="98">
        <v>77.976190500000001</v>
      </c>
      <c r="N24" s="98">
        <v>-170.3125</v>
      </c>
      <c r="O24" s="98">
        <v>0.45784190000000002</v>
      </c>
      <c r="P24" s="98">
        <v>-82.142857100000001</v>
      </c>
      <c r="Q24" s="98">
        <v>3</v>
      </c>
      <c r="R24" s="98">
        <v>6</v>
      </c>
      <c r="S24" s="98">
        <v>2</v>
      </c>
      <c r="T24" s="98">
        <v>2</v>
      </c>
      <c r="U24" s="98">
        <v>-5612.5</v>
      </c>
      <c r="V24" s="98">
        <v>0.240367</v>
      </c>
      <c r="W24" s="98">
        <v>1</v>
      </c>
      <c r="X24" s="98">
        <v>5612.5</v>
      </c>
      <c r="Y24" s="98">
        <v>-92.204899800000007</v>
      </c>
      <c r="Z24" s="98">
        <v>-19.363029000000001</v>
      </c>
      <c r="AA24" s="98">
        <v>-0.96796590000000005</v>
      </c>
      <c r="AB24" s="98">
        <v>-4.4551800000000003E-2</v>
      </c>
      <c r="AC24" s="98">
        <v>-4979.5123959000002</v>
      </c>
      <c r="AD24" s="98">
        <v>0</v>
      </c>
    </row>
    <row r="27" spans="1:30">
      <c r="A27" s="98" t="s">
        <v>49</v>
      </c>
      <c r="B27" s="98" t="s">
        <v>50</v>
      </c>
      <c r="C27" s="98" t="s">
        <v>5</v>
      </c>
      <c r="D27" s="98" t="s">
        <v>6</v>
      </c>
      <c r="E27" s="98" t="s">
        <v>7</v>
      </c>
      <c r="F27" s="98" t="s">
        <v>8</v>
      </c>
      <c r="G27" s="98" t="s">
        <v>9</v>
      </c>
      <c r="H27" s="98" t="s">
        <v>10</v>
      </c>
      <c r="I27" s="98" t="s">
        <v>11</v>
      </c>
      <c r="J27" s="98" t="s">
        <v>12</v>
      </c>
      <c r="K27" s="98" t="s">
        <v>13</v>
      </c>
      <c r="L27" s="98" t="s">
        <v>14</v>
      </c>
      <c r="M27" s="98" t="s">
        <v>15</v>
      </c>
      <c r="N27" s="98" t="s">
        <v>16</v>
      </c>
      <c r="O27" s="98" t="s">
        <v>17</v>
      </c>
      <c r="P27" s="98" t="s">
        <v>18</v>
      </c>
      <c r="Q27" s="98" t="s">
        <v>19</v>
      </c>
      <c r="R27" s="98" t="s">
        <v>20</v>
      </c>
      <c r="S27" s="98" t="s">
        <v>21</v>
      </c>
      <c r="T27" s="98" t="s">
        <v>22</v>
      </c>
      <c r="U27" s="98" t="s">
        <v>23</v>
      </c>
      <c r="V27" s="98" t="s">
        <v>24</v>
      </c>
      <c r="W27" s="98" t="s">
        <v>25</v>
      </c>
      <c r="X27" s="98" t="s">
        <v>26</v>
      </c>
      <c r="Y27" s="98" t="s">
        <v>27</v>
      </c>
      <c r="Z27" s="98" t="s">
        <v>28</v>
      </c>
      <c r="AA27" s="98" t="s">
        <v>29</v>
      </c>
      <c r="AB27" s="98" t="s">
        <v>30</v>
      </c>
      <c r="AC27" s="98" t="s">
        <v>31</v>
      </c>
      <c r="AD27" s="98" t="s">
        <v>32</v>
      </c>
    </row>
    <row r="28" spans="1:30">
      <c r="A28" s="98">
        <v>2</v>
      </c>
      <c r="B28" s="98">
        <v>1</v>
      </c>
      <c r="C28" s="98">
        <v>2</v>
      </c>
      <c r="D28" s="98">
        <v>-537.5</v>
      </c>
      <c r="E28" s="98">
        <v>4162.5</v>
      </c>
      <c r="F28" s="98">
        <v>-4700</v>
      </c>
      <c r="G28" s="98">
        <v>34</v>
      </c>
      <c r="H28" s="98">
        <v>47.058823500000003</v>
      </c>
      <c r="I28" s="98">
        <v>16</v>
      </c>
      <c r="J28" s="98">
        <v>17</v>
      </c>
      <c r="K28" s="98">
        <v>750</v>
      </c>
      <c r="L28" s="98">
        <v>-625</v>
      </c>
      <c r="M28" s="98">
        <v>260.15625</v>
      </c>
      <c r="N28" s="98">
        <v>-276.47058820000001</v>
      </c>
      <c r="O28" s="98">
        <v>0.94099069999999996</v>
      </c>
      <c r="P28" s="98">
        <v>-15.808823500000001</v>
      </c>
      <c r="Q28" s="98">
        <v>5</v>
      </c>
      <c r="R28" s="98">
        <v>4</v>
      </c>
      <c r="S28" s="98">
        <v>27</v>
      </c>
      <c r="T28" s="98">
        <v>36</v>
      </c>
      <c r="U28" s="98">
        <v>-2175</v>
      </c>
      <c r="V28" s="98">
        <v>0.88563829999999999</v>
      </c>
      <c r="W28" s="98">
        <v>1</v>
      </c>
      <c r="X28" s="98">
        <v>2175</v>
      </c>
      <c r="Y28" s="98">
        <v>-24.712643700000001</v>
      </c>
      <c r="Z28" s="98">
        <v>-3.9540229999999998</v>
      </c>
      <c r="AA28" s="98">
        <v>-0.14288729999999999</v>
      </c>
      <c r="AB28" s="98">
        <v>-4.3820999999999999E-3</v>
      </c>
      <c r="AC28" s="98">
        <v>-142.13532860000001</v>
      </c>
      <c r="AD28" s="98">
        <v>0</v>
      </c>
    </row>
    <row r="29" spans="1:30">
      <c r="A29" s="98">
        <v>1</v>
      </c>
      <c r="B29" s="98">
        <v>1</v>
      </c>
      <c r="C29" s="98">
        <v>1</v>
      </c>
      <c r="D29" s="98">
        <v>-637.5</v>
      </c>
      <c r="E29" s="98">
        <v>587.5</v>
      </c>
      <c r="F29" s="98">
        <v>-1225</v>
      </c>
      <c r="G29" s="98">
        <v>34</v>
      </c>
      <c r="H29" s="98">
        <v>41.176470600000002</v>
      </c>
      <c r="I29" s="98">
        <v>14</v>
      </c>
      <c r="J29" s="98">
        <v>18</v>
      </c>
      <c r="K29" s="98">
        <v>87.5</v>
      </c>
      <c r="L29" s="98">
        <v>-237.5</v>
      </c>
      <c r="M29" s="98">
        <v>41.964285699999998</v>
      </c>
      <c r="N29" s="98">
        <v>-68.055555600000005</v>
      </c>
      <c r="O29" s="98">
        <v>0.61661809999999995</v>
      </c>
      <c r="P29" s="98">
        <v>-18.75</v>
      </c>
      <c r="Q29" s="98">
        <v>3</v>
      </c>
      <c r="R29" s="98">
        <v>5</v>
      </c>
      <c r="S29" s="98">
        <v>2</v>
      </c>
      <c r="T29" s="98">
        <v>2</v>
      </c>
      <c r="U29" s="98">
        <v>-825</v>
      </c>
      <c r="V29" s="98">
        <v>0.47959180000000001</v>
      </c>
      <c r="W29" s="98">
        <v>1</v>
      </c>
      <c r="X29" s="98">
        <v>825</v>
      </c>
      <c r="Y29" s="98">
        <v>-77.2727273</v>
      </c>
      <c r="Z29" s="98">
        <v>-10.8181818</v>
      </c>
      <c r="AA29" s="98">
        <v>-0.32718560000000002</v>
      </c>
      <c r="AB29" s="98">
        <v>-5.0578000000000003E-3</v>
      </c>
      <c r="AC29" s="98">
        <v>-441.80211480000003</v>
      </c>
      <c r="AD29" s="98">
        <v>0</v>
      </c>
    </row>
    <row r="30" spans="1:30">
      <c r="A30" s="98">
        <v>2</v>
      </c>
      <c r="B30" s="98">
        <v>2</v>
      </c>
      <c r="C30" s="98">
        <v>4</v>
      </c>
      <c r="D30" s="98">
        <v>-50</v>
      </c>
      <c r="E30" s="98">
        <v>3237.5</v>
      </c>
      <c r="F30" s="98">
        <v>-3287.5</v>
      </c>
      <c r="G30" s="98">
        <v>27</v>
      </c>
      <c r="H30" s="98">
        <v>51.8518519</v>
      </c>
      <c r="I30" s="98">
        <v>14</v>
      </c>
      <c r="J30" s="98">
        <v>13</v>
      </c>
      <c r="K30" s="98">
        <v>750</v>
      </c>
      <c r="L30" s="98">
        <v>-625</v>
      </c>
      <c r="M30" s="98">
        <v>231.25</v>
      </c>
      <c r="N30" s="98">
        <v>-252.8846154</v>
      </c>
      <c r="O30" s="98">
        <v>0.9144487</v>
      </c>
      <c r="P30" s="98">
        <v>-1.8518519</v>
      </c>
      <c r="Q30" s="98">
        <v>4</v>
      </c>
      <c r="R30" s="98">
        <v>3</v>
      </c>
      <c r="S30" s="98">
        <v>7</v>
      </c>
      <c r="T30" s="98">
        <v>15</v>
      </c>
      <c r="U30" s="98">
        <v>-1525</v>
      </c>
      <c r="V30" s="98">
        <v>0.98479090000000002</v>
      </c>
      <c r="W30" s="98">
        <v>1</v>
      </c>
      <c r="X30" s="98">
        <v>1525</v>
      </c>
      <c r="Y30" s="98">
        <v>-3.2786884999999999</v>
      </c>
      <c r="Z30" s="98">
        <v>-0.45901639999999999</v>
      </c>
      <c r="AA30" s="98">
        <v>-9.7743899999999995E-2</v>
      </c>
      <c r="AB30" s="98">
        <v>-3.4700000000000003E-5</v>
      </c>
      <c r="AC30" s="98">
        <v>-1.9953353</v>
      </c>
      <c r="AD30" s="98">
        <v>0</v>
      </c>
    </row>
    <row r="31" spans="1:30">
      <c r="A31" s="98">
        <v>1</v>
      </c>
      <c r="B31" s="98">
        <v>2</v>
      </c>
      <c r="C31" s="98">
        <v>3</v>
      </c>
      <c r="D31" s="98">
        <v>187.5</v>
      </c>
      <c r="E31" s="98">
        <v>1212.5</v>
      </c>
      <c r="F31" s="98">
        <v>-1025</v>
      </c>
      <c r="G31" s="98">
        <v>27</v>
      </c>
      <c r="H31" s="98">
        <v>55.555555599999998</v>
      </c>
      <c r="I31" s="98">
        <v>15</v>
      </c>
      <c r="J31" s="98">
        <v>9</v>
      </c>
      <c r="K31" s="98">
        <v>275</v>
      </c>
      <c r="L31" s="98">
        <v>-375</v>
      </c>
      <c r="M31" s="98">
        <v>80.833333300000007</v>
      </c>
      <c r="N31" s="98">
        <v>-113.8888889</v>
      </c>
      <c r="O31" s="98">
        <v>0.7097561</v>
      </c>
      <c r="P31" s="98">
        <v>6.9444444000000001</v>
      </c>
      <c r="Q31" s="98">
        <v>3</v>
      </c>
      <c r="R31" s="98">
        <v>4</v>
      </c>
      <c r="S31" s="98">
        <v>2</v>
      </c>
      <c r="T31" s="98">
        <v>2</v>
      </c>
      <c r="U31" s="98">
        <v>-812.5</v>
      </c>
      <c r="V31" s="98">
        <v>1.1829267999999999</v>
      </c>
      <c r="W31" s="98">
        <v>1</v>
      </c>
      <c r="X31" s="98">
        <v>812.5</v>
      </c>
      <c r="Y31" s="98">
        <v>23.076923099999998</v>
      </c>
      <c r="Z31" s="98">
        <v>3.4615385000000001</v>
      </c>
      <c r="AA31" s="98">
        <v>-2.38529E-2</v>
      </c>
      <c r="AB31" s="98">
        <v>2.1610000000000002E-3</v>
      </c>
      <c r="AC31" s="98">
        <v>15.4201537</v>
      </c>
      <c r="AD31" s="98">
        <v>0</v>
      </c>
    </row>
    <row r="32" spans="1:30">
      <c r="A32" s="98">
        <v>1</v>
      </c>
      <c r="B32" s="98">
        <v>3</v>
      </c>
      <c r="C32" s="98">
        <v>5</v>
      </c>
      <c r="D32" s="98">
        <v>2187.5</v>
      </c>
      <c r="E32" s="98">
        <v>5662.5</v>
      </c>
      <c r="F32" s="98">
        <v>-3475</v>
      </c>
      <c r="G32" s="98">
        <v>41</v>
      </c>
      <c r="H32" s="98">
        <v>65.853658499999995</v>
      </c>
      <c r="I32" s="98">
        <v>27</v>
      </c>
      <c r="J32" s="98">
        <v>14</v>
      </c>
      <c r="K32" s="98">
        <v>900</v>
      </c>
      <c r="L32" s="98">
        <v>-625</v>
      </c>
      <c r="M32" s="98">
        <v>209.7222222</v>
      </c>
      <c r="N32" s="98">
        <v>-248.2142857</v>
      </c>
      <c r="O32" s="98">
        <v>0.84492409999999996</v>
      </c>
      <c r="P32" s="98">
        <v>53.353658500000002</v>
      </c>
      <c r="Q32" s="98">
        <v>4</v>
      </c>
      <c r="R32" s="98">
        <v>2</v>
      </c>
      <c r="S32" s="98">
        <v>14</v>
      </c>
      <c r="T32" s="98">
        <v>12</v>
      </c>
      <c r="U32" s="98">
        <v>-837.5</v>
      </c>
      <c r="V32" s="98">
        <v>1.6294964000000001</v>
      </c>
      <c r="W32" s="98">
        <v>1</v>
      </c>
      <c r="X32" s="98">
        <v>837.5</v>
      </c>
      <c r="Y32" s="98">
        <v>261.19402989999998</v>
      </c>
      <c r="Z32" s="98">
        <v>70.522388100000001</v>
      </c>
      <c r="AA32" s="98">
        <v>0.15818879999999999</v>
      </c>
      <c r="AB32" s="98">
        <v>2.0264799999999999E-2</v>
      </c>
      <c r="AC32" s="98">
        <v>2034.2167859000001</v>
      </c>
      <c r="AD32" s="98">
        <v>0</v>
      </c>
    </row>
    <row r="33" spans="1:30">
      <c r="A33" s="98">
        <v>2</v>
      </c>
      <c r="B33" s="98">
        <v>3</v>
      </c>
      <c r="C33" s="98">
        <v>6</v>
      </c>
      <c r="D33" s="98">
        <v>-762.5</v>
      </c>
      <c r="E33" s="98">
        <v>1187.5</v>
      </c>
      <c r="F33" s="98">
        <v>-1950</v>
      </c>
      <c r="G33" s="98">
        <v>41</v>
      </c>
      <c r="H33" s="98">
        <v>31.707317100000001</v>
      </c>
      <c r="I33" s="98">
        <v>13</v>
      </c>
      <c r="J33" s="98">
        <v>23</v>
      </c>
      <c r="K33" s="98">
        <v>250</v>
      </c>
      <c r="L33" s="98">
        <v>-500</v>
      </c>
      <c r="M33" s="98">
        <v>91.346153799999996</v>
      </c>
      <c r="N33" s="98">
        <v>-84.782608699999997</v>
      </c>
      <c r="O33" s="98">
        <v>1.0774162</v>
      </c>
      <c r="P33" s="98">
        <v>-18.597560999999999</v>
      </c>
      <c r="Q33" s="98">
        <v>3</v>
      </c>
      <c r="R33" s="98">
        <v>7</v>
      </c>
      <c r="S33" s="98">
        <v>2</v>
      </c>
      <c r="T33" s="98">
        <v>2</v>
      </c>
      <c r="U33" s="98">
        <v>-1537.5</v>
      </c>
      <c r="V33" s="98">
        <v>0.60897440000000003</v>
      </c>
      <c r="W33" s="98">
        <v>1</v>
      </c>
      <c r="X33" s="98">
        <v>1537.5</v>
      </c>
      <c r="Y33" s="98">
        <v>-49.593495900000001</v>
      </c>
      <c r="Z33" s="98">
        <v>-6.4471544999999999</v>
      </c>
      <c r="AA33" s="98">
        <v>-0.36547210000000002</v>
      </c>
      <c r="AB33" s="98">
        <v>-6.8525000000000001E-3</v>
      </c>
      <c r="AC33" s="98">
        <v>-586.22549309999999</v>
      </c>
      <c r="AD33" s="98">
        <v>0</v>
      </c>
    </row>
    <row r="34" spans="1:30">
      <c r="A34" s="98">
        <v>1</v>
      </c>
      <c r="B34" s="98">
        <v>4</v>
      </c>
      <c r="C34" s="98">
        <v>7</v>
      </c>
      <c r="D34" s="98">
        <v>6250</v>
      </c>
      <c r="E34" s="98">
        <v>7512.5</v>
      </c>
      <c r="F34" s="98">
        <v>-1262.5</v>
      </c>
      <c r="G34" s="98">
        <v>15</v>
      </c>
      <c r="H34" s="98">
        <v>73.333333300000007</v>
      </c>
      <c r="I34" s="98">
        <v>11</v>
      </c>
      <c r="J34" s="98">
        <v>4</v>
      </c>
      <c r="K34" s="98">
        <v>2575</v>
      </c>
      <c r="L34" s="98">
        <v>-625</v>
      </c>
      <c r="M34" s="98">
        <v>682.95454549999999</v>
      </c>
      <c r="N34" s="98">
        <v>-315.625</v>
      </c>
      <c r="O34" s="98">
        <v>2.1638164</v>
      </c>
      <c r="P34" s="98">
        <v>416.66666670000001</v>
      </c>
      <c r="Q34" s="98">
        <v>4</v>
      </c>
      <c r="R34" s="98">
        <v>1</v>
      </c>
      <c r="S34" s="98">
        <v>34</v>
      </c>
      <c r="T34" s="98">
        <v>10</v>
      </c>
      <c r="U34" s="98">
        <v>-1212.5</v>
      </c>
      <c r="V34" s="98">
        <v>5.9504950000000001</v>
      </c>
      <c r="W34" s="98">
        <v>1</v>
      </c>
      <c r="X34" s="98">
        <v>1212.5</v>
      </c>
      <c r="Y34" s="98">
        <v>515.46391749999998</v>
      </c>
      <c r="Z34" s="98">
        <v>56.701030899999999</v>
      </c>
      <c r="AA34" s="98">
        <v>0.37117670000000003</v>
      </c>
      <c r="AB34" s="98">
        <v>4.6161500000000001E-2</v>
      </c>
      <c r="AC34" s="98">
        <v>5366.3753385</v>
      </c>
      <c r="AD34" s="98">
        <v>0</v>
      </c>
    </row>
    <row r="35" spans="1:30">
      <c r="A35" s="98">
        <v>2</v>
      </c>
      <c r="B35" s="98">
        <v>4</v>
      </c>
      <c r="C35" s="98">
        <v>8</v>
      </c>
      <c r="D35" s="98">
        <v>-1162.5</v>
      </c>
      <c r="E35" s="98">
        <v>100</v>
      </c>
      <c r="F35" s="98">
        <v>-1262.5</v>
      </c>
      <c r="G35" s="98">
        <v>15</v>
      </c>
      <c r="H35" s="98">
        <v>13.3333333</v>
      </c>
      <c r="I35" s="98">
        <v>2</v>
      </c>
      <c r="J35" s="98">
        <v>11</v>
      </c>
      <c r="K35" s="98">
        <v>62.5</v>
      </c>
      <c r="L35" s="98">
        <v>-350</v>
      </c>
      <c r="M35" s="98">
        <v>50</v>
      </c>
      <c r="N35" s="98">
        <v>-114.7727273</v>
      </c>
      <c r="O35" s="98">
        <v>0.43564360000000002</v>
      </c>
      <c r="P35" s="98">
        <v>-77.5</v>
      </c>
      <c r="Q35" s="98">
        <v>1</v>
      </c>
      <c r="R35" s="98">
        <v>6</v>
      </c>
      <c r="S35" s="98">
        <v>2</v>
      </c>
      <c r="T35" s="98">
        <v>2</v>
      </c>
      <c r="U35" s="98">
        <v>-1325</v>
      </c>
      <c r="V35" s="98">
        <v>7.9207899999999998E-2</v>
      </c>
      <c r="W35" s="98">
        <v>1</v>
      </c>
      <c r="X35" s="98">
        <v>1325</v>
      </c>
      <c r="Y35" s="98">
        <v>-87.735849099999996</v>
      </c>
      <c r="Z35" s="98">
        <v>-1.7547170000000001</v>
      </c>
      <c r="AA35" s="98">
        <v>-0.34402579999999999</v>
      </c>
      <c r="AB35" s="98">
        <v>-8.5255000000000001E-3</v>
      </c>
      <c r="AC35" s="98">
        <v>-1116.4439957</v>
      </c>
      <c r="AD35" s="9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2:L450"/>
  <sheetViews>
    <sheetView workbookViewId="0">
      <selection activeCell="N27" sqref="N27"/>
    </sheetView>
  </sheetViews>
  <sheetFormatPr defaultRowHeight="14.25"/>
  <cols>
    <col min="1" max="1" width="12" customWidth="1"/>
    <col min="2" max="3" width="12.125" style="263" customWidth="1"/>
    <col min="4" max="6" width="13.625" style="263" customWidth="1"/>
    <col min="7" max="9" width="10.875" style="263" customWidth="1"/>
    <col min="10" max="11" width="11.75" style="263" customWidth="1"/>
    <col min="12" max="12" width="10.875" style="263" customWidth="1"/>
  </cols>
  <sheetData>
    <row r="2" spans="2:6">
      <c r="B2" s="263" t="s">
        <v>791</v>
      </c>
      <c r="C2" s="264">
        <f>SUMIF(D26:D443,"&gt;0")*50</f>
        <v>39662.5</v>
      </c>
      <c r="E2" s="263" t="s">
        <v>791</v>
      </c>
      <c r="F2" s="263">
        <f>SUMIF(F26:F443,"&gt;0")*50</f>
        <v>36650</v>
      </c>
    </row>
    <row r="3" spans="2:6">
      <c r="B3" s="263" t="s">
        <v>790</v>
      </c>
      <c r="C3" s="264">
        <f>SUMIF(D26:D443,"&lt;0")*50</f>
        <v>-21637.5</v>
      </c>
      <c r="E3" s="263" t="s">
        <v>790</v>
      </c>
      <c r="F3" s="263">
        <f>SUMIF(F26:F443,"&lt;0")*50</f>
        <v>-27800</v>
      </c>
    </row>
    <row r="4" spans="2:6">
      <c r="B4" s="263" t="s">
        <v>789</v>
      </c>
      <c r="C4" s="264">
        <f>C2+C3</f>
        <v>18025</v>
      </c>
      <c r="E4" s="263" t="s">
        <v>789</v>
      </c>
      <c r="F4" s="263">
        <f>F2+F3</f>
        <v>8850</v>
      </c>
    </row>
    <row r="5" spans="2:6">
      <c r="B5" s="263" t="s">
        <v>45</v>
      </c>
      <c r="C5" s="263">
        <f>-C2/C3</f>
        <v>1.8330444829578278</v>
      </c>
      <c r="E5" s="263" t="s">
        <v>45</v>
      </c>
      <c r="F5" s="263">
        <f>-F2/F3</f>
        <v>1.3183453237410072</v>
      </c>
    </row>
    <row r="6" spans="2:6">
      <c r="B6" s="263" t="s">
        <v>780</v>
      </c>
      <c r="C6" s="263">
        <f>C7+C8</f>
        <v>162</v>
      </c>
      <c r="E6" s="263" t="s">
        <v>780</v>
      </c>
      <c r="F6" s="263">
        <f>F7+F8</f>
        <v>161</v>
      </c>
    </row>
    <row r="7" spans="2:6">
      <c r="B7" s="263" t="s">
        <v>781</v>
      </c>
      <c r="C7" s="263">
        <f>COUNTIF(D26:D443,"&gt;=0")</f>
        <v>90</v>
      </c>
      <c r="E7" s="263" t="s">
        <v>781</v>
      </c>
      <c r="F7" s="263">
        <f>COUNTIF(F26:F443,"&gt;0")</f>
        <v>84</v>
      </c>
    </row>
    <row r="8" spans="2:6">
      <c r="B8" s="263" t="s">
        <v>782</v>
      </c>
      <c r="C8" s="263">
        <f>COUNTIF(D26:D443,"&lt;0")</f>
        <v>72</v>
      </c>
      <c r="E8" s="263" t="s">
        <v>782</v>
      </c>
      <c r="F8" s="263">
        <f>COUNTIF(F26:F443,"&lt;0")</f>
        <v>77</v>
      </c>
    </row>
    <row r="9" spans="2:6">
      <c r="B9" s="263" t="s">
        <v>783</v>
      </c>
      <c r="C9" s="265">
        <f>C7/C6</f>
        <v>0.55555555555555558</v>
      </c>
      <c r="E9" s="263" t="s">
        <v>783</v>
      </c>
      <c r="F9" s="265">
        <f>F7/F6</f>
        <v>0.52173913043478259</v>
      </c>
    </row>
    <row r="20" spans="1:12">
      <c r="A20" s="271" t="s">
        <v>227</v>
      </c>
      <c r="B20" s="271"/>
      <c r="C20" s="271"/>
      <c r="D20" s="271"/>
      <c r="E20" s="271"/>
      <c r="F20" s="271"/>
      <c r="G20" s="271"/>
      <c r="H20" s="271"/>
      <c r="I20" s="271"/>
      <c r="J20" s="271"/>
      <c r="K20" s="271"/>
    </row>
    <row r="21" spans="1:12">
      <c r="C21" s="393" t="s">
        <v>310</v>
      </c>
      <c r="D21" s="393"/>
      <c r="E21" s="393"/>
      <c r="F21" s="393"/>
      <c r="G21" s="393"/>
      <c r="H21" s="270"/>
      <c r="J21" s="393" t="s">
        <v>788</v>
      </c>
      <c r="K21" s="393"/>
    </row>
    <row r="22" spans="1:12" s="267" customFormat="1" ht="28.5">
      <c r="B22" s="266"/>
      <c r="C22" s="266"/>
      <c r="D22" s="266"/>
      <c r="E22" s="266"/>
      <c r="F22" s="266"/>
      <c r="G22" s="266"/>
      <c r="H22" s="266"/>
      <c r="I22" s="266"/>
      <c r="J22" s="268" t="s">
        <v>785</v>
      </c>
      <c r="K22" s="268" t="s">
        <v>786</v>
      </c>
      <c r="L22" s="266"/>
    </row>
    <row r="23" spans="1:12">
      <c r="C23" s="263">
        <f>SUM(C26:C319)</f>
        <v>28.75</v>
      </c>
      <c r="D23" s="263">
        <f>SUM(D26:D447)</f>
        <v>360.5</v>
      </c>
      <c r="E23" s="263">
        <f>SUM(E26:E443)</f>
        <v>-40.5</v>
      </c>
      <c r="F23" s="263">
        <f>SUM(F26:F443)</f>
        <v>177</v>
      </c>
      <c r="J23" s="263">
        <f>SUM(J26:J443)</f>
        <v>33.5</v>
      </c>
      <c r="K23" s="263">
        <f>SUM(K26:K443)</f>
        <v>14.75</v>
      </c>
    </row>
    <row r="25" spans="1:12">
      <c r="A25" t="s">
        <v>224</v>
      </c>
      <c r="B25" s="263" t="s">
        <v>784</v>
      </c>
      <c r="C25" s="266" t="s">
        <v>785</v>
      </c>
      <c r="D25" s="266" t="s">
        <v>786</v>
      </c>
      <c r="E25" s="266"/>
      <c r="F25" s="266"/>
      <c r="G25" s="266" t="s">
        <v>787</v>
      </c>
      <c r="H25" s="266"/>
    </row>
    <row r="26" spans="1:12">
      <c r="A26" s="269">
        <f>ESONEdge!B14</f>
        <v>42184</v>
      </c>
      <c r="B26" s="263">
        <f>ESONEdge!G14</f>
        <v>2.78</v>
      </c>
      <c r="C26" s="263">
        <f>IF(ESONEdge!G14&gt;0.6,ESONEdge!U14,"")</f>
        <v>11.5</v>
      </c>
      <c r="D26" s="263">
        <f>IF(C26&lt;-10,-10,C26)</f>
        <v>11.5</v>
      </c>
      <c r="E26" s="263">
        <f>IF(ESONEdge!S14="Y",-10,ESONEdge!U14)</f>
        <v>11.5</v>
      </c>
      <c r="F26" s="263">
        <f>IF(B26&gt;0.6,E26,0)</f>
        <v>11.5</v>
      </c>
      <c r="G26" s="263">
        <f>SUM(F$26:F26)</f>
        <v>11.5</v>
      </c>
      <c r="J26" s="263">
        <f>IF(ESONEdge!G14&lt;0.3,ESONEdge!U14,0)</f>
        <v>0</v>
      </c>
      <c r="K26" s="263">
        <f>IF(J26&gt;10,10,J26)</f>
        <v>0</v>
      </c>
    </row>
    <row r="27" spans="1:12">
      <c r="A27" s="269">
        <f>ESONEdge!B15</f>
        <v>42185</v>
      </c>
      <c r="B27" s="263">
        <f>ESONEdge!G15</f>
        <v>1.36</v>
      </c>
      <c r="C27" s="263">
        <f>IF(ESONEdge!G15&gt;0.6,ESONEdge!U15,"")</f>
        <v>17.25</v>
      </c>
      <c r="D27" s="263">
        <f t="shared" ref="D27:D90" si="0">IF(C27&lt;-10,-10,C27)</f>
        <v>17.25</v>
      </c>
      <c r="E27" s="263">
        <f>IF(ESONEdge!S15="Y",-10,ESONEdge!U15)</f>
        <v>17.25</v>
      </c>
      <c r="F27" s="263">
        <f t="shared" ref="F27:F90" si="1">IF(B27&gt;0.6,E27,0)</f>
        <v>17.25</v>
      </c>
      <c r="G27" s="263">
        <f>SUM(F$26:F27)</f>
        <v>28.75</v>
      </c>
      <c r="J27" s="263">
        <f>IF(ESONEdge!G15&lt;0.3,ESONEdge!U15,0)</f>
        <v>0</v>
      </c>
      <c r="K27" s="263">
        <f t="shared" ref="K27:K90" si="2">IF(J27&gt;10,10,J27)</f>
        <v>0</v>
      </c>
    </row>
    <row r="28" spans="1:12">
      <c r="A28" s="269">
        <f>ESONEdge!B16</f>
        <v>42186</v>
      </c>
      <c r="B28" s="263">
        <f>ESONEdge!G16</f>
        <v>1.37</v>
      </c>
      <c r="C28" s="263">
        <f>IF(ESONEdge!G16&gt;0.6,ESONEdge!U16,"")</f>
        <v>3.75</v>
      </c>
      <c r="D28" s="263">
        <f t="shared" si="0"/>
        <v>3.75</v>
      </c>
      <c r="E28" s="263">
        <f>IF(ESONEdge!S16="Y",-10,ESONEdge!U16)</f>
        <v>3.75</v>
      </c>
      <c r="F28" s="263">
        <f t="shared" si="1"/>
        <v>3.75</v>
      </c>
      <c r="G28" s="263">
        <f>SUM(F$26:F28)</f>
        <v>32.5</v>
      </c>
      <c r="J28" s="263">
        <f>IF(ESONEdge!G16&lt;0.3,ESONEdge!U16,0)</f>
        <v>0</v>
      </c>
      <c r="K28" s="263">
        <f t="shared" si="2"/>
        <v>0</v>
      </c>
    </row>
    <row r="29" spans="1:12">
      <c r="A29" s="269">
        <f>ESONEdge!B17</f>
        <v>42191</v>
      </c>
      <c r="B29" s="263">
        <f>ESONEdge!G17</f>
        <v>0.87</v>
      </c>
      <c r="C29" s="263">
        <f>IF(ESONEdge!G17&gt;0.6,ESONEdge!U17,"")</f>
        <v>-1</v>
      </c>
      <c r="D29" s="263">
        <f t="shared" si="0"/>
        <v>-1</v>
      </c>
      <c r="E29" s="263">
        <f>IF(ESONEdge!S17="Y",-10,ESONEdge!U17)</f>
        <v>-1</v>
      </c>
      <c r="F29" s="263">
        <f t="shared" si="1"/>
        <v>-1</v>
      </c>
      <c r="G29" s="263">
        <f>SUM(F$26:F29)</f>
        <v>31.5</v>
      </c>
      <c r="J29" s="263">
        <f>IF(ESONEdge!G17&lt;0.3,ESONEdge!U17,0)</f>
        <v>0</v>
      </c>
      <c r="K29" s="263">
        <f t="shared" si="2"/>
        <v>0</v>
      </c>
    </row>
    <row r="30" spans="1:12">
      <c r="A30" s="269">
        <f>ESONEdge!B18</f>
        <v>42192</v>
      </c>
      <c r="B30" s="263">
        <f>ESONEdge!G18</f>
        <v>0.38</v>
      </c>
      <c r="C30" s="263" t="str">
        <f>IF(ESONEdge!G18&gt;0.6,ESONEdge!U18,"")</f>
        <v/>
      </c>
      <c r="D30" s="263" t="str">
        <f t="shared" si="0"/>
        <v/>
      </c>
      <c r="E30" s="263">
        <f>IF(ESONEdge!S18="Y",-10,ESONEdge!U18)</f>
        <v>-10</v>
      </c>
      <c r="F30" s="263">
        <f t="shared" si="1"/>
        <v>0</v>
      </c>
      <c r="G30" s="263">
        <f>SUM(F$26:F30)</f>
        <v>31.5</v>
      </c>
      <c r="J30" s="263">
        <f>IF(ESONEdge!G18&lt;0.3,ESONEdge!U18,0)</f>
        <v>0</v>
      </c>
      <c r="K30" s="263">
        <f t="shared" si="2"/>
        <v>0</v>
      </c>
    </row>
    <row r="31" spans="1:12">
      <c r="A31" s="269">
        <f>ESONEdge!B19</f>
        <v>42193</v>
      </c>
      <c r="B31" s="263">
        <f>ESONEdge!G19</f>
        <v>0.7</v>
      </c>
      <c r="C31" s="263">
        <f>IF(ESONEdge!G19&gt;0.6,ESONEdge!U19,"")</f>
        <v>25.5</v>
      </c>
      <c r="D31" s="263">
        <f t="shared" si="0"/>
        <v>25.5</v>
      </c>
      <c r="E31" s="263">
        <f>IF(ESONEdge!S19="Y",-10,ESONEdge!U19)</f>
        <v>25.5</v>
      </c>
      <c r="F31" s="263">
        <f t="shared" si="1"/>
        <v>25.5</v>
      </c>
      <c r="G31" s="263">
        <f>SUM(F$26:F31)</f>
        <v>57</v>
      </c>
      <c r="J31" s="263">
        <f>IF(ESONEdge!G19&lt;0.3,ESONEdge!U19,0)</f>
        <v>0</v>
      </c>
      <c r="K31" s="263">
        <f t="shared" si="2"/>
        <v>0</v>
      </c>
    </row>
    <row r="32" spans="1:12">
      <c r="A32" s="269">
        <f>ESONEdge!B20</f>
        <v>42194</v>
      </c>
      <c r="B32" s="263">
        <f>ESONEdge!G20</f>
        <v>0.56999999999999995</v>
      </c>
      <c r="C32" s="263" t="str">
        <f>IF(ESONEdge!G20&gt;0.6,ESONEdge!U20,"")</f>
        <v/>
      </c>
      <c r="D32" s="263" t="str">
        <f t="shared" si="0"/>
        <v/>
      </c>
      <c r="E32" s="263">
        <f>IF(ESONEdge!S20="Y",-10,ESONEdge!U20)</f>
        <v>26.5</v>
      </c>
      <c r="F32" s="263">
        <f t="shared" si="1"/>
        <v>0</v>
      </c>
      <c r="G32" s="263">
        <f>SUM(F$26:F32)</f>
        <v>57</v>
      </c>
      <c r="J32" s="263">
        <f>IF(ESONEdge!G20&lt;0.3,ESONEdge!U20,0)</f>
        <v>0</v>
      </c>
      <c r="K32" s="263">
        <f t="shared" si="2"/>
        <v>0</v>
      </c>
    </row>
    <row r="33" spans="1:11">
      <c r="A33" s="269">
        <f>ESONEdge!B21</f>
        <v>42195</v>
      </c>
      <c r="B33" s="263">
        <f>ESONEdge!G21</f>
        <v>0.75</v>
      </c>
      <c r="C33" s="263">
        <f>IF(ESONEdge!G21&gt;0.6,ESONEdge!U21,"")</f>
        <v>14.25</v>
      </c>
      <c r="D33" s="263">
        <f t="shared" si="0"/>
        <v>14.25</v>
      </c>
      <c r="E33" s="263">
        <f>IF(ESONEdge!S21="Y",-10,ESONEdge!U21)</f>
        <v>14.25</v>
      </c>
      <c r="F33" s="263">
        <f t="shared" si="1"/>
        <v>14.25</v>
      </c>
      <c r="G33" s="263">
        <f>SUM(F$26:F33)</f>
        <v>71.25</v>
      </c>
      <c r="J33" s="263">
        <f>IF(ESONEdge!G21&lt;0.3,ESONEdge!U21,0)</f>
        <v>0</v>
      </c>
      <c r="K33" s="263">
        <f t="shared" si="2"/>
        <v>0</v>
      </c>
    </row>
    <row r="34" spans="1:11">
      <c r="A34" s="269">
        <f>ESONEdge!B22</f>
        <v>42198</v>
      </c>
      <c r="B34" s="263">
        <f>ESONEdge!G22</f>
        <v>0.53</v>
      </c>
      <c r="C34" s="263" t="str">
        <f>IF(ESONEdge!G22&gt;0.6,ESONEdge!U22,"")</f>
        <v/>
      </c>
      <c r="D34" s="263" t="str">
        <f t="shared" si="0"/>
        <v/>
      </c>
      <c r="E34" s="263">
        <f>IF(ESONEdge!S22="Y",-10,ESONEdge!U22)</f>
        <v>-10</v>
      </c>
      <c r="F34" s="263">
        <f t="shared" si="1"/>
        <v>0</v>
      </c>
      <c r="G34" s="263">
        <f>SUM(F$26:F34)</f>
        <v>71.25</v>
      </c>
      <c r="J34" s="263">
        <f>IF(ESONEdge!G22&lt;0.3,ESONEdge!U22,0)</f>
        <v>0</v>
      </c>
      <c r="K34" s="263">
        <f t="shared" si="2"/>
        <v>0</v>
      </c>
    </row>
    <row r="35" spans="1:11">
      <c r="A35" s="269">
        <f>ESONEdge!B23</f>
        <v>42199</v>
      </c>
      <c r="B35" s="263">
        <f>ESONEdge!G23</f>
        <v>0.85</v>
      </c>
      <c r="C35" s="263">
        <f>IF(ESONEdge!G23&gt;0.6,ESONEdge!U23,"")</f>
        <v>0</v>
      </c>
      <c r="D35" s="263">
        <f t="shared" si="0"/>
        <v>0</v>
      </c>
      <c r="E35" s="263">
        <f>IF(ESONEdge!S23="Y",-10,ESONEdge!U23)</f>
        <v>0</v>
      </c>
      <c r="F35" s="263">
        <f t="shared" si="1"/>
        <v>0</v>
      </c>
      <c r="G35" s="263">
        <f>SUM(F$26:F35)</f>
        <v>71.25</v>
      </c>
      <c r="J35" s="263">
        <f>IF(ESONEdge!G23&lt;0.3,ESONEdge!U23,0)</f>
        <v>0</v>
      </c>
      <c r="K35" s="263">
        <f t="shared" si="2"/>
        <v>0</v>
      </c>
    </row>
    <row r="36" spans="1:11">
      <c r="A36" s="269">
        <f>ESONEdge!B24</f>
        <v>42200</v>
      </c>
      <c r="B36" s="263">
        <f>ESONEdge!G24</f>
        <v>2.4500000000000002</v>
      </c>
      <c r="C36" s="263">
        <f>IF(ESONEdge!G24&gt;0.6,ESONEdge!U24,"")</f>
        <v>9.5</v>
      </c>
      <c r="D36" s="263">
        <f t="shared" si="0"/>
        <v>9.5</v>
      </c>
      <c r="E36" s="263">
        <f>IF(ESONEdge!S24="Y",-10,ESONEdge!U24)</f>
        <v>9.5</v>
      </c>
      <c r="F36" s="263">
        <f t="shared" si="1"/>
        <v>9.5</v>
      </c>
      <c r="G36" s="263">
        <f>SUM(F$26:F36)</f>
        <v>80.75</v>
      </c>
      <c r="J36" s="263">
        <f>IF(ESONEdge!G24&lt;0.3,ESONEdge!U24,0)</f>
        <v>0</v>
      </c>
      <c r="K36" s="263">
        <f t="shared" si="2"/>
        <v>0</v>
      </c>
    </row>
    <row r="37" spans="1:11">
      <c r="A37" s="269">
        <f>ESONEdge!B25</f>
        <v>42201</v>
      </c>
      <c r="B37" s="263">
        <f>ESONEdge!G25</f>
        <v>0.46</v>
      </c>
      <c r="C37" s="263" t="str">
        <f>IF(ESONEdge!G25&gt;0.6,ESONEdge!U25,"")</f>
        <v/>
      </c>
      <c r="D37" s="263" t="str">
        <f t="shared" si="0"/>
        <v/>
      </c>
      <c r="E37" s="263">
        <f>IF(ESONEdge!S25="Y",-10,ESONEdge!U25)</f>
        <v>0.75</v>
      </c>
      <c r="F37" s="263">
        <f t="shared" si="1"/>
        <v>0</v>
      </c>
      <c r="G37" s="263">
        <f>SUM(F$26:F37)</f>
        <v>80.75</v>
      </c>
      <c r="J37" s="263">
        <f>IF(ESONEdge!G25&lt;0.3,ESONEdge!U25,0)</f>
        <v>0</v>
      </c>
      <c r="K37" s="263">
        <f t="shared" si="2"/>
        <v>0</v>
      </c>
    </row>
    <row r="38" spans="1:11">
      <c r="A38" s="269">
        <f>ESONEdge!B26</f>
        <v>42202</v>
      </c>
      <c r="B38" s="263">
        <f>ESONEdge!G26</f>
        <v>0.55000000000000004</v>
      </c>
      <c r="C38" s="263" t="str">
        <f>IF(ESONEdge!G26&gt;0.6,ESONEdge!U26,"")</f>
        <v/>
      </c>
      <c r="D38" s="263" t="str">
        <f t="shared" si="0"/>
        <v/>
      </c>
      <c r="E38" s="263">
        <f>IF(ESONEdge!S26="Y",-10,ESONEdge!U26)</f>
        <v>3</v>
      </c>
      <c r="F38" s="263">
        <f t="shared" si="1"/>
        <v>0</v>
      </c>
      <c r="G38" s="263">
        <f>SUM(F$26:F38)</f>
        <v>80.75</v>
      </c>
      <c r="J38" s="263">
        <f>IF(ESONEdge!G26&lt;0.3,ESONEdge!U26,0)</f>
        <v>0</v>
      </c>
      <c r="K38" s="263">
        <f t="shared" si="2"/>
        <v>0</v>
      </c>
    </row>
    <row r="39" spans="1:11">
      <c r="A39" s="269">
        <f>ESONEdge!B27</f>
        <v>42205</v>
      </c>
      <c r="B39" s="263">
        <f>ESONEdge!G27</f>
        <v>0.56000000000000005</v>
      </c>
      <c r="C39" s="263" t="str">
        <f>IF(ESONEdge!G27&gt;0.6,ESONEdge!U27,"")</f>
        <v/>
      </c>
      <c r="D39" s="263" t="str">
        <f t="shared" si="0"/>
        <v/>
      </c>
      <c r="E39" s="263">
        <f>IF(ESONEdge!S27="Y",-10,ESONEdge!U27)</f>
        <v>-3</v>
      </c>
      <c r="F39" s="263">
        <f t="shared" si="1"/>
        <v>0</v>
      </c>
      <c r="G39" s="263">
        <f>SUM(F$26:F39)</f>
        <v>80.75</v>
      </c>
      <c r="J39" s="263">
        <f>IF(ESONEdge!G27&lt;0.3,ESONEdge!U27,0)</f>
        <v>0</v>
      </c>
      <c r="K39" s="263">
        <f t="shared" si="2"/>
        <v>0</v>
      </c>
    </row>
    <row r="40" spans="1:11">
      <c r="A40" s="269">
        <f>ESONEdge!B28</f>
        <v>42206</v>
      </c>
      <c r="B40" s="263">
        <f>ESONEdge!G28</f>
        <v>0.47</v>
      </c>
      <c r="C40" s="263" t="str">
        <f>IF(ESONEdge!G28&gt;0.6,ESONEdge!U28,"")</f>
        <v/>
      </c>
      <c r="D40" s="263" t="str">
        <f t="shared" si="0"/>
        <v/>
      </c>
      <c r="E40" s="263">
        <f>IF(ESONEdge!S28="Y",-10,ESONEdge!U28)</f>
        <v>-10</v>
      </c>
      <c r="F40" s="263">
        <f t="shared" si="1"/>
        <v>0</v>
      </c>
      <c r="G40" s="263">
        <f>SUM(F$26:F40)</f>
        <v>80.75</v>
      </c>
      <c r="J40" s="263">
        <f>IF(ESONEdge!G28&lt;0.3,ESONEdge!U28,0)</f>
        <v>0</v>
      </c>
      <c r="K40" s="263">
        <f t="shared" si="2"/>
        <v>0</v>
      </c>
    </row>
    <row r="41" spans="1:11">
      <c r="A41" s="269">
        <f>ESONEdge!B29</f>
        <v>42207</v>
      </c>
      <c r="B41" s="263">
        <f>ESONEdge!G29</f>
        <v>1.1200000000000001</v>
      </c>
      <c r="C41" s="263">
        <f>IF(ESONEdge!G29&gt;0.6,ESONEdge!U29,"")</f>
        <v>0.75</v>
      </c>
      <c r="D41" s="263">
        <f t="shared" si="0"/>
        <v>0.75</v>
      </c>
      <c r="E41" s="263">
        <f>IF(ESONEdge!S29="Y",-10,ESONEdge!U29)</f>
        <v>0.75</v>
      </c>
      <c r="F41" s="263">
        <f t="shared" si="1"/>
        <v>0.75</v>
      </c>
      <c r="G41" s="263">
        <f>SUM(F$26:F41)</f>
        <v>81.5</v>
      </c>
      <c r="J41" s="263">
        <f>IF(ESONEdge!G29&lt;0.3,ESONEdge!U29,0)</f>
        <v>0</v>
      </c>
      <c r="K41" s="263">
        <f t="shared" si="2"/>
        <v>0</v>
      </c>
    </row>
    <row r="42" spans="1:11">
      <c r="A42" s="269">
        <f>ESONEdge!B30</f>
        <v>42208</v>
      </c>
      <c r="B42" s="263">
        <f>ESONEdge!G30</f>
        <v>0.57999999999999996</v>
      </c>
      <c r="C42" s="263" t="str">
        <f>IF(ESONEdge!G30&gt;0.6,ESONEdge!U30,"")</f>
        <v/>
      </c>
      <c r="D42" s="263" t="str">
        <f t="shared" si="0"/>
        <v/>
      </c>
      <c r="E42" s="263">
        <f>IF(ESONEdge!S30="Y",-10,ESONEdge!U30)</f>
        <v>-1.75</v>
      </c>
      <c r="F42" s="263">
        <f t="shared" si="1"/>
        <v>0</v>
      </c>
      <c r="G42" s="263">
        <f>SUM(F$26:F42)</f>
        <v>81.5</v>
      </c>
      <c r="J42" s="263">
        <f>IF(ESONEdge!G30&lt;0.3,ESONEdge!U30,0)</f>
        <v>0</v>
      </c>
      <c r="K42" s="263">
        <f t="shared" si="2"/>
        <v>0</v>
      </c>
    </row>
    <row r="43" spans="1:11">
      <c r="A43" s="269">
        <f>ESONEdge!B31</f>
        <v>42209</v>
      </c>
      <c r="B43" s="263">
        <f>ESONEdge!G31</f>
        <v>0.77</v>
      </c>
      <c r="C43" s="263">
        <f>IF(ESONEdge!G31&gt;0.6,ESONEdge!U31,"")</f>
        <v>-15</v>
      </c>
      <c r="D43" s="263">
        <f t="shared" si="0"/>
        <v>-10</v>
      </c>
      <c r="E43" s="263">
        <f>IF(ESONEdge!S31="Y",-10,ESONEdge!U31)</f>
        <v>-10</v>
      </c>
      <c r="F43" s="263">
        <f t="shared" si="1"/>
        <v>-10</v>
      </c>
      <c r="G43" s="263">
        <f>SUM(F$26:F43)</f>
        <v>71.5</v>
      </c>
      <c r="J43" s="263">
        <f>IF(ESONEdge!G31&lt;0.3,ESONEdge!U31,0)</f>
        <v>0</v>
      </c>
      <c r="K43" s="263">
        <f t="shared" si="2"/>
        <v>0</v>
      </c>
    </row>
    <row r="44" spans="1:11">
      <c r="A44" s="269">
        <f>ESONEdge!B32</f>
        <v>42212</v>
      </c>
      <c r="B44" s="263">
        <f>ESONEdge!G32</f>
        <v>2.99</v>
      </c>
      <c r="C44" s="263">
        <f>IF(ESONEdge!G32&gt;0.6,ESONEdge!U32,"")</f>
        <v>7.5</v>
      </c>
      <c r="D44" s="263">
        <f t="shared" si="0"/>
        <v>7.5</v>
      </c>
      <c r="E44" s="263">
        <f>IF(ESONEdge!S32="Y",-10,ESONEdge!U32)</f>
        <v>7.5</v>
      </c>
      <c r="F44" s="263">
        <f t="shared" si="1"/>
        <v>7.5</v>
      </c>
      <c r="G44" s="263">
        <f>SUM(F$26:F44)</f>
        <v>79</v>
      </c>
      <c r="J44" s="263">
        <f>IF(ESONEdge!G32&lt;0.3,ESONEdge!U32,0)</f>
        <v>0</v>
      </c>
      <c r="K44" s="263">
        <f t="shared" si="2"/>
        <v>0</v>
      </c>
    </row>
    <row r="45" spans="1:11">
      <c r="A45" s="269">
        <f>ESONEdge!B33</f>
        <v>42213</v>
      </c>
      <c r="B45" s="263">
        <f>ESONEdge!G33</f>
        <v>0.95</v>
      </c>
      <c r="C45" s="263">
        <f>IF(ESONEdge!G33&gt;0.6,ESONEdge!U33,"")</f>
        <v>0.75</v>
      </c>
      <c r="D45" s="263">
        <f t="shared" si="0"/>
        <v>0.75</v>
      </c>
      <c r="E45" s="263">
        <f>IF(ESONEdge!S33="Y",-10,ESONEdge!U33)</f>
        <v>0.75</v>
      </c>
      <c r="F45" s="263">
        <f t="shared" si="1"/>
        <v>0.75</v>
      </c>
      <c r="G45" s="263">
        <f>SUM(F$26:F45)</f>
        <v>79.75</v>
      </c>
      <c r="J45" s="263">
        <f>IF(ESONEdge!G33&lt;0.3,ESONEdge!U33,0)</f>
        <v>0</v>
      </c>
      <c r="K45" s="263">
        <f t="shared" si="2"/>
        <v>0</v>
      </c>
    </row>
    <row r="46" spans="1:11">
      <c r="A46" s="269">
        <f>ESONEdge!B34</f>
        <v>42214</v>
      </c>
      <c r="B46" s="263">
        <f>ESONEdge!G34</f>
        <v>0.63</v>
      </c>
      <c r="C46" s="263">
        <f>IF(ESONEdge!G34&gt;0.6,ESONEdge!U34,"")</f>
        <v>-6.25</v>
      </c>
      <c r="D46" s="263">
        <f t="shared" si="0"/>
        <v>-6.25</v>
      </c>
      <c r="E46" s="263">
        <f>IF(ESONEdge!S34="Y",-10,ESONEdge!U34)</f>
        <v>-10</v>
      </c>
      <c r="F46" s="263">
        <f t="shared" si="1"/>
        <v>-10</v>
      </c>
      <c r="G46" s="263">
        <f>SUM(F$26:F46)</f>
        <v>69.75</v>
      </c>
      <c r="J46" s="263">
        <f>IF(ESONEdge!G34&lt;0.3,ESONEdge!U34,0)</f>
        <v>0</v>
      </c>
      <c r="K46" s="263">
        <f t="shared" si="2"/>
        <v>0</v>
      </c>
    </row>
    <row r="47" spans="1:11">
      <c r="A47" s="269">
        <f>ESONEdge!B35</f>
        <v>42215</v>
      </c>
      <c r="B47" s="263">
        <f>ESONEdge!G35</f>
        <v>2.16</v>
      </c>
      <c r="C47" s="263">
        <f>IF(ESONEdge!G35&gt;0.6,ESONEdge!U35,"")</f>
        <v>4.25</v>
      </c>
      <c r="D47" s="263">
        <f t="shared" si="0"/>
        <v>4.25</v>
      </c>
      <c r="E47" s="263">
        <f>IF(ESONEdge!S35="Y",-10,ESONEdge!U35)</f>
        <v>4.25</v>
      </c>
      <c r="F47" s="263">
        <f t="shared" si="1"/>
        <v>4.25</v>
      </c>
      <c r="G47" s="263">
        <f>SUM(F$26:F47)</f>
        <v>74</v>
      </c>
      <c r="J47" s="263">
        <f>IF(ESONEdge!G35&lt;0.3,ESONEdge!U35,0)</f>
        <v>0</v>
      </c>
      <c r="K47" s="263">
        <f t="shared" si="2"/>
        <v>0</v>
      </c>
    </row>
    <row r="48" spans="1:11">
      <c r="A48" s="269">
        <f>ESONEdge!B36</f>
        <v>42216</v>
      </c>
      <c r="B48" s="263">
        <f>ESONEdge!G36</f>
        <v>0.81</v>
      </c>
      <c r="C48" s="263">
        <f>IF(ESONEdge!G36&gt;0.6,ESONEdge!U36,"")</f>
        <v>-2</v>
      </c>
      <c r="D48" s="263">
        <f t="shared" si="0"/>
        <v>-2</v>
      </c>
      <c r="E48" s="263">
        <f>IF(ESONEdge!S36="Y",-10,ESONEdge!U36)</f>
        <v>-2</v>
      </c>
      <c r="F48" s="263">
        <f t="shared" si="1"/>
        <v>-2</v>
      </c>
      <c r="G48" s="263">
        <f>SUM(F$26:F48)</f>
        <v>72</v>
      </c>
      <c r="J48" s="263">
        <f>IF(ESONEdge!G36&lt;0.3,ESONEdge!U36,0)</f>
        <v>0</v>
      </c>
      <c r="K48" s="263">
        <f t="shared" si="2"/>
        <v>0</v>
      </c>
    </row>
    <row r="49" spans="1:11">
      <c r="A49" s="269">
        <f>ESONEdge!B37</f>
        <v>42219</v>
      </c>
      <c r="B49" s="263">
        <f>ESONEdge!G37</f>
        <v>0.45</v>
      </c>
      <c r="C49" s="263" t="str">
        <f>IF(ESONEdge!G37&gt;0.6,ESONEdge!U37,"")</f>
        <v/>
      </c>
      <c r="D49" s="263" t="str">
        <f t="shared" si="0"/>
        <v/>
      </c>
      <c r="E49" s="263">
        <f>IF(ESONEdge!S37="Y",-10,ESONEdge!U37)</f>
        <v>-0.25</v>
      </c>
      <c r="F49" s="263">
        <f t="shared" si="1"/>
        <v>0</v>
      </c>
      <c r="G49" s="263">
        <f>SUM(F$26:F49)</f>
        <v>72</v>
      </c>
      <c r="J49" s="263">
        <f>IF(ESONEdge!G37&lt;0.3,ESONEdge!U37,0)</f>
        <v>0</v>
      </c>
      <c r="K49" s="263">
        <f t="shared" si="2"/>
        <v>0</v>
      </c>
    </row>
    <row r="50" spans="1:11">
      <c r="A50" s="269">
        <f>ESONEdge!B38</f>
        <v>42220</v>
      </c>
      <c r="B50" s="263">
        <f>ESONEdge!G38</f>
        <v>0.65</v>
      </c>
      <c r="C50" s="263">
        <f>IF(ESONEdge!G38&gt;0.6,ESONEdge!U38,"")</f>
        <v>15.25</v>
      </c>
      <c r="D50" s="263">
        <f t="shared" si="0"/>
        <v>15.25</v>
      </c>
      <c r="E50" s="263">
        <f>IF(ESONEdge!S38="Y",-10,ESONEdge!U38)</f>
        <v>15.25</v>
      </c>
      <c r="F50" s="263">
        <f t="shared" si="1"/>
        <v>15.25</v>
      </c>
      <c r="G50" s="263">
        <f>SUM(F$26:F50)</f>
        <v>87.25</v>
      </c>
      <c r="J50" s="263">
        <f>IF(ESONEdge!G38&lt;0.3,ESONEdge!U38,0)</f>
        <v>0</v>
      </c>
      <c r="K50" s="263">
        <f t="shared" si="2"/>
        <v>0</v>
      </c>
    </row>
    <row r="51" spans="1:11">
      <c r="A51" s="269">
        <f>ESONEdge!B39</f>
        <v>42221</v>
      </c>
      <c r="B51" s="263">
        <f>ESONEdge!G39</f>
        <v>0.42</v>
      </c>
      <c r="C51" s="263" t="str">
        <f>IF(ESONEdge!G39&gt;0.6,ESONEdge!U39,"")</f>
        <v/>
      </c>
      <c r="D51" s="263" t="str">
        <f t="shared" si="0"/>
        <v/>
      </c>
      <c r="E51" s="263">
        <f>IF(ESONEdge!S39="Y",-10,ESONEdge!U39)</f>
        <v>2</v>
      </c>
      <c r="F51" s="263">
        <f t="shared" si="1"/>
        <v>0</v>
      </c>
      <c r="G51" s="263">
        <f>SUM(F$26:F51)</f>
        <v>87.25</v>
      </c>
      <c r="J51" s="263">
        <f>IF(ESONEdge!G39&lt;0.3,ESONEdge!U39,0)</f>
        <v>0</v>
      </c>
      <c r="K51" s="263">
        <f t="shared" si="2"/>
        <v>0</v>
      </c>
    </row>
    <row r="52" spans="1:11">
      <c r="A52" s="269">
        <f>ESONEdge!B40</f>
        <v>42222</v>
      </c>
      <c r="B52" s="263">
        <f>ESONEdge!G40</f>
        <v>0.9</v>
      </c>
      <c r="C52" s="263">
        <f>IF(ESONEdge!G40&gt;0.6,ESONEdge!U40,"")</f>
        <v>-4.5</v>
      </c>
      <c r="D52" s="263">
        <f t="shared" si="0"/>
        <v>-4.5</v>
      </c>
      <c r="E52" s="263">
        <f>IF(ESONEdge!S40="Y",-10,ESONEdge!U40)</f>
        <v>-4.5</v>
      </c>
      <c r="F52" s="263">
        <f t="shared" si="1"/>
        <v>-4.5</v>
      </c>
      <c r="G52" s="263">
        <f>SUM(F$26:F52)</f>
        <v>82.75</v>
      </c>
      <c r="J52" s="263">
        <f>IF(ESONEdge!G40&lt;0.3,ESONEdge!U40,0)</f>
        <v>0</v>
      </c>
      <c r="K52" s="263">
        <f t="shared" si="2"/>
        <v>0</v>
      </c>
    </row>
    <row r="53" spans="1:11">
      <c r="A53" s="269">
        <f>ESONEdge!B41</f>
        <v>42223</v>
      </c>
      <c r="B53" s="263">
        <f>ESONEdge!G41</f>
        <v>0.44</v>
      </c>
      <c r="C53" s="263" t="str">
        <f>IF(ESONEdge!G41&gt;0.6,ESONEdge!U41,"")</f>
        <v/>
      </c>
      <c r="D53" s="263" t="str">
        <f t="shared" si="0"/>
        <v/>
      </c>
      <c r="E53" s="263">
        <f>IF(ESONEdge!S41="Y",-10,ESONEdge!U41)</f>
        <v>7.5</v>
      </c>
      <c r="F53" s="263">
        <f t="shared" si="1"/>
        <v>0</v>
      </c>
      <c r="G53" s="263">
        <f>SUM(F$26:F53)</f>
        <v>82.75</v>
      </c>
      <c r="J53" s="263">
        <f>IF(ESONEdge!G41&lt;0.3,ESONEdge!U41,0)</f>
        <v>0</v>
      </c>
      <c r="K53" s="263">
        <f t="shared" si="2"/>
        <v>0</v>
      </c>
    </row>
    <row r="54" spans="1:11">
      <c r="A54" s="269">
        <f>ESONEdge!B42</f>
        <v>42226</v>
      </c>
      <c r="B54" s="263">
        <f>ESONEdge!G42</f>
        <v>0.77</v>
      </c>
      <c r="C54" s="263">
        <f>IF(ESONEdge!G42&gt;0.6,ESONEdge!U42,"")</f>
        <v>-16.25</v>
      </c>
      <c r="D54" s="263">
        <f t="shared" si="0"/>
        <v>-10</v>
      </c>
      <c r="E54" s="263">
        <f>IF(ESONEdge!S42="Y",-10,ESONEdge!U42)</f>
        <v>-10</v>
      </c>
      <c r="F54" s="263">
        <f t="shared" si="1"/>
        <v>-10</v>
      </c>
      <c r="G54" s="263">
        <f>SUM(F$26:F54)</f>
        <v>72.75</v>
      </c>
      <c r="J54" s="263">
        <f>IF(ESONEdge!G42&lt;0.3,ESONEdge!U42,0)</f>
        <v>0</v>
      </c>
      <c r="K54" s="263">
        <f t="shared" si="2"/>
        <v>0</v>
      </c>
    </row>
    <row r="55" spans="1:11">
      <c r="A55" s="269">
        <f>ESONEdge!B43</f>
        <v>42227</v>
      </c>
      <c r="B55" s="263">
        <f>ESONEdge!G43</f>
        <v>0.38</v>
      </c>
      <c r="C55" s="263" t="str">
        <f>IF(ESONEdge!G43&gt;0.6,ESONEdge!U43,"")</f>
        <v/>
      </c>
      <c r="D55" s="263" t="str">
        <f t="shared" si="0"/>
        <v/>
      </c>
      <c r="E55" s="263">
        <f>IF(ESONEdge!S43="Y",-10,ESONEdge!U43)</f>
        <v>-10</v>
      </c>
      <c r="F55" s="263">
        <f t="shared" si="1"/>
        <v>0</v>
      </c>
      <c r="G55" s="263">
        <f>SUM(F$26:F55)</f>
        <v>72.75</v>
      </c>
      <c r="J55" s="263">
        <f>IF(ESONEdge!G43&lt;0.3,ESONEdge!U43,0)</f>
        <v>0</v>
      </c>
      <c r="K55" s="263">
        <f t="shared" si="2"/>
        <v>0</v>
      </c>
    </row>
    <row r="56" spans="1:11">
      <c r="A56" s="269">
        <f>ESONEdge!B44</f>
        <v>42228</v>
      </c>
      <c r="B56" s="263">
        <f>ESONEdge!G44</f>
        <v>0.41</v>
      </c>
      <c r="C56" s="263" t="str">
        <f>IF(ESONEdge!G44&gt;0.6,ESONEdge!U44,"")</f>
        <v/>
      </c>
      <c r="D56" s="263" t="str">
        <f t="shared" si="0"/>
        <v/>
      </c>
      <c r="E56" s="263">
        <f>IF(ESONEdge!S44="Y",-10,ESONEdge!U44)</f>
        <v>-3.5</v>
      </c>
      <c r="F56" s="263">
        <f t="shared" si="1"/>
        <v>0</v>
      </c>
      <c r="G56" s="263">
        <f>SUM(F$26:F56)</f>
        <v>72.75</v>
      </c>
      <c r="J56" s="263">
        <f>IF(ESONEdge!G44&lt;0.3,ESONEdge!U44,0)</f>
        <v>0</v>
      </c>
      <c r="K56" s="263">
        <f t="shared" si="2"/>
        <v>0</v>
      </c>
    </row>
    <row r="57" spans="1:11">
      <c r="A57" s="269">
        <f>ESONEdge!B45</f>
        <v>42229</v>
      </c>
      <c r="B57" s="263">
        <f>ESONEdge!G45</f>
        <v>0.51</v>
      </c>
      <c r="C57" s="263" t="str">
        <f>IF(ESONEdge!G45&gt;0.6,ESONEdge!U45,"")</f>
        <v/>
      </c>
      <c r="D57" s="263" t="str">
        <f t="shared" si="0"/>
        <v/>
      </c>
      <c r="E57" s="263">
        <f>IF(ESONEdge!S45="Y",-10,ESONEdge!U45)</f>
        <v>-2.75</v>
      </c>
      <c r="F57" s="263">
        <f t="shared" si="1"/>
        <v>0</v>
      </c>
      <c r="G57" s="263">
        <f>SUM(F$26:F57)</f>
        <v>72.75</v>
      </c>
      <c r="J57" s="263">
        <f>IF(ESONEdge!G45&lt;0.3,ESONEdge!U45,0)</f>
        <v>0</v>
      </c>
      <c r="K57" s="263">
        <f t="shared" si="2"/>
        <v>0</v>
      </c>
    </row>
    <row r="58" spans="1:11">
      <c r="A58" s="269">
        <f>ESONEdge!B46</f>
        <v>42230</v>
      </c>
      <c r="B58" s="263">
        <f>ESONEdge!G46</f>
        <v>0.6</v>
      </c>
      <c r="C58" s="263" t="str">
        <f>IF(ESONEdge!G46&gt;0.6,ESONEdge!U46,"")</f>
        <v/>
      </c>
      <c r="D58" s="263" t="str">
        <f t="shared" si="0"/>
        <v/>
      </c>
      <c r="E58" s="263">
        <f>IF(ESONEdge!S46="Y",-10,ESONEdge!U46)</f>
        <v>-10</v>
      </c>
      <c r="F58" s="263">
        <f t="shared" si="1"/>
        <v>0</v>
      </c>
      <c r="G58" s="263">
        <f>SUM(F$26:F58)</f>
        <v>72.75</v>
      </c>
      <c r="J58" s="263">
        <f>IF(ESONEdge!G46&lt;0.3,ESONEdge!U46,0)</f>
        <v>0</v>
      </c>
      <c r="K58" s="263">
        <f t="shared" si="2"/>
        <v>0</v>
      </c>
    </row>
    <row r="59" spans="1:11">
      <c r="A59" s="269">
        <f>ESONEdge!B47</f>
        <v>42233</v>
      </c>
      <c r="B59" s="263">
        <f>ESONEdge!G47</f>
        <v>0.56999999999999995</v>
      </c>
      <c r="C59" s="263" t="str">
        <f>IF(ESONEdge!G47&gt;0.6,ESONEdge!U47,"")</f>
        <v/>
      </c>
      <c r="D59" s="263" t="str">
        <f t="shared" si="0"/>
        <v/>
      </c>
      <c r="E59" s="263">
        <f>IF(ESONEdge!S47="Y",-10,ESONEdge!U47)</f>
        <v>-10</v>
      </c>
      <c r="F59" s="263">
        <f t="shared" si="1"/>
        <v>0</v>
      </c>
      <c r="G59" s="263">
        <f>SUM(F$26:F59)</f>
        <v>72.75</v>
      </c>
      <c r="J59" s="263">
        <f>IF(ESONEdge!G47&lt;0.3,ESONEdge!U47,0)</f>
        <v>0</v>
      </c>
      <c r="K59" s="263">
        <f t="shared" si="2"/>
        <v>0</v>
      </c>
    </row>
    <row r="60" spans="1:11">
      <c r="A60" s="269">
        <f>ESONEdge!B48</f>
        <v>42234</v>
      </c>
      <c r="B60" s="263">
        <f>ESONEdge!G48</f>
        <v>0.62</v>
      </c>
      <c r="C60" s="263">
        <f>IF(ESONEdge!G48&gt;0.6,ESONEdge!U48,"")</f>
        <v>-11</v>
      </c>
      <c r="D60" s="263">
        <f t="shared" si="0"/>
        <v>-10</v>
      </c>
      <c r="E60" s="263">
        <f>IF(ESONEdge!S48="Y",-10,ESONEdge!U48)</f>
        <v>-10</v>
      </c>
      <c r="F60" s="263">
        <f t="shared" si="1"/>
        <v>-10</v>
      </c>
      <c r="G60" s="263">
        <f>SUM(F$26:F60)</f>
        <v>62.75</v>
      </c>
      <c r="J60" s="263">
        <f>IF(ESONEdge!G48&lt;0.3,ESONEdge!U48,0)</f>
        <v>0</v>
      </c>
      <c r="K60" s="263">
        <f t="shared" si="2"/>
        <v>0</v>
      </c>
    </row>
    <row r="61" spans="1:11">
      <c r="A61" s="269">
        <f>ESONEdge!B49</f>
        <v>42235</v>
      </c>
      <c r="B61" s="263">
        <f>ESONEdge!G49</f>
        <v>0.48</v>
      </c>
      <c r="C61" s="263" t="str">
        <f>IF(ESONEdge!G49&gt;0.6,ESONEdge!U49,"")</f>
        <v/>
      </c>
      <c r="D61" s="263" t="str">
        <f t="shared" si="0"/>
        <v/>
      </c>
      <c r="E61" s="263">
        <f>IF(ESONEdge!S49="Y",-10,ESONEdge!U49)</f>
        <v>-10</v>
      </c>
      <c r="F61" s="263">
        <f t="shared" si="1"/>
        <v>0</v>
      </c>
      <c r="G61" s="263">
        <f>SUM(F$26:F61)</f>
        <v>62.75</v>
      </c>
      <c r="J61" s="263">
        <f>IF(ESONEdge!G49&lt;0.3,ESONEdge!U49,0)</f>
        <v>0</v>
      </c>
      <c r="K61" s="263">
        <f t="shared" si="2"/>
        <v>0</v>
      </c>
    </row>
    <row r="62" spans="1:11">
      <c r="A62" s="269">
        <f>ESONEdge!B50</f>
        <v>42236</v>
      </c>
      <c r="B62" s="263">
        <f>ESONEdge!G50</f>
        <v>1.02</v>
      </c>
      <c r="C62" s="263">
        <f>IF(ESONEdge!G50&gt;0.6,ESONEdge!U50,"")</f>
        <v>-14</v>
      </c>
      <c r="D62" s="263">
        <f t="shared" si="0"/>
        <v>-10</v>
      </c>
      <c r="E62" s="263">
        <f>IF(ESONEdge!S50="Y",-10,ESONEdge!U50)</f>
        <v>-10</v>
      </c>
      <c r="F62" s="263">
        <f t="shared" si="1"/>
        <v>-10</v>
      </c>
      <c r="G62" s="263">
        <f>SUM(F$26:F62)</f>
        <v>52.75</v>
      </c>
      <c r="J62" s="263">
        <f>IF(ESONEdge!G50&lt;0.3,ESONEdge!U50,0)</f>
        <v>0</v>
      </c>
      <c r="K62" s="263">
        <f t="shared" si="2"/>
        <v>0</v>
      </c>
    </row>
    <row r="63" spans="1:11">
      <c r="A63" s="269">
        <f>ESONEdge!B51</f>
        <v>42237</v>
      </c>
      <c r="B63" s="263">
        <f>ESONEdge!G51</f>
        <v>2.4300000000000002</v>
      </c>
      <c r="C63" s="263">
        <f>IF(ESONEdge!G51&gt;0.6,ESONEdge!U51,"")</f>
        <v>-101.5</v>
      </c>
      <c r="D63" s="263">
        <f t="shared" si="0"/>
        <v>-10</v>
      </c>
      <c r="E63" s="263">
        <f>IF(ESONEdge!S51="Y",-10,ESONEdge!U51)</f>
        <v>-10</v>
      </c>
      <c r="F63" s="263">
        <f t="shared" si="1"/>
        <v>-10</v>
      </c>
      <c r="G63" s="263">
        <f>SUM(F$26:F63)</f>
        <v>42.75</v>
      </c>
      <c r="J63" s="263">
        <f>IF(ESONEdge!G51&lt;0.3,ESONEdge!U51,0)</f>
        <v>0</v>
      </c>
      <c r="K63" s="263">
        <f t="shared" si="2"/>
        <v>0</v>
      </c>
    </row>
    <row r="64" spans="1:11">
      <c r="A64" s="269">
        <f>ESONEdge!B52</f>
        <v>42240</v>
      </c>
      <c r="B64" s="263">
        <f>ESONEdge!G52</f>
        <v>2.29</v>
      </c>
      <c r="C64" s="263">
        <f>IF(ESONEdge!G52&gt;0.6,ESONEdge!U52,"")</f>
        <v>78</v>
      </c>
      <c r="D64" s="263">
        <f t="shared" si="0"/>
        <v>78</v>
      </c>
      <c r="E64" s="263">
        <f>IF(ESONEdge!S52="Y",-10,ESONEdge!U52)</f>
        <v>78</v>
      </c>
      <c r="F64" s="263">
        <f t="shared" si="1"/>
        <v>78</v>
      </c>
      <c r="G64" s="263">
        <f>SUM(F$26:F64)</f>
        <v>120.75</v>
      </c>
      <c r="J64" s="263">
        <f>IF(ESONEdge!G52&lt;0.3,ESONEdge!U52,0)</f>
        <v>0</v>
      </c>
      <c r="K64" s="263">
        <f t="shared" si="2"/>
        <v>0</v>
      </c>
    </row>
    <row r="65" spans="1:11">
      <c r="A65" s="269">
        <f>ESONEdge!B53</f>
        <v>42241</v>
      </c>
      <c r="B65" s="263">
        <f>ESONEdge!G53</f>
        <v>0.79</v>
      </c>
      <c r="C65" s="263">
        <f>IF(ESONEdge!G53&gt;0.6,ESONEdge!U53,"")</f>
        <v>40.75</v>
      </c>
      <c r="D65" s="263">
        <f t="shared" si="0"/>
        <v>40.75</v>
      </c>
      <c r="E65" s="263">
        <f>IF(ESONEdge!S53="Y",-10,ESONEdge!U53)</f>
        <v>-10</v>
      </c>
      <c r="F65" s="263">
        <f t="shared" si="1"/>
        <v>-10</v>
      </c>
      <c r="G65" s="263">
        <f>SUM(F$26:F65)</f>
        <v>110.75</v>
      </c>
      <c r="J65" s="263">
        <f>IF(ESONEdge!G53&lt;0.3,ESONEdge!U53,0)</f>
        <v>0</v>
      </c>
      <c r="K65" s="263">
        <f t="shared" si="2"/>
        <v>0</v>
      </c>
    </row>
    <row r="66" spans="1:11">
      <c r="A66" s="269">
        <f>ESONEdge!B54</f>
        <v>42242</v>
      </c>
      <c r="B66" s="263">
        <f>ESONEdge!G54</f>
        <v>2.0099999999999998</v>
      </c>
      <c r="C66" s="263">
        <f>IF(ESONEdge!G54&gt;0.6,ESONEdge!U54,"")</f>
        <v>27</v>
      </c>
      <c r="D66" s="263">
        <f t="shared" si="0"/>
        <v>27</v>
      </c>
      <c r="E66" s="263">
        <f>IF(ESONEdge!S54="Y",-10,ESONEdge!U54)</f>
        <v>27</v>
      </c>
      <c r="F66" s="263">
        <f t="shared" si="1"/>
        <v>27</v>
      </c>
      <c r="G66" s="263">
        <f>SUM(F$26:F66)</f>
        <v>137.75</v>
      </c>
      <c r="J66" s="263">
        <f>IF(ESONEdge!G54&lt;0.3,ESONEdge!U54,0)</f>
        <v>0</v>
      </c>
      <c r="K66" s="263">
        <f t="shared" si="2"/>
        <v>0</v>
      </c>
    </row>
    <row r="67" spans="1:11">
      <c r="A67" s="269">
        <f>ESONEdge!B55</f>
        <v>42243</v>
      </c>
      <c r="B67" s="263">
        <f>ESONEdge!G55</f>
        <v>1.04</v>
      </c>
      <c r="C67" s="263">
        <f>IF(ESONEdge!G55&gt;0.6,ESONEdge!U55,"")</f>
        <v>-11.75</v>
      </c>
      <c r="D67" s="263">
        <f t="shared" si="0"/>
        <v>-10</v>
      </c>
      <c r="E67" s="263">
        <f>IF(ESONEdge!S55="Y",-10,ESONEdge!U55)</f>
        <v>-10</v>
      </c>
      <c r="F67" s="263">
        <f t="shared" si="1"/>
        <v>-10</v>
      </c>
      <c r="G67" s="263">
        <f>SUM(F$26:F67)</f>
        <v>127.75</v>
      </c>
      <c r="J67" s="263">
        <f>IF(ESONEdge!G55&lt;0.3,ESONEdge!U55,0)</f>
        <v>0</v>
      </c>
      <c r="K67" s="263">
        <f t="shared" si="2"/>
        <v>0</v>
      </c>
    </row>
    <row r="68" spans="1:11">
      <c r="A68" s="269">
        <f>ESONEdge!B56</f>
        <v>42244</v>
      </c>
      <c r="B68" s="263">
        <f>ESONEdge!G56</f>
        <v>0.66</v>
      </c>
      <c r="C68" s="263">
        <f>IF(ESONEdge!G56&gt;0.6,ESONEdge!U56,"")</f>
        <v>-15.25</v>
      </c>
      <c r="D68" s="263">
        <f t="shared" si="0"/>
        <v>-10</v>
      </c>
      <c r="E68" s="263">
        <f>IF(ESONEdge!S56="Y",-10,ESONEdge!U56)</f>
        <v>-10</v>
      </c>
      <c r="F68" s="263">
        <f t="shared" si="1"/>
        <v>-10</v>
      </c>
      <c r="G68" s="263">
        <f>SUM(F$26:F68)</f>
        <v>117.75</v>
      </c>
      <c r="J68" s="263">
        <f>IF(ESONEdge!G56&lt;0.3,ESONEdge!U56,0)</f>
        <v>0</v>
      </c>
      <c r="K68" s="263">
        <f t="shared" si="2"/>
        <v>0</v>
      </c>
    </row>
    <row r="69" spans="1:11">
      <c r="A69" s="269">
        <f>ESONEdge!B57</f>
        <v>42247</v>
      </c>
      <c r="B69" s="263">
        <f>ESONEdge!G57</f>
        <v>0.69</v>
      </c>
      <c r="C69" s="263">
        <f>IF(ESONEdge!G57&gt;0.6,ESONEdge!U57,"")</f>
        <v>-40.25</v>
      </c>
      <c r="D69" s="263">
        <f t="shared" si="0"/>
        <v>-10</v>
      </c>
      <c r="E69" s="263">
        <f>IF(ESONEdge!S57="Y",-10,ESONEdge!U57)</f>
        <v>-10</v>
      </c>
      <c r="F69" s="263">
        <f t="shared" si="1"/>
        <v>-10</v>
      </c>
      <c r="G69" s="263">
        <f>SUM(F$26:F69)</f>
        <v>107.75</v>
      </c>
      <c r="J69" s="263">
        <f>IF(ESONEdge!G57&lt;0.3,ESONEdge!U57,0)</f>
        <v>0</v>
      </c>
      <c r="K69" s="263">
        <f t="shared" si="2"/>
        <v>0</v>
      </c>
    </row>
    <row r="70" spans="1:11">
      <c r="A70" s="269">
        <f>ESONEdge!B58</f>
        <v>42248</v>
      </c>
      <c r="B70" s="263">
        <f>ESONEdge!G58</f>
        <v>0.52</v>
      </c>
      <c r="C70" s="263" t="str">
        <f>IF(ESONEdge!G58&gt;0.6,ESONEdge!U58,"")</f>
        <v/>
      </c>
      <c r="D70" s="263" t="str">
        <f t="shared" si="0"/>
        <v/>
      </c>
      <c r="E70" s="263">
        <f>IF(ESONEdge!S58="Y",-10,ESONEdge!U58)</f>
        <v>23</v>
      </c>
      <c r="F70" s="263">
        <f t="shared" si="1"/>
        <v>0</v>
      </c>
      <c r="G70" s="263">
        <f>SUM(F$26:F70)</f>
        <v>107.75</v>
      </c>
      <c r="J70" s="263">
        <f>IF(ESONEdge!G58&lt;0.3,ESONEdge!U58,0)</f>
        <v>0</v>
      </c>
      <c r="K70" s="263">
        <f t="shared" si="2"/>
        <v>0</v>
      </c>
    </row>
    <row r="71" spans="1:11">
      <c r="A71" s="269">
        <f>ESONEdge!B59</f>
        <v>42249</v>
      </c>
      <c r="B71" s="263">
        <f>ESONEdge!G59</f>
        <v>0.56999999999999995</v>
      </c>
      <c r="C71" s="263" t="str">
        <f>IF(ESONEdge!G59&gt;0.6,ESONEdge!U59,"")</f>
        <v/>
      </c>
      <c r="D71" s="263" t="str">
        <f t="shared" si="0"/>
        <v/>
      </c>
      <c r="E71" s="263">
        <f>IF(ESONEdge!S59="Y",-10,ESONEdge!U59)</f>
        <v>8.25</v>
      </c>
      <c r="F71" s="263">
        <f t="shared" si="1"/>
        <v>0</v>
      </c>
      <c r="G71" s="263">
        <f>SUM(F$26:F71)</f>
        <v>107.75</v>
      </c>
      <c r="J71" s="263">
        <f>IF(ESONEdge!G59&lt;0.3,ESONEdge!U59,0)</f>
        <v>0</v>
      </c>
      <c r="K71" s="263">
        <f t="shared" si="2"/>
        <v>0</v>
      </c>
    </row>
    <row r="72" spans="1:11">
      <c r="A72" s="269">
        <f>ESONEdge!B60</f>
        <v>42250</v>
      </c>
      <c r="B72" s="263">
        <f>ESONEdge!G60</f>
        <v>0.26</v>
      </c>
      <c r="C72" s="263" t="str">
        <f>IF(ESONEdge!G60&gt;0.6,ESONEdge!U60,"")</f>
        <v/>
      </c>
      <c r="D72" s="263" t="str">
        <f t="shared" si="0"/>
        <v/>
      </c>
      <c r="E72" s="263">
        <f>IF(ESONEdge!S60="Y",-10,ESONEdge!U60)</f>
        <v>-10</v>
      </c>
      <c r="F72" s="263">
        <f t="shared" si="1"/>
        <v>0</v>
      </c>
      <c r="G72" s="263">
        <f>SUM(F$26:F72)</f>
        <v>107.75</v>
      </c>
      <c r="J72" s="263">
        <f>IF(ESONEdge!G60&lt;0.3,ESONEdge!U60,0)</f>
        <v>25.25</v>
      </c>
      <c r="K72" s="263">
        <f t="shared" si="2"/>
        <v>10</v>
      </c>
    </row>
    <row r="73" spans="1:11">
      <c r="A73" s="269">
        <f>ESONEdge!B61</f>
        <v>42251</v>
      </c>
      <c r="B73" s="263">
        <f>ESONEdge!G61</f>
        <v>0.77</v>
      </c>
      <c r="C73" s="263">
        <f>IF(ESONEdge!G61&gt;0.6,ESONEdge!U61,"")</f>
        <v>30.25</v>
      </c>
      <c r="D73" s="263">
        <f t="shared" si="0"/>
        <v>30.25</v>
      </c>
      <c r="E73" s="263">
        <f>IF(ESONEdge!S61="Y",-10,ESONEdge!U61)</f>
        <v>30.25</v>
      </c>
      <c r="F73" s="263">
        <f t="shared" si="1"/>
        <v>30.25</v>
      </c>
      <c r="G73" s="263">
        <f>SUM(F$26:F73)</f>
        <v>138</v>
      </c>
      <c r="J73" s="263">
        <f>IF(ESONEdge!G61&lt;0.3,ESONEdge!U61,0)</f>
        <v>0</v>
      </c>
      <c r="K73" s="263">
        <f t="shared" si="2"/>
        <v>0</v>
      </c>
    </row>
    <row r="74" spans="1:11">
      <c r="A74" s="269">
        <f>ESONEdge!B62</f>
        <v>42255</v>
      </c>
      <c r="B74" s="263">
        <f>ESONEdge!G62</f>
        <v>0.67666666666666664</v>
      </c>
      <c r="C74" s="263">
        <f>IF(ESONEdge!G62&gt;0.6,ESONEdge!U62,"")</f>
        <v>20.25</v>
      </c>
      <c r="D74" s="263">
        <f t="shared" si="0"/>
        <v>20.25</v>
      </c>
      <c r="E74" s="263">
        <f>IF(ESONEdge!S62="Y",-10,ESONEdge!U62)</f>
        <v>20.25</v>
      </c>
      <c r="F74" s="263">
        <f t="shared" si="1"/>
        <v>20.25</v>
      </c>
      <c r="G74" s="263">
        <f>SUM(F$26:F74)</f>
        <v>158.25</v>
      </c>
      <c r="J74" s="263">
        <f>IF(ESONEdge!G62&lt;0.3,ESONEdge!U62,0)</f>
        <v>0</v>
      </c>
      <c r="K74" s="263">
        <f t="shared" si="2"/>
        <v>0</v>
      </c>
    </row>
    <row r="75" spans="1:11">
      <c r="A75" s="269">
        <f>ESONEdge!B63</f>
        <v>42256</v>
      </c>
      <c r="B75" s="263">
        <f>ESONEdge!G63</f>
        <v>0.48</v>
      </c>
      <c r="C75" s="263" t="str">
        <f>IF(ESONEdge!G63&gt;0.6,ESONEdge!U63,"")</f>
        <v/>
      </c>
      <c r="D75" s="263" t="str">
        <f t="shared" si="0"/>
        <v/>
      </c>
      <c r="E75" s="263">
        <f>IF(ESONEdge!S63="Y",-10,ESONEdge!U63)</f>
        <v>-10</v>
      </c>
      <c r="F75" s="263">
        <f t="shared" si="1"/>
        <v>0</v>
      </c>
      <c r="G75" s="263">
        <f>SUM(F$26:F75)</f>
        <v>158.25</v>
      </c>
      <c r="J75" s="263">
        <f>IF(ESONEdge!G63&lt;0.3,ESONEdge!U63,0)</f>
        <v>0</v>
      </c>
      <c r="K75" s="263">
        <f t="shared" si="2"/>
        <v>0</v>
      </c>
    </row>
    <row r="76" spans="1:11">
      <c r="A76" s="269">
        <f>ESONEdge!B64</f>
        <v>42257</v>
      </c>
      <c r="B76" s="263">
        <f>ESONEdge!G64</f>
        <v>3.6666666666666665</v>
      </c>
      <c r="C76" s="263">
        <f>IF(ESONEdge!G64&gt;0.6,ESONEdge!U64,"")</f>
        <v>-2.25</v>
      </c>
      <c r="D76" s="263">
        <f t="shared" si="0"/>
        <v>-2.25</v>
      </c>
      <c r="E76" s="263">
        <f>IF(ESONEdge!S64="Y",-10,ESONEdge!U64)</f>
        <v>-2.25</v>
      </c>
      <c r="F76" s="263">
        <f t="shared" si="1"/>
        <v>-2.25</v>
      </c>
      <c r="G76" s="263">
        <f>SUM(F$26:F76)</f>
        <v>156</v>
      </c>
      <c r="J76" s="263">
        <f>IF(ESONEdge!G64&lt;0.3,ESONEdge!U64,0)</f>
        <v>0</v>
      </c>
      <c r="K76" s="263">
        <f t="shared" si="2"/>
        <v>0</v>
      </c>
    </row>
    <row r="77" spans="1:11">
      <c r="A77" s="269">
        <f>ESONEdge!B65</f>
        <v>42258</v>
      </c>
      <c r="B77" s="263">
        <f>ESONEdge!G65</f>
        <v>2.2600000000000002</v>
      </c>
      <c r="C77" s="263">
        <f>IF(ESONEdge!G65&gt;0.6,ESONEdge!U65,"")</f>
        <v>1.5</v>
      </c>
      <c r="D77" s="263">
        <f t="shared" si="0"/>
        <v>1.5</v>
      </c>
      <c r="E77" s="263">
        <f>IF(ESONEdge!S65="Y",-10,ESONEdge!U65)</f>
        <v>1.5</v>
      </c>
      <c r="F77" s="263">
        <f t="shared" si="1"/>
        <v>1.5</v>
      </c>
      <c r="G77" s="263">
        <f>SUM(F$26:F77)</f>
        <v>157.5</v>
      </c>
      <c r="J77" s="263">
        <f>IF(ESONEdge!G65&lt;0.3,ESONEdge!U65,0)</f>
        <v>0</v>
      </c>
      <c r="K77" s="263">
        <f t="shared" si="2"/>
        <v>0</v>
      </c>
    </row>
    <row r="78" spans="1:11">
      <c r="A78" s="269">
        <f>ESONEdge!B66</f>
        <v>42261</v>
      </c>
      <c r="B78" s="263">
        <f>ESONEdge!G66</f>
        <v>1.6233333333333333</v>
      </c>
      <c r="C78" s="263">
        <f>IF(ESONEdge!G66&gt;0.6,ESONEdge!U66,"")</f>
        <v>5.5</v>
      </c>
      <c r="D78" s="263">
        <f t="shared" si="0"/>
        <v>5.5</v>
      </c>
      <c r="E78" s="263">
        <f>IF(ESONEdge!S66="Y",-10,ESONEdge!U66)</f>
        <v>5.5</v>
      </c>
      <c r="F78" s="263">
        <f t="shared" si="1"/>
        <v>5.5</v>
      </c>
      <c r="G78" s="263">
        <f>SUM(F$26:F78)</f>
        <v>163</v>
      </c>
      <c r="J78" s="263">
        <f>IF(ESONEdge!G66&lt;0.3,ESONEdge!U66,0)</f>
        <v>0</v>
      </c>
      <c r="K78" s="263">
        <f t="shared" si="2"/>
        <v>0</v>
      </c>
    </row>
    <row r="79" spans="1:11">
      <c r="A79" s="269">
        <f>ESONEdge!B67</f>
        <v>42262</v>
      </c>
      <c r="B79" s="263">
        <f>ESONEdge!G67</f>
        <v>0.67</v>
      </c>
      <c r="C79" s="263">
        <f>IF(ESONEdge!G67&gt;0.6,ESONEdge!U67,"")</f>
        <v>1.25</v>
      </c>
      <c r="D79" s="263">
        <f t="shared" si="0"/>
        <v>1.25</v>
      </c>
      <c r="E79" s="263">
        <f>IF(ESONEdge!S67="Y",-10,ESONEdge!U67)</f>
        <v>1.25</v>
      </c>
      <c r="F79" s="263">
        <f t="shared" si="1"/>
        <v>1.25</v>
      </c>
      <c r="G79" s="263">
        <f>SUM(F$26:F79)</f>
        <v>164.25</v>
      </c>
      <c r="J79" s="263">
        <f>IF(ESONEdge!G67&lt;0.3,ESONEdge!U67,0)</f>
        <v>0</v>
      </c>
      <c r="K79" s="263">
        <f t="shared" si="2"/>
        <v>0</v>
      </c>
    </row>
    <row r="80" spans="1:11">
      <c r="A80" s="269">
        <f>ESONEdge!B68</f>
        <v>42263</v>
      </c>
      <c r="B80" s="263">
        <f>ESONEdge!G68</f>
        <v>0.23333333333333331</v>
      </c>
      <c r="C80" s="263" t="str">
        <f>IF(ESONEdge!G68&gt;0.6,ESONEdge!U68,"")</f>
        <v/>
      </c>
      <c r="D80" s="263" t="str">
        <f t="shared" si="0"/>
        <v/>
      </c>
      <c r="E80" s="263">
        <f>IF(ESONEdge!S68="Y",-10,ESONEdge!U68)</f>
        <v>-5</v>
      </c>
      <c r="F80" s="263">
        <f t="shared" si="1"/>
        <v>0</v>
      </c>
      <c r="G80" s="263">
        <f>SUM(F$26:F80)</f>
        <v>164.25</v>
      </c>
      <c r="J80" s="263">
        <f>IF(ESONEdge!G68&lt;0.3,ESONEdge!U68,0)</f>
        <v>-5</v>
      </c>
      <c r="K80" s="263">
        <f t="shared" si="2"/>
        <v>-5</v>
      </c>
    </row>
    <row r="81" spans="1:11">
      <c r="A81" s="269">
        <f>ESONEdge!B69</f>
        <v>42264</v>
      </c>
      <c r="B81" s="263">
        <f>ESONEdge!G69</f>
        <v>15.366666666666667</v>
      </c>
      <c r="C81" s="263">
        <f>IF(ESONEdge!G69&gt;0.6,ESONEdge!U69,"")</f>
        <v>-26.25</v>
      </c>
      <c r="D81" s="263">
        <f t="shared" si="0"/>
        <v>-10</v>
      </c>
      <c r="E81" s="263">
        <f>IF(ESONEdge!S69="Y",-10,ESONEdge!U69)</f>
        <v>-10</v>
      </c>
      <c r="F81" s="263">
        <f t="shared" si="1"/>
        <v>-10</v>
      </c>
      <c r="G81" s="263">
        <f>SUM(F$26:F81)</f>
        <v>154.25</v>
      </c>
      <c r="J81" s="263">
        <f>IF(ESONEdge!G69&lt;0.3,ESONEdge!U69,0)</f>
        <v>0</v>
      </c>
      <c r="K81" s="263">
        <f t="shared" si="2"/>
        <v>0</v>
      </c>
    </row>
    <row r="82" spans="1:11">
      <c r="A82" s="269">
        <f>ESONEdge!B70</f>
        <v>42265</v>
      </c>
      <c r="B82" s="263">
        <f>ESONEdge!G70</f>
        <v>3.4899999999999998</v>
      </c>
      <c r="C82" s="263">
        <f>IF(ESONEdge!G70&gt;0.6,ESONEdge!U70,"")</f>
        <v>5.25</v>
      </c>
      <c r="D82" s="263">
        <f t="shared" si="0"/>
        <v>5.25</v>
      </c>
      <c r="E82" s="263">
        <f>IF(ESONEdge!S70="Y",-10,ESONEdge!U70)</f>
        <v>-10</v>
      </c>
      <c r="F82" s="263">
        <f t="shared" si="1"/>
        <v>-10</v>
      </c>
      <c r="G82" s="263">
        <f>SUM(F$26:F82)</f>
        <v>144.25</v>
      </c>
      <c r="J82" s="263">
        <f>IF(ESONEdge!G70&lt;0.3,ESONEdge!U70,0)</f>
        <v>0</v>
      </c>
      <c r="K82" s="263">
        <f t="shared" si="2"/>
        <v>0</v>
      </c>
    </row>
    <row r="83" spans="1:11">
      <c r="A83" s="269">
        <f>ESONEdge!B71</f>
        <v>42268</v>
      </c>
      <c r="B83" s="263">
        <f>ESONEdge!G71</f>
        <v>0.55666666666666664</v>
      </c>
      <c r="C83" s="263" t="str">
        <f>IF(ESONEdge!G71&gt;0.6,ESONEdge!U71,"")</f>
        <v/>
      </c>
      <c r="D83" s="263" t="str">
        <f t="shared" si="0"/>
        <v/>
      </c>
      <c r="E83" s="263">
        <f>IF(ESONEdge!S71="Y",-10,ESONEdge!U71)</f>
        <v>-10</v>
      </c>
      <c r="F83" s="263">
        <f t="shared" si="1"/>
        <v>0</v>
      </c>
      <c r="G83" s="263">
        <f>SUM(F$26:F83)</f>
        <v>144.25</v>
      </c>
      <c r="J83" s="263">
        <f>IF(ESONEdge!G71&lt;0.3,ESONEdge!U71,0)</f>
        <v>0</v>
      </c>
      <c r="K83" s="263">
        <f t="shared" si="2"/>
        <v>0</v>
      </c>
    </row>
    <row r="84" spans="1:11">
      <c r="A84" s="269">
        <f>ESONEdge!B72</f>
        <v>42269</v>
      </c>
      <c r="B84" s="263">
        <f>ESONEdge!G72</f>
        <v>0.61</v>
      </c>
      <c r="C84" s="263">
        <f>IF(ESONEdge!G72&gt;0.6,ESONEdge!U72,"")</f>
        <v>1.75</v>
      </c>
      <c r="D84" s="263">
        <f t="shared" si="0"/>
        <v>1.75</v>
      </c>
      <c r="E84" s="263">
        <f>IF(ESONEdge!S72="Y",-10,ESONEdge!U72)</f>
        <v>-10</v>
      </c>
      <c r="F84" s="263">
        <f t="shared" si="1"/>
        <v>-10</v>
      </c>
      <c r="G84" s="263">
        <f>SUM(F$26:F84)</f>
        <v>134.25</v>
      </c>
      <c r="J84" s="263">
        <f>IF(ESONEdge!G72&lt;0.3,ESONEdge!U72,0)</f>
        <v>0</v>
      </c>
      <c r="K84" s="263">
        <f t="shared" si="2"/>
        <v>0</v>
      </c>
    </row>
    <row r="85" spans="1:11">
      <c r="A85" s="269">
        <f>ESONEdge!B73</f>
        <v>42270</v>
      </c>
      <c r="B85" s="263">
        <f>ESONEdge!G73</f>
        <v>0.67666666666666675</v>
      </c>
      <c r="C85" s="263">
        <f>IF(ESONEdge!G73&gt;0.6,ESONEdge!U73,"")</f>
        <v>-18</v>
      </c>
      <c r="D85" s="263">
        <f t="shared" si="0"/>
        <v>-10</v>
      </c>
      <c r="E85" s="263">
        <f>IF(ESONEdge!S73="Y",-10,ESONEdge!U73)</f>
        <v>-10</v>
      </c>
      <c r="F85" s="263">
        <f t="shared" si="1"/>
        <v>-10</v>
      </c>
      <c r="G85" s="263">
        <f>SUM(F$26:F85)</f>
        <v>124.25</v>
      </c>
      <c r="J85" s="263">
        <f>IF(ESONEdge!G73&lt;0.3,ESONEdge!U73,0)</f>
        <v>0</v>
      </c>
      <c r="K85" s="263">
        <f t="shared" si="2"/>
        <v>0</v>
      </c>
    </row>
    <row r="86" spans="1:11">
      <c r="A86" s="269">
        <f>ESONEdge!B74</f>
        <v>42271</v>
      </c>
      <c r="B86" s="263">
        <f>ESONEdge!G74</f>
        <v>0.94333333333333336</v>
      </c>
      <c r="C86" s="263">
        <f>IF(ESONEdge!G74&gt;0.6,ESONEdge!U74,"")</f>
        <v>-19.25</v>
      </c>
      <c r="D86" s="263">
        <f t="shared" si="0"/>
        <v>-10</v>
      </c>
      <c r="E86" s="263">
        <f>IF(ESONEdge!S74="Y",-10,ESONEdge!U74)</f>
        <v>-10</v>
      </c>
      <c r="F86" s="263">
        <f t="shared" si="1"/>
        <v>-10</v>
      </c>
      <c r="G86" s="263">
        <f>SUM(F$26:F86)</f>
        <v>114.25</v>
      </c>
      <c r="J86" s="263">
        <f>IF(ESONEdge!G74&lt;0.3,ESONEdge!U74,0)</f>
        <v>0</v>
      </c>
      <c r="K86" s="263">
        <f t="shared" si="2"/>
        <v>0</v>
      </c>
    </row>
    <row r="87" spans="1:11">
      <c r="A87" s="269">
        <f>ESONEdge!B75</f>
        <v>42272</v>
      </c>
      <c r="B87" s="263">
        <f>ESONEdge!G75</f>
        <v>0.4366666666666667</v>
      </c>
      <c r="C87" s="263" t="str">
        <f>IF(ESONEdge!G75&gt;0.6,ESONEdge!U75,"")</f>
        <v/>
      </c>
      <c r="D87" s="263" t="str">
        <f t="shared" si="0"/>
        <v/>
      </c>
      <c r="E87" s="263">
        <f>IF(ESONEdge!S75="Y",-10,ESONEdge!U75)</f>
        <v>-10</v>
      </c>
      <c r="F87" s="263">
        <f t="shared" si="1"/>
        <v>0</v>
      </c>
      <c r="G87" s="263">
        <f>SUM(F$26:F87)</f>
        <v>114.25</v>
      </c>
      <c r="J87" s="263">
        <f>IF(ESONEdge!G75&lt;0.3,ESONEdge!U75,0)</f>
        <v>0</v>
      </c>
      <c r="K87" s="263">
        <f t="shared" si="2"/>
        <v>0</v>
      </c>
    </row>
    <row r="88" spans="1:11">
      <c r="A88" s="269">
        <f>ESONEdge!B76</f>
        <v>42275</v>
      </c>
      <c r="B88" s="263">
        <f>ESONEdge!G76</f>
        <v>1.23</v>
      </c>
      <c r="C88" s="263">
        <f>IF(ESONEdge!G76&gt;0.6,ESONEdge!U76,"")</f>
        <v>3.25</v>
      </c>
      <c r="D88" s="263">
        <f t="shared" si="0"/>
        <v>3.25</v>
      </c>
      <c r="E88" s="263">
        <f>IF(ESONEdge!S76="Y",-10,ESONEdge!U76)</f>
        <v>3.25</v>
      </c>
      <c r="F88" s="263">
        <f t="shared" si="1"/>
        <v>3.25</v>
      </c>
      <c r="G88" s="263">
        <f>SUM(F$26:F88)</f>
        <v>117.5</v>
      </c>
      <c r="J88" s="263">
        <f>IF(ESONEdge!G76&lt;0.3,ESONEdge!U76,0)</f>
        <v>0</v>
      </c>
      <c r="K88" s="263">
        <f t="shared" si="2"/>
        <v>0</v>
      </c>
    </row>
    <row r="89" spans="1:11">
      <c r="A89" s="269">
        <f>ESONEdge!B77</f>
        <v>42276</v>
      </c>
      <c r="B89" s="263">
        <f>ESONEdge!G77</f>
        <v>0.59666666666666668</v>
      </c>
      <c r="C89" s="263" t="str">
        <f>IF(ESONEdge!G77&gt;0.6,ESONEdge!U77,"")</f>
        <v/>
      </c>
      <c r="D89" s="263" t="str">
        <f t="shared" si="0"/>
        <v/>
      </c>
      <c r="E89" s="263">
        <f>IF(ESONEdge!S77="Y",-10,ESONEdge!U77)</f>
        <v>18.25</v>
      </c>
      <c r="F89" s="263">
        <f t="shared" si="1"/>
        <v>0</v>
      </c>
      <c r="G89" s="263">
        <f>SUM(F$26:F89)</f>
        <v>117.5</v>
      </c>
      <c r="J89" s="263">
        <f>IF(ESONEdge!G77&lt;0.3,ESONEdge!U77,0)</f>
        <v>0</v>
      </c>
      <c r="K89" s="263">
        <f t="shared" si="2"/>
        <v>0</v>
      </c>
    </row>
    <row r="90" spans="1:11">
      <c r="A90" s="269">
        <f>ESONEdge!B78</f>
        <v>42277</v>
      </c>
      <c r="B90" s="263">
        <f>ESONEdge!G78</f>
        <v>0.52999999999999992</v>
      </c>
      <c r="C90" s="263" t="str">
        <f>IF(ESONEdge!G78&gt;0.6,ESONEdge!U78,"")</f>
        <v/>
      </c>
      <c r="D90" s="263" t="str">
        <f t="shared" si="0"/>
        <v/>
      </c>
      <c r="E90" s="263">
        <f>IF(ESONEdge!S78="Y",-10,ESONEdge!U78)</f>
        <v>10</v>
      </c>
      <c r="F90" s="263">
        <f t="shared" si="1"/>
        <v>0</v>
      </c>
      <c r="G90" s="263">
        <f>SUM(F$26:F90)</f>
        <v>117.5</v>
      </c>
      <c r="J90" s="263">
        <f>IF(ESONEdge!G78&lt;0.3,ESONEdge!U78,0)</f>
        <v>0</v>
      </c>
      <c r="K90" s="263">
        <f t="shared" si="2"/>
        <v>0</v>
      </c>
    </row>
    <row r="91" spans="1:11">
      <c r="A91" s="269">
        <f>ESONEdge!B79</f>
        <v>42278</v>
      </c>
      <c r="B91" s="263">
        <f>ESONEdge!G79</f>
        <v>1.0666666666666667</v>
      </c>
      <c r="C91" s="263">
        <f>IF(ESONEdge!G79&gt;0.6,ESONEdge!U79,"")</f>
        <v>-26.75</v>
      </c>
      <c r="D91" s="263">
        <f t="shared" ref="D91:D154" si="3">IF(C91&lt;-10,-10,C91)</f>
        <v>-10</v>
      </c>
      <c r="E91" s="263">
        <f>IF(ESONEdge!S79="Y",-10,ESONEdge!U79)</f>
        <v>-10</v>
      </c>
      <c r="F91" s="263">
        <f t="shared" ref="F91:F154" si="4">IF(B91&gt;0.6,E91,0)</f>
        <v>-10</v>
      </c>
      <c r="G91" s="263">
        <f>SUM(F$26:F91)</f>
        <v>107.5</v>
      </c>
      <c r="J91" s="263">
        <f>IF(ESONEdge!G79&lt;0.3,ESONEdge!U79,0)</f>
        <v>0</v>
      </c>
      <c r="K91" s="263">
        <f t="shared" ref="K91:K154" si="5">IF(J91&gt;10,10,J91)</f>
        <v>0</v>
      </c>
    </row>
    <row r="92" spans="1:11">
      <c r="A92" s="269">
        <f>ESONEdge!B80</f>
        <v>42279</v>
      </c>
      <c r="B92" s="263">
        <f>ESONEdge!G80</f>
        <v>0.31666666666666665</v>
      </c>
      <c r="C92" s="263" t="str">
        <f>IF(ESONEdge!G80&gt;0.6,ESONEdge!U80,"")</f>
        <v/>
      </c>
      <c r="D92" s="263" t="str">
        <f t="shared" si="3"/>
        <v/>
      </c>
      <c r="E92" s="263">
        <f>IF(ESONEdge!S80="Y",-10,ESONEdge!U80)</f>
        <v>14</v>
      </c>
      <c r="F92" s="263">
        <f t="shared" si="4"/>
        <v>0</v>
      </c>
      <c r="G92" s="263">
        <f>SUM(F$26:F92)</f>
        <v>107.5</v>
      </c>
      <c r="J92" s="263">
        <f>IF(ESONEdge!G80&lt;0.3,ESONEdge!U80,0)</f>
        <v>0</v>
      </c>
      <c r="K92" s="263">
        <f t="shared" si="5"/>
        <v>0</v>
      </c>
    </row>
    <row r="93" spans="1:11">
      <c r="A93" s="269">
        <f>ESONEdge!B81</f>
        <v>42282</v>
      </c>
      <c r="B93" s="263">
        <f>ESONEdge!G81</f>
        <v>0.64666666666666672</v>
      </c>
      <c r="C93" s="263">
        <f>IF(ESONEdge!G81&gt;0.6,ESONEdge!U81,"")</f>
        <v>0.25</v>
      </c>
      <c r="D93" s="263">
        <f t="shared" si="3"/>
        <v>0.25</v>
      </c>
      <c r="E93" s="263">
        <f>IF(ESONEdge!S81="Y",-10,ESONEdge!U81)</f>
        <v>-10</v>
      </c>
      <c r="F93" s="263">
        <f t="shared" si="4"/>
        <v>-10</v>
      </c>
      <c r="G93" s="263">
        <f>SUM(F$26:F93)</f>
        <v>97.5</v>
      </c>
      <c r="J93" s="263">
        <f>IF(ESONEdge!G81&lt;0.3,ESONEdge!U81,0)</f>
        <v>0</v>
      </c>
      <c r="K93" s="263">
        <f t="shared" si="5"/>
        <v>0</v>
      </c>
    </row>
    <row r="94" spans="1:11">
      <c r="A94" s="269">
        <f>ESONEdge!B82</f>
        <v>42283</v>
      </c>
      <c r="B94" s="263">
        <f>ESONEdge!G82</f>
        <v>0.31666666666666665</v>
      </c>
      <c r="C94" s="263" t="str">
        <f>IF(ESONEdge!G82&gt;0.6,ESONEdge!U82,"")</f>
        <v/>
      </c>
      <c r="D94" s="263" t="str">
        <f t="shared" si="3"/>
        <v/>
      </c>
      <c r="E94" s="263">
        <f>IF(ESONEdge!S82="Y",-10,ESONEdge!U82)</f>
        <v>13.5</v>
      </c>
      <c r="F94" s="263">
        <f t="shared" si="4"/>
        <v>0</v>
      </c>
      <c r="G94" s="263">
        <f>SUM(F$26:F94)</f>
        <v>97.5</v>
      </c>
      <c r="J94" s="263">
        <f>IF(ESONEdge!G82&lt;0.3,ESONEdge!U82,0)</f>
        <v>0</v>
      </c>
      <c r="K94" s="263">
        <f t="shared" si="5"/>
        <v>0</v>
      </c>
    </row>
    <row r="95" spans="1:11">
      <c r="A95" s="269">
        <f>ESONEdge!B83</f>
        <v>42284</v>
      </c>
      <c r="B95" s="263">
        <f>ESONEdge!G83</f>
        <v>0.5</v>
      </c>
      <c r="C95" s="263" t="str">
        <f>IF(ESONEdge!G83&gt;0.6,ESONEdge!U83,"")</f>
        <v/>
      </c>
      <c r="D95" s="263" t="str">
        <f t="shared" si="3"/>
        <v/>
      </c>
      <c r="E95" s="263">
        <f>IF(ESONEdge!S83="Y",-10,ESONEdge!U83)</f>
        <v>-10</v>
      </c>
      <c r="F95" s="263">
        <f t="shared" si="4"/>
        <v>0</v>
      </c>
      <c r="G95" s="263">
        <f>SUM(F$26:F95)</f>
        <v>97.5</v>
      </c>
      <c r="J95" s="263">
        <f>IF(ESONEdge!G83&lt;0.3,ESONEdge!U83,0)</f>
        <v>0</v>
      </c>
      <c r="K95" s="263">
        <f t="shared" si="5"/>
        <v>0</v>
      </c>
    </row>
    <row r="96" spans="1:11">
      <c r="A96" s="269">
        <f>ESONEdge!B84</f>
        <v>42285</v>
      </c>
      <c r="B96" s="263">
        <f>ESONEdge!G84</f>
        <v>0.20333333333333337</v>
      </c>
      <c r="C96" s="263" t="str">
        <f>IF(ESONEdge!G84&gt;0.6,ESONEdge!U84,"")</f>
        <v/>
      </c>
      <c r="D96" s="263" t="str">
        <f t="shared" si="3"/>
        <v/>
      </c>
      <c r="E96" s="263">
        <f>IF(ESONEdge!S84="Y",-10,ESONEdge!U84)</f>
        <v>0</v>
      </c>
      <c r="F96" s="263">
        <f t="shared" si="4"/>
        <v>0</v>
      </c>
      <c r="G96" s="263">
        <f>SUM(F$26:F96)</f>
        <v>97.5</v>
      </c>
      <c r="J96" s="263">
        <f>IF(ESONEdge!G84&lt;0.3,ESONEdge!U84,0)</f>
        <v>0</v>
      </c>
      <c r="K96" s="263">
        <f t="shared" si="5"/>
        <v>0</v>
      </c>
    </row>
    <row r="97" spans="1:11">
      <c r="A97" s="269">
        <f>ESONEdge!B85</f>
        <v>42286</v>
      </c>
      <c r="B97" s="263">
        <f>ESONEdge!G85</f>
        <v>0.96666666666666667</v>
      </c>
      <c r="C97" s="263">
        <f>IF(ESONEdge!G85&gt;0.6,ESONEdge!U85,"")</f>
        <v>0.25</v>
      </c>
      <c r="D97" s="263">
        <f t="shared" si="3"/>
        <v>0.25</v>
      </c>
      <c r="E97" s="263">
        <f>IF(ESONEdge!S85="Y",-10,ESONEdge!U85)</f>
        <v>0.25</v>
      </c>
      <c r="F97" s="263">
        <f t="shared" si="4"/>
        <v>0.25</v>
      </c>
      <c r="G97" s="263">
        <f>SUM(F$26:F97)</f>
        <v>97.75</v>
      </c>
      <c r="J97" s="263">
        <f>IF(ESONEdge!G85&lt;0.3,ESONEdge!U85,0)</f>
        <v>0</v>
      </c>
      <c r="K97" s="263">
        <f t="shared" si="5"/>
        <v>0</v>
      </c>
    </row>
    <row r="98" spans="1:11">
      <c r="A98" s="269">
        <f>ESONEdge!B86</f>
        <v>42289</v>
      </c>
      <c r="B98" s="263">
        <f>ESONEdge!G86</f>
        <v>1.6533333333333333</v>
      </c>
      <c r="C98" s="263">
        <f>IF(ESONEdge!G86&gt;0.6,ESONEdge!U86,"")</f>
        <v>-11.25</v>
      </c>
      <c r="D98" s="263">
        <f t="shared" si="3"/>
        <v>-10</v>
      </c>
      <c r="E98" s="263">
        <f>IF(ESONEdge!S86="Y",-10,ESONEdge!U86)</f>
        <v>-10</v>
      </c>
      <c r="F98" s="263">
        <f t="shared" si="4"/>
        <v>-10</v>
      </c>
      <c r="G98" s="263">
        <f>SUM(F$26:F98)</f>
        <v>87.75</v>
      </c>
      <c r="J98" s="263">
        <f>IF(ESONEdge!G86&lt;0.3,ESONEdge!U86,0)</f>
        <v>0</v>
      </c>
      <c r="K98" s="263">
        <f t="shared" si="5"/>
        <v>0</v>
      </c>
    </row>
    <row r="99" spans="1:11">
      <c r="A99" s="269">
        <f>ESONEdge!B87</f>
        <v>42290</v>
      </c>
      <c r="B99" s="263">
        <f>ESONEdge!G87</f>
        <v>0.39333333333333337</v>
      </c>
      <c r="C99" s="263" t="str">
        <f>IF(ESONEdge!G87&gt;0.6,ESONEdge!U87,"")</f>
        <v/>
      </c>
      <c r="D99" s="263" t="str">
        <f t="shared" si="3"/>
        <v/>
      </c>
      <c r="E99" s="263">
        <f>IF(ESONEdge!S87="Y",-10,ESONEdge!U87)</f>
        <v>1.25</v>
      </c>
      <c r="F99" s="263">
        <f t="shared" si="4"/>
        <v>0</v>
      </c>
      <c r="G99" s="263">
        <f>SUM(F$26:F99)</f>
        <v>87.75</v>
      </c>
      <c r="J99" s="263">
        <f>IF(ESONEdge!G87&lt;0.3,ESONEdge!U87,0)</f>
        <v>0</v>
      </c>
      <c r="K99" s="263">
        <f t="shared" si="5"/>
        <v>0</v>
      </c>
    </row>
    <row r="100" spans="1:11">
      <c r="A100" s="269">
        <f>ESONEdge!B88</f>
        <v>42291</v>
      </c>
      <c r="B100" s="263">
        <f>ESONEdge!G88</f>
        <v>1.2833333333333334</v>
      </c>
      <c r="C100" s="263">
        <f>IF(ESONEdge!G88&gt;0.6,ESONEdge!U88,"")</f>
        <v>10.25</v>
      </c>
      <c r="D100" s="263">
        <f t="shared" si="3"/>
        <v>10.25</v>
      </c>
      <c r="E100" s="263">
        <f>IF(ESONEdge!S88="Y",-10,ESONEdge!U88)</f>
        <v>10.25</v>
      </c>
      <c r="F100" s="263">
        <f t="shared" si="4"/>
        <v>10.25</v>
      </c>
      <c r="G100" s="263">
        <f>SUM(F$26:F100)</f>
        <v>98</v>
      </c>
      <c r="J100" s="263">
        <f>IF(ESONEdge!G88&lt;0.3,ESONEdge!U88,0)</f>
        <v>0</v>
      </c>
      <c r="K100" s="263">
        <f t="shared" si="5"/>
        <v>0</v>
      </c>
    </row>
    <row r="101" spans="1:11">
      <c r="A101" s="269">
        <f>ESONEdge!B89</f>
        <v>42292</v>
      </c>
      <c r="B101" s="263">
        <f>ESONEdge!G89</f>
        <v>0.65666666666666662</v>
      </c>
      <c r="C101" s="263">
        <f>IF(ESONEdge!G89&gt;0.6,ESONEdge!U89,"")</f>
        <v>2.5</v>
      </c>
      <c r="D101" s="263">
        <f t="shared" si="3"/>
        <v>2.5</v>
      </c>
      <c r="E101" s="263">
        <f>IF(ESONEdge!S89="Y",-10,ESONEdge!U89)</f>
        <v>2.5</v>
      </c>
      <c r="F101" s="263">
        <f t="shared" si="4"/>
        <v>2.5</v>
      </c>
      <c r="G101" s="263">
        <f>SUM(F$26:F101)</f>
        <v>100.5</v>
      </c>
      <c r="J101" s="263">
        <f>IF(ESONEdge!G89&lt;0.3,ESONEdge!U89,0)</f>
        <v>0</v>
      </c>
      <c r="K101" s="263">
        <f t="shared" si="5"/>
        <v>0</v>
      </c>
    </row>
    <row r="102" spans="1:11">
      <c r="A102" s="269">
        <f>ESONEdge!B90</f>
        <v>42293</v>
      </c>
      <c r="B102" s="263">
        <f>ESONEdge!G90</f>
        <v>0.4366666666666667</v>
      </c>
      <c r="C102" s="263" t="str">
        <f>IF(ESONEdge!G90&gt;0.6,ESONEdge!U90,"")</f>
        <v/>
      </c>
      <c r="D102" s="263" t="str">
        <f t="shared" si="3"/>
        <v/>
      </c>
      <c r="E102" s="263">
        <f>IF(ESONEdge!S90="Y",-10,ESONEdge!U90)</f>
        <v>-10</v>
      </c>
      <c r="F102" s="263">
        <f t="shared" si="4"/>
        <v>0</v>
      </c>
      <c r="G102" s="263">
        <f>SUM(F$26:F102)</f>
        <v>100.5</v>
      </c>
      <c r="J102" s="263">
        <f>IF(ESONEdge!G90&lt;0.3,ESONEdge!U90,0)</f>
        <v>0</v>
      </c>
      <c r="K102" s="263">
        <f t="shared" si="5"/>
        <v>0</v>
      </c>
    </row>
    <row r="103" spans="1:11">
      <c r="A103" s="269">
        <f>ESONEdge!B91</f>
        <v>42296</v>
      </c>
      <c r="B103" s="263">
        <f>ESONEdge!G91</f>
        <v>0.49333333333333335</v>
      </c>
      <c r="C103" s="263" t="str">
        <f>IF(ESONEdge!G91&gt;0.6,ESONEdge!U91,"")</f>
        <v/>
      </c>
      <c r="D103" s="263" t="str">
        <f t="shared" si="3"/>
        <v/>
      </c>
      <c r="E103" s="263">
        <f>IF(ESONEdge!S91="Y",-10,ESONEdge!U91)</f>
        <v>-5.5</v>
      </c>
      <c r="F103" s="263">
        <f t="shared" si="4"/>
        <v>0</v>
      </c>
      <c r="G103" s="263">
        <f>SUM(F$26:F103)</f>
        <v>100.5</v>
      </c>
      <c r="J103" s="263">
        <f>IF(ESONEdge!G91&lt;0.3,ESONEdge!U91,0)</f>
        <v>0</v>
      </c>
      <c r="K103" s="263">
        <f t="shared" si="5"/>
        <v>0</v>
      </c>
    </row>
    <row r="104" spans="1:11">
      <c r="A104" s="269">
        <f>ESONEdge!B92</f>
        <v>42297</v>
      </c>
      <c r="B104" s="263">
        <f>ESONEdge!G92</f>
        <v>2.1366666666666667</v>
      </c>
      <c r="C104" s="263">
        <f>IF(ESONEdge!G92&gt;0.6,ESONEdge!U92,"")</f>
        <v>8.5</v>
      </c>
      <c r="D104" s="263">
        <f t="shared" si="3"/>
        <v>8.5</v>
      </c>
      <c r="E104" s="263">
        <f>IF(ESONEdge!S92="Y",-10,ESONEdge!U92)</f>
        <v>8.5</v>
      </c>
      <c r="F104" s="263">
        <f t="shared" si="4"/>
        <v>8.5</v>
      </c>
      <c r="G104" s="263">
        <f>SUM(F$26:F104)</f>
        <v>109</v>
      </c>
      <c r="J104" s="263">
        <f>IF(ESONEdge!G92&lt;0.3,ESONEdge!U92,0)</f>
        <v>0</v>
      </c>
      <c r="K104" s="263">
        <f t="shared" si="5"/>
        <v>0</v>
      </c>
    </row>
    <row r="105" spans="1:11">
      <c r="A105" s="269">
        <f>ESONEdge!B93</f>
        <v>42298</v>
      </c>
      <c r="B105" s="263">
        <f>ESONEdge!G93</f>
        <v>0.39999999999999997</v>
      </c>
      <c r="C105" s="263" t="str">
        <f>IF(ESONEdge!G93&gt;0.6,ESONEdge!U93,"")</f>
        <v/>
      </c>
      <c r="D105" s="263" t="str">
        <f t="shared" si="3"/>
        <v/>
      </c>
      <c r="E105" s="263">
        <f>IF(ESONEdge!S93="Y",-10,ESONEdge!U93)</f>
        <v>14.75</v>
      </c>
      <c r="F105" s="263">
        <f t="shared" si="4"/>
        <v>0</v>
      </c>
      <c r="G105" s="263">
        <f>SUM(F$26:F105)</f>
        <v>109</v>
      </c>
      <c r="J105" s="263">
        <f>IF(ESONEdge!G93&lt;0.3,ESONEdge!U93,0)</f>
        <v>0</v>
      </c>
      <c r="K105" s="263">
        <f t="shared" si="5"/>
        <v>0</v>
      </c>
    </row>
    <row r="106" spans="1:11">
      <c r="A106" s="269">
        <f>ESONEdge!B94</f>
        <v>42299</v>
      </c>
      <c r="B106" s="263">
        <f>ESONEdge!G94</f>
        <v>0.47666666666666674</v>
      </c>
      <c r="C106" s="263" t="str">
        <f>IF(ESONEdge!G94&gt;0.6,ESONEdge!U94,"")</f>
        <v/>
      </c>
      <c r="D106" s="263" t="str">
        <f t="shared" si="3"/>
        <v/>
      </c>
      <c r="E106" s="263">
        <f>IF(ESONEdge!S94="Y",-10,ESONEdge!U94)</f>
        <v>14.5</v>
      </c>
      <c r="F106" s="263">
        <f t="shared" si="4"/>
        <v>0</v>
      </c>
      <c r="G106" s="263">
        <f>SUM(F$26:F106)</f>
        <v>109</v>
      </c>
      <c r="J106" s="263">
        <f>IF(ESONEdge!G94&lt;0.3,ESONEdge!U94,0)</f>
        <v>0</v>
      </c>
      <c r="K106" s="263">
        <f t="shared" si="5"/>
        <v>0</v>
      </c>
    </row>
    <row r="107" spans="1:11">
      <c r="A107" s="269">
        <f>ESONEdge!B95</f>
        <v>42300</v>
      </c>
      <c r="B107" s="263">
        <f>ESONEdge!G95</f>
        <v>0.50666666666666671</v>
      </c>
      <c r="C107" s="263" t="str">
        <f>IF(ESONEdge!G95&gt;0.6,ESONEdge!U95,"")</f>
        <v/>
      </c>
      <c r="D107" s="263" t="str">
        <f t="shared" si="3"/>
        <v/>
      </c>
      <c r="E107" s="263">
        <f>IF(ESONEdge!S95="Y",-10,ESONEdge!U95)</f>
        <v>1</v>
      </c>
      <c r="F107" s="263">
        <f t="shared" si="4"/>
        <v>0</v>
      </c>
      <c r="G107" s="263">
        <f>SUM(F$26:F107)</f>
        <v>109</v>
      </c>
      <c r="J107" s="263">
        <f>IF(ESONEdge!G95&lt;0.3,ESONEdge!U95,0)</f>
        <v>0</v>
      </c>
      <c r="K107" s="263">
        <f t="shared" si="5"/>
        <v>0</v>
      </c>
    </row>
    <row r="108" spans="1:11">
      <c r="A108" s="269">
        <f>ESONEdge!B96</f>
        <v>42303</v>
      </c>
      <c r="B108" s="263">
        <f>ESONEdge!G96</f>
        <v>0.30333333333333334</v>
      </c>
      <c r="C108" s="263" t="str">
        <f>IF(ESONEdge!G96&gt;0.6,ESONEdge!U96,"")</f>
        <v/>
      </c>
      <c r="D108" s="263" t="str">
        <f t="shared" si="3"/>
        <v/>
      </c>
      <c r="E108" s="263">
        <f>IF(ESONEdge!S96="Y",-10,ESONEdge!U96)</f>
        <v>-6.75</v>
      </c>
      <c r="F108" s="263">
        <f t="shared" si="4"/>
        <v>0</v>
      </c>
      <c r="G108" s="263">
        <f>SUM(F$26:F108)</f>
        <v>109</v>
      </c>
      <c r="J108" s="263">
        <f>IF(ESONEdge!G96&lt;0.3,ESONEdge!U96,0)</f>
        <v>0</v>
      </c>
      <c r="K108" s="263">
        <f t="shared" si="5"/>
        <v>0</v>
      </c>
    </row>
    <row r="109" spans="1:11">
      <c r="A109" s="269">
        <f>ESONEdge!B97</f>
        <v>42304</v>
      </c>
      <c r="B109" s="263">
        <f>ESONEdge!G97</f>
        <v>1.0933333333333333</v>
      </c>
      <c r="C109" s="263">
        <f>IF(ESONEdge!G97&gt;0.6,ESONEdge!U97,"")</f>
        <v>3</v>
      </c>
      <c r="D109" s="263">
        <f t="shared" si="3"/>
        <v>3</v>
      </c>
      <c r="E109" s="263">
        <f>IF(ESONEdge!S97="Y",-10,ESONEdge!U97)</f>
        <v>3</v>
      </c>
      <c r="F109" s="263">
        <f t="shared" si="4"/>
        <v>3</v>
      </c>
      <c r="G109" s="263">
        <f>SUM(F$26:F109)</f>
        <v>112</v>
      </c>
      <c r="J109" s="263">
        <f>IF(ESONEdge!G97&lt;0.3,ESONEdge!U97,0)</f>
        <v>0</v>
      </c>
      <c r="K109" s="263">
        <f t="shared" si="5"/>
        <v>0</v>
      </c>
    </row>
    <row r="110" spans="1:11">
      <c r="A110" s="269">
        <f>ESONEdge!B98</f>
        <v>42305</v>
      </c>
      <c r="B110" s="263">
        <f>ESONEdge!G98</f>
        <v>1.5733333333333333</v>
      </c>
      <c r="C110" s="263">
        <f>IF(ESONEdge!G98&gt;0.6,ESONEdge!U98,"")</f>
        <v>-6.75</v>
      </c>
      <c r="D110" s="263">
        <f t="shared" si="3"/>
        <v>-6.75</v>
      </c>
      <c r="E110" s="263">
        <f>IF(ESONEdge!S98="Y",-10,ESONEdge!U98)</f>
        <v>-10</v>
      </c>
      <c r="F110" s="263">
        <f t="shared" si="4"/>
        <v>-10</v>
      </c>
      <c r="G110" s="263">
        <f>SUM(F$26:F110)</f>
        <v>102</v>
      </c>
      <c r="J110" s="263">
        <f>IF(ESONEdge!G98&lt;0.3,ESONEdge!U98,0)</f>
        <v>0</v>
      </c>
      <c r="K110" s="263">
        <f t="shared" si="5"/>
        <v>0</v>
      </c>
    </row>
    <row r="111" spans="1:11">
      <c r="A111" s="269">
        <f>ESONEdge!B99</f>
        <v>42306</v>
      </c>
      <c r="B111" s="263">
        <f>ESONEdge!G99</f>
        <v>1.6333333333333335</v>
      </c>
      <c r="C111" s="263">
        <f>IF(ESONEdge!G99&gt;0.6,ESONEdge!U99,"")</f>
        <v>1</v>
      </c>
      <c r="D111" s="263">
        <f t="shared" si="3"/>
        <v>1</v>
      </c>
      <c r="E111" s="263">
        <f>IF(ESONEdge!S99="Y",-10,ESONEdge!U99)</f>
        <v>1</v>
      </c>
      <c r="F111" s="263">
        <f t="shared" si="4"/>
        <v>1</v>
      </c>
      <c r="G111" s="263">
        <f>SUM(F$26:F111)</f>
        <v>103</v>
      </c>
      <c r="J111" s="263">
        <f>IF(ESONEdge!G99&lt;0.3,ESONEdge!U99,0)</f>
        <v>0</v>
      </c>
      <c r="K111" s="263">
        <f t="shared" si="5"/>
        <v>0</v>
      </c>
    </row>
    <row r="112" spans="1:11">
      <c r="A112" s="269">
        <f>ESONEdge!B100</f>
        <v>42307</v>
      </c>
      <c r="B112" s="263">
        <f>ESONEdge!G100</f>
        <v>0.38000000000000006</v>
      </c>
      <c r="C112" s="263" t="str">
        <f>IF(ESONEdge!G100&gt;0.6,ESONEdge!U100,"")</f>
        <v/>
      </c>
      <c r="D112" s="263" t="str">
        <f t="shared" si="3"/>
        <v/>
      </c>
      <c r="E112" s="263">
        <f>IF(ESONEdge!S100="Y",-10,ESONEdge!U100)</f>
        <v>3</v>
      </c>
      <c r="F112" s="263">
        <f t="shared" si="4"/>
        <v>0</v>
      </c>
      <c r="G112" s="263">
        <f>SUM(F$26:F112)</f>
        <v>103</v>
      </c>
      <c r="J112" s="263">
        <f>IF(ESONEdge!G100&lt;0.3,ESONEdge!U100,0)</f>
        <v>0</v>
      </c>
      <c r="K112" s="263">
        <f t="shared" si="5"/>
        <v>0</v>
      </c>
    </row>
    <row r="113" spans="1:11">
      <c r="A113" s="269">
        <f>ESONEdge!B101</f>
        <v>42310</v>
      </c>
      <c r="B113" s="263">
        <f>ESONEdge!G101</f>
        <v>0.51</v>
      </c>
      <c r="C113" s="263" t="str">
        <f>IF(ESONEdge!G101&gt;0.6,ESONEdge!U101,"")</f>
        <v/>
      </c>
      <c r="D113" s="263" t="str">
        <f t="shared" si="3"/>
        <v/>
      </c>
      <c r="E113" s="263">
        <f>IF(ESONEdge!S101="Y",-10,ESONEdge!U101)</f>
        <v>-1.25</v>
      </c>
      <c r="F113" s="263">
        <f t="shared" si="4"/>
        <v>0</v>
      </c>
      <c r="G113" s="263">
        <f>SUM(F$26:F113)</f>
        <v>103</v>
      </c>
      <c r="J113" s="263">
        <f>IF(ESONEdge!G101&lt;0.3,ESONEdge!U101,0)</f>
        <v>0</v>
      </c>
      <c r="K113" s="263">
        <f t="shared" si="5"/>
        <v>0</v>
      </c>
    </row>
    <row r="114" spans="1:11">
      <c r="A114" s="269">
        <f>ESONEdge!B102</f>
        <v>42311</v>
      </c>
      <c r="B114" s="263">
        <f>ESONEdge!G102</f>
        <v>0.43333333333333329</v>
      </c>
      <c r="C114" s="263" t="str">
        <f>IF(ESONEdge!G102&gt;0.6,ESONEdge!U102,"")</f>
        <v/>
      </c>
      <c r="D114" s="263" t="str">
        <f t="shared" si="3"/>
        <v/>
      </c>
      <c r="E114" s="263">
        <f>IF(ESONEdge!S102="Y",-10,ESONEdge!U102)</f>
        <v>4.75</v>
      </c>
      <c r="F114" s="263">
        <f t="shared" si="4"/>
        <v>0</v>
      </c>
      <c r="G114" s="263">
        <f>SUM(F$26:F114)</f>
        <v>103</v>
      </c>
      <c r="J114" s="263">
        <f>IF(ESONEdge!G102&lt;0.3,ESONEdge!U102,0)</f>
        <v>0</v>
      </c>
      <c r="K114" s="263">
        <f t="shared" si="5"/>
        <v>0</v>
      </c>
    </row>
    <row r="115" spans="1:11">
      <c r="A115" s="269">
        <f>ESONEdge!B103</f>
        <v>42312</v>
      </c>
      <c r="B115" s="263">
        <f>ESONEdge!G103</f>
        <v>0.62666666666666671</v>
      </c>
      <c r="C115" s="263">
        <f>IF(ESONEdge!G103&gt;0.6,ESONEdge!U103,"")</f>
        <v>2.75</v>
      </c>
      <c r="D115" s="263">
        <f t="shared" si="3"/>
        <v>2.75</v>
      </c>
      <c r="E115" s="263">
        <f>IF(ESONEdge!S103="Y",-10,ESONEdge!U103)</f>
        <v>2.75</v>
      </c>
      <c r="F115" s="263">
        <f t="shared" si="4"/>
        <v>2.75</v>
      </c>
      <c r="G115" s="263">
        <f>SUM(F$26:F115)</f>
        <v>105.75</v>
      </c>
      <c r="J115" s="263">
        <f>IF(ESONEdge!G103&lt;0.3,ESONEdge!U103,0)</f>
        <v>0</v>
      </c>
      <c r="K115" s="263">
        <f t="shared" si="5"/>
        <v>0</v>
      </c>
    </row>
    <row r="116" spans="1:11">
      <c r="A116" s="269">
        <f>ESONEdge!B104</f>
        <v>42313</v>
      </c>
      <c r="B116" s="263">
        <f>ESONEdge!G104</f>
        <v>0.68666666666666665</v>
      </c>
      <c r="C116" s="263">
        <f>IF(ESONEdge!G104&gt;0.6,ESONEdge!U104,"")</f>
        <v>-3.75</v>
      </c>
      <c r="D116" s="263">
        <f t="shared" si="3"/>
        <v>-3.75</v>
      </c>
      <c r="E116" s="263">
        <f>IF(ESONEdge!S104="Y",-10,ESONEdge!U104)</f>
        <v>-10</v>
      </c>
      <c r="F116" s="263">
        <f t="shared" si="4"/>
        <v>-10</v>
      </c>
      <c r="G116" s="263">
        <f>SUM(F$26:F116)</f>
        <v>95.75</v>
      </c>
      <c r="J116" s="263">
        <f>IF(ESONEdge!G104&lt;0.3,ESONEdge!U104,0)</f>
        <v>0</v>
      </c>
      <c r="K116" s="263">
        <f t="shared" si="5"/>
        <v>0</v>
      </c>
    </row>
    <row r="117" spans="1:11">
      <c r="A117" s="269">
        <f>ESONEdge!B105</f>
        <v>42314</v>
      </c>
      <c r="B117" s="263">
        <f>ESONEdge!G105</f>
        <v>1.4733333333333334</v>
      </c>
      <c r="C117" s="263">
        <f>IF(ESONEdge!G105&gt;0.6,ESONEdge!U105,"")</f>
        <v>-7.75</v>
      </c>
      <c r="D117" s="263">
        <f t="shared" si="3"/>
        <v>-7.75</v>
      </c>
      <c r="E117" s="263">
        <f>IF(ESONEdge!S105="Y",-10,ESONEdge!U105)</f>
        <v>-10</v>
      </c>
      <c r="F117" s="263">
        <f t="shared" si="4"/>
        <v>-10</v>
      </c>
      <c r="G117" s="263">
        <f>SUM(F$26:F117)</f>
        <v>85.75</v>
      </c>
      <c r="J117" s="263">
        <f>IF(ESONEdge!G105&lt;0.3,ESONEdge!U105,0)</f>
        <v>0</v>
      </c>
      <c r="K117" s="263">
        <f t="shared" si="5"/>
        <v>0</v>
      </c>
    </row>
    <row r="118" spans="1:11">
      <c r="A118" s="269">
        <f>ESONEdge!B106</f>
        <v>42317</v>
      </c>
      <c r="B118" s="263">
        <f>ESONEdge!G106</f>
        <v>0.70666666666666667</v>
      </c>
      <c r="C118" s="263">
        <f>IF(ESONEdge!G106&gt;0.6,ESONEdge!U106,"")</f>
        <v>-5</v>
      </c>
      <c r="D118" s="263">
        <f t="shared" si="3"/>
        <v>-5</v>
      </c>
      <c r="E118" s="263">
        <f>IF(ESONEdge!S106="Y",-10,ESONEdge!U106)</f>
        <v>-5</v>
      </c>
      <c r="F118" s="263">
        <f t="shared" si="4"/>
        <v>-5</v>
      </c>
      <c r="G118" s="263">
        <f>SUM(F$26:F118)</f>
        <v>80.75</v>
      </c>
      <c r="J118" s="263">
        <f>IF(ESONEdge!G106&lt;0.3,ESONEdge!U106,0)</f>
        <v>0</v>
      </c>
      <c r="K118" s="263">
        <f t="shared" si="5"/>
        <v>0</v>
      </c>
    </row>
    <row r="119" spans="1:11">
      <c r="A119" s="269">
        <f>ESONEdge!B107</f>
        <v>42318</v>
      </c>
      <c r="B119" s="263">
        <f>ESONEdge!G107</f>
        <v>0.46666666666666662</v>
      </c>
      <c r="C119" s="263" t="str">
        <f>IF(ESONEdge!G107&gt;0.6,ESONEdge!U107,"")</f>
        <v/>
      </c>
      <c r="D119" s="263" t="str">
        <f t="shared" si="3"/>
        <v/>
      </c>
      <c r="E119" s="263">
        <f>IF(ESONEdge!S107="Y",-10,ESONEdge!U107)</f>
        <v>3</v>
      </c>
      <c r="F119" s="263">
        <f t="shared" si="4"/>
        <v>0</v>
      </c>
      <c r="G119" s="263">
        <f>SUM(F$26:F119)</f>
        <v>80.75</v>
      </c>
      <c r="J119" s="263">
        <f>IF(ESONEdge!G107&lt;0.3,ESONEdge!U107,0)</f>
        <v>0</v>
      </c>
      <c r="K119" s="263">
        <f t="shared" si="5"/>
        <v>0</v>
      </c>
    </row>
    <row r="120" spans="1:11">
      <c r="A120" s="269">
        <f>ESONEdge!B108</f>
        <v>42319</v>
      </c>
      <c r="B120" s="263">
        <f>ESONEdge!G108</f>
        <v>0.66999999999999993</v>
      </c>
      <c r="C120" s="263">
        <f>IF(ESONEdge!G108&gt;0.6,ESONEdge!U108,"")</f>
        <v>-11.5</v>
      </c>
      <c r="D120" s="263">
        <f t="shared" si="3"/>
        <v>-10</v>
      </c>
      <c r="E120" s="263">
        <f>IF(ESONEdge!S108="Y",-10,ESONEdge!U108)</f>
        <v>-10</v>
      </c>
      <c r="F120" s="263">
        <f t="shared" si="4"/>
        <v>-10</v>
      </c>
      <c r="G120" s="263">
        <f>SUM(F$26:F120)</f>
        <v>70.75</v>
      </c>
      <c r="J120" s="263">
        <f>IF(ESONEdge!G108&lt;0.3,ESONEdge!U108,0)</f>
        <v>0</v>
      </c>
      <c r="K120" s="263">
        <f t="shared" si="5"/>
        <v>0</v>
      </c>
    </row>
    <row r="121" spans="1:11">
      <c r="A121" s="269">
        <f>ESONEdge!B109</f>
        <v>42320</v>
      </c>
      <c r="B121" s="263">
        <f>ESONEdge!G109</f>
        <v>5.3633333333333333</v>
      </c>
      <c r="C121" s="263">
        <f>IF(ESONEdge!G109&gt;0.6,ESONEdge!U109,"")</f>
        <v>-4.5</v>
      </c>
      <c r="D121" s="263">
        <f t="shared" si="3"/>
        <v>-4.5</v>
      </c>
      <c r="E121" s="263">
        <f>IF(ESONEdge!S109="Y",-10,ESONEdge!U109)</f>
        <v>-10</v>
      </c>
      <c r="F121" s="263">
        <f t="shared" si="4"/>
        <v>-10</v>
      </c>
      <c r="G121" s="263">
        <f>SUM(F$26:F121)</f>
        <v>60.75</v>
      </c>
      <c r="J121" s="263">
        <f>IF(ESONEdge!G109&lt;0.3,ESONEdge!U109,0)</f>
        <v>0</v>
      </c>
      <c r="K121" s="263">
        <f t="shared" si="5"/>
        <v>0</v>
      </c>
    </row>
    <row r="122" spans="1:11">
      <c r="A122" s="269">
        <f>ESONEdge!B110</f>
        <v>42321</v>
      </c>
      <c r="B122" s="263">
        <f>ESONEdge!G110</f>
        <v>1.1333333333333333</v>
      </c>
      <c r="C122" s="263">
        <f>IF(ESONEdge!G110&gt;0.6,ESONEdge!U110,"")</f>
        <v>-3.25</v>
      </c>
      <c r="D122" s="263">
        <f t="shared" si="3"/>
        <v>-3.25</v>
      </c>
      <c r="E122" s="263">
        <f>IF(ESONEdge!S110="Y",-10,ESONEdge!U110)</f>
        <v>-10</v>
      </c>
      <c r="F122" s="263">
        <f t="shared" si="4"/>
        <v>-10</v>
      </c>
      <c r="G122" s="263">
        <f>SUM(F$26:F122)</f>
        <v>50.75</v>
      </c>
      <c r="J122" s="263">
        <f>IF(ESONEdge!G110&lt;0.3,ESONEdge!U110,0)</f>
        <v>0</v>
      </c>
      <c r="K122" s="263">
        <f t="shared" si="5"/>
        <v>0</v>
      </c>
    </row>
    <row r="123" spans="1:11">
      <c r="A123" s="269">
        <f>ESONEdge!B111</f>
        <v>42324</v>
      </c>
      <c r="B123" s="263">
        <f>ESONEdge!G111</f>
        <v>0.55333333333333334</v>
      </c>
      <c r="C123" s="263" t="str">
        <f>IF(ESONEdge!G111&gt;0.6,ESONEdge!U111,"")</f>
        <v/>
      </c>
      <c r="D123" s="263" t="str">
        <f t="shared" si="3"/>
        <v/>
      </c>
      <c r="E123" s="263">
        <f>IF(ESONEdge!S111="Y",-10,ESONEdge!U111)</f>
        <v>5</v>
      </c>
      <c r="F123" s="263">
        <f t="shared" si="4"/>
        <v>0</v>
      </c>
      <c r="G123" s="263">
        <f>SUM(F$26:F123)</f>
        <v>50.75</v>
      </c>
      <c r="J123" s="263">
        <f>IF(ESONEdge!G111&lt;0.3,ESONEdge!U111,0)</f>
        <v>0</v>
      </c>
      <c r="K123" s="263">
        <f t="shared" si="5"/>
        <v>0</v>
      </c>
    </row>
    <row r="124" spans="1:11">
      <c r="A124" s="269">
        <f>ESONEdge!B112</f>
        <v>42325</v>
      </c>
      <c r="B124" s="263">
        <f>ESONEdge!G112</f>
        <v>0.56666666666666665</v>
      </c>
      <c r="C124" s="263" t="str">
        <f>IF(ESONEdge!G112&gt;0.6,ESONEdge!U112,"")</f>
        <v/>
      </c>
      <c r="D124" s="263" t="str">
        <f t="shared" si="3"/>
        <v/>
      </c>
      <c r="E124" s="263">
        <f>IF(ESONEdge!S112="Y",-10,ESONEdge!U112)</f>
        <v>4.25</v>
      </c>
      <c r="F124" s="263">
        <f t="shared" si="4"/>
        <v>0</v>
      </c>
      <c r="G124" s="263">
        <f>SUM(F$26:F124)</f>
        <v>50.75</v>
      </c>
      <c r="J124" s="263">
        <f>IF(ESONEdge!G112&lt;0.3,ESONEdge!U112,0)</f>
        <v>0</v>
      </c>
      <c r="K124" s="263">
        <f t="shared" si="5"/>
        <v>0</v>
      </c>
    </row>
    <row r="125" spans="1:11">
      <c r="A125" s="269">
        <f>ESONEdge!B113</f>
        <v>42326</v>
      </c>
      <c r="B125" s="263">
        <f>ESONEdge!G113</f>
        <v>0.41666666666666669</v>
      </c>
      <c r="C125" s="263" t="str">
        <f>IF(ESONEdge!G113&gt;0.6,ESONEdge!U113,"")</f>
        <v/>
      </c>
      <c r="D125" s="263" t="str">
        <f t="shared" si="3"/>
        <v/>
      </c>
      <c r="E125" s="263">
        <f>IF(ESONEdge!S113="Y",-10,ESONEdge!U113)</f>
        <v>-0.25</v>
      </c>
      <c r="F125" s="263">
        <f t="shared" si="4"/>
        <v>0</v>
      </c>
      <c r="G125" s="263">
        <f>SUM(F$26:F125)</f>
        <v>50.75</v>
      </c>
      <c r="J125" s="263">
        <f>IF(ESONEdge!G113&lt;0.3,ESONEdge!U113,0)</f>
        <v>0</v>
      </c>
      <c r="K125" s="263">
        <f t="shared" si="5"/>
        <v>0</v>
      </c>
    </row>
    <row r="126" spans="1:11">
      <c r="A126" s="269">
        <f>ESONEdge!B114</f>
        <v>42327</v>
      </c>
      <c r="B126" s="263">
        <f>ESONEdge!G114</f>
        <v>0.87666666666666659</v>
      </c>
      <c r="C126" s="263">
        <f>IF(ESONEdge!G114&gt;0.6,ESONEdge!U114,"")</f>
        <v>8</v>
      </c>
      <c r="D126" s="263">
        <f t="shared" si="3"/>
        <v>8</v>
      </c>
      <c r="E126" s="263">
        <f>IF(ESONEdge!S114="Y",-10,ESONEdge!U114)</f>
        <v>8</v>
      </c>
      <c r="F126" s="263">
        <f t="shared" si="4"/>
        <v>8</v>
      </c>
      <c r="G126" s="263">
        <f>SUM(F$26:F126)</f>
        <v>58.75</v>
      </c>
      <c r="J126" s="263">
        <f>IF(ESONEdge!G114&lt;0.3,ESONEdge!U114,0)</f>
        <v>0</v>
      </c>
      <c r="K126" s="263">
        <f t="shared" si="5"/>
        <v>0</v>
      </c>
    </row>
    <row r="127" spans="1:11">
      <c r="A127" s="269">
        <f>ESONEdge!B115</f>
        <v>42328</v>
      </c>
      <c r="B127" s="263">
        <f>ESONEdge!G115</f>
        <v>0.62333333333333329</v>
      </c>
      <c r="C127" s="263">
        <f>IF(ESONEdge!G115&gt;0.6,ESONEdge!U115,"")</f>
        <v>-1.75</v>
      </c>
      <c r="D127" s="263">
        <f t="shared" si="3"/>
        <v>-1.75</v>
      </c>
      <c r="E127" s="263">
        <f>IF(ESONEdge!S115="Y",-10,ESONEdge!U115)</f>
        <v>-1.75</v>
      </c>
      <c r="F127" s="263">
        <f t="shared" si="4"/>
        <v>-1.75</v>
      </c>
      <c r="G127" s="263">
        <f>SUM(F$26:F127)</f>
        <v>57</v>
      </c>
      <c r="J127" s="263">
        <f>IF(ESONEdge!G115&lt;0.3,ESONEdge!U115,0)</f>
        <v>0</v>
      </c>
      <c r="K127" s="263">
        <f t="shared" si="5"/>
        <v>0</v>
      </c>
    </row>
    <row r="128" spans="1:11">
      <c r="A128" s="269">
        <f>ESONEdge!B116</f>
        <v>42331</v>
      </c>
      <c r="B128" s="263">
        <f>ESONEdge!G116</f>
        <v>0.65</v>
      </c>
      <c r="C128" s="263">
        <f>IF(ESONEdge!G116&gt;0.6,ESONEdge!U116,"")</f>
        <v>-12.75</v>
      </c>
      <c r="D128" s="263">
        <f t="shared" si="3"/>
        <v>-10</v>
      </c>
      <c r="E128" s="263">
        <f>IF(ESONEdge!S116="Y",-10,ESONEdge!U116)</f>
        <v>-10</v>
      </c>
      <c r="F128" s="263">
        <f t="shared" si="4"/>
        <v>-10</v>
      </c>
      <c r="G128" s="263">
        <f>SUM(F$26:F128)</f>
        <v>47</v>
      </c>
      <c r="J128" s="263">
        <f>IF(ESONEdge!G116&lt;0.3,ESONEdge!U116,0)</f>
        <v>0</v>
      </c>
      <c r="K128" s="263">
        <f t="shared" si="5"/>
        <v>0</v>
      </c>
    </row>
    <row r="129" spans="1:11">
      <c r="A129" s="269">
        <f>ESONEdge!B117</f>
        <v>42332</v>
      </c>
      <c r="B129" s="263">
        <f>ESONEdge!G117</f>
        <v>0.9900000000000001</v>
      </c>
      <c r="C129" s="263">
        <f>IF(ESONEdge!G117&gt;0.6,ESONEdge!U117,"")</f>
        <v>3.75</v>
      </c>
      <c r="D129" s="263">
        <f t="shared" si="3"/>
        <v>3.75</v>
      </c>
      <c r="E129" s="263">
        <f>IF(ESONEdge!S117="Y",-10,ESONEdge!U117)</f>
        <v>3.75</v>
      </c>
      <c r="F129" s="263">
        <f t="shared" si="4"/>
        <v>3.75</v>
      </c>
      <c r="G129" s="263">
        <f>SUM(F$26:F129)</f>
        <v>50.75</v>
      </c>
      <c r="J129" s="263">
        <f>IF(ESONEdge!G117&lt;0.3,ESONEdge!U117,0)</f>
        <v>0</v>
      </c>
      <c r="K129" s="263">
        <f t="shared" si="5"/>
        <v>0</v>
      </c>
    </row>
    <row r="130" spans="1:11">
      <c r="A130" s="269">
        <f>ESONEdge!B118</f>
        <v>42333</v>
      </c>
      <c r="B130" s="263">
        <f>ESONEdge!G118</f>
        <v>0.87</v>
      </c>
      <c r="C130" s="263">
        <f>IF(ESONEdge!G118&gt;0.6,ESONEdge!U118,"")</f>
        <v>-1</v>
      </c>
      <c r="D130" s="263">
        <f t="shared" si="3"/>
        <v>-1</v>
      </c>
      <c r="E130" s="263">
        <f>IF(ESONEdge!S118="Y",-10,ESONEdge!U118)</f>
        <v>-1</v>
      </c>
      <c r="F130" s="263">
        <f t="shared" si="4"/>
        <v>-1</v>
      </c>
      <c r="G130" s="263">
        <f>SUM(F$26:F130)</f>
        <v>49.75</v>
      </c>
      <c r="J130" s="263">
        <f>IF(ESONEdge!G118&lt;0.3,ESONEdge!U118,0)</f>
        <v>0</v>
      </c>
      <c r="K130" s="263">
        <f t="shared" si="5"/>
        <v>0</v>
      </c>
    </row>
    <row r="131" spans="1:11">
      <c r="A131" s="269">
        <f>ESONEdge!B119</f>
        <v>42334</v>
      </c>
      <c r="B131" s="263">
        <f>ESONEdge!G119</f>
        <v>0</v>
      </c>
      <c r="C131" s="263" t="str">
        <f>IF(ESONEdge!G119&gt;0.6,ESONEdge!U119,"")</f>
        <v/>
      </c>
      <c r="D131" s="263" t="str">
        <f t="shared" si="3"/>
        <v/>
      </c>
      <c r="E131" s="263" t="str">
        <f>IF(ESONEdge!S119="Y",-10,ESONEdge!U119)</f>
        <v>x</v>
      </c>
      <c r="F131" s="263">
        <f t="shared" si="4"/>
        <v>0</v>
      </c>
      <c r="G131" s="263">
        <f>SUM(F$26:F131)</f>
        <v>49.75</v>
      </c>
      <c r="J131" s="263">
        <v>0</v>
      </c>
      <c r="K131" s="263">
        <f t="shared" si="5"/>
        <v>0</v>
      </c>
    </row>
    <row r="132" spans="1:11">
      <c r="A132" s="269">
        <f>ESONEdge!B120</f>
        <v>42335</v>
      </c>
      <c r="B132" s="263">
        <f>ESONEdge!G120</f>
        <v>0.67333333333333334</v>
      </c>
      <c r="C132" s="263">
        <f>IF(ESONEdge!G120&gt;0.6,ESONEdge!U120,"")</f>
        <v>-0.25</v>
      </c>
      <c r="D132" s="263">
        <f t="shared" si="3"/>
        <v>-0.25</v>
      </c>
      <c r="E132" s="263">
        <f>IF(ESONEdge!S120="Y",-10,ESONEdge!U120)</f>
        <v>-0.25</v>
      </c>
      <c r="F132" s="263">
        <f t="shared" si="4"/>
        <v>-0.25</v>
      </c>
      <c r="G132" s="263">
        <f>SUM(F$26:F132)</f>
        <v>49.5</v>
      </c>
      <c r="J132" s="263">
        <f>IF(ESONEdge!G120&lt;0.3,ESONEdge!U120,0)</f>
        <v>0</v>
      </c>
      <c r="K132" s="263">
        <f t="shared" si="5"/>
        <v>0</v>
      </c>
    </row>
    <row r="133" spans="1:11">
      <c r="A133" s="269">
        <f>ESONEdge!B121</f>
        <v>42338</v>
      </c>
      <c r="B133" s="263">
        <f>ESONEdge!G121</f>
        <v>0.47666666666666663</v>
      </c>
      <c r="C133" s="263" t="str">
        <f>IF(ESONEdge!G121&gt;0.6,ESONEdge!U121,"")</f>
        <v/>
      </c>
      <c r="D133" s="263" t="str">
        <f t="shared" si="3"/>
        <v/>
      </c>
      <c r="E133" s="263">
        <f>IF(ESONEdge!S121="Y",-10,ESONEdge!U121)</f>
        <v>5.25</v>
      </c>
      <c r="F133" s="263">
        <f t="shared" si="4"/>
        <v>0</v>
      </c>
      <c r="G133" s="263">
        <f>SUM(F$26:F133)</f>
        <v>49.5</v>
      </c>
      <c r="J133" s="263">
        <f>IF(ESONEdge!G121&lt;0.3,ESONEdge!U121,0)</f>
        <v>0</v>
      </c>
      <c r="K133" s="263">
        <f t="shared" si="5"/>
        <v>0</v>
      </c>
    </row>
    <row r="134" spans="1:11">
      <c r="A134" s="269">
        <f>ESONEdge!B122</f>
        <v>42339</v>
      </c>
      <c r="B134" s="263">
        <f>ESONEdge!G122</f>
        <v>0.35666666666666663</v>
      </c>
      <c r="C134" s="263" t="str">
        <f>IF(ESONEdge!G122&gt;0.6,ESONEdge!U122,"")</f>
        <v/>
      </c>
      <c r="D134" s="263" t="str">
        <f t="shared" si="3"/>
        <v/>
      </c>
      <c r="E134" s="263">
        <f>IF(ESONEdge!S122="Y",-10,ESONEdge!U122)</f>
        <v>-0.5</v>
      </c>
      <c r="F134" s="263">
        <f t="shared" si="4"/>
        <v>0</v>
      </c>
      <c r="G134" s="263">
        <f>SUM(F$26:F134)</f>
        <v>49.5</v>
      </c>
      <c r="J134" s="263">
        <f>IF(ESONEdge!G122&lt;0.3,ESONEdge!U122,0)</f>
        <v>0</v>
      </c>
      <c r="K134" s="263">
        <f t="shared" si="5"/>
        <v>0</v>
      </c>
    </row>
    <row r="135" spans="1:11">
      <c r="A135" s="269">
        <f>ESONEdge!B123</f>
        <v>42340</v>
      </c>
      <c r="B135" s="263">
        <f>ESONEdge!G123</f>
        <v>0.51666666666666672</v>
      </c>
      <c r="C135" s="263" t="str">
        <f>IF(ESONEdge!G123&gt;0.6,ESONEdge!U123,"")</f>
        <v/>
      </c>
      <c r="D135" s="263" t="str">
        <f t="shared" si="3"/>
        <v/>
      </c>
      <c r="E135" s="263">
        <f>IF(ESONEdge!S123="Y",-10,ESONEdge!U123)</f>
        <v>-0.5</v>
      </c>
      <c r="F135" s="263">
        <f t="shared" si="4"/>
        <v>0</v>
      </c>
      <c r="G135" s="263">
        <f>SUM(F$26:F135)</f>
        <v>49.5</v>
      </c>
      <c r="J135" s="263">
        <f>IF(ESONEdge!G123&lt;0.3,ESONEdge!U123,0)</f>
        <v>0</v>
      </c>
      <c r="K135" s="263">
        <f t="shared" si="5"/>
        <v>0</v>
      </c>
    </row>
    <row r="136" spans="1:11">
      <c r="A136" s="269">
        <f>ESONEdge!B124</f>
        <v>42341</v>
      </c>
      <c r="B136" s="263">
        <f>ESONEdge!G124</f>
        <v>0.83333333333333337</v>
      </c>
      <c r="C136" s="263">
        <f>IF(ESONEdge!G124&gt;0.6,ESONEdge!U124,"")</f>
        <v>2.5</v>
      </c>
      <c r="D136" s="263">
        <f t="shared" si="3"/>
        <v>2.5</v>
      </c>
      <c r="E136" s="263">
        <f>IF(ESONEdge!S124="Y",-10,ESONEdge!U124)</f>
        <v>2.5</v>
      </c>
      <c r="F136" s="263">
        <f t="shared" si="4"/>
        <v>2.5</v>
      </c>
      <c r="G136" s="263">
        <f>SUM(F$26:F136)</f>
        <v>52</v>
      </c>
      <c r="J136" s="263">
        <f>IF(ESONEdge!G124&lt;0.3,ESONEdge!U124,0)</f>
        <v>0</v>
      </c>
      <c r="K136" s="263">
        <f t="shared" si="5"/>
        <v>0</v>
      </c>
    </row>
    <row r="137" spans="1:11">
      <c r="A137" s="269">
        <f>ESONEdge!B125</f>
        <v>42342</v>
      </c>
      <c r="B137" s="263">
        <f>ESONEdge!G125</f>
        <v>0.46666666666666662</v>
      </c>
      <c r="C137" s="263" t="str">
        <f>IF(ESONEdge!G125&gt;0.6,ESONEdge!U125,"")</f>
        <v/>
      </c>
      <c r="D137" s="263" t="str">
        <f t="shared" si="3"/>
        <v/>
      </c>
      <c r="E137" s="263">
        <f>IF(ESONEdge!S125="Y",-10,ESONEdge!U125)</f>
        <v>-10</v>
      </c>
      <c r="F137" s="263">
        <f t="shared" si="4"/>
        <v>0</v>
      </c>
      <c r="G137" s="263">
        <f>SUM(F$26:F137)</f>
        <v>52</v>
      </c>
      <c r="J137" s="263">
        <f>IF(ESONEdge!G125&lt;0.3,ESONEdge!U125,0)</f>
        <v>0</v>
      </c>
      <c r="K137" s="263">
        <f t="shared" si="5"/>
        <v>0</v>
      </c>
    </row>
    <row r="138" spans="1:11">
      <c r="A138" s="269">
        <f>ESONEdge!B126</f>
        <v>42345</v>
      </c>
      <c r="B138" s="263">
        <f>ESONEdge!G126</f>
        <v>0.73333333333333339</v>
      </c>
      <c r="C138" s="263">
        <f>IF(ESONEdge!G126&gt;0.6,ESONEdge!U126,"")</f>
        <v>-24.25</v>
      </c>
      <c r="D138" s="263">
        <f t="shared" si="3"/>
        <v>-10</v>
      </c>
      <c r="E138" s="263">
        <f>IF(ESONEdge!S126="Y",-10,ESONEdge!U126)</f>
        <v>-10</v>
      </c>
      <c r="F138" s="263">
        <f t="shared" si="4"/>
        <v>-10</v>
      </c>
      <c r="G138" s="263">
        <f>SUM(F$26:F138)</f>
        <v>42</v>
      </c>
      <c r="J138" s="263">
        <f>IF(ESONEdge!G126&lt;0.3,ESONEdge!U126,0)</f>
        <v>0</v>
      </c>
      <c r="K138" s="263">
        <f t="shared" si="5"/>
        <v>0</v>
      </c>
    </row>
    <row r="139" spans="1:11">
      <c r="A139" s="269">
        <f>ESONEdge!B127</f>
        <v>42346</v>
      </c>
      <c r="B139" s="263">
        <f>ESONEdge!G127</f>
        <v>2.8533333333333331</v>
      </c>
      <c r="C139" s="263">
        <f>IF(ESONEdge!G127&gt;0.6,ESONEdge!U127,"")</f>
        <v>-3.75</v>
      </c>
      <c r="D139" s="263">
        <f t="shared" si="3"/>
        <v>-3.75</v>
      </c>
      <c r="E139" s="263">
        <f>IF(ESONEdge!S127="Y",-10,ESONEdge!U127)</f>
        <v>-3.75</v>
      </c>
      <c r="F139" s="263">
        <f t="shared" si="4"/>
        <v>-3.75</v>
      </c>
      <c r="G139" s="263">
        <f>SUM(F$26:F139)</f>
        <v>38.25</v>
      </c>
      <c r="J139" s="263">
        <f>IF(ESONEdge!G127&lt;0.3,ESONEdge!U127,0)</f>
        <v>0</v>
      </c>
      <c r="K139" s="263">
        <f t="shared" si="5"/>
        <v>0</v>
      </c>
    </row>
    <row r="140" spans="1:11">
      <c r="A140" s="269">
        <f>ESONEdge!B128</f>
        <v>42347</v>
      </c>
      <c r="B140" s="263">
        <f>ESONEdge!G128</f>
        <v>0.42333333333333334</v>
      </c>
      <c r="C140" s="263" t="str">
        <f>IF(ESONEdge!G128&gt;0.6,ESONEdge!U128,"")</f>
        <v/>
      </c>
      <c r="D140" s="263" t="str">
        <f t="shared" si="3"/>
        <v/>
      </c>
      <c r="E140" s="263">
        <f>IF(ESONEdge!S128="Y",-10,ESONEdge!U128)</f>
        <v>4.75</v>
      </c>
      <c r="F140" s="263">
        <f t="shared" si="4"/>
        <v>0</v>
      </c>
      <c r="G140" s="263">
        <f>SUM(F$26:F140)</f>
        <v>38.25</v>
      </c>
      <c r="J140" s="263">
        <f>IF(ESONEdge!G128&lt;0.3,ESONEdge!U128,0)</f>
        <v>0</v>
      </c>
      <c r="K140" s="263">
        <f t="shared" si="5"/>
        <v>0</v>
      </c>
    </row>
    <row r="141" spans="1:11">
      <c r="A141" s="269">
        <f>ESONEdge!B129</f>
        <v>42348</v>
      </c>
      <c r="B141" s="263">
        <f>ESONEdge!G129</f>
        <v>0.4466666666666666</v>
      </c>
      <c r="C141" s="263" t="str">
        <f>IF(ESONEdge!G129&gt;0.6,ESONEdge!U129,"")</f>
        <v/>
      </c>
      <c r="D141" s="263" t="str">
        <f t="shared" si="3"/>
        <v/>
      </c>
      <c r="E141" s="263">
        <f>IF(ESONEdge!S129="Y",-10,ESONEdge!U129)</f>
        <v>-10</v>
      </c>
      <c r="F141" s="263">
        <f t="shared" si="4"/>
        <v>0</v>
      </c>
      <c r="G141" s="263">
        <f>SUM(F$26:F141)</f>
        <v>38.25</v>
      </c>
      <c r="J141" s="263">
        <f>IF(ESONEdge!G129&lt;0.3,ESONEdge!U129,0)</f>
        <v>0</v>
      </c>
      <c r="K141" s="263">
        <f t="shared" si="5"/>
        <v>0</v>
      </c>
    </row>
    <row r="142" spans="1:11">
      <c r="A142" s="269">
        <f>ESONEdge!B130</f>
        <v>42349</v>
      </c>
      <c r="B142" s="263">
        <f>ESONEdge!G130</f>
        <v>0.94</v>
      </c>
      <c r="C142" s="263">
        <f>IF(ESONEdge!G130&gt;0.6,ESONEdge!U130,"")</f>
        <v>3.5</v>
      </c>
      <c r="D142" s="263">
        <f t="shared" si="3"/>
        <v>3.5</v>
      </c>
      <c r="E142" s="263">
        <f>IF(ESONEdge!S130="Y",-10,ESONEdge!U130)</f>
        <v>3.5</v>
      </c>
      <c r="F142" s="263">
        <f t="shared" si="4"/>
        <v>3.5</v>
      </c>
      <c r="G142" s="263">
        <f>SUM(F$26:F142)</f>
        <v>41.75</v>
      </c>
      <c r="J142" s="263">
        <f>IF(ESONEdge!G130&lt;0.3,ESONEdge!U130,0)</f>
        <v>0</v>
      </c>
      <c r="K142" s="263">
        <f t="shared" si="5"/>
        <v>0</v>
      </c>
    </row>
    <row r="143" spans="1:11">
      <c r="A143" s="269">
        <f>ESONEdge!B131</f>
        <v>42352</v>
      </c>
      <c r="B143" s="263">
        <f>ESONEdge!G131</f>
        <v>0.41333333333333327</v>
      </c>
      <c r="C143" s="263" t="str">
        <f>IF(ESONEdge!G131&gt;0.6,ESONEdge!U131,"")</f>
        <v/>
      </c>
      <c r="D143" s="263" t="str">
        <f t="shared" si="3"/>
        <v/>
      </c>
      <c r="E143" s="263">
        <f>IF(ESONEdge!S131="Y",-10,ESONEdge!U131)</f>
        <v>21.5</v>
      </c>
      <c r="F143" s="263">
        <f t="shared" si="4"/>
        <v>0</v>
      </c>
      <c r="G143" s="263">
        <f>SUM(F$26:F143)</f>
        <v>41.75</v>
      </c>
      <c r="J143" s="263">
        <f>IF(ESONEdge!G131&lt;0.3,ESONEdge!U131,0)</f>
        <v>0</v>
      </c>
      <c r="K143" s="263">
        <f t="shared" si="5"/>
        <v>0</v>
      </c>
    </row>
    <row r="144" spans="1:11">
      <c r="A144" s="269">
        <f>ESONEdge!B132</f>
        <v>42353</v>
      </c>
      <c r="B144" s="263">
        <f>ESONEdge!G132</f>
        <v>0.3833333333333333</v>
      </c>
      <c r="C144" s="263" t="str">
        <f>IF(ESONEdge!G132&gt;0.6,ESONEdge!U132,"")</f>
        <v/>
      </c>
      <c r="D144" s="263" t="str">
        <f t="shared" si="3"/>
        <v/>
      </c>
      <c r="E144" s="263">
        <f>IF(ESONEdge!S132="Y",-10,ESONEdge!U132)</f>
        <v>10.25</v>
      </c>
      <c r="F144" s="263">
        <f t="shared" si="4"/>
        <v>0</v>
      </c>
      <c r="G144" s="263">
        <f>SUM(F$26:F144)</f>
        <v>41.75</v>
      </c>
      <c r="J144" s="263">
        <f>IF(ESONEdge!G132&lt;0.3,ESONEdge!U132,0)</f>
        <v>0</v>
      </c>
      <c r="K144" s="263">
        <f t="shared" si="5"/>
        <v>0</v>
      </c>
    </row>
    <row r="145" spans="1:11">
      <c r="A145" s="269">
        <f>ESONEdge!B133</f>
        <v>42354</v>
      </c>
      <c r="B145" s="263">
        <f>ESONEdge!G133</f>
        <v>0.41666666666666669</v>
      </c>
      <c r="C145" s="263" t="str">
        <f>IF(ESONEdge!G133&gt;0.6,ESONEdge!U133,"")</f>
        <v/>
      </c>
      <c r="D145" s="263" t="str">
        <f t="shared" si="3"/>
        <v/>
      </c>
      <c r="E145" s="263">
        <f>IF(ESONEdge!S133="Y",-10,ESONEdge!U133)</f>
        <v>5</v>
      </c>
      <c r="F145" s="263">
        <f t="shared" si="4"/>
        <v>0</v>
      </c>
      <c r="G145" s="263">
        <f>SUM(F$26:F145)</f>
        <v>41.75</v>
      </c>
      <c r="J145" s="263">
        <f>IF(ESONEdge!G133&lt;0.3,ESONEdge!U133,0)</f>
        <v>0</v>
      </c>
      <c r="K145" s="263">
        <f t="shared" si="5"/>
        <v>0</v>
      </c>
    </row>
    <row r="146" spans="1:11">
      <c r="A146" s="269">
        <f>ESONEdge!B134</f>
        <v>42355</v>
      </c>
      <c r="B146" s="263">
        <f>ESONEdge!G134</f>
        <v>0.62666666666666671</v>
      </c>
      <c r="C146" s="263">
        <f>IF(ESONEdge!G134&gt;0.6,ESONEdge!U134,"")</f>
        <v>-2.25</v>
      </c>
      <c r="D146" s="263">
        <f t="shared" si="3"/>
        <v>-2.25</v>
      </c>
      <c r="E146" s="263">
        <f>IF(ESONEdge!S134="Y",-10,ESONEdge!U134)</f>
        <v>-10</v>
      </c>
      <c r="F146" s="263">
        <f t="shared" si="4"/>
        <v>-10</v>
      </c>
      <c r="G146" s="263">
        <f>SUM(F$26:F146)</f>
        <v>31.75</v>
      </c>
      <c r="J146" s="263">
        <f>IF(ESONEdge!G134&lt;0.3,ESONEdge!U134,0)</f>
        <v>0</v>
      </c>
      <c r="K146" s="263">
        <f t="shared" si="5"/>
        <v>0</v>
      </c>
    </row>
    <row r="147" spans="1:11">
      <c r="A147" s="269">
        <f>ESONEdge!B135</f>
        <v>42356</v>
      </c>
      <c r="B147" s="263">
        <f>ESONEdge!G135</f>
        <v>0.81333333333333346</v>
      </c>
      <c r="C147" s="263">
        <f>IF(ESONEdge!G135&gt;0.6,ESONEdge!U135,"")</f>
        <v>7.75</v>
      </c>
      <c r="D147" s="263">
        <f t="shared" si="3"/>
        <v>7.75</v>
      </c>
      <c r="E147" s="263">
        <f>IF(ESONEdge!S135="Y",-10,ESONEdge!U135)</f>
        <v>7.75</v>
      </c>
      <c r="F147" s="263">
        <f t="shared" si="4"/>
        <v>7.75</v>
      </c>
      <c r="G147" s="263">
        <f>SUM(F$26:F147)</f>
        <v>39.5</v>
      </c>
      <c r="J147" s="263">
        <f>IF(ESONEdge!G135&lt;0.3,ESONEdge!U135,0)</f>
        <v>0</v>
      </c>
      <c r="K147" s="263">
        <f t="shared" si="5"/>
        <v>0</v>
      </c>
    </row>
    <row r="148" spans="1:11">
      <c r="A148" s="269">
        <f>ESONEdge!B136</f>
        <v>42359</v>
      </c>
      <c r="B148" s="263">
        <f>ESONEdge!G136</f>
        <v>0.65666666666666662</v>
      </c>
      <c r="C148" s="263">
        <f>IF(ESONEdge!G136&gt;0.6,ESONEdge!U136,"")</f>
        <v>8</v>
      </c>
      <c r="D148" s="263">
        <f t="shared" si="3"/>
        <v>8</v>
      </c>
      <c r="E148" s="263">
        <f>IF(ESONEdge!S136="Y",-10,ESONEdge!U136)</f>
        <v>8</v>
      </c>
      <c r="F148" s="263">
        <f t="shared" si="4"/>
        <v>8</v>
      </c>
      <c r="G148" s="263">
        <f>SUM(F$26:F148)</f>
        <v>47.5</v>
      </c>
      <c r="J148" s="263">
        <f>IF(ESONEdge!G136&lt;0.3,ESONEdge!U136,0)</f>
        <v>0</v>
      </c>
      <c r="K148" s="263">
        <f t="shared" si="5"/>
        <v>0</v>
      </c>
    </row>
    <row r="149" spans="1:11">
      <c r="A149" s="269">
        <f>ESONEdge!B137</f>
        <v>42360</v>
      </c>
      <c r="B149" s="263">
        <f>ESONEdge!G137</f>
        <v>0.5033333333333333</v>
      </c>
      <c r="C149" s="263" t="str">
        <f>IF(ESONEdge!G137&gt;0.6,ESONEdge!U137,"")</f>
        <v/>
      </c>
      <c r="D149" s="263" t="str">
        <f t="shared" si="3"/>
        <v/>
      </c>
      <c r="E149" s="263">
        <f>IF(ESONEdge!S137="Y",-10,ESONEdge!U137)</f>
        <v>8.25</v>
      </c>
      <c r="F149" s="263">
        <f t="shared" si="4"/>
        <v>0</v>
      </c>
      <c r="G149" s="263">
        <f>SUM(F$26:F149)</f>
        <v>47.5</v>
      </c>
      <c r="J149" s="263">
        <f>IF(ESONEdge!G137&lt;0.3,ESONEdge!U137,0)</f>
        <v>0</v>
      </c>
      <c r="K149" s="263">
        <f t="shared" si="5"/>
        <v>0</v>
      </c>
    </row>
    <row r="150" spans="1:11">
      <c r="A150" s="269">
        <f>ESONEdge!B138</f>
        <v>42361</v>
      </c>
      <c r="B150" s="263">
        <f>ESONEdge!G138</f>
        <v>0.52999999999999992</v>
      </c>
      <c r="C150" s="263" t="str">
        <f>IF(ESONEdge!G138&gt;0.6,ESONEdge!U138,"")</f>
        <v/>
      </c>
      <c r="D150" s="263" t="str">
        <f t="shared" si="3"/>
        <v/>
      </c>
      <c r="E150" s="263">
        <f>IF(ESONEdge!S138="Y",-10,ESONEdge!U138)</f>
        <v>0.75</v>
      </c>
      <c r="F150" s="263">
        <f t="shared" si="4"/>
        <v>0</v>
      </c>
      <c r="G150" s="263">
        <f>SUM(F$26:F150)</f>
        <v>47.5</v>
      </c>
      <c r="J150" s="263">
        <f>IF(ESONEdge!G138&lt;0.3,ESONEdge!U138,0)</f>
        <v>0</v>
      </c>
      <c r="K150" s="263">
        <f t="shared" si="5"/>
        <v>0</v>
      </c>
    </row>
    <row r="151" spans="1:11">
      <c r="A151" s="269">
        <f>ESONEdge!B139</f>
        <v>42362</v>
      </c>
      <c r="B151" s="263">
        <f>ESONEdge!G139</f>
        <v>1.4100000000000001</v>
      </c>
      <c r="C151" s="263">
        <f>IF(ESONEdge!G139&gt;0.6,ESONEdge!U139,"")</f>
        <v>-5.75</v>
      </c>
      <c r="D151" s="263">
        <f t="shared" si="3"/>
        <v>-5.75</v>
      </c>
      <c r="E151" s="263">
        <f>IF(ESONEdge!S139="Y",-10,ESONEdge!U139)</f>
        <v>-10</v>
      </c>
      <c r="F151" s="263">
        <f t="shared" si="4"/>
        <v>-10</v>
      </c>
      <c r="G151" s="263">
        <f>SUM(F$26:F151)</f>
        <v>37.5</v>
      </c>
      <c r="J151" s="263">
        <f>IF(ESONEdge!G139&lt;0.3,ESONEdge!U139,0)</f>
        <v>0</v>
      </c>
      <c r="K151" s="263">
        <f t="shared" si="5"/>
        <v>0</v>
      </c>
    </row>
    <row r="152" spans="1:11">
      <c r="A152" s="269">
        <f>ESONEdge!B140</f>
        <v>42363</v>
      </c>
      <c r="B152" s="263">
        <f>ESONEdge!G140</f>
        <v>0</v>
      </c>
      <c r="C152" s="263" t="str">
        <f>IF(ESONEdge!G140&gt;0.6,ESONEdge!U140,"")</f>
        <v/>
      </c>
      <c r="D152" s="263" t="str">
        <f t="shared" si="3"/>
        <v/>
      </c>
      <c r="E152" s="263">
        <f>IF(ESONEdge!S140="Y",-10,ESONEdge!U140)</f>
        <v>0</v>
      </c>
      <c r="F152" s="263">
        <f t="shared" si="4"/>
        <v>0</v>
      </c>
      <c r="G152" s="263">
        <f>SUM(F$26:F152)</f>
        <v>37.5</v>
      </c>
      <c r="J152" s="263">
        <f>IF(ESONEdge!G140&lt;0.3,ESONEdge!U140,0)</f>
        <v>0</v>
      </c>
      <c r="K152" s="263">
        <f t="shared" si="5"/>
        <v>0</v>
      </c>
    </row>
    <row r="153" spans="1:11">
      <c r="A153" s="269">
        <f>ESONEdge!B141</f>
        <v>42366</v>
      </c>
      <c r="B153" s="263">
        <f>ESONEdge!G141</f>
        <v>1.6033333333333335</v>
      </c>
      <c r="C153" s="263">
        <f>IF(ESONEdge!G141&gt;0.6,ESONEdge!U141,"")</f>
        <v>12</v>
      </c>
      <c r="D153" s="263">
        <f t="shared" si="3"/>
        <v>12</v>
      </c>
      <c r="E153" s="263">
        <f>IF(ESONEdge!S141="Y",-10,ESONEdge!U141)</f>
        <v>12</v>
      </c>
      <c r="F153" s="263">
        <f t="shared" si="4"/>
        <v>12</v>
      </c>
      <c r="G153" s="263">
        <f>SUM(F$26:F153)</f>
        <v>49.5</v>
      </c>
      <c r="J153" s="263">
        <f>IF(ESONEdge!G141&lt;0.3,ESONEdge!U141,0)</f>
        <v>0</v>
      </c>
      <c r="K153" s="263">
        <f t="shared" si="5"/>
        <v>0</v>
      </c>
    </row>
    <row r="154" spans="1:11">
      <c r="A154" s="269">
        <f>ESONEdge!B142</f>
        <v>42367</v>
      </c>
      <c r="B154" s="263">
        <f>ESONEdge!G142</f>
        <v>1.2333333333333334</v>
      </c>
      <c r="C154" s="263">
        <f>IF(ESONEdge!G142&gt;0.6,ESONEdge!U142,"")</f>
        <v>-5.5</v>
      </c>
      <c r="D154" s="263">
        <f t="shared" si="3"/>
        <v>-5.5</v>
      </c>
      <c r="E154" s="263">
        <f>IF(ESONEdge!S142="Y",-10,ESONEdge!U142)</f>
        <v>-5.5</v>
      </c>
      <c r="F154" s="263">
        <f t="shared" si="4"/>
        <v>-5.5</v>
      </c>
      <c r="G154" s="263">
        <f>SUM(F$26:F154)</f>
        <v>44</v>
      </c>
      <c r="J154" s="263">
        <f>IF(ESONEdge!G142&lt;0.3,ESONEdge!U142,0)</f>
        <v>0</v>
      </c>
      <c r="K154" s="263">
        <f t="shared" si="5"/>
        <v>0</v>
      </c>
    </row>
    <row r="155" spans="1:11">
      <c r="A155" s="269">
        <f>ESONEdge!B143</f>
        <v>42368</v>
      </c>
      <c r="B155" s="263">
        <f>ESONEdge!G143</f>
        <v>1.1633333333333333</v>
      </c>
      <c r="C155" s="263">
        <f>IF(ESONEdge!G143&gt;0.6,ESONEdge!U143,"")</f>
        <v>-7.75</v>
      </c>
      <c r="D155" s="263">
        <f t="shared" ref="D155:D218" si="6">IF(C155&lt;-10,-10,C155)</f>
        <v>-7.75</v>
      </c>
      <c r="E155" s="263">
        <f>IF(ESONEdge!S143="Y",-10,ESONEdge!U143)</f>
        <v>-10</v>
      </c>
      <c r="F155" s="263">
        <f t="shared" ref="F155:F218" si="7">IF(B155&gt;0.6,E155,0)</f>
        <v>-10</v>
      </c>
      <c r="G155" s="263">
        <f>SUM(F$26:F155)</f>
        <v>34</v>
      </c>
      <c r="J155" s="263">
        <f>IF(ESONEdge!G143&lt;0.3,ESONEdge!U143,0)</f>
        <v>0</v>
      </c>
      <c r="K155" s="263">
        <f t="shared" ref="K155:K218" si="8">IF(J155&gt;10,10,J155)</f>
        <v>0</v>
      </c>
    </row>
    <row r="156" spans="1:11">
      <c r="A156" s="269">
        <f>ESONEdge!B144</f>
        <v>42369</v>
      </c>
      <c r="B156" s="263">
        <f>ESONEdge!G144</f>
        <v>0.56999999999999995</v>
      </c>
      <c r="C156" s="263" t="str">
        <f>IF(ESONEdge!G144&gt;0.6,ESONEdge!U144,"")</f>
        <v/>
      </c>
      <c r="D156" s="263" t="str">
        <f t="shared" si="6"/>
        <v/>
      </c>
      <c r="E156" s="263">
        <f>IF(ESONEdge!S144="Y",-10,ESONEdge!U144)</f>
        <v>-10</v>
      </c>
      <c r="F156" s="263">
        <f t="shared" si="7"/>
        <v>0</v>
      </c>
      <c r="G156" s="263">
        <f>SUM(F$26:F156)</f>
        <v>34</v>
      </c>
      <c r="J156" s="263">
        <f>IF(ESONEdge!G144&lt;0.3,ESONEdge!U144,0)</f>
        <v>0</v>
      </c>
      <c r="K156" s="263">
        <f t="shared" si="8"/>
        <v>0</v>
      </c>
    </row>
    <row r="157" spans="1:11">
      <c r="A157" s="269">
        <f>ESONEdge!B145</f>
        <v>42373</v>
      </c>
      <c r="B157" s="263">
        <f>ESONEdge!G145</f>
        <v>1.2666666666666666</v>
      </c>
      <c r="C157" s="263">
        <f>IF(ESONEdge!G145&gt;0.6,ESONEdge!U145,"")</f>
        <v>-0.5</v>
      </c>
      <c r="D157" s="263">
        <f t="shared" si="6"/>
        <v>-0.5</v>
      </c>
      <c r="E157" s="263">
        <f>IF(ESONEdge!S145="Y",-10,ESONEdge!U145)</f>
        <v>-10</v>
      </c>
      <c r="F157" s="263">
        <f t="shared" si="7"/>
        <v>-10</v>
      </c>
      <c r="G157" s="263">
        <f>SUM(F$26:F157)</f>
        <v>24</v>
      </c>
      <c r="J157" s="263">
        <f>IF(ESONEdge!G145&lt;0.3,ESONEdge!U145,0)</f>
        <v>0</v>
      </c>
      <c r="K157" s="263">
        <f t="shared" si="8"/>
        <v>0</v>
      </c>
    </row>
    <row r="158" spans="1:11">
      <c r="A158" s="269">
        <f>ESONEdge!B146</f>
        <v>42374</v>
      </c>
      <c r="B158" s="263">
        <f>ESONEdge!G146</f>
        <v>0.4433333333333333</v>
      </c>
      <c r="C158" s="263" t="str">
        <f>IF(ESONEdge!G146&gt;0.6,ESONEdge!U146,"")</f>
        <v/>
      </c>
      <c r="D158" s="263" t="str">
        <f t="shared" si="6"/>
        <v/>
      </c>
      <c r="E158" s="263">
        <f>IF(ESONEdge!S146="Y",-10,ESONEdge!U146)</f>
        <v>-10</v>
      </c>
      <c r="F158" s="263">
        <f t="shared" si="7"/>
        <v>0</v>
      </c>
      <c r="G158" s="263">
        <f>SUM(F$26:F158)</f>
        <v>24</v>
      </c>
      <c r="J158" s="263">
        <f>IF(ESONEdge!G146&lt;0.3,ESONEdge!U146,0)</f>
        <v>0</v>
      </c>
      <c r="K158" s="263">
        <f t="shared" si="8"/>
        <v>0</v>
      </c>
    </row>
    <row r="159" spans="1:11">
      <c r="A159" s="269">
        <f>ESONEdge!B147</f>
        <v>42375</v>
      </c>
      <c r="B159" s="263">
        <f>ESONEdge!G147</f>
        <v>0.59</v>
      </c>
      <c r="C159" s="263" t="str">
        <f>IF(ESONEdge!G147&gt;0.6,ESONEdge!U147,"")</f>
        <v/>
      </c>
      <c r="D159" s="263" t="str">
        <f t="shared" si="6"/>
        <v/>
      </c>
      <c r="E159" s="263">
        <f>IF(ESONEdge!S147="Y",-10,ESONEdge!U147)</f>
        <v>-10</v>
      </c>
      <c r="F159" s="263">
        <f t="shared" si="7"/>
        <v>0</v>
      </c>
      <c r="G159" s="263">
        <f>SUM(F$26:F159)</f>
        <v>24</v>
      </c>
      <c r="J159" s="263">
        <f>IF(ESONEdge!G147&lt;0.3,ESONEdge!U147,0)</f>
        <v>0</v>
      </c>
      <c r="K159" s="263">
        <f t="shared" si="8"/>
        <v>0</v>
      </c>
    </row>
    <row r="160" spans="1:11">
      <c r="A160" s="269">
        <f>ESONEdge!B148</f>
        <v>42376</v>
      </c>
      <c r="B160" s="263">
        <f>ESONEdge!G148</f>
        <v>0.64</v>
      </c>
      <c r="C160" s="263">
        <f>IF(ESONEdge!G148&gt;0.6,ESONEdge!U148,"")</f>
        <v>16.25</v>
      </c>
      <c r="D160" s="263">
        <f t="shared" si="6"/>
        <v>16.25</v>
      </c>
      <c r="E160" s="263">
        <f>IF(ESONEdge!S148="Y",-10,ESONEdge!U148)</f>
        <v>16.25</v>
      </c>
      <c r="F160" s="263">
        <f t="shared" si="7"/>
        <v>16.25</v>
      </c>
      <c r="G160" s="263">
        <f>SUM(F$26:F160)</f>
        <v>40.25</v>
      </c>
      <c r="J160" s="263">
        <f>IF(ESONEdge!G148&lt;0.3,ESONEdge!U148,0)</f>
        <v>0</v>
      </c>
      <c r="K160" s="263">
        <f t="shared" si="8"/>
        <v>0</v>
      </c>
    </row>
    <row r="161" spans="1:11">
      <c r="A161" s="269">
        <f>ESONEdge!B149</f>
        <v>42377</v>
      </c>
      <c r="B161" s="263">
        <f>ESONEdge!G149</f>
        <v>0.66</v>
      </c>
      <c r="C161" s="263">
        <f>IF(ESONEdge!G149&gt;0.6,ESONEdge!U149,"")</f>
        <v>12.25</v>
      </c>
      <c r="D161" s="263">
        <f t="shared" si="6"/>
        <v>12.25</v>
      </c>
      <c r="E161" s="263">
        <f>IF(ESONEdge!S149="Y",-10,ESONEdge!U149)</f>
        <v>-10</v>
      </c>
      <c r="F161" s="263">
        <f t="shared" si="7"/>
        <v>-10</v>
      </c>
      <c r="G161" s="263">
        <f>SUM(F$26:F161)</f>
        <v>30.25</v>
      </c>
      <c r="J161" s="263">
        <f>IF(ESONEdge!G149&lt;0.3,ESONEdge!U149,0)</f>
        <v>0</v>
      </c>
      <c r="K161" s="263">
        <f t="shared" si="8"/>
        <v>0</v>
      </c>
    </row>
    <row r="162" spans="1:11">
      <c r="A162" s="269">
        <f>ESONEdge!B150</f>
        <v>42380</v>
      </c>
      <c r="B162" s="263">
        <f>ESONEdge!G150</f>
        <v>0.52</v>
      </c>
      <c r="C162" s="263" t="str">
        <f>IF(ESONEdge!G150&gt;0.6,ESONEdge!U150,"")</f>
        <v/>
      </c>
      <c r="D162" s="263" t="str">
        <f t="shared" si="6"/>
        <v/>
      </c>
      <c r="E162" s="263">
        <f>IF(ESONEdge!S150="Y",-10,ESONEdge!U150)</f>
        <v>-10</v>
      </c>
      <c r="F162" s="263">
        <f t="shared" si="7"/>
        <v>0</v>
      </c>
      <c r="G162" s="263">
        <f>SUM(F$26:F162)</f>
        <v>30.25</v>
      </c>
      <c r="J162" s="263">
        <f>IF(ESONEdge!G150&lt;0.3,ESONEdge!U150,0)</f>
        <v>0</v>
      </c>
      <c r="K162" s="263">
        <f t="shared" si="8"/>
        <v>0</v>
      </c>
    </row>
    <row r="163" spans="1:11">
      <c r="A163" s="269">
        <f>ESONEdge!B151</f>
        <v>42381</v>
      </c>
      <c r="B163" s="263">
        <f>ESONEdge!G151</f>
        <v>0.25666666666666665</v>
      </c>
      <c r="C163" s="263" t="str">
        <f>IF(ESONEdge!G151&gt;0.6,ESONEdge!U151,"")</f>
        <v/>
      </c>
      <c r="D163" s="263" t="str">
        <f t="shared" si="6"/>
        <v/>
      </c>
      <c r="E163" s="263">
        <f>IF(ESONEdge!S151="Y",-10,ESONEdge!U151)</f>
        <v>13.5</v>
      </c>
      <c r="F163" s="263">
        <f t="shared" si="7"/>
        <v>0</v>
      </c>
      <c r="G163" s="263">
        <f>SUM(F$26:F163)</f>
        <v>30.25</v>
      </c>
      <c r="J163" s="263">
        <f>IF(ESONEdge!G151&lt;0.3,ESONEdge!U151,0)</f>
        <v>13.5</v>
      </c>
      <c r="K163" s="263">
        <f t="shared" si="8"/>
        <v>10</v>
      </c>
    </row>
    <row r="164" spans="1:11">
      <c r="A164" s="269">
        <f>ESONEdge!B152</f>
        <v>42382</v>
      </c>
      <c r="B164" s="263">
        <f>ESONEdge!G152</f>
        <v>0.63</v>
      </c>
      <c r="C164" s="263">
        <f>IF(ESONEdge!G152&gt;0.6,ESONEdge!U152,"")</f>
        <v>9</v>
      </c>
      <c r="D164" s="263">
        <f t="shared" si="6"/>
        <v>9</v>
      </c>
      <c r="E164" s="263">
        <f>IF(ESONEdge!S152="Y",-10,ESONEdge!U152)</f>
        <v>9</v>
      </c>
      <c r="F164" s="263">
        <f t="shared" si="7"/>
        <v>9</v>
      </c>
      <c r="G164" s="263">
        <f>SUM(F$26:F164)</f>
        <v>39.25</v>
      </c>
      <c r="J164" s="263">
        <f>IF(ESONEdge!G152&lt;0.3,ESONEdge!U152,0)</f>
        <v>0</v>
      </c>
      <c r="K164" s="263">
        <f t="shared" si="8"/>
        <v>0</v>
      </c>
    </row>
    <row r="165" spans="1:11">
      <c r="A165" s="269">
        <f>ESONEdge!B153</f>
        <v>42383</v>
      </c>
      <c r="B165" s="263">
        <f>ESONEdge!G153</f>
        <v>0.48333333333333334</v>
      </c>
      <c r="C165" s="263" t="str">
        <f>IF(ESONEdge!G153&gt;0.6,ESONEdge!U153,"")</f>
        <v/>
      </c>
      <c r="D165" s="263" t="str">
        <f t="shared" si="6"/>
        <v/>
      </c>
      <c r="E165" s="263">
        <f>IF(ESONEdge!S153="Y",-10,ESONEdge!U153)</f>
        <v>-10</v>
      </c>
      <c r="F165" s="263">
        <f t="shared" si="7"/>
        <v>0</v>
      </c>
      <c r="G165" s="263">
        <f>SUM(F$26:F165)</f>
        <v>39.25</v>
      </c>
      <c r="J165" s="263">
        <f>IF(ESONEdge!G153&lt;0.3,ESONEdge!U153,0)</f>
        <v>0</v>
      </c>
      <c r="K165" s="263">
        <f t="shared" si="8"/>
        <v>0</v>
      </c>
    </row>
    <row r="166" spans="1:11">
      <c r="A166" s="269">
        <f>ESONEdge!B154</f>
        <v>42384</v>
      </c>
      <c r="B166" s="263">
        <f>ESONEdge!G154</f>
        <v>0.49</v>
      </c>
      <c r="C166" s="263" t="str">
        <f>IF(ESONEdge!G154&gt;0.6,ESONEdge!U154,"")</f>
        <v/>
      </c>
      <c r="D166" s="263" t="str">
        <f t="shared" si="6"/>
        <v/>
      </c>
      <c r="E166" s="263">
        <f>IF(ESONEdge!S154="Y",-10,ESONEdge!U154)</f>
        <v>-10</v>
      </c>
      <c r="F166" s="263">
        <f t="shared" si="7"/>
        <v>0</v>
      </c>
      <c r="G166" s="263">
        <f>SUM(F$26:F166)</f>
        <v>39.25</v>
      </c>
      <c r="J166" s="263">
        <f>IF(ESONEdge!G154&lt;0.3,ESONEdge!U154,0)</f>
        <v>0</v>
      </c>
      <c r="K166" s="263">
        <f t="shared" si="8"/>
        <v>0</v>
      </c>
    </row>
    <row r="167" spans="1:11">
      <c r="A167" s="269">
        <f>ESONEdge!B155</f>
        <v>42387</v>
      </c>
      <c r="B167" s="263">
        <f>ESONEdge!G155</f>
        <v>0</v>
      </c>
      <c r="C167" s="263" t="str">
        <f>IF(ESONEdge!G155&gt;0.6,ESONEdge!U155,"")</f>
        <v/>
      </c>
      <c r="D167" s="263" t="str">
        <f t="shared" si="6"/>
        <v/>
      </c>
      <c r="E167" s="263">
        <f>IF(ESONEdge!S155="Y",-10,ESONEdge!U155)</f>
        <v>0</v>
      </c>
      <c r="F167" s="263">
        <f t="shared" si="7"/>
        <v>0</v>
      </c>
      <c r="G167" s="263">
        <f>SUM(F$26:F167)</f>
        <v>39.25</v>
      </c>
      <c r="J167" s="263">
        <f>IF(ESONEdge!G155&lt;0.3,ESONEdge!U155,0)</f>
        <v>0</v>
      </c>
      <c r="K167" s="263">
        <f t="shared" si="8"/>
        <v>0</v>
      </c>
    </row>
    <row r="168" spans="1:11">
      <c r="A168" s="269">
        <f>ESONEdge!B156</f>
        <v>42388</v>
      </c>
      <c r="B168" s="263">
        <f>ESONEdge!G156</f>
        <v>0.35333333333333333</v>
      </c>
      <c r="C168" s="263" t="str">
        <f>IF(ESONEdge!G156&gt;0.6,ESONEdge!U156,"")</f>
        <v/>
      </c>
      <c r="D168" s="263" t="str">
        <f t="shared" si="6"/>
        <v/>
      </c>
      <c r="E168" s="263">
        <f>IF(ESONEdge!S156="Y",-10,ESONEdge!U156)</f>
        <v>-10</v>
      </c>
      <c r="F168" s="263">
        <f t="shared" si="7"/>
        <v>0</v>
      </c>
      <c r="G168" s="263">
        <f>SUM(F$26:F168)</f>
        <v>39.25</v>
      </c>
      <c r="J168" s="263">
        <f>IF(ESONEdge!G156&lt;0.3,ESONEdge!U156,0)</f>
        <v>0</v>
      </c>
      <c r="K168" s="263">
        <f t="shared" si="8"/>
        <v>0</v>
      </c>
    </row>
    <row r="169" spans="1:11">
      <c r="A169" s="269">
        <f>ESONEdge!B157</f>
        <v>42389</v>
      </c>
      <c r="B169" s="263">
        <f>ESONEdge!G157</f>
        <v>1.0033333333333332</v>
      </c>
      <c r="C169" s="263">
        <f>IF(ESONEdge!G157&gt;0.6,ESONEdge!U157,"")</f>
        <v>1.5</v>
      </c>
      <c r="D169" s="263">
        <f t="shared" si="6"/>
        <v>1.5</v>
      </c>
      <c r="E169" s="263">
        <f>IF(ESONEdge!S157="Y",-10,ESONEdge!U157)</f>
        <v>1.5</v>
      </c>
      <c r="F169" s="263">
        <f t="shared" si="7"/>
        <v>1.5</v>
      </c>
      <c r="G169" s="263">
        <f>SUM(F$26:F169)</f>
        <v>40.75</v>
      </c>
      <c r="J169" s="263">
        <f>IF(ESONEdge!G157&lt;0.3,ESONEdge!U157,0)</f>
        <v>0</v>
      </c>
      <c r="K169" s="263">
        <f t="shared" si="8"/>
        <v>0</v>
      </c>
    </row>
    <row r="170" spans="1:11">
      <c r="A170" s="269">
        <f>ESONEdge!B158</f>
        <v>42390</v>
      </c>
      <c r="B170" s="263">
        <f>ESONEdge!G158</f>
        <v>0.40666666666666668</v>
      </c>
      <c r="C170" s="263" t="str">
        <f>IF(ESONEdge!G158&gt;0.6,ESONEdge!U158,"")</f>
        <v/>
      </c>
      <c r="D170" s="263" t="str">
        <f t="shared" si="6"/>
        <v/>
      </c>
      <c r="E170" s="263">
        <f>IF(ESONEdge!S158="Y",-10,ESONEdge!U158)</f>
        <v>31</v>
      </c>
      <c r="F170" s="263">
        <f t="shared" si="7"/>
        <v>0</v>
      </c>
      <c r="G170" s="263">
        <f>SUM(F$26:F170)</f>
        <v>40.75</v>
      </c>
      <c r="J170" s="263">
        <f>IF(ESONEdge!G158&lt;0.3,ESONEdge!U158,0)</f>
        <v>0</v>
      </c>
      <c r="K170" s="263">
        <f t="shared" si="8"/>
        <v>0</v>
      </c>
    </row>
    <row r="171" spans="1:11">
      <c r="A171" s="269">
        <f>ESONEdge!B159</f>
        <v>42391</v>
      </c>
      <c r="B171" s="263">
        <f>ESONEdge!G159</f>
        <v>0.38666666666666671</v>
      </c>
      <c r="C171" s="263" t="str">
        <f>IF(ESONEdge!G159&gt;0.6,ESONEdge!U159,"")</f>
        <v/>
      </c>
      <c r="D171" s="263" t="str">
        <f t="shared" si="6"/>
        <v/>
      </c>
      <c r="E171" s="263">
        <f>IF(ESONEdge!S159="Y",-10,ESONEdge!U159)</f>
        <v>-10</v>
      </c>
      <c r="F171" s="263">
        <f t="shared" si="7"/>
        <v>0</v>
      </c>
      <c r="G171" s="263">
        <f>SUM(F$26:F171)</f>
        <v>40.75</v>
      </c>
      <c r="J171" s="263">
        <f>IF(ESONEdge!G159&lt;0.3,ESONEdge!U159,0)</f>
        <v>0</v>
      </c>
      <c r="K171" s="263">
        <f t="shared" si="8"/>
        <v>0</v>
      </c>
    </row>
    <row r="172" spans="1:11">
      <c r="A172" s="269">
        <f>ESONEdge!B160</f>
        <v>42394</v>
      </c>
      <c r="B172" s="263">
        <f>ESONEdge!G160</f>
        <v>0.59333333333333327</v>
      </c>
      <c r="C172" s="263" t="str">
        <f>IF(ESONEdge!G160&gt;0.6,ESONEdge!U160,"")</f>
        <v/>
      </c>
      <c r="D172" s="263" t="str">
        <f t="shared" si="6"/>
        <v/>
      </c>
      <c r="E172" s="263">
        <f>IF(ESONEdge!S160="Y",-10,ESONEdge!U160)</f>
        <v>-10</v>
      </c>
      <c r="F172" s="263">
        <f t="shared" si="7"/>
        <v>0</v>
      </c>
      <c r="G172" s="263">
        <f>SUM(F$26:F172)</f>
        <v>40.75</v>
      </c>
      <c r="J172" s="263">
        <f>IF(ESONEdge!G160&lt;0.3,ESONEdge!U160,0)</f>
        <v>0</v>
      </c>
      <c r="K172" s="263">
        <f t="shared" si="8"/>
        <v>0</v>
      </c>
    </row>
    <row r="173" spans="1:11">
      <c r="A173" s="269">
        <f>ESONEdge!B161</f>
        <v>42395</v>
      </c>
      <c r="B173" s="263">
        <f>ESONEdge!G161</f>
        <v>0.34666666666666668</v>
      </c>
      <c r="C173" s="263" t="str">
        <f>IF(ESONEdge!G161&gt;0.6,ESONEdge!U161,"")</f>
        <v/>
      </c>
      <c r="D173" s="263" t="str">
        <f t="shared" si="6"/>
        <v/>
      </c>
      <c r="E173" s="263">
        <f>IF(ESONEdge!S161="Y",-10,ESONEdge!U161)</f>
        <v>-10</v>
      </c>
      <c r="F173" s="263">
        <f t="shared" si="7"/>
        <v>0</v>
      </c>
      <c r="G173" s="263">
        <f>SUM(F$26:F173)</f>
        <v>40.75</v>
      </c>
      <c r="J173" s="263">
        <f>IF(ESONEdge!G161&lt;0.3,ESONEdge!U161,0)</f>
        <v>0</v>
      </c>
      <c r="K173" s="263">
        <f t="shared" si="8"/>
        <v>0</v>
      </c>
    </row>
    <row r="174" spans="1:11">
      <c r="A174" s="269">
        <f>ESONEdge!B162</f>
        <v>42396</v>
      </c>
      <c r="B174" s="263">
        <f>ESONEdge!G162</f>
        <v>0.42333333333333334</v>
      </c>
      <c r="C174" s="263" t="str">
        <f>IF(ESONEdge!G162&gt;0.6,ESONEdge!U162,"")</f>
        <v/>
      </c>
      <c r="D174" s="263" t="str">
        <f t="shared" si="6"/>
        <v/>
      </c>
      <c r="E174" s="263">
        <f>IF(ESONEdge!S162="Y",-10,ESONEdge!U162)</f>
        <v>18.75</v>
      </c>
      <c r="F174" s="263">
        <f t="shared" si="7"/>
        <v>0</v>
      </c>
      <c r="G174" s="263">
        <f>SUM(F$26:F174)</f>
        <v>40.75</v>
      </c>
      <c r="J174" s="263">
        <f>IF(ESONEdge!G162&lt;0.3,ESONEdge!U162,0)</f>
        <v>0</v>
      </c>
      <c r="K174" s="263">
        <f t="shared" si="8"/>
        <v>0</v>
      </c>
    </row>
    <row r="175" spans="1:11">
      <c r="A175" s="269">
        <f>ESONEdge!B163</f>
        <v>42397</v>
      </c>
      <c r="B175" s="263">
        <f>ESONEdge!G163</f>
        <v>1.8366666666666667</v>
      </c>
      <c r="C175" s="263">
        <f>IF(ESONEdge!G163&gt;0.6,ESONEdge!U163,"")</f>
        <v>13.25</v>
      </c>
      <c r="D175" s="263">
        <f t="shared" si="6"/>
        <v>13.25</v>
      </c>
      <c r="E175" s="263">
        <f>IF(ESONEdge!S163="Y",-10,ESONEdge!U163)</f>
        <v>13.25</v>
      </c>
      <c r="F175" s="263">
        <f t="shared" si="7"/>
        <v>13.25</v>
      </c>
      <c r="G175" s="263">
        <f>SUM(F$26:F175)</f>
        <v>54</v>
      </c>
      <c r="J175" s="263">
        <f>IF(ESONEdge!G163&lt;0.3,ESONEdge!U163,0)</f>
        <v>0</v>
      </c>
      <c r="K175" s="263">
        <f t="shared" si="8"/>
        <v>0</v>
      </c>
    </row>
    <row r="176" spans="1:11">
      <c r="A176" s="269">
        <f>ESONEdge!B164</f>
        <v>42398</v>
      </c>
      <c r="B176" s="263">
        <f>ESONEdge!G164</f>
        <v>0.39333333333333331</v>
      </c>
      <c r="C176" s="263" t="str">
        <f>IF(ESONEdge!G164&gt;0.6,ESONEdge!U164,"")</f>
        <v/>
      </c>
      <c r="D176" s="263" t="str">
        <f t="shared" si="6"/>
        <v/>
      </c>
      <c r="E176" s="263">
        <f>IF(ESONEdge!S164="Y",-10,ESONEdge!U164)</f>
        <v>-10</v>
      </c>
      <c r="F176" s="263">
        <f t="shared" si="7"/>
        <v>0</v>
      </c>
      <c r="G176" s="263">
        <f>SUM(F$26:F176)</f>
        <v>54</v>
      </c>
      <c r="J176" s="263">
        <f>IF(ESONEdge!G164&lt;0.3,ESONEdge!U164,0)</f>
        <v>0</v>
      </c>
      <c r="K176" s="263">
        <f t="shared" si="8"/>
        <v>0</v>
      </c>
    </row>
    <row r="177" spans="1:11">
      <c r="A177" s="269">
        <f>ESONEdge!B165</f>
        <v>42401</v>
      </c>
      <c r="B177" s="263">
        <f>ESONEdge!G165</f>
        <v>0.42</v>
      </c>
      <c r="C177" s="263" t="str">
        <f>IF(ESONEdge!G165&gt;0.6,ESONEdge!U165,"")</f>
        <v/>
      </c>
      <c r="D177" s="263" t="str">
        <f t="shared" si="6"/>
        <v/>
      </c>
      <c r="E177" s="263">
        <f>IF(ESONEdge!S165="Y",-10,ESONEdge!U165)</f>
        <v>-10</v>
      </c>
      <c r="F177" s="263">
        <f t="shared" si="7"/>
        <v>0</v>
      </c>
      <c r="G177" s="263">
        <f>SUM(F$26:F177)</f>
        <v>54</v>
      </c>
      <c r="J177" s="263">
        <f>IF(ESONEdge!G165&lt;0.3,ESONEdge!U165,0)</f>
        <v>0</v>
      </c>
      <c r="K177" s="263">
        <f t="shared" si="8"/>
        <v>0</v>
      </c>
    </row>
    <row r="178" spans="1:11">
      <c r="A178" s="269">
        <f>ESONEdge!B166</f>
        <v>42402</v>
      </c>
      <c r="B178" s="263">
        <f>ESONEdge!G166</f>
        <v>0.49666666666666665</v>
      </c>
      <c r="C178" s="263" t="str">
        <f>IF(ESONEdge!G166&gt;0.6,ESONEdge!U166,"")</f>
        <v/>
      </c>
      <c r="D178" s="263" t="str">
        <f t="shared" si="6"/>
        <v/>
      </c>
      <c r="E178" s="263">
        <f>IF(ESONEdge!S166="Y",-10,ESONEdge!U166)</f>
        <v>-10</v>
      </c>
      <c r="F178" s="263">
        <f t="shared" si="7"/>
        <v>0</v>
      </c>
      <c r="G178" s="263">
        <f>SUM(F$26:F178)</f>
        <v>54</v>
      </c>
      <c r="J178" s="263">
        <f>IF(ESONEdge!G166&lt;0.3,ESONEdge!U166,0)</f>
        <v>0</v>
      </c>
      <c r="K178" s="263">
        <f t="shared" si="8"/>
        <v>0</v>
      </c>
    </row>
    <row r="179" spans="1:11">
      <c r="A179" s="269">
        <f>ESONEdge!B167</f>
        <v>42403</v>
      </c>
      <c r="B179" s="263">
        <f>ESONEdge!G167</f>
        <v>0.45999999999999996</v>
      </c>
      <c r="C179" s="263" t="str">
        <f>IF(ESONEdge!G167&gt;0.6,ESONEdge!U167,"")</f>
        <v/>
      </c>
      <c r="D179" s="263" t="str">
        <f t="shared" si="6"/>
        <v/>
      </c>
      <c r="E179" s="263">
        <f>IF(ESONEdge!S167="Y",-10,ESONEdge!U167)</f>
        <v>-6.75</v>
      </c>
      <c r="F179" s="263">
        <f t="shared" si="7"/>
        <v>0</v>
      </c>
      <c r="G179" s="263">
        <f>SUM(F$26:F179)</f>
        <v>54</v>
      </c>
      <c r="J179" s="263">
        <f>IF(ESONEdge!G167&lt;0.3,ESONEdge!U167,0)</f>
        <v>0</v>
      </c>
      <c r="K179" s="263">
        <f t="shared" si="8"/>
        <v>0</v>
      </c>
    </row>
    <row r="180" spans="1:11">
      <c r="A180" s="269">
        <f>ESONEdge!B168</f>
        <v>42404</v>
      </c>
      <c r="B180" s="263">
        <f>ESONEdge!G168</f>
        <v>1.1866666666666665</v>
      </c>
      <c r="C180" s="263">
        <f>IF(ESONEdge!G168&gt;0.6,ESONEdge!U168,"")</f>
        <v>-3.75</v>
      </c>
      <c r="D180" s="263">
        <f t="shared" si="6"/>
        <v>-3.75</v>
      </c>
      <c r="E180" s="263">
        <f>IF(ESONEdge!S168="Y",-10,ESONEdge!U168)</f>
        <v>-10</v>
      </c>
      <c r="F180" s="263">
        <f t="shared" si="7"/>
        <v>-10</v>
      </c>
      <c r="G180" s="263">
        <f>SUM(F$26:F180)</f>
        <v>44</v>
      </c>
      <c r="J180" s="263">
        <f>IF(ESONEdge!G168&lt;0.3,ESONEdge!U168,0)</f>
        <v>0</v>
      </c>
      <c r="K180" s="263">
        <f t="shared" si="8"/>
        <v>0</v>
      </c>
    </row>
    <row r="181" spans="1:11">
      <c r="A181" s="269">
        <f>ESONEdge!B169</f>
        <v>42405</v>
      </c>
      <c r="B181" s="263">
        <f>ESONEdge!G169</f>
        <v>0.50666666666666671</v>
      </c>
      <c r="C181" s="263" t="str">
        <f>IF(ESONEdge!G169&gt;0.6,ESONEdge!U169,"")</f>
        <v/>
      </c>
      <c r="D181" s="263" t="str">
        <f t="shared" si="6"/>
        <v/>
      </c>
      <c r="E181" s="263">
        <f>IF(ESONEdge!S169="Y",-10,ESONEdge!U169)</f>
        <v>-10</v>
      </c>
      <c r="F181" s="263">
        <f t="shared" si="7"/>
        <v>0</v>
      </c>
      <c r="G181" s="263">
        <f>SUM(F$26:F181)</f>
        <v>44</v>
      </c>
      <c r="J181" s="263">
        <f>IF(ESONEdge!G169&lt;0.3,ESONEdge!U169,0)</f>
        <v>0</v>
      </c>
      <c r="K181" s="263">
        <f t="shared" si="8"/>
        <v>0</v>
      </c>
    </row>
    <row r="182" spans="1:11">
      <c r="A182" s="269">
        <f>ESONEdge!B170</f>
        <v>42408</v>
      </c>
      <c r="B182" s="263">
        <f>ESONEdge!G170</f>
        <v>0.7533333333333333</v>
      </c>
      <c r="C182" s="263">
        <f>IF(ESONEdge!G170&gt;0.6,ESONEdge!U170,"")</f>
        <v>-25</v>
      </c>
      <c r="D182" s="263">
        <f t="shared" si="6"/>
        <v>-10</v>
      </c>
      <c r="E182" s="263">
        <f>IF(ESONEdge!S170="Y",-10,ESONEdge!U170)</f>
        <v>-10</v>
      </c>
      <c r="F182" s="263">
        <f t="shared" si="7"/>
        <v>-10</v>
      </c>
      <c r="G182" s="263">
        <f>SUM(F$26:F182)</f>
        <v>34</v>
      </c>
      <c r="J182" s="263">
        <f>IF(ESONEdge!G170&lt;0.3,ESONEdge!U170,0)</f>
        <v>0</v>
      </c>
      <c r="K182" s="263">
        <f t="shared" si="8"/>
        <v>0</v>
      </c>
    </row>
    <row r="183" spans="1:11">
      <c r="A183" s="269">
        <f>ESONEdge!B171</f>
        <v>42409</v>
      </c>
      <c r="B183" s="263">
        <f>ESONEdge!G171</f>
        <v>0.90666666666666673</v>
      </c>
      <c r="C183" s="263">
        <f>IF(ESONEdge!G171&gt;0.6,ESONEdge!U171,"")</f>
        <v>10</v>
      </c>
      <c r="D183" s="263">
        <f t="shared" si="6"/>
        <v>10</v>
      </c>
      <c r="E183" s="263">
        <f>IF(ESONEdge!S171="Y",-10,ESONEdge!U171)</f>
        <v>10</v>
      </c>
      <c r="F183" s="263">
        <f t="shared" si="7"/>
        <v>10</v>
      </c>
      <c r="G183" s="263">
        <f>SUM(F$26:F183)</f>
        <v>44</v>
      </c>
      <c r="J183" s="263">
        <f>IF(ESONEdge!G171&lt;0.3,ESONEdge!U171,0)</f>
        <v>0</v>
      </c>
      <c r="K183" s="263">
        <f t="shared" si="8"/>
        <v>0</v>
      </c>
    </row>
    <row r="184" spans="1:11">
      <c r="A184" s="269">
        <f>ESONEdge!B172</f>
        <v>42410</v>
      </c>
      <c r="B184" s="263">
        <f>ESONEdge!G172</f>
        <v>0.42</v>
      </c>
      <c r="C184" s="263" t="str">
        <f>IF(ESONEdge!G172&gt;0.6,ESONEdge!U172,"")</f>
        <v/>
      </c>
      <c r="D184" s="263" t="str">
        <f t="shared" si="6"/>
        <v/>
      </c>
      <c r="E184" s="263">
        <f>IF(ESONEdge!S172="Y",-10,ESONEdge!U172)</f>
        <v>-10</v>
      </c>
      <c r="F184" s="263">
        <f t="shared" si="7"/>
        <v>0</v>
      </c>
      <c r="G184" s="263">
        <f>SUM(F$26:F184)</f>
        <v>44</v>
      </c>
      <c r="J184" s="263">
        <f>IF(ESONEdge!G172&lt;0.3,ESONEdge!U172,0)</f>
        <v>0</v>
      </c>
      <c r="K184" s="263">
        <f t="shared" si="8"/>
        <v>0</v>
      </c>
    </row>
    <row r="185" spans="1:11">
      <c r="A185" s="269">
        <f>ESONEdge!B173</f>
        <v>42411</v>
      </c>
      <c r="B185" s="263">
        <f>ESONEdge!G173</f>
        <v>0.90333333333333332</v>
      </c>
      <c r="C185" s="263">
        <f>IF(ESONEdge!G173&gt;0.6,ESONEdge!U173,"")</f>
        <v>18.5</v>
      </c>
      <c r="D185" s="263">
        <f t="shared" si="6"/>
        <v>18.5</v>
      </c>
      <c r="E185" s="263">
        <f>IF(ESONEdge!S173="Y",-10,ESONEdge!U173)</f>
        <v>18.5</v>
      </c>
      <c r="F185" s="263">
        <f t="shared" si="7"/>
        <v>18.5</v>
      </c>
      <c r="G185" s="263">
        <f>SUM(F$26:F185)</f>
        <v>62.5</v>
      </c>
      <c r="J185" s="263">
        <f>IF(ESONEdge!G173&lt;0.3,ESONEdge!U173,0)</f>
        <v>0</v>
      </c>
      <c r="K185" s="263">
        <f t="shared" si="8"/>
        <v>0</v>
      </c>
    </row>
    <row r="186" spans="1:11">
      <c r="A186" s="269">
        <f>ESONEdge!B174</f>
        <v>42412</v>
      </c>
      <c r="B186" s="263">
        <f>ESONEdge!G174</f>
        <v>0.4366666666666667</v>
      </c>
      <c r="C186" s="263" t="str">
        <f>IF(ESONEdge!G174&gt;0.6,ESONEdge!U174,"")</f>
        <v/>
      </c>
      <c r="D186" s="263" t="str">
        <f t="shared" si="6"/>
        <v/>
      </c>
      <c r="E186" s="263">
        <f>IF(ESONEdge!S174="Y",-10,ESONEdge!U174)</f>
        <v>23</v>
      </c>
      <c r="F186" s="263">
        <f t="shared" si="7"/>
        <v>0</v>
      </c>
      <c r="G186" s="263">
        <f>SUM(F$26:F186)</f>
        <v>62.5</v>
      </c>
      <c r="J186" s="263">
        <f>IF(ESONEdge!G174&lt;0.3,ESONEdge!U174,0)</f>
        <v>0</v>
      </c>
      <c r="K186" s="263">
        <f t="shared" si="8"/>
        <v>0</v>
      </c>
    </row>
    <row r="187" spans="1:11">
      <c r="A187" s="269">
        <f>ESONEdge!B175</f>
        <v>42415</v>
      </c>
      <c r="B187" s="263">
        <f>ESONEdge!G175</f>
        <v>0</v>
      </c>
      <c r="C187" s="263" t="str">
        <f>IF(ESONEdge!G175&gt;0.6,ESONEdge!U175,"")</f>
        <v/>
      </c>
      <c r="D187" s="263" t="str">
        <f t="shared" si="6"/>
        <v/>
      </c>
      <c r="E187" s="263" t="str">
        <f>IF(ESONEdge!S175="Y",-10,ESONEdge!U175)</f>
        <v>x</v>
      </c>
      <c r="F187" s="263">
        <f t="shared" si="7"/>
        <v>0</v>
      </c>
      <c r="G187" s="263">
        <f>SUM(F$26:F187)</f>
        <v>62.5</v>
      </c>
      <c r="J187" s="263">
        <v>0</v>
      </c>
      <c r="K187" s="263">
        <f t="shared" si="8"/>
        <v>0</v>
      </c>
    </row>
    <row r="188" spans="1:11">
      <c r="A188" s="269">
        <f>ESONEdge!B176</f>
        <v>42416</v>
      </c>
      <c r="B188" s="263">
        <f>ESONEdge!G176</f>
        <v>0.37666666666666665</v>
      </c>
      <c r="C188" s="263" t="str">
        <f>IF(ESONEdge!G176&gt;0.6,ESONEdge!U176,"")</f>
        <v/>
      </c>
      <c r="D188" s="263" t="str">
        <f t="shared" si="6"/>
        <v/>
      </c>
      <c r="E188" s="263">
        <f>IF(ESONEdge!S176="Y",-10,ESONEdge!U176)</f>
        <v>20.5</v>
      </c>
      <c r="F188" s="263">
        <f t="shared" si="7"/>
        <v>0</v>
      </c>
      <c r="G188" s="263">
        <f>SUM(F$26:F188)</f>
        <v>62.5</v>
      </c>
      <c r="J188" s="263">
        <f>IF(ESONEdge!G176&lt;0.3,ESONEdge!U176,0)</f>
        <v>0</v>
      </c>
      <c r="K188" s="263">
        <f t="shared" si="8"/>
        <v>0</v>
      </c>
    </row>
    <row r="189" spans="1:11">
      <c r="A189" s="269">
        <f>ESONEdge!B177</f>
        <v>42417</v>
      </c>
      <c r="B189" s="263">
        <f>ESONEdge!G177</f>
        <v>0.22</v>
      </c>
      <c r="C189" s="263" t="str">
        <f>IF(ESONEdge!G177&gt;0.6,ESONEdge!U177,"")</f>
        <v/>
      </c>
      <c r="D189" s="263" t="str">
        <f t="shared" si="6"/>
        <v/>
      </c>
      <c r="E189" s="263">
        <f>IF(ESONEdge!S177="Y",-10,ESONEdge!U177)</f>
        <v>3.25</v>
      </c>
      <c r="F189" s="263">
        <f t="shared" si="7"/>
        <v>0</v>
      </c>
      <c r="G189" s="263">
        <f>SUM(F$26:F189)</f>
        <v>62.5</v>
      </c>
      <c r="J189" s="263">
        <f>IF(ESONEdge!G177&lt;0.3,ESONEdge!U177,0)</f>
        <v>3.25</v>
      </c>
      <c r="K189" s="263">
        <f t="shared" si="8"/>
        <v>3.25</v>
      </c>
    </row>
    <row r="190" spans="1:11">
      <c r="A190" s="269">
        <f>ESONEdge!B178</f>
        <v>42418</v>
      </c>
      <c r="B190" s="263">
        <f>ESONEdge!G178</f>
        <v>0.46666666666666662</v>
      </c>
      <c r="C190" s="263" t="str">
        <f>IF(ESONEdge!G178&gt;0.6,ESONEdge!U178,"")</f>
        <v/>
      </c>
      <c r="D190" s="263" t="str">
        <f t="shared" si="6"/>
        <v/>
      </c>
      <c r="E190" s="263">
        <f>IF(ESONEdge!S178="Y",-10,ESONEdge!U178)</f>
        <v>-10</v>
      </c>
      <c r="F190" s="263">
        <f t="shared" si="7"/>
        <v>0</v>
      </c>
      <c r="G190" s="263">
        <f>SUM(F$26:F190)</f>
        <v>62.5</v>
      </c>
      <c r="J190" s="263">
        <f>IF(ESONEdge!G178&lt;0.3,ESONEdge!U178,0)</f>
        <v>0</v>
      </c>
      <c r="K190" s="263">
        <f t="shared" si="8"/>
        <v>0</v>
      </c>
    </row>
    <row r="191" spans="1:11">
      <c r="A191" s="269">
        <f>ESONEdge!B179</f>
        <v>42419</v>
      </c>
      <c r="B191" s="263">
        <f>ESONEdge!G179</f>
        <v>0.62</v>
      </c>
      <c r="C191" s="263">
        <f>IF(ESONEdge!G179&gt;0.6,ESONEdge!U179,"")</f>
        <v>18.5</v>
      </c>
      <c r="D191" s="263">
        <f t="shared" si="6"/>
        <v>18.5</v>
      </c>
      <c r="E191" s="263">
        <f>IF(ESONEdge!S179="Y",-10,ESONEdge!U179)</f>
        <v>18.5</v>
      </c>
      <c r="F191" s="263">
        <f t="shared" si="7"/>
        <v>18.5</v>
      </c>
      <c r="G191" s="263">
        <f>SUM(F$26:F191)</f>
        <v>81</v>
      </c>
      <c r="J191" s="263">
        <f>IF(ESONEdge!G179&lt;0.3,ESONEdge!U179,0)</f>
        <v>0</v>
      </c>
      <c r="K191" s="263">
        <f t="shared" si="8"/>
        <v>0</v>
      </c>
    </row>
    <row r="192" spans="1:11">
      <c r="A192" s="269">
        <f>ESONEdge!B180</f>
        <v>42422</v>
      </c>
      <c r="B192" s="263">
        <f>ESONEdge!G180</f>
        <v>0.29666666666666669</v>
      </c>
      <c r="C192" s="263" t="str">
        <f>IF(ESONEdge!G180&gt;0.6,ESONEdge!U180,"")</f>
        <v/>
      </c>
      <c r="D192" s="263" t="str">
        <f t="shared" si="6"/>
        <v/>
      </c>
      <c r="E192" s="263">
        <f>IF(ESONEdge!S180="Y",-10,ESONEdge!U180)</f>
        <v>-10</v>
      </c>
      <c r="F192" s="263">
        <f t="shared" si="7"/>
        <v>0</v>
      </c>
      <c r="G192" s="263">
        <f>SUM(F$26:F192)</f>
        <v>81</v>
      </c>
      <c r="J192" s="263">
        <f>IF(ESONEdge!G180&lt;0.3,ESONEdge!U180,0)</f>
        <v>-1</v>
      </c>
      <c r="K192" s="263">
        <f t="shared" si="8"/>
        <v>-1</v>
      </c>
    </row>
    <row r="193" spans="1:11">
      <c r="A193" s="269">
        <f>ESONEdge!B181</f>
        <v>42423</v>
      </c>
      <c r="B193" s="263">
        <f>ESONEdge!G181</f>
        <v>0.55666666666666664</v>
      </c>
      <c r="C193" s="263" t="str">
        <f>IF(ESONEdge!G181&gt;0.6,ESONEdge!U181,"")</f>
        <v/>
      </c>
      <c r="D193" s="263" t="str">
        <f t="shared" si="6"/>
        <v/>
      </c>
      <c r="E193" s="263">
        <f>IF(ESONEdge!S181="Y",-10,ESONEdge!U181)</f>
        <v>-10</v>
      </c>
      <c r="F193" s="263">
        <f t="shared" si="7"/>
        <v>0</v>
      </c>
      <c r="G193" s="263">
        <f>SUM(F$26:F193)</f>
        <v>81</v>
      </c>
      <c r="J193" s="263">
        <f>IF(ESONEdge!G181&lt;0.3,ESONEdge!U181,0)</f>
        <v>0</v>
      </c>
      <c r="K193" s="263">
        <f t="shared" si="8"/>
        <v>0</v>
      </c>
    </row>
    <row r="194" spans="1:11">
      <c r="A194" s="269">
        <f>ESONEdge!B182</f>
        <v>42424</v>
      </c>
      <c r="B194" s="263">
        <f>ESONEdge!G182</f>
        <v>0.40666666666666668</v>
      </c>
      <c r="C194" s="263" t="str">
        <f>IF(ESONEdge!G182&gt;0.6,ESONEdge!U182,"")</f>
        <v/>
      </c>
      <c r="D194" s="263" t="str">
        <f t="shared" si="6"/>
        <v/>
      </c>
      <c r="E194" s="263">
        <f>IF(ESONEdge!S182="Y",-10,ESONEdge!U182)</f>
        <v>-10</v>
      </c>
      <c r="F194" s="263">
        <f t="shared" si="7"/>
        <v>0</v>
      </c>
      <c r="G194" s="263">
        <f>SUM(F$26:F194)</f>
        <v>81</v>
      </c>
      <c r="J194" s="263">
        <f>IF(ESONEdge!G182&lt;0.3,ESONEdge!U182,0)</f>
        <v>0</v>
      </c>
      <c r="K194" s="263">
        <f t="shared" si="8"/>
        <v>0</v>
      </c>
    </row>
    <row r="195" spans="1:11">
      <c r="A195" s="269">
        <f>ESONEdge!B183</f>
        <v>42425</v>
      </c>
      <c r="B195" s="263">
        <f>ESONEdge!G183</f>
        <v>0.28333333333333338</v>
      </c>
      <c r="C195" s="263" t="str">
        <f>IF(ESONEdge!G183&gt;0.6,ESONEdge!U183,"")</f>
        <v/>
      </c>
      <c r="D195" s="263" t="str">
        <f t="shared" si="6"/>
        <v/>
      </c>
      <c r="E195" s="263">
        <f>IF(ESONEdge!S183="Y",-10,ESONEdge!U183)</f>
        <v>9.25</v>
      </c>
      <c r="F195" s="263">
        <f t="shared" si="7"/>
        <v>0</v>
      </c>
      <c r="G195" s="263">
        <f>SUM(F$26:F195)</f>
        <v>81</v>
      </c>
      <c r="J195" s="263">
        <f>IF(ESONEdge!G183&lt;0.3,ESONEdge!U183,0)</f>
        <v>9.25</v>
      </c>
      <c r="K195" s="263">
        <f t="shared" si="8"/>
        <v>9.25</v>
      </c>
    </row>
    <row r="196" spans="1:11">
      <c r="A196" s="269">
        <f>ESONEdge!B184</f>
        <v>42426</v>
      </c>
      <c r="B196" s="263">
        <f>ESONEdge!G184</f>
        <v>0.47666666666666674</v>
      </c>
      <c r="C196" s="263" t="str">
        <f>IF(ESONEdge!G184&gt;0.6,ESONEdge!U184,"")</f>
        <v/>
      </c>
      <c r="D196" s="263" t="str">
        <f t="shared" si="6"/>
        <v/>
      </c>
      <c r="E196" s="263">
        <f>IF(ESONEdge!S184="Y",-10,ESONEdge!U184)</f>
        <v>-10</v>
      </c>
      <c r="F196" s="263">
        <f t="shared" si="7"/>
        <v>0</v>
      </c>
      <c r="G196" s="263">
        <f>SUM(F$26:F196)</f>
        <v>81</v>
      </c>
      <c r="J196" s="263">
        <f>IF(ESONEdge!G184&lt;0.3,ESONEdge!U184,0)</f>
        <v>0</v>
      </c>
      <c r="K196" s="263">
        <f t="shared" si="8"/>
        <v>0</v>
      </c>
    </row>
    <row r="197" spans="1:11">
      <c r="A197" s="269">
        <f>ESONEdge!B185</f>
        <v>42429</v>
      </c>
      <c r="B197" s="263">
        <f>ESONEdge!G185</f>
        <v>0.55333333333333334</v>
      </c>
      <c r="C197" s="263" t="str">
        <f>IF(ESONEdge!G185&gt;0.6,ESONEdge!U185,"")</f>
        <v/>
      </c>
      <c r="D197" s="263" t="str">
        <f t="shared" si="6"/>
        <v/>
      </c>
      <c r="E197" s="263">
        <f>IF(ESONEdge!S185="Y",-10,ESONEdge!U185)</f>
        <v>14</v>
      </c>
      <c r="F197" s="263">
        <f t="shared" si="7"/>
        <v>0</v>
      </c>
      <c r="G197" s="263">
        <f>SUM(F$26:F197)</f>
        <v>81</v>
      </c>
      <c r="J197" s="263">
        <f>IF(ESONEdge!G185&lt;0.3,ESONEdge!U185,0)</f>
        <v>0</v>
      </c>
      <c r="K197" s="263">
        <f t="shared" si="8"/>
        <v>0</v>
      </c>
    </row>
    <row r="198" spans="1:11">
      <c r="A198" s="269">
        <f>ESONEdge!B186</f>
        <v>42430</v>
      </c>
      <c r="B198" s="263">
        <f>ESONEdge!G186</f>
        <v>0.28666666666666668</v>
      </c>
      <c r="C198" s="263" t="str">
        <f>IF(ESONEdge!G186&gt;0.6,ESONEdge!U186,"")</f>
        <v/>
      </c>
      <c r="D198" s="263" t="str">
        <f t="shared" si="6"/>
        <v/>
      </c>
      <c r="E198" s="263">
        <f>IF(ESONEdge!S186="Y",-10,ESONEdge!U186)</f>
        <v>-7.25</v>
      </c>
      <c r="F198" s="263">
        <f t="shared" si="7"/>
        <v>0</v>
      </c>
      <c r="G198" s="263">
        <f>SUM(F$26:F198)</f>
        <v>81</v>
      </c>
      <c r="J198" s="263">
        <f>IF(ESONEdge!G186&lt;0.3,ESONEdge!U186,0)</f>
        <v>-7.25</v>
      </c>
      <c r="K198" s="263">
        <f t="shared" si="8"/>
        <v>-7.25</v>
      </c>
    </row>
    <row r="199" spans="1:11">
      <c r="A199" s="269">
        <f>ESONEdge!B187</f>
        <v>42431</v>
      </c>
      <c r="B199" s="263">
        <f>ESONEdge!G187</f>
        <v>0.53333333333333333</v>
      </c>
      <c r="C199" s="263" t="str">
        <f>IF(ESONEdge!G187&gt;0.6,ESONEdge!U187,"")</f>
        <v/>
      </c>
      <c r="D199" s="263" t="str">
        <f t="shared" si="6"/>
        <v/>
      </c>
      <c r="E199" s="263">
        <f>IF(ESONEdge!S187="Y",-10,ESONEdge!U187)</f>
        <v>-1.25</v>
      </c>
      <c r="F199" s="263">
        <f t="shared" si="7"/>
        <v>0</v>
      </c>
      <c r="G199" s="263">
        <f>SUM(F$26:F199)</f>
        <v>81</v>
      </c>
      <c r="J199" s="263">
        <f>IF(ESONEdge!G187&lt;0.3,ESONEdge!U187,0)</f>
        <v>0</v>
      </c>
      <c r="K199" s="263">
        <f t="shared" si="8"/>
        <v>0</v>
      </c>
    </row>
    <row r="200" spans="1:11">
      <c r="A200" s="269">
        <f>ESONEdge!B188</f>
        <v>42432</v>
      </c>
      <c r="B200" s="263">
        <f>ESONEdge!G188</f>
        <v>0.32</v>
      </c>
      <c r="C200" s="263" t="str">
        <f>IF(ESONEdge!G188&gt;0.6,ESONEdge!U188,"")</f>
        <v/>
      </c>
      <c r="D200" s="263" t="str">
        <f t="shared" si="6"/>
        <v/>
      </c>
      <c r="E200" s="263">
        <f>IF(ESONEdge!S188="Y",-10,ESONEdge!U188)</f>
        <v>3</v>
      </c>
      <c r="F200" s="263">
        <f t="shared" si="7"/>
        <v>0</v>
      </c>
      <c r="G200" s="263">
        <f>SUM(F$26:F200)</f>
        <v>81</v>
      </c>
      <c r="J200" s="263">
        <f>IF(ESONEdge!G188&lt;0.3,ESONEdge!U188,0)</f>
        <v>0</v>
      </c>
      <c r="K200" s="263">
        <f t="shared" si="8"/>
        <v>0</v>
      </c>
    </row>
    <row r="201" spans="1:11">
      <c r="A201" s="269">
        <f>ESONEdge!B189</f>
        <v>42433</v>
      </c>
      <c r="B201" s="263">
        <f>ESONEdge!G189</f>
        <v>0.34666666666666668</v>
      </c>
      <c r="C201" s="263" t="str">
        <f>IF(ESONEdge!G189&gt;0.6,ESONEdge!U189,"")</f>
        <v/>
      </c>
      <c r="D201" s="263" t="str">
        <f t="shared" si="6"/>
        <v/>
      </c>
      <c r="E201" s="263">
        <f>IF(ESONEdge!S189="Y",-10,ESONEdge!U189)</f>
        <v>-10</v>
      </c>
      <c r="F201" s="263">
        <f t="shared" si="7"/>
        <v>0</v>
      </c>
      <c r="G201" s="263">
        <f>SUM(F$26:F201)</f>
        <v>81</v>
      </c>
      <c r="J201" s="263">
        <f>IF(ESONEdge!G189&lt;0.3,ESONEdge!U189,0)</f>
        <v>0</v>
      </c>
      <c r="K201" s="263">
        <f t="shared" si="8"/>
        <v>0</v>
      </c>
    </row>
    <row r="202" spans="1:11">
      <c r="A202" s="269">
        <f>ESONEdge!B190</f>
        <v>42436</v>
      </c>
      <c r="B202" s="263">
        <f>ESONEdge!G190</f>
        <v>1.26</v>
      </c>
      <c r="C202" s="263">
        <f>IF(ESONEdge!G190&gt;0.6,ESONEdge!U190,"")</f>
        <v>-12</v>
      </c>
      <c r="D202" s="263">
        <f t="shared" si="6"/>
        <v>-10</v>
      </c>
      <c r="E202" s="263">
        <f>IF(ESONEdge!S190="Y",-10,ESONEdge!U190)</f>
        <v>-10</v>
      </c>
      <c r="F202" s="263">
        <f t="shared" si="7"/>
        <v>-10</v>
      </c>
      <c r="G202" s="263">
        <f>SUM(F$26:F202)</f>
        <v>71</v>
      </c>
      <c r="J202" s="263">
        <f>IF(ESONEdge!G190&lt;0.3,ESONEdge!U190,0)</f>
        <v>0</v>
      </c>
      <c r="K202" s="263">
        <f t="shared" si="8"/>
        <v>0</v>
      </c>
    </row>
    <row r="203" spans="1:11">
      <c r="A203" s="269">
        <f>ESONEdge!B191</f>
        <v>42437</v>
      </c>
      <c r="B203" s="263">
        <f>ESONEdge!G191</f>
        <v>0.5099999999999999</v>
      </c>
      <c r="C203" s="263" t="str">
        <f>IF(ESONEdge!G191&gt;0.6,ESONEdge!U191,"")</f>
        <v/>
      </c>
      <c r="D203" s="263" t="str">
        <f t="shared" si="6"/>
        <v/>
      </c>
      <c r="E203" s="263">
        <f>IF(ESONEdge!S191="Y",-10,ESONEdge!U191)</f>
        <v>6</v>
      </c>
      <c r="F203" s="263">
        <f t="shared" si="7"/>
        <v>0</v>
      </c>
      <c r="G203" s="263">
        <f>SUM(F$26:F203)</f>
        <v>71</v>
      </c>
      <c r="J203" s="263">
        <f>IF(ESONEdge!G191&lt;0.3,ESONEdge!U191,0)</f>
        <v>0</v>
      </c>
      <c r="K203" s="263">
        <f t="shared" si="8"/>
        <v>0</v>
      </c>
    </row>
    <row r="204" spans="1:11">
      <c r="A204" s="269">
        <f>ESONEdge!B192</f>
        <v>42438</v>
      </c>
      <c r="B204" s="263">
        <f>ESONEdge!G192</f>
        <v>0.64666666666666661</v>
      </c>
      <c r="C204" s="263">
        <f>IF(ESONEdge!G192&gt;0.6,ESONEdge!U192,"")</f>
        <v>4.5</v>
      </c>
      <c r="D204" s="263">
        <f t="shared" si="6"/>
        <v>4.5</v>
      </c>
      <c r="E204" s="263">
        <f>IF(ESONEdge!S192="Y",-10,ESONEdge!U192)</f>
        <v>4.5</v>
      </c>
      <c r="F204" s="263">
        <f t="shared" si="7"/>
        <v>4.5</v>
      </c>
      <c r="G204" s="263">
        <f>SUM(F$26:F204)</f>
        <v>75.5</v>
      </c>
      <c r="J204" s="263">
        <f>IF(ESONEdge!G192&lt;0.3,ESONEdge!U192,0)</f>
        <v>0</v>
      </c>
      <c r="K204" s="263">
        <f t="shared" si="8"/>
        <v>0</v>
      </c>
    </row>
    <row r="205" spans="1:11">
      <c r="A205" s="269">
        <f>ESONEdge!B193</f>
        <v>42439</v>
      </c>
      <c r="B205" s="263">
        <f>ESONEdge!G193</f>
        <v>0.67</v>
      </c>
      <c r="C205" s="263">
        <f>IF(ESONEdge!G193&gt;0.6,ESONEdge!U193,"")</f>
        <v>17</v>
      </c>
      <c r="D205" s="263">
        <f t="shared" si="6"/>
        <v>17</v>
      </c>
      <c r="E205" s="263">
        <f>IF(ESONEdge!S193="Y",-10,ESONEdge!U193)</f>
        <v>17</v>
      </c>
      <c r="F205" s="263">
        <f t="shared" si="7"/>
        <v>17</v>
      </c>
      <c r="G205" s="263">
        <f>SUM(F$26:F205)</f>
        <v>92.5</v>
      </c>
      <c r="J205" s="263">
        <f>IF(ESONEdge!G193&lt;0.3,ESONEdge!U193,0)</f>
        <v>0</v>
      </c>
      <c r="K205" s="263">
        <f t="shared" si="8"/>
        <v>0</v>
      </c>
    </row>
    <row r="206" spans="1:11">
      <c r="A206" s="269">
        <f>ESONEdge!B194</f>
        <v>42440</v>
      </c>
      <c r="B206" s="263">
        <f>ESONEdge!G194</f>
        <v>0.27666666666666667</v>
      </c>
      <c r="C206" s="263" t="str">
        <f>IF(ESONEdge!G194&gt;0.6,ESONEdge!U194,"")</f>
        <v/>
      </c>
      <c r="D206" s="263" t="str">
        <f t="shared" si="6"/>
        <v/>
      </c>
      <c r="E206" s="263">
        <f>IF(ESONEdge!S194="Y",-10,ESONEdge!U194)</f>
        <v>-4.5</v>
      </c>
      <c r="F206" s="263">
        <f t="shared" si="7"/>
        <v>0</v>
      </c>
      <c r="G206" s="263">
        <f>SUM(F$26:F206)</f>
        <v>92.5</v>
      </c>
      <c r="J206" s="263">
        <f>IF(ESONEdge!G194&lt;0.3,ESONEdge!U194,0)</f>
        <v>-4.5</v>
      </c>
      <c r="K206" s="263">
        <f t="shared" si="8"/>
        <v>-4.5</v>
      </c>
    </row>
    <row r="207" spans="1:11">
      <c r="A207" s="269">
        <f>ESONEdge!B195</f>
        <v>42443</v>
      </c>
      <c r="B207" s="263">
        <f>ESONEdge!G195</f>
        <v>1.1499999999999999</v>
      </c>
      <c r="C207" s="263">
        <f>IF(ESONEdge!G195&gt;0.6,ESONEdge!U195,"")</f>
        <v>-11</v>
      </c>
      <c r="D207" s="263">
        <f t="shared" si="6"/>
        <v>-10</v>
      </c>
      <c r="E207" s="263">
        <f>IF(ESONEdge!S195="Y",-10,ESONEdge!U195)</f>
        <v>-10</v>
      </c>
      <c r="F207" s="263">
        <f t="shared" si="7"/>
        <v>-10</v>
      </c>
      <c r="G207" s="263">
        <f>SUM(F$26:F207)</f>
        <v>82.5</v>
      </c>
      <c r="J207" s="263">
        <f>IF(ESONEdge!G195&lt;0.3,ESONEdge!U195,0)</f>
        <v>0</v>
      </c>
      <c r="K207" s="263">
        <f t="shared" si="8"/>
        <v>0</v>
      </c>
    </row>
    <row r="208" spans="1:11">
      <c r="A208" s="269">
        <f>ESONEdge!B196</f>
        <v>42444</v>
      </c>
      <c r="B208" s="263">
        <f>ESONEdge!G196</f>
        <v>0.76999999999999991</v>
      </c>
      <c r="C208" s="263">
        <f>IF(ESONEdge!G196&gt;0.6,ESONEdge!U196,"")</f>
        <v>-5.75</v>
      </c>
      <c r="D208" s="263">
        <f t="shared" si="6"/>
        <v>-5.75</v>
      </c>
      <c r="E208" s="263">
        <f>IF(ESONEdge!S196="Y",-10,ESONEdge!U196)</f>
        <v>-5.75</v>
      </c>
      <c r="F208" s="263">
        <f t="shared" si="7"/>
        <v>-5.75</v>
      </c>
      <c r="G208" s="263">
        <f>SUM(F$26:F208)</f>
        <v>76.75</v>
      </c>
      <c r="J208" s="263">
        <f>IF(ESONEdge!G196&lt;0.3,ESONEdge!U196,0)</f>
        <v>0</v>
      </c>
      <c r="K208" s="263">
        <f t="shared" si="8"/>
        <v>0</v>
      </c>
    </row>
    <row r="209" spans="1:11">
      <c r="A209" s="269">
        <f>ESONEdge!B197</f>
        <v>42445</v>
      </c>
      <c r="B209" s="263">
        <f>ESONEdge!G197</f>
        <v>0.60333333333333339</v>
      </c>
      <c r="C209" s="263">
        <f>IF(ESONEdge!G197&gt;0.6,ESONEdge!U197,"")</f>
        <v>0.5</v>
      </c>
      <c r="D209" s="263">
        <f t="shared" si="6"/>
        <v>0.5</v>
      </c>
      <c r="E209" s="263">
        <f>IF(ESONEdge!S197="Y",-10,ESONEdge!U197)</f>
        <v>0.5</v>
      </c>
      <c r="F209" s="263">
        <f t="shared" si="7"/>
        <v>0.5</v>
      </c>
      <c r="G209" s="263">
        <f>SUM(F$26:F209)</f>
        <v>77.25</v>
      </c>
      <c r="J209" s="263">
        <f>IF(ESONEdge!G197&lt;0.3,ESONEdge!U197,0)</f>
        <v>0</v>
      </c>
      <c r="K209" s="263">
        <f t="shared" si="8"/>
        <v>0</v>
      </c>
    </row>
    <row r="210" spans="1:11">
      <c r="A210" s="269">
        <f>ESONEdge!B198</f>
        <v>42446</v>
      </c>
      <c r="B210" s="263">
        <f>ESONEdge!G198</f>
        <v>1.7133333333333336</v>
      </c>
      <c r="C210" s="263">
        <f>IF(ESONEdge!G198&gt;0.6,ESONEdge!U198,"")</f>
        <v>6.5</v>
      </c>
      <c r="D210" s="263">
        <f t="shared" si="6"/>
        <v>6.5</v>
      </c>
      <c r="E210" s="263">
        <f>IF(ESONEdge!S198="Y",-10,ESONEdge!U198)</f>
        <v>6.5</v>
      </c>
      <c r="F210" s="263">
        <f t="shared" si="7"/>
        <v>6.5</v>
      </c>
      <c r="G210" s="263">
        <f>SUM(F$26:F210)</f>
        <v>83.75</v>
      </c>
      <c r="J210" s="263">
        <f>IF(ESONEdge!G198&lt;0.3,ESONEdge!U198,0)</f>
        <v>0</v>
      </c>
      <c r="K210" s="263">
        <f t="shared" si="8"/>
        <v>0</v>
      </c>
    </row>
    <row r="211" spans="1:11">
      <c r="A211" s="269">
        <f>ESONEdge!B199</f>
        <v>42447</v>
      </c>
      <c r="B211" s="263">
        <f>ESONEdge!G199</f>
        <v>0.48333333333333334</v>
      </c>
      <c r="C211" s="263" t="str">
        <f>IF(ESONEdge!G199&gt;0.6,ESONEdge!U199,"")</f>
        <v/>
      </c>
      <c r="D211" s="263" t="str">
        <f t="shared" si="6"/>
        <v/>
      </c>
      <c r="E211" s="263">
        <f>IF(ESONEdge!S199="Y",-10,ESONEdge!U199)</f>
        <v>-1.75</v>
      </c>
      <c r="F211" s="263">
        <f t="shared" si="7"/>
        <v>0</v>
      </c>
      <c r="G211" s="263">
        <f>SUM(F$26:F211)</f>
        <v>83.75</v>
      </c>
      <c r="J211" s="263">
        <f>IF(ESONEdge!G199&lt;0.3,ESONEdge!U199,0)</f>
        <v>0</v>
      </c>
      <c r="K211" s="263">
        <f t="shared" si="8"/>
        <v>0</v>
      </c>
    </row>
    <row r="212" spans="1:11">
      <c r="A212" s="269">
        <f>ESONEdge!B200</f>
        <v>42450</v>
      </c>
      <c r="B212" s="263">
        <f>ESONEdge!G200</f>
        <v>0.62333333333333341</v>
      </c>
      <c r="C212" s="263">
        <f>IF(ESONEdge!G200&gt;0.6,ESONEdge!U200,"")</f>
        <v>-10</v>
      </c>
      <c r="D212" s="263">
        <f t="shared" si="6"/>
        <v>-10</v>
      </c>
      <c r="E212" s="263">
        <f>IF(ESONEdge!S200="Y",-10,ESONEdge!U200)</f>
        <v>-10</v>
      </c>
      <c r="F212" s="263">
        <f t="shared" si="7"/>
        <v>-10</v>
      </c>
      <c r="G212" s="263">
        <f>SUM(F$26:F212)</f>
        <v>73.75</v>
      </c>
      <c r="J212" s="263">
        <f>IF(ESONEdge!G200&lt;0.3,ESONEdge!U200,0)</f>
        <v>0</v>
      </c>
      <c r="K212" s="263">
        <f t="shared" si="8"/>
        <v>0</v>
      </c>
    </row>
    <row r="213" spans="1:11">
      <c r="A213" s="269">
        <f>ESONEdge!B201</f>
        <v>42451</v>
      </c>
      <c r="B213" s="263">
        <f>ESONEdge!G201</f>
        <v>0.5033333333333333</v>
      </c>
      <c r="C213" s="263" t="str">
        <f>IF(ESONEdge!G201&gt;0.6,ESONEdge!U201,"")</f>
        <v/>
      </c>
      <c r="D213" s="263" t="str">
        <f t="shared" si="6"/>
        <v/>
      </c>
      <c r="E213" s="263">
        <f>IF(ESONEdge!S201="Y",-10,ESONEdge!U201)</f>
        <v>-10</v>
      </c>
      <c r="F213" s="263">
        <f t="shared" si="7"/>
        <v>0</v>
      </c>
      <c r="G213" s="263">
        <f>SUM(F$26:F213)</f>
        <v>73.75</v>
      </c>
      <c r="J213" s="263">
        <f>IF(ESONEdge!G201&lt;0.3,ESONEdge!U201,0)</f>
        <v>0</v>
      </c>
      <c r="K213" s="263">
        <f t="shared" si="8"/>
        <v>0</v>
      </c>
    </row>
    <row r="214" spans="1:11">
      <c r="A214" s="269">
        <f>ESONEdge!B202</f>
        <v>42452</v>
      </c>
      <c r="B214" s="263">
        <f>ESONEdge!G202</f>
        <v>0.71333333333333337</v>
      </c>
      <c r="C214" s="263">
        <f>IF(ESONEdge!G202&gt;0.6,ESONEdge!U202,"")</f>
        <v>-14.25</v>
      </c>
      <c r="D214" s="263">
        <f t="shared" si="6"/>
        <v>-10</v>
      </c>
      <c r="E214" s="263">
        <f>IF(ESONEdge!S202="Y",-10,ESONEdge!U202)</f>
        <v>-10</v>
      </c>
      <c r="F214" s="263">
        <f t="shared" si="7"/>
        <v>-10</v>
      </c>
      <c r="G214" s="263">
        <f>SUM(F$26:F214)</f>
        <v>63.75</v>
      </c>
      <c r="J214" s="263">
        <f>IF(ESONEdge!G202&lt;0.3,ESONEdge!U202,0)</f>
        <v>0</v>
      </c>
      <c r="K214" s="263">
        <f t="shared" si="8"/>
        <v>0</v>
      </c>
    </row>
    <row r="215" spans="1:11">
      <c r="A215" s="269">
        <f>ESONEdge!B203</f>
        <v>42453</v>
      </c>
      <c r="B215" s="263">
        <f>ESONEdge!G203</f>
        <v>0</v>
      </c>
      <c r="C215" s="263" t="str">
        <f>IF(ESONEdge!G203&gt;0.6,ESONEdge!U203,"")</f>
        <v/>
      </c>
      <c r="D215" s="263" t="str">
        <f t="shared" si="6"/>
        <v/>
      </c>
      <c r="E215" s="263">
        <f>IF(ESONEdge!S203="Y",-10,ESONEdge!U203)</f>
        <v>0</v>
      </c>
      <c r="F215" s="263">
        <f t="shared" si="7"/>
        <v>0</v>
      </c>
      <c r="G215" s="263">
        <f>SUM(F$26:F215)</f>
        <v>63.75</v>
      </c>
      <c r="J215" s="263">
        <f>IF(ESONEdge!G203&lt;0.3,ESONEdge!U203,0)</f>
        <v>0</v>
      </c>
      <c r="K215" s="263">
        <f t="shared" si="8"/>
        <v>0</v>
      </c>
    </row>
    <row r="216" spans="1:11">
      <c r="A216" s="269">
        <f>ESONEdge!B204</f>
        <v>42454</v>
      </c>
      <c r="B216" s="263">
        <f>ESONEdge!G204</f>
        <v>0.69333333333333336</v>
      </c>
      <c r="C216" s="263">
        <f>IF(ESONEdge!G204&gt;0.6,ESONEdge!U204,"")</f>
        <v>2.75</v>
      </c>
      <c r="D216" s="263">
        <f t="shared" si="6"/>
        <v>2.75</v>
      </c>
      <c r="E216" s="263">
        <f>IF(ESONEdge!S204="Y",-10,ESONEdge!U204)</f>
        <v>2.75</v>
      </c>
      <c r="F216" s="263">
        <f t="shared" si="7"/>
        <v>2.75</v>
      </c>
      <c r="G216" s="263">
        <f>SUM(F$26:F216)</f>
        <v>66.5</v>
      </c>
      <c r="J216" s="263">
        <f>IF(ESONEdge!G204&lt;0.3,ESONEdge!U204,0)</f>
        <v>0</v>
      </c>
      <c r="K216" s="263">
        <f t="shared" si="8"/>
        <v>0</v>
      </c>
    </row>
    <row r="217" spans="1:11">
      <c r="A217" s="269">
        <f>ESONEdge!B205</f>
        <v>42457</v>
      </c>
      <c r="B217" s="263">
        <f>ESONEdge!G205</f>
        <v>0.43333333333333329</v>
      </c>
      <c r="C217" s="263" t="str">
        <f>IF(ESONEdge!G205&gt;0.6,ESONEdge!U205,"")</f>
        <v/>
      </c>
      <c r="D217" s="263" t="str">
        <f t="shared" si="6"/>
        <v/>
      </c>
      <c r="E217" s="263">
        <f>IF(ESONEdge!S205="Y",-10,ESONEdge!U205)</f>
        <v>-5.25</v>
      </c>
      <c r="F217" s="263">
        <f t="shared" si="7"/>
        <v>0</v>
      </c>
      <c r="G217" s="263">
        <f>SUM(F$26:F217)</f>
        <v>66.5</v>
      </c>
      <c r="J217" s="263">
        <f>IF(ESONEdge!G205&lt;0.3,ESONEdge!U205,0)</f>
        <v>0</v>
      </c>
      <c r="K217" s="263">
        <f t="shared" si="8"/>
        <v>0</v>
      </c>
    </row>
    <row r="218" spans="1:11">
      <c r="A218" s="269">
        <f>ESONEdge!B206</f>
        <v>42458</v>
      </c>
      <c r="B218" s="263">
        <f>ESONEdge!G206</f>
        <v>0.5</v>
      </c>
      <c r="C218" s="263" t="str">
        <f>IF(ESONEdge!G206&gt;0.6,ESONEdge!U206,"")</f>
        <v/>
      </c>
      <c r="D218" s="263" t="str">
        <f t="shared" si="6"/>
        <v/>
      </c>
      <c r="E218" s="263">
        <f>IF(ESONEdge!S206="Y",-10,ESONEdge!U206)</f>
        <v>11</v>
      </c>
      <c r="F218" s="263">
        <f t="shared" si="7"/>
        <v>0</v>
      </c>
      <c r="G218" s="263">
        <f>SUM(F$26:F218)</f>
        <v>66.5</v>
      </c>
      <c r="J218" s="263">
        <f>IF(ESONEdge!G206&lt;0.3,ESONEdge!U206,0)</f>
        <v>0</v>
      </c>
      <c r="K218" s="263">
        <f t="shared" si="8"/>
        <v>0</v>
      </c>
    </row>
    <row r="219" spans="1:11">
      <c r="A219" s="269">
        <f>ESONEdge!B207</f>
        <v>42459</v>
      </c>
      <c r="B219" s="263">
        <f>ESONEdge!G207</f>
        <v>0.53666666666666674</v>
      </c>
      <c r="C219" s="263" t="str">
        <f>IF(ESONEdge!G207&gt;0.6,ESONEdge!U207,"")</f>
        <v/>
      </c>
      <c r="D219" s="263" t="str">
        <f t="shared" ref="D219:D282" si="9">IF(C219&lt;-10,-10,C219)</f>
        <v/>
      </c>
      <c r="E219" s="263">
        <f>IF(ESONEdge!S207="Y",-10,ESONEdge!U207)</f>
        <v>-0.25</v>
      </c>
      <c r="F219" s="263">
        <f t="shared" ref="F219:F282" si="10">IF(B219&gt;0.6,E219,0)</f>
        <v>0</v>
      </c>
      <c r="G219" s="263">
        <f>SUM(F$26:F219)</f>
        <v>66.5</v>
      </c>
      <c r="J219" s="263">
        <f>IF(ESONEdge!G207&lt;0.3,ESONEdge!U207,0)</f>
        <v>0</v>
      </c>
      <c r="K219" s="263">
        <f t="shared" ref="K219:K282" si="11">IF(J219&gt;10,10,J219)</f>
        <v>0</v>
      </c>
    </row>
    <row r="220" spans="1:11">
      <c r="A220" s="269">
        <f>ESONEdge!B208</f>
        <v>42460</v>
      </c>
      <c r="B220" s="263">
        <f>ESONEdge!G208</f>
        <v>0.79333333333333333</v>
      </c>
      <c r="C220" s="263">
        <f>IF(ESONEdge!G208&gt;0.6,ESONEdge!U208,"")</f>
        <v>-15</v>
      </c>
      <c r="D220" s="263">
        <f t="shared" si="9"/>
        <v>-10</v>
      </c>
      <c r="E220" s="263">
        <f>IF(ESONEdge!S208="Y",-10,ESONEdge!U208)</f>
        <v>-10</v>
      </c>
      <c r="F220" s="263">
        <f t="shared" si="10"/>
        <v>-10</v>
      </c>
      <c r="G220" s="263">
        <f>SUM(F$26:F220)</f>
        <v>56.5</v>
      </c>
      <c r="J220" s="263">
        <f>IF(ESONEdge!G208&lt;0.3,ESONEdge!U208,0)</f>
        <v>0</v>
      </c>
      <c r="K220" s="263">
        <f t="shared" si="11"/>
        <v>0</v>
      </c>
    </row>
    <row r="221" spans="1:11">
      <c r="A221" s="269">
        <f>ESONEdge!B209</f>
        <v>42461</v>
      </c>
      <c r="B221" s="263">
        <f>ESONEdge!G209</f>
        <v>0.70333333333333325</v>
      </c>
      <c r="C221" s="263">
        <f>IF(ESONEdge!G209&gt;0.6,ESONEdge!U209,"")</f>
        <v>-1.5</v>
      </c>
      <c r="D221" s="263">
        <f t="shared" si="9"/>
        <v>-1.5</v>
      </c>
      <c r="E221" s="263">
        <f>IF(ESONEdge!S209="Y",-10,ESONEdge!U209)</f>
        <v>-1.5</v>
      </c>
      <c r="F221" s="263">
        <f t="shared" si="10"/>
        <v>-1.5</v>
      </c>
      <c r="G221" s="263">
        <f>SUM(F$26:F221)</f>
        <v>55</v>
      </c>
      <c r="J221" s="263">
        <f>IF(ESONEdge!G209&lt;0.3,ESONEdge!U209,0)</f>
        <v>0</v>
      </c>
      <c r="K221" s="263">
        <f t="shared" si="11"/>
        <v>0</v>
      </c>
    </row>
    <row r="222" spans="1:11">
      <c r="A222" s="269">
        <f>ESONEdge!B210</f>
        <v>42464</v>
      </c>
      <c r="B222" s="263">
        <f>ESONEdge!G210</f>
        <v>0.45</v>
      </c>
      <c r="C222" s="263" t="str">
        <f>IF(ESONEdge!G210&gt;0.6,ESONEdge!U210,"")</f>
        <v/>
      </c>
      <c r="D222" s="263" t="str">
        <f t="shared" si="9"/>
        <v/>
      </c>
      <c r="E222" s="263">
        <f>IF(ESONEdge!S210="Y",-10,ESONEdge!U210)</f>
        <v>-10</v>
      </c>
      <c r="F222" s="263">
        <f t="shared" si="10"/>
        <v>0</v>
      </c>
      <c r="G222" s="263">
        <f>SUM(F$26:F222)</f>
        <v>55</v>
      </c>
      <c r="J222" s="263">
        <f>IF(ESONEdge!G210&lt;0.3,ESONEdge!U210,0)</f>
        <v>0</v>
      </c>
      <c r="K222" s="263">
        <f t="shared" si="11"/>
        <v>0</v>
      </c>
    </row>
    <row r="223" spans="1:11">
      <c r="A223" s="269">
        <f>ESONEdge!B211</f>
        <v>42465</v>
      </c>
      <c r="B223" s="263">
        <f>ESONEdge!G211</f>
        <v>0.73333333333333328</v>
      </c>
      <c r="C223" s="263">
        <f>IF(ESONEdge!G211&gt;0.6,ESONEdge!U211,"")</f>
        <v>-0.5</v>
      </c>
      <c r="D223" s="263">
        <f t="shared" si="9"/>
        <v>-0.5</v>
      </c>
      <c r="E223" s="263">
        <f>IF(ESONEdge!S211="Y",-10,ESONEdge!U211)</f>
        <v>-0.5</v>
      </c>
      <c r="F223" s="263">
        <f t="shared" si="10"/>
        <v>-0.5</v>
      </c>
      <c r="G223" s="263">
        <f>SUM(F$26:F223)</f>
        <v>54.5</v>
      </c>
      <c r="J223" s="263">
        <f>IF(ESONEdge!G211&lt;0.3,ESONEdge!U211,0)</f>
        <v>0</v>
      </c>
      <c r="K223" s="263">
        <f t="shared" si="11"/>
        <v>0</v>
      </c>
    </row>
    <row r="224" spans="1:11">
      <c r="A224" s="269">
        <f>ESONEdge!B212</f>
        <v>42466</v>
      </c>
      <c r="B224" s="263">
        <f>ESONEdge!G212</f>
        <v>0.48333333333333334</v>
      </c>
      <c r="C224" s="263" t="str">
        <f>IF(ESONEdge!G212&gt;0.6,ESONEdge!U212,"")</f>
        <v/>
      </c>
      <c r="D224" s="263" t="str">
        <f t="shared" si="9"/>
        <v/>
      </c>
      <c r="E224" s="263">
        <f>IF(ESONEdge!S212="Y",-10,ESONEdge!U212)</f>
        <v>-10</v>
      </c>
      <c r="F224" s="263">
        <f t="shared" si="10"/>
        <v>0</v>
      </c>
      <c r="G224" s="263">
        <f>SUM(F$26:F224)</f>
        <v>54.5</v>
      </c>
      <c r="J224" s="263">
        <f>IF(ESONEdge!G212&lt;0.3,ESONEdge!U212,0)</f>
        <v>0</v>
      </c>
      <c r="K224" s="263">
        <f t="shared" si="11"/>
        <v>0</v>
      </c>
    </row>
    <row r="225" spans="1:11">
      <c r="A225" s="269">
        <f>ESONEdge!B213</f>
        <v>42467</v>
      </c>
      <c r="B225" s="263">
        <f>ESONEdge!G213</f>
        <v>0.70666666666666667</v>
      </c>
      <c r="C225" s="263">
        <f>IF(ESONEdge!G213&gt;0.6,ESONEdge!U213,"")</f>
        <v>14.25</v>
      </c>
      <c r="D225" s="263">
        <f t="shared" si="9"/>
        <v>14.25</v>
      </c>
      <c r="E225" s="263">
        <f>IF(ESONEdge!S213="Y",-10,ESONEdge!U213)</f>
        <v>14.25</v>
      </c>
      <c r="F225" s="263">
        <f t="shared" si="10"/>
        <v>14.25</v>
      </c>
      <c r="G225" s="263">
        <f>SUM(F$26:F225)</f>
        <v>68.75</v>
      </c>
      <c r="J225" s="263">
        <f>IF(ESONEdge!G213&lt;0.3,ESONEdge!U213,0)</f>
        <v>0</v>
      </c>
      <c r="K225" s="263">
        <f t="shared" si="11"/>
        <v>0</v>
      </c>
    </row>
    <row r="226" spans="1:11">
      <c r="A226" s="269">
        <f>ESONEdge!B214</f>
        <v>42468</v>
      </c>
      <c r="B226" s="263">
        <f>ESONEdge!G214</f>
        <v>0.62333333333333329</v>
      </c>
      <c r="C226" s="263">
        <f>IF(ESONEdge!G214&gt;0.6,ESONEdge!U214,"")</f>
        <v>8.5</v>
      </c>
      <c r="D226" s="263">
        <f t="shared" si="9"/>
        <v>8.5</v>
      </c>
      <c r="E226" s="263">
        <f>IF(ESONEdge!S214="Y",-10,ESONEdge!U214)</f>
        <v>8.5</v>
      </c>
      <c r="F226" s="263">
        <f t="shared" si="10"/>
        <v>8.5</v>
      </c>
      <c r="G226" s="263">
        <f>SUM(F$26:F226)</f>
        <v>77.25</v>
      </c>
      <c r="J226" s="263">
        <f>IF(ESONEdge!G214&lt;0.3,ESONEdge!U214,0)</f>
        <v>0</v>
      </c>
      <c r="K226" s="263">
        <f t="shared" si="11"/>
        <v>0</v>
      </c>
    </row>
    <row r="227" spans="1:11">
      <c r="A227" s="269">
        <f>ESONEdge!B215</f>
        <v>42471</v>
      </c>
      <c r="B227" s="263">
        <f>ESONEdge!G215</f>
        <v>0.64333333333333331</v>
      </c>
      <c r="C227" s="263">
        <f>IF(ESONEdge!G215&gt;0.6,ESONEdge!U215,"")</f>
        <v>3</v>
      </c>
      <c r="D227" s="263">
        <f t="shared" si="9"/>
        <v>3</v>
      </c>
      <c r="E227" s="263">
        <f>IF(ESONEdge!S215="Y",-10,ESONEdge!U215)</f>
        <v>3</v>
      </c>
      <c r="F227" s="263">
        <f t="shared" si="10"/>
        <v>3</v>
      </c>
      <c r="G227" s="263">
        <f>SUM(F$26:F227)</f>
        <v>80.25</v>
      </c>
      <c r="J227" s="263">
        <f>IF(ESONEdge!G215&lt;0.3,ESONEdge!U215,0)</f>
        <v>0</v>
      </c>
      <c r="K227" s="263">
        <f t="shared" si="11"/>
        <v>0</v>
      </c>
    </row>
    <row r="228" spans="1:11">
      <c r="A228" s="269">
        <f>ESONEdge!B216</f>
        <v>42472</v>
      </c>
      <c r="B228" s="263">
        <f>ESONEdge!G216</f>
        <v>0.71333333333333337</v>
      </c>
      <c r="C228" s="263">
        <f>IF(ESONEdge!G216&gt;0.6,ESONEdge!U216,"")</f>
        <v>9.75</v>
      </c>
      <c r="D228" s="263">
        <f t="shared" si="9"/>
        <v>9.75</v>
      </c>
      <c r="E228" s="263">
        <f>IF(ESONEdge!S216="Y",-10,ESONEdge!U216)</f>
        <v>9.75</v>
      </c>
      <c r="F228" s="263">
        <f t="shared" si="10"/>
        <v>9.75</v>
      </c>
      <c r="G228" s="263">
        <f>SUM(F$26:F228)</f>
        <v>90</v>
      </c>
      <c r="J228" s="263">
        <f>IF(ESONEdge!G216&lt;0.3,ESONEdge!U216,0)</f>
        <v>0</v>
      </c>
      <c r="K228" s="263">
        <f t="shared" si="11"/>
        <v>0</v>
      </c>
    </row>
    <row r="229" spans="1:11">
      <c r="A229" s="269">
        <f>ESONEdge!B217</f>
        <v>42473</v>
      </c>
      <c r="B229" s="263">
        <f>ESONEdge!G217</f>
        <v>0.35666666666666669</v>
      </c>
      <c r="C229" s="263" t="str">
        <f>IF(ESONEdge!G217&gt;0.6,ESONEdge!U217,"")</f>
        <v/>
      </c>
      <c r="D229" s="263" t="str">
        <f t="shared" si="9"/>
        <v/>
      </c>
      <c r="E229" s="263">
        <f>IF(ESONEdge!S217="Y",-10,ESONEdge!U217)</f>
        <v>0.5</v>
      </c>
      <c r="F229" s="263">
        <f t="shared" si="10"/>
        <v>0</v>
      </c>
      <c r="G229" s="263">
        <f>SUM(F$26:F229)</f>
        <v>90</v>
      </c>
      <c r="J229" s="263">
        <f>IF(ESONEdge!G217&lt;0.3,ESONEdge!U217,0)</f>
        <v>0</v>
      </c>
      <c r="K229" s="263">
        <f t="shared" si="11"/>
        <v>0</v>
      </c>
    </row>
    <row r="230" spans="1:11">
      <c r="A230" s="269">
        <f>ESONEdge!B218</f>
        <v>42474</v>
      </c>
      <c r="B230" s="263">
        <f>ESONEdge!G218</f>
        <v>0.87333333333333341</v>
      </c>
      <c r="C230" s="263">
        <f>IF(ESONEdge!G218&gt;0.6,ESONEdge!U218,"")</f>
        <v>-1</v>
      </c>
      <c r="D230" s="263">
        <f t="shared" si="9"/>
        <v>-1</v>
      </c>
      <c r="E230" s="263">
        <f>IF(ESONEdge!S218="Y",-10,ESONEdge!U218)</f>
        <v>-1</v>
      </c>
      <c r="F230" s="263">
        <f t="shared" si="10"/>
        <v>-1</v>
      </c>
      <c r="G230" s="263">
        <f>SUM(F$26:F230)</f>
        <v>89</v>
      </c>
      <c r="J230" s="263">
        <f>IF(ESONEdge!G218&lt;0.3,ESONEdge!U218,0)</f>
        <v>0</v>
      </c>
      <c r="K230" s="263">
        <f t="shared" si="11"/>
        <v>0</v>
      </c>
    </row>
    <row r="231" spans="1:11">
      <c r="A231" s="269">
        <f>ESONEdge!B219</f>
        <v>42475</v>
      </c>
      <c r="B231" s="263">
        <f>ESONEdge!G219</f>
        <v>0.54333333333333333</v>
      </c>
      <c r="C231" s="263" t="str">
        <f>IF(ESONEdge!G219&gt;0.6,ESONEdge!U219,"")</f>
        <v/>
      </c>
      <c r="D231" s="263" t="str">
        <f t="shared" si="9"/>
        <v/>
      </c>
      <c r="E231" s="263">
        <f>IF(ESONEdge!S219="Y",-10,ESONEdge!U219)</f>
        <v>-10</v>
      </c>
      <c r="F231" s="263">
        <f t="shared" si="10"/>
        <v>0</v>
      </c>
      <c r="G231" s="263">
        <f>SUM(F$26:F231)</f>
        <v>89</v>
      </c>
      <c r="J231" s="263">
        <f>IF(ESONEdge!G219&lt;0.3,ESONEdge!U219,0)</f>
        <v>0</v>
      </c>
      <c r="K231" s="263">
        <f t="shared" si="11"/>
        <v>0</v>
      </c>
    </row>
    <row r="232" spans="1:11">
      <c r="A232" s="269">
        <f>ESONEdge!B220</f>
        <v>42478</v>
      </c>
      <c r="B232" s="263">
        <f>ESONEdge!G220</f>
        <v>0.6333333333333333</v>
      </c>
      <c r="C232" s="263">
        <f>IF(ESONEdge!G220&gt;0.6,ESONEdge!U220,"")</f>
        <v>6.25</v>
      </c>
      <c r="D232" s="263">
        <f t="shared" si="9"/>
        <v>6.25</v>
      </c>
      <c r="E232" s="263">
        <f>IF(ESONEdge!S220="Y",-10,ESONEdge!U220)</f>
        <v>6.25</v>
      </c>
      <c r="F232" s="263">
        <f t="shared" si="10"/>
        <v>6.25</v>
      </c>
      <c r="G232" s="263">
        <f>SUM(F$26:F232)</f>
        <v>95.25</v>
      </c>
      <c r="J232" s="263">
        <f>IF(ESONEdge!G220&lt;0.3,ESONEdge!U220,0)</f>
        <v>0</v>
      </c>
      <c r="K232" s="263">
        <f t="shared" si="11"/>
        <v>0</v>
      </c>
    </row>
    <row r="233" spans="1:11">
      <c r="A233" s="269">
        <f>ESONEdge!B221</f>
        <v>42479</v>
      </c>
      <c r="B233" s="263">
        <f>ESONEdge!G221</f>
        <v>0.80999999999999994</v>
      </c>
      <c r="C233" s="263">
        <f>IF(ESONEdge!G221&gt;0.6,ESONEdge!U221,"")</f>
        <v>1.75</v>
      </c>
      <c r="D233" s="263">
        <f t="shared" si="9"/>
        <v>1.75</v>
      </c>
      <c r="E233" s="263">
        <f>IF(ESONEdge!S221="Y",-10,ESONEdge!U221)</f>
        <v>1.75</v>
      </c>
      <c r="F233" s="263">
        <f t="shared" si="10"/>
        <v>1.75</v>
      </c>
      <c r="G233" s="263">
        <f>SUM(F$26:F233)</f>
        <v>97</v>
      </c>
      <c r="J233" s="263">
        <f>IF(ESONEdge!G221&lt;0.3,ESONEdge!U221,0)</f>
        <v>0</v>
      </c>
      <c r="K233" s="263">
        <f t="shared" si="11"/>
        <v>0</v>
      </c>
    </row>
    <row r="234" spans="1:11">
      <c r="A234" s="269">
        <f>ESONEdge!B222</f>
        <v>42480</v>
      </c>
      <c r="B234" s="263">
        <f>ESONEdge!G222</f>
        <v>0.42</v>
      </c>
      <c r="C234" s="263" t="str">
        <f>IF(ESONEdge!G222&gt;0.6,ESONEdge!U222,"")</f>
        <v/>
      </c>
      <c r="D234" s="263" t="str">
        <f t="shared" si="9"/>
        <v/>
      </c>
      <c r="E234" s="263">
        <f>IF(ESONEdge!S222="Y",-10,ESONEdge!U222)</f>
        <v>-1</v>
      </c>
      <c r="F234" s="263">
        <f t="shared" si="10"/>
        <v>0</v>
      </c>
      <c r="G234" s="263">
        <f>SUM(F$26:F234)</f>
        <v>97</v>
      </c>
      <c r="J234" s="263">
        <f>IF(ESONEdge!G222&lt;0.3,ESONEdge!U222,0)</f>
        <v>0</v>
      </c>
      <c r="K234" s="263">
        <f t="shared" si="11"/>
        <v>0</v>
      </c>
    </row>
    <row r="235" spans="1:11">
      <c r="A235" s="269">
        <f>ESONEdge!B223</f>
        <v>42481</v>
      </c>
      <c r="B235" s="263">
        <f>ESONEdge!G223</f>
        <v>0.71</v>
      </c>
      <c r="C235" s="263">
        <f>IF(ESONEdge!G223&gt;0.6,ESONEdge!U223,"")</f>
        <v>-1.25</v>
      </c>
      <c r="D235" s="263">
        <f t="shared" si="9"/>
        <v>-1.25</v>
      </c>
      <c r="E235" s="263">
        <f>IF(ESONEdge!S223="Y",-10,ESONEdge!U223)</f>
        <v>-1.25</v>
      </c>
      <c r="F235" s="263">
        <f t="shared" si="10"/>
        <v>-1.25</v>
      </c>
      <c r="G235" s="263">
        <f>SUM(F$26:F235)</f>
        <v>95.75</v>
      </c>
      <c r="J235" s="263">
        <f>IF(ESONEdge!G223&lt;0.3,ESONEdge!U223,0)</f>
        <v>0</v>
      </c>
      <c r="K235" s="263">
        <f t="shared" si="11"/>
        <v>0</v>
      </c>
    </row>
    <row r="236" spans="1:11">
      <c r="A236" s="269">
        <f>ESONEdge!B224</f>
        <v>42482</v>
      </c>
      <c r="B236" s="263">
        <f>ESONEdge!G224</f>
        <v>0.55666666666666664</v>
      </c>
      <c r="C236" s="263" t="str">
        <f>IF(ESONEdge!G224&gt;0.6,ESONEdge!U224,"")</f>
        <v/>
      </c>
      <c r="D236" s="263" t="str">
        <f t="shared" si="9"/>
        <v/>
      </c>
      <c r="E236" s="263">
        <f>IF(ESONEdge!S224="Y",-10,ESONEdge!U224)</f>
        <v>-10</v>
      </c>
      <c r="F236" s="263">
        <f t="shared" si="10"/>
        <v>0</v>
      </c>
      <c r="G236" s="263">
        <f>SUM(F$26:F236)</f>
        <v>95.75</v>
      </c>
      <c r="J236" s="263">
        <f>IF(ESONEdge!G224&lt;0.3,ESONEdge!U224,0)</f>
        <v>0</v>
      </c>
      <c r="K236" s="263">
        <f t="shared" si="11"/>
        <v>0</v>
      </c>
    </row>
    <row r="237" spans="1:11">
      <c r="A237" s="269">
        <f>ESONEdge!B225</f>
        <v>42485</v>
      </c>
      <c r="B237" s="263">
        <f>ESONEdge!G225</f>
        <v>0.66</v>
      </c>
      <c r="C237" s="263">
        <f>IF(ESONEdge!G225&gt;0.6,ESONEdge!U225,"")</f>
        <v>3.25</v>
      </c>
      <c r="D237" s="263">
        <f t="shared" si="9"/>
        <v>3.25</v>
      </c>
      <c r="E237" s="263">
        <f>IF(ESONEdge!S225="Y",-10,ESONEdge!U225)</f>
        <v>3.25</v>
      </c>
      <c r="F237" s="263">
        <f t="shared" si="10"/>
        <v>3.25</v>
      </c>
      <c r="G237" s="263">
        <f>SUM(F$26:F237)</f>
        <v>99</v>
      </c>
      <c r="J237" s="263">
        <f>IF(ESONEdge!G225&lt;0.3,ESONEdge!U225,0)</f>
        <v>0</v>
      </c>
      <c r="K237" s="263">
        <f t="shared" si="11"/>
        <v>0</v>
      </c>
    </row>
    <row r="238" spans="1:11">
      <c r="A238" s="269">
        <f>ESONEdge!B226</f>
        <v>42486</v>
      </c>
      <c r="B238" s="263">
        <f>ESONEdge!G226</f>
        <v>0.82333333333333325</v>
      </c>
      <c r="C238" s="263">
        <f>IF(ESONEdge!G226&gt;0.6,ESONEdge!U226,"")</f>
        <v>-9.25</v>
      </c>
      <c r="D238" s="263">
        <f t="shared" si="9"/>
        <v>-9.25</v>
      </c>
      <c r="E238" s="263">
        <f>IF(ESONEdge!S226="Y",-10,ESONEdge!U226)</f>
        <v>-9.25</v>
      </c>
      <c r="F238" s="263">
        <f t="shared" si="10"/>
        <v>-9.25</v>
      </c>
      <c r="G238" s="263">
        <f>SUM(F$26:F238)</f>
        <v>89.75</v>
      </c>
      <c r="J238" s="263">
        <f>IF(ESONEdge!G226&lt;0.3,ESONEdge!U226,0)</f>
        <v>0</v>
      </c>
      <c r="K238" s="263">
        <f t="shared" si="11"/>
        <v>0</v>
      </c>
    </row>
    <row r="239" spans="1:11">
      <c r="A239" s="269">
        <f>ESONEdge!B227</f>
        <v>42487</v>
      </c>
      <c r="B239" s="263">
        <f>ESONEdge!G227</f>
        <v>0.59333333333333327</v>
      </c>
      <c r="C239" s="263" t="str">
        <f>IF(ESONEdge!G227&gt;0.6,ESONEdge!U227,"")</f>
        <v/>
      </c>
      <c r="D239" s="263" t="str">
        <f t="shared" si="9"/>
        <v/>
      </c>
      <c r="E239" s="263">
        <f>IF(ESONEdge!S227="Y",-10,ESONEdge!U227)</f>
        <v>-10</v>
      </c>
      <c r="F239" s="263">
        <f t="shared" si="10"/>
        <v>0</v>
      </c>
      <c r="G239" s="263">
        <f>SUM(F$26:F239)</f>
        <v>89.75</v>
      </c>
      <c r="J239" s="263">
        <f>IF(ESONEdge!G227&lt;0.3,ESONEdge!U227,0)</f>
        <v>0</v>
      </c>
      <c r="K239" s="263">
        <f t="shared" si="11"/>
        <v>0</v>
      </c>
    </row>
    <row r="240" spans="1:11">
      <c r="A240" s="269">
        <f>ESONEdge!B228</f>
        <v>42488</v>
      </c>
      <c r="B240" s="263">
        <f>ESONEdge!G228</f>
        <v>0.68666666666666665</v>
      </c>
      <c r="C240" s="263">
        <f>IF(ESONEdge!G228&gt;0.6,ESONEdge!U228,"")</f>
        <v>-10.25</v>
      </c>
      <c r="D240" s="263">
        <f t="shared" si="9"/>
        <v>-10</v>
      </c>
      <c r="E240" s="263">
        <f>IF(ESONEdge!S228="Y",-10,ESONEdge!U228)</f>
        <v>-10</v>
      </c>
      <c r="F240" s="263">
        <f t="shared" si="10"/>
        <v>-10</v>
      </c>
      <c r="G240" s="263">
        <f>SUM(F$26:F240)</f>
        <v>79.75</v>
      </c>
      <c r="J240" s="263">
        <f>IF(ESONEdge!G228&lt;0.3,ESONEdge!U228,0)</f>
        <v>0</v>
      </c>
      <c r="K240" s="263">
        <f t="shared" si="11"/>
        <v>0</v>
      </c>
    </row>
    <row r="241" spans="1:11">
      <c r="A241" s="269">
        <f>ESONEdge!B229</f>
        <v>42489</v>
      </c>
      <c r="B241" s="263">
        <f>ESONEdge!G229</f>
        <v>1.0899999999999999</v>
      </c>
      <c r="C241" s="263">
        <f>IF(ESONEdge!G229&gt;0.6,ESONEdge!U229,"")</f>
        <v>3.5</v>
      </c>
      <c r="D241" s="263">
        <f t="shared" si="9"/>
        <v>3.5</v>
      </c>
      <c r="E241" s="263">
        <f>IF(ESONEdge!S229="Y",-10,ESONEdge!U229)</f>
        <v>3.5</v>
      </c>
      <c r="F241" s="263">
        <f t="shared" si="10"/>
        <v>3.5</v>
      </c>
      <c r="G241" s="263">
        <f>SUM(F$26:F241)</f>
        <v>83.25</v>
      </c>
      <c r="J241" s="263">
        <f>IF(ESONEdge!G229&lt;0.3,ESONEdge!U229,0)</f>
        <v>0</v>
      </c>
      <c r="K241" s="263">
        <f t="shared" si="11"/>
        <v>0</v>
      </c>
    </row>
    <row r="242" spans="1:11">
      <c r="A242" s="269">
        <f>ESONEdge!B230</f>
        <v>42492</v>
      </c>
      <c r="B242" s="263">
        <f>ESONEdge!G230</f>
        <v>0.6133333333333334</v>
      </c>
      <c r="C242" s="263">
        <f>IF(ESONEdge!G230&gt;0.6,ESONEdge!U230,"")</f>
        <v>-14</v>
      </c>
      <c r="D242" s="263">
        <f t="shared" si="9"/>
        <v>-10</v>
      </c>
      <c r="E242" s="263">
        <f>IF(ESONEdge!S230="Y",-10,ESONEdge!U230)</f>
        <v>-10</v>
      </c>
      <c r="F242" s="263">
        <f t="shared" si="10"/>
        <v>-10</v>
      </c>
      <c r="G242" s="263">
        <f>SUM(F$26:F242)</f>
        <v>73.25</v>
      </c>
      <c r="J242" s="263">
        <f>IF(ESONEdge!G230&lt;0.3,ESONEdge!U230,0)</f>
        <v>0</v>
      </c>
      <c r="K242" s="263">
        <f t="shared" si="11"/>
        <v>0</v>
      </c>
    </row>
    <row r="243" spans="1:11">
      <c r="A243" s="269">
        <f>ESONEdge!B231</f>
        <v>42493</v>
      </c>
      <c r="B243" s="263">
        <f>ESONEdge!G231</f>
        <v>0.54999999999999993</v>
      </c>
      <c r="C243" s="263" t="str">
        <f>IF(ESONEdge!G231&gt;0.6,ESONEdge!U231,"")</f>
        <v/>
      </c>
      <c r="D243" s="263" t="str">
        <f t="shared" si="9"/>
        <v/>
      </c>
      <c r="E243" s="263">
        <f>IF(ESONEdge!S231="Y",-10,ESONEdge!U231)</f>
        <v>-10</v>
      </c>
      <c r="F243" s="263">
        <f t="shared" si="10"/>
        <v>0</v>
      </c>
      <c r="G243" s="263">
        <f>SUM(F$26:F243)</f>
        <v>73.25</v>
      </c>
      <c r="J243" s="263">
        <f>IF(ESONEdge!G231&lt;0.3,ESONEdge!U231,0)</f>
        <v>0</v>
      </c>
      <c r="K243" s="263">
        <f t="shared" si="11"/>
        <v>0</v>
      </c>
    </row>
    <row r="244" spans="1:11">
      <c r="A244" s="269">
        <f>ESONEdge!B232</f>
        <v>42494</v>
      </c>
      <c r="B244" s="263">
        <f>ESONEdge!G232</f>
        <v>1.1166666666666667</v>
      </c>
      <c r="C244" s="263">
        <f>IF(ESONEdge!G232&gt;0.6,ESONEdge!U232,"")</f>
        <v>4.25</v>
      </c>
      <c r="D244" s="263">
        <f t="shared" si="9"/>
        <v>4.25</v>
      </c>
      <c r="E244" s="263">
        <f>IF(ESONEdge!S232="Y",-10,ESONEdge!U232)</f>
        <v>4.25</v>
      </c>
      <c r="F244" s="263">
        <f t="shared" si="10"/>
        <v>4.25</v>
      </c>
      <c r="G244" s="263">
        <f>SUM(F$26:F244)</f>
        <v>77.5</v>
      </c>
      <c r="J244" s="263">
        <f>IF(ESONEdge!G232&lt;0.3,ESONEdge!U232,0)</f>
        <v>0</v>
      </c>
      <c r="K244" s="263">
        <f t="shared" si="11"/>
        <v>0</v>
      </c>
    </row>
    <row r="245" spans="1:11">
      <c r="A245" s="269">
        <f>ESONEdge!B233</f>
        <v>42495</v>
      </c>
      <c r="B245" s="263">
        <f>ESONEdge!G233</f>
        <v>0.51666666666666672</v>
      </c>
      <c r="C245" s="263" t="str">
        <f>IF(ESONEdge!G233&gt;0.6,ESONEdge!U233,"")</f>
        <v/>
      </c>
      <c r="D245" s="263" t="str">
        <f t="shared" si="9"/>
        <v/>
      </c>
      <c r="E245" s="263">
        <f>IF(ESONEdge!S233="Y",-10,ESONEdge!U233)</f>
        <v>-10</v>
      </c>
      <c r="F245" s="263">
        <f t="shared" si="10"/>
        <v>0</v>
      </c>
      <c r="G245" s="263">
        <f>SUM(F$26:F245)</f>
        <v>77.5</v>
      </c>
      <c r="J245" s="263">
        <f>IF(ESONEdge!G233&lt;0.3,ESONEdge!U233,0)</f>
        <v>0</v>
      </c>
      <c r="K245" s="263">
        <f t="shared" si="11"/>
        <v>0</v>
      </c>
    </row>
    <row r="246" spans="1:11">
      <c r="A246" s="269">
        <f>ESONEdge!B234</f>
        <v>42496</v>
      </c>
      <c r="B246" s="263">
        <f>ESONEdge!G234</f>
        <v>0.42666666666666658</v>
      </c>
      <c r="C246" s="263" t="str">
        <f>IF(ESONEdge!G234&gt;0.6,ESONEdge!U234,"")</f>
        <v/>
      </c>
      <c r="D246" s="263" t="str">
        <f t="shared" si="9"/>
        <v/>
      </c>
      <c r="E246" s="263">
        <f>IF(ESONEdge!S234="Y",-10,ESONEdge!U234)</f>
        <v>-2.25</v>
      </c>
      <c r="F246" s="263">
        <f t="shared" si="10"/>
        <v>0</v>
      </c>
      <c r="G246" s="263">
        <f>SUM(F$26:F246)</f>
        <v>77.5</v>
      </c>
      <c r="J246" s="263">
        <f>IF(ESONEdge!G234&lt;0.3,ESONEdge!U234,0)</f>
        <v>0</v>
      </c>
      <c r="K246" s="263">
        <f t="shared" si="11"/>
        <v>0</v>
      </c>
    </row>
    <row r="247" spans="1:11">
      <c r="A247" s="269">
        <f>ESONEdge!B235</f>
        <v>42499</v>
      </c>
      <c r="B247" s="263">
        <f>ESONEdge!G235</f>
        <v>0.57999999999999996</v>
      </c>
      <c r="C247" s="263" t="str">
        <f>IF(ESONEdge!G235&gt;0.6,ESONEdge!U235,"")</f>
        <v/>
      </c>
      <c r="D247" s="263" t="str">
        <f t="shared" si="9"/>
        <v/>
      </c>
      <c r="E247" s="263">
        <f>IF(ESONEdge!S235="Y",-10,ESONEdge!U235)</f>
        <v>6.75</v>
      </c>
      <c r="F247" s="263">
        <f t="shared" si="10"/>
        <v>0</v>
      </c>
      <c r="G247" s="263">
        <f>SUM(F$26:F247)</f>
        <v>77.5</v>
      </c>
      <c r="J247" s="263">
        <f>IF(ESONEdge!G235&lt;0.3,ESONEdge!U235,0)</f>
        <v>0</v>
      </c>
      <c r="K247" s="263">
        <f t="shared" si="11"/>
        <v>0</v>
      </c>
    </row>
    <row r="248" spans="1:11">
      <c r="A248" s="269">
        <f>ESONEdge!B236</f>
        <v>42500</v>
      </c>
      <c r="B248" s="263">
        <f>ESONEdge!G236</f>
        <v>0.37333333333333335</v>
      </c>
      <c r="C248" s="263" t="str">
        <f>IF(ESONEdge!G236&gt;0.6,ESONEdge!U236,"")</f>
        <v/>
      </c>
      <c r="D248" s="263" t="str">
        <f t="shared" si="9"/>
        <v/>
      </c>
      <c r="E248" s="263">
        <f>IF(ESONEdge!S236="Y",-10,ESONEdge!U236)</f>
        <v>-4.75</v>
      </c>
      <c r="F248" s="263">
        <f t="shared" si="10"/>
        <v>0</v>
      </c>
      <c r="G248" s="263">
        <f>SUM(F$26:F248)</f>
        <v>77.5</v>
      </c>
      <c r="J248" s="263">
        <f>IF(ESONEdge!G236&lt;0.3,ESONEdge!U236,0)</f>
        <v>0</v>
      </c>
      <c r="K248" s="263">
        <f t="shared" si="11"/>
        <v>0</v>
      </c>
    </row>
    <row r="249" spans="1:11">
      <c r="A249" s="269">
        <f>ESONEdge!B237</f>
        <v>42501</v>
      </c>
      <c r="B249" s="263">
        <f>ESONEdge!G237</f>
        <v>0.70666666666666667</v>
      </c>
      <c r="C249" s="263">
        <f>IF(ESONEdge!G237&gt;0.6,ESONEdge!U237,"")</f>
        <v>10</v>
      </c>
      <c r="D249" s="263">
        <f t="shared" si="9"/>
        <v>10</v>
      </c>
      <c r="E249" s="263">
        <f>IF(ESONEdge!S237="Y",-10,ESONEdge!U237)</f>
        <v>10</v>
      </c>
      <c r="F249" s="263">
        <f t="shared" si="10"/>
        <v>10</v>
      </c>
      <c r="G249" s="263">
        <f>SUM(F$26:F249)</f>
        <v>87.5</v>
      </c>
      <c r="J249" s="263">
        <f>IF(ESONEdge!G237&lt;0.3,ESONEdge!U237,0)</f>
        <v>0</v>
      </c>
      <c r="K249" s="263">
        <f t="shared" si="11"/>
        <v>0</v>
      </c>
    </row>
    <row r="250" spans="1:11">
      <c r="A250" s="269">
        <f>ESONEdge!B238</f>
        <v>42502</v>
      </c>
      <c r="B250" s="263">
        <f>ESONEdge!G238</f>
        <v>0.49666666666666659</v>
      </c>
      <c r="C250" s="263" t="str">
        <f>IF(ESONEdge!G238&gt;0.6,ESONEdge!U238,"")</f>
        <v/>
      </c>
      <c r="D250" s="263" t="str">
        <f t="shared" si="9"/>
        <v/>
      </c>
      <c r="E250" s="263">
        <f>IF(ESONEdge!S238="Y",-10,ESONEdge!U238)</f>
        <v>-10</v>
      </c>
      <c r="F250" s="263">
        <f t="shared" si="10"/>
        <v>0</v>
      </c>
      <c r="G250" s="263">
        <f>SUM(F$26:F250)</f>
        <v>87.5</v>
      </c>
      <c r="J250" s="263">
        <f>IF(ESONEdge!G238&lt;0.3,ESONEdge!U238,0)</f>
        <v>0</v>
      </c>
      <c r="K250" s="263">
        <f t="shared" si="11"/>
        <v>0</v>
      </c>
    </row>
    <row r="251" spans="1:11">
      <c r="A251" s="269">
        <f>ESONEdge!B239</f>
        <v>42503</v>
      </c>
      <c r="B251" s="263">
        <f>ESONEdge!G239</f>
        <v>0.61333333333333329</v>
      </c>
      <c r="C251" s="263">
        <f>IF(ESONEdge!G239&gt;0.6,ESONEdge!U239,"")</f>
        <v>0.75</v>
      </c>
      <c r="D251" s="263">
        <f t="shared" si="9"/>
        <v>0.75</v>
      </c>
      <c r="E251" s="263">
        <f>IF(ESONEdge!S239="Y",-10,ESONEdge!U239)</f>
        <v>0.75</v>
      </c>
      <c r="F251" s="263">
        <f t="shared" si="10"/>
        <v>0.75</v>
      </c>
      <c r="G251" s="263">
        <f>SUM(F$26:F251)</f>
        <v>88.25</v>
      </c>
      <c r="J251" s="263">
        <f>IF(ESONEdge!G239&lt;0.3,ESONEdge!U239,0)</f>
        <v>0</v>
      </c>
      <c r="K251" s="263">
        <f t="shared" si="11"/>
        <v>0</v>
      </c>
    </row>
    <row r="252" spans="1:11">
      <c r="A252" s="269">
        <f>ESONEdge!B240</f>
        <v>42506</v>
      </c>
      <c r="B252" s="263">
        <f>ESONEdge!G240</f>
        <v>0.48</v>
      </c>
      <c r="C252" s="263" t="str">
        <f>IF(ESONEdge!G240&gt;0.6,ESONEdge!U240,"")</f>
        <v/>
      </c>
      <c r="D252" s="263" t="str">
        <f t="shared" si="9"/>
        <v/>
      </c>
      <c r="E252" s="263">
        <f>IF(ESONEdge!S240="Y",-10,ESONEdge!U240)</f>
        <v>-3.25</v>
      </c>
      <c r="F252" s="263">
        <f t="shared" si="10"/>
        <v>0</v>
      </c>
      <c r="G252" s="263">
        <f>SUM(F$26:F252)</f>
        <v>88.25</v>
      </c>
      <c r="J252" s="263">
        <f>IF(ESONEdge!G240&lt;0.3,ESONEdge!U240,0)</f>
        <v>0</v>
      </c>
      <c r="K252" s="263">
        <f t="shared" si="11"/>
        <v>0</v>
      </c>
    </row>
    <row r="253" spans="1:11">
      <c r="A253" s="269">
        <f>ESONEdge!B241</f>
        <v>42507</v>
      </c>
      <c r="B253" s="263">
        <f>ESONEdge!G241</f>
        <v>0.5</v>
      </c>
      <c r="C253" s="263" t="str">
        <f>IF(ESONEdge!G241&gt;0.6,ESONEdge!U241,"")</f>
        <v/>
      </c>
      <c r="D253" s="263" t="str">
        <f t="shared" si="9"/>
        <v/>
      </c>
      <c r="E253" s="263">
        <f>IF(ESONEdge!S241="Y",-10,ESONEdge!U241)</f>
        <v>-5</v>
      </c>
      <c r="F253" s="263">
        <f t="shared" si="10"/>
        <v>0</v>
      </c>
      <c r="G253" s="263">
        <f>SUM(F$26:F253)</f>
        <v>88.25</v>
      </c>
      <c r="J253" s="263">
        <f>IF(ESONEdge!G241&lt;0.3,ESONEdge!U241,0)</f>
        <v>0</v>
      </c>
      <c r="K253" s="263">
        <f t="shared" si="11"/>
        <v>0</v>
      </c>
    </row>
    <row r="254" spans="1:11">
      <c r="A254" s="269">
        <f>ESONEdge!B242</f>
        <v>42508</v>
      </c>
      <c r="B254" s="263">
        <f>ESONEdge!G242</f>
        <v>2.6933333333333334</v>
      </c>
      <c r="C254" s="263">
        <f>IF(ESONEdge!G242&gt;0.6,ESONEdge!U242,"")</f>
        <v>-7.75</v>
      </c>
      <c r="D254" s="263">
        <f t="shared" si="9"/>
        <v>-7.75</v>
      </c>
      <c r="E254" s="263">
        <f>IF(ESONEdge!S242="Y",-10,ESONEdge!U242)</f>
        <v>-7.75</v>
      </c>
      <c r="F254" s="263">
        <f t="shared" si="10"/>
        <v>-7.75</v>
      </c>
      <c r="G254" s="263">
        <f>SUM(F$26:F254)</f>
        <v>80.5</v>
      </c>
      <c r="J254" s="263">
        <f>IF(ESONEdge!G242&lt;0.3,ESONEdge!U242,0)</f>
        <v>0</v>
      </c>
      <c r="K254" s="263">
        <f t="shared" si="11"/>
        <v>0</v>
      </c>
    </row>
    <row r="255" spans="1:11">
      <c r="A255" s="269">
        <f>ESONEdge!B243</f>
        <v>42509</v>
      </c>
      <c r="B255" s="263">
        <f>ESONEdge!G243</f>
        <v>0.83666666666666656</v>
      </c>
      <c r="C255" s="263">
        <f>IF(ESONEdge!G243&gt;0.6,ESONEdge!U243,"")</f>
        <v>4.75</v>
      </c>
      <c r="D255" s="263">
        <f t="shared" si="9"/>
        <v>4.75</v>
      </c>
      <c r="E255" s="263">
        <f>IF(ESONEdge!S243="Y",-10,ESONEdge!U243)</f>
        <v>4.75</v>
      </c>
      <c r="F255" s="263">
        <f t="shared" si="10"/>
        <v>4.75</v>
      </c>
      <c r="G255" s="263">
        <f>SUM(F$26:F255)</f>
        <v>85.25</v>
      </c>
      <c r="J255" s="263">
        <f>IF(ESONEdge!G243&lt;0.3,ESONEdge!U243,0)</f>
        <v>0</v>
      </c>
      <c r="K255" s="263">
        <f t="shared" si="11"/>
        <v>0</v>
      </c>
    </row>
    <row r="256" spans="1:11">
      <c r="A256" s="269">
        <f>ESONEdge!B244</f>
        <v>42510</v>
      </c>
      <c r="B256" s="263">
        <f>ESONEdge!G244</f>
        <v>0.45</v>
      </c>
      <c r="C256" s="263" t="str">
        <f>IF(ESONEdge!G244&gt;0.6,ESONEdge!U244,"")</f>
        <v/>
      </c>
      <c r="D256" s="263" t="str">
        <f t="shared" si="9"/>
        <v/>
      </c>
      <c r="E256" s="263">
        <f>IF(ESONEdge!S244="Y",-10,ESONEdge!U244)</f>
        <v>-0.5</v>
      </c>
      <c r="F256" s="263">
        <f t="shared" si="10"/>
        <v>0</v>
      </c>
      <c r="G256" s="263">
        <f>SUM(F$26:F256)</f>
        <v>85.25</v>
      </c>
      <c r="J256" s="263">
        <f>IF(ESONEdge!G244&lt;0.3,ESONEdge!U244,0)</f>
        <v>0</v>
      </c>
      <c r="K256" s="263">
        <f t="shared" si="11"/>
        <v>0</v>
      </c>
    </row>
    <row r="257" spans="1:11">
      <c r="A257" s="269">
        <f>ESONEdge!B245</f>
        <v>42513</v>
      </c>
      <c r="B257" s="263">
        <f>ESONEdge!G245</f>
        <v>0.62333333333333341</v>
      </c>
      <c r="C257" s="263">
        <f>IF(ESONEdge!G245&gt;0.6,ESONEdge!U245,"")</f>
        <v>11.25</v>
      </c>
      <c r="D257" s="263">
        <f t="shared" si="9"/>
        <v>11.25</v>
      </c>
      <c r="E257" s="263">
        <f>IF(ESONEdge!S245="Y",-10,ESONEdge!U245)</f>
        <v>11.25</v>
      </c>
      <c r="F257" s="263">
        <f t="shared" si="10"/>
        <v>11.25</v>
      </c>
      <c r="G257" s="263">
        <f>SUM(F$26:F257)</f>
        <v>96.5</v>
      </c>
      <c r="J257" s="263">
        <f>IF(ESONEdge!G245&lt;0.3,ESONEdge!U245,0)</f>
        <v>0</v>
      </c>
      <c r="K257" s="263">
        <f t="shared" si="11"/>
        <v>0</v>
      </c>
    </row>
    <row r="258" spans="1:11">
      <c r="A258" s="269">
        <f>ESONEdge!B246</f>
        <v>42514</v>
      </c>
      <c r="B258" s="263">
        <f>ESONEdge!G246</f>
        <v>0.42666666666666669</v>
      </c>
      <c r="C258" s="263" t="str">
        <f>IF(ESONEdge!G246&gt;0.6,ESONEdge!U246,"")</f>
        <v/>
      </c>
      <c r="D258" s="263" t="str">
        <f t="shared" si="9"/>
        <v/>
      </c>
      <c r="E258" s="263">
        <f>IF(ESONEdge!S246="Y",-10,ESONEdge!U246)</f>
        <v>6</v>
      </c>
      <c r="F258" s="263">
        <f t="shared" si="10"/>
        <v>0</v>
      </c>
      <c r="G258" s="263">
        <f>SUM(F$26:F258)</f>
        <v>96.5</v>
      </c>
      <c r="J258" s="263">
        <f>IF(ESONEdge!G246&lt;0.3,ESONEdge!U246,0)</f>
        <v>0</v>
      </c>
      <c r="K258" s="263">
        <f t="shared" si="11"/>
        <v>0</v>
      </c>
    </row>
    <row r="259" spans="1:11">
      <c r="A259" s="269">
        <f>ESONEdge!B247</f>
        <v>42515</v>
      </c>
      <c r="B259" s="263">
        <f>ESONEdge!G247</f>
        <v>0.42</v>
      </c>
      <c r="C259" s="263" t="str">
        <f>IF(ESONEdge!G247&gt;0.6,ESONEdge!U247,"")</f>
        <v/>
      </c>
      <c r="D259" s="263" t="str">
        <f t="shared" si="9"/>
        <v/>
      </c>
      <c r="E259" s="263">
        <f>IF(ESONEdge!S247="Y",-10,ESONEdge!U247)</f>
        <v>1.75</v>
      </c>
      <c r="F259" s="263">
        <f t="shared" si="10"/>
        <v>0</v>
      </c>
      <c r="G259" s="263">
        <f>SUM(F$26:F259)</f>
        <v>96.5</v>
      </c>
      <c r="J259" s="263">
        <f>IF(ESONEdge!G247&lt;0.3,ESONEdge!U247,0)</f>
        <v>0</v>
      </c>
      <c r="K259" s="263">
        <f t="shared" si="11"/>
        <v>0</v>
      </c>
    </row>
    <row r="260" spans="1:11">
      <c r="A260" s="269">
        <f>ESONEdge!B248</f>
        <v>42516</v>
      </c>
      <c r="B260" s="263">
        <f>ESONEdge!G248</f>
        <v>1.05</v>
      </c>
      <c r="C260" s="263">
        <f>IF(ESONEdge!G248&gt;0.6,ESONEdge!U248,"")</f>
        <v>-0.25</v>
      </c>
      <c r="D260" s="263">
        <f t="shared" si="9"/>
        <v>-0.25</v>
      </c>
      <c r="E260" s="263">
        <f>IF(ESONEdge!S248="Y",-10,ESONEdge!U248)</f>
        <v>-0.25</v>
      </c>
      <c r="F260" s="263">
        <f t="shared" si="10"/>
        <v>-0.25</v>
      </c>
      <c r="G260" s="263">
        <f>SUM(F$26:F260)</f>
        <v>96.25</v>
      </c>
      <c r="J260" s="263">
        <f>IF(ESONEdge!G248&lt;0.3,ESONEdge!U248,0)</f>
        <v>0</v>
      </c>
      <c r="K260" s="263">
        <f t="shared" si="11"/>
        <v>0</v>
      </c>
    </row>
    <row r="261" spans="1:11">
      <c r="A261" s="269">
        <f>ESONEdge!B249</f>
        <v>42517</v>
      </c>
      <c r="B261" s="263">
        <f>ESONEdge!G249</f>
        <v>0</v>
      </c>
      <c r="C261" s="263" t="str">
        <f>IF(ESONEdge!G249&gt;0.6,ESONEdge!U249,"")</f>
        <v/>
      </c>
      <c r="D261" s="263" t="str">
        <f t="shared" si="9"/>
        <v/>
      </c>
      <c r="E261" s="263">
        <f>IF(ESONEdge!S249="Y",-10,ESONEdge!U249)</f>
        <v>0</v>
      </c>
      <c r="F261" s="263">
        <f t="shared" si="10"/>
        <v>0</v>
      </c>
      <c r="G261" s="263">
        <f>SUM(F$26:F261)</f>
        <v>96.25</v>
      </c>
      <c r="J261" s="263">
        <f>IF(ESONEdge!G249&lt;0.3,ESONEdge!U249,0)</f>
        <v>0</v>
      </c>
      <c r="K261" s="263">
        <f t="shared" si="11"/>
        <v>0</v>
      </c>
    </row>
    <row r="262" spans="1:11">
      <c r="A262" s="269">
        <f>ESONEdge!B250</f>
        <v>42520</v>
      </c>
      <c r="B262" s="263">
        <f>ESONEdge!G250</f>
        <v>0.39333333333333337</v>
      </c>
      <c r="C262" s="263" t="str">
        <f>IF(ESONEdge!G250&gt;0.6,ESONEdge!U250,"")</f>
        <v/>
      </c>
      <c r="D262" s="263" t="str">
        <f t="shared" si="9"/>
        <v/>
      </c>
      <c r="E262" s="263">
        <f>IF(ESONEdge!S250="Y",-10,ESONEdge!U250)</f>
        <v>2.5</v>
      </c>
      <c r="F262" s="263">
        <f t="shared" si="10"/>
        <v>0</v>
      </c>
      <c r="G262" s="263">
        <f>SUM(F$26:F262)</f>
        <v>96.25</v>
      </c>
      <c r="J262" s="263">
        <f>IF(ESONEdge!G250&lt;0.3,ESONEdge!U250,0)</f>
        <v>0</v>
      </c>
      <c r="K262" s="263">
        <f t="shared" si="11"/>
        <v>0</v>
      </c>
    </row>
    <row r="263" spans="1:11">
      <c r="A263" s="269">
        <f>ESONEdge!B251</f>
        <v>42521</v>
      </c>
      <c r="B263" s="263">
        <f>ESONEdge!G251</f>
        <v>0.96</v>
      </c>
      <c r="C263" s="263">
        <f>IF(ESONEdge!G251&gt;0.6,ESONEdge!U251,"")</f>
        <v>-9.25</v>
      </c>
      <c r="D263" s="263">
        <f t="shared" si="9"/>
        <v>-9.25</v>
      </c>
      <c r="E263" s="263">
        <f>IF(ESONEdge!S251="Y",-10,ESONEdge!U251)</f>
        <v>-10</v>
      </c>
      <c r="F263" s="263">
        <f t="shared" si="10"/>
        <v>-10</v>
      </c>
      <c r="G263" s="263">
        <f>SUM(F$26:F263)</f>
        <v>86.25</v>
      </c>
      <c r="J263" s="263">
        <f>IF(ESONEdge!G251&lt;0.3,ESONEdge!U251,0)</f>
        <v>0</v>
      </c>
      <c r="K263" s="263">
        <f t="shared" si="11"/>
        <v>0</v>
      </c>
    </row>
    <row r="264" spans="1:11">
      <c r="A264" s="269">
        <f>ESONEdge!B252</f>
        <v>42522</v>
      </c>
      <c r="B264" s="263">
        <f>ESONEdge!G252</f>
        <v>0.49333333333333335</v>
      </c>
      <c r="C264" s="263" t="str">
        <f>IF(ESONEdge!G252&gt;0.6,ESONEdge!U252,"")</f>
        <v/>
      </c>
      <c r="D264" s="263" t="str">
        <f t="shared" si="9"/>
        <v/>
      </c>
      <c r="E264" s="263">
        <f>IF(ESONEdge!S252="Y",-10,ESONEdge!U252)</f>
        <v>-4.75</v>
      </c>
      <c r="F264" s="263">
        <f t="shared" si="10"/>
        <v>0</v>
      </c>
      <c r="G264" s="263">
        <f>SUM(F$26:F264)</f>
        <v>86.25</v>
      </c>
      <c r="J264" s="263">
        <f>IF(ESONEdge!G252&lt;0.3,ESONEdge!U252,0)</f>
        <v>0</v>
      </c>
      <c r="K264" s="263">
        <f t="shared" si="11"/>
        <v>0</v>
      </c>
    </row>
    <row r="265" spans="1:11">
      <c r="A265" s="269">
        <f>ESONEdge!B253</f>
        <v>42523</v>
      </c>
      <c r="B265" s="263">
        <f>ESONEdge!G253</f>
        <v>0.50666666666666671</v>
      </c>
      <c r="C265" s="263" t="str">
        <f>IF(ESONEdge!G253&gt;0.6,ESONEdge!U253,"")</f>
        <v/>
      </c>
      <c r="D265" s="263" t="str">
        <f t="shared" si="9"/>
        <v/>
      </c>
      <c r="E265" s="263">
        <f>IF(ESONEdge!S253="Y",-10,ESONEdge!U253)</f>
        <v>-10</v>
      </c>
      <c r="F265" s="263">
        <f t="shared" si="10"/>
        <v>0</v>
      </c>
      <c r="G265" s="263">
        <f>SUM(F$26:F265)</f>
        <v>86.25</v>
      </c>
      <c r="J265" s="263">
        <f>IF(ESONEdge!G253&lt;0.3,ESONEdge!U253,0)</f>
        <v>0</v>
      </c>
      <c r="K265" s="263">
        <f t="shared" si="11"/>
        <v>0</v>
      </c>
    </row>
    <row r="266" spans="1:11">
      <c r="A266" s="269">
        <f>ESONEdge!B254</f>
        <v>42524</v>
      </c>
      <c r="B266" s="263">
        <f>ESONEdge!G254</f>
        <v>0.66</v>
      </c>
      <c r="C266" s="263">
        <f>IF(ESONEdge!G254&gt;0.6,ESONEdge!U254,"")</f>
        <v>3.25</v>
      </c>
      <c r="D266" s="263">
        <f t="shared" si="9"/>
        <v>3.25</v>
      </c>
      <c r="E266" s="263">
        <f>IF(ESONEdge!S254="Y",-10,ESONEdge!U254)</f>
        <v>3.25</v>
      </c>
      <c r="F266" s="263">
        <f t="shared" si="10"/>
        <v>3.25</v>
      </c>
      <c r="G266" s="263">
        <f>SUM(F$26:F266)</f>
        <v>89.5</v>
      </c>
      <c r="J266" s="263">
        <f>IF(ESONEdge!G254&lt;0.3,ESONEdge!U254,0)</f>
        <v>0</v>
      </c>
      <c r="K266" s="263">
        <f t="shared" si="11"/>
        <v>0</v>
      </c>
    </row>
    <row r="267" spans="1:11">
      <c r="A267" s="269">
        <f>ESONEdge!B255</f>
        <v>42527</v>
      </c>
      <c r="B267" s="263">
        <f>ESONEdge!G255</f>
        <v>0.43</v>
      </c>
      <c r="C267" s="263" t="str">
        <f>IF(ESONEdge!G255&gt;0.6,ESONEdge!U255,"")</f>
        <v/>
      </c>
      <c r="D267" s="263" t="str">
        <f t="shared" si="9"/>
        <v/>
      </c>
      <c r="E267" s="263">
        <f>IF(ESONEdge!S255="Y",-10,ESONEdge!U255)</f>
        <v>1.5</v>
      </c>
      <c r="F267" s="263">
        <f t="shared" si="10"/>
        <v>0</v>
      </c>
      <c r="G267" s="263">
        <f>SUM(F$26:F267)</f>
        <v>89.5</v>
      </c>
      <c r="J267" s="263">
        <f>IF(ESONEdge!G255&lt;0.3,ESONEdge!U255,0)</f>
        <v>0</v>
      </c>
      <c r="K267" s="263">
        <f t="shared" si="11"/>
        <v>0</v>
      </c>
    </row>
    <row r="268" spans="1:11">
      <c r="A268" s="269">
        <f>ESONEdge!B256</f>
        <v>42528</v>
      </c>
      <c r="B268" s="263">
        <f>ESONEdge!G256</f>
        <v>0.57666666666666666</v>
      </c>
      <c r="C268" s="263" t="str">
        <f>IF(ESONEdge!G256&gt;0.6,ESONEdge!U256,"")</f>
        <v/>
      </c>
      <c r="D268" s="263" t="str">
        <f t="shared" si="9"/>
        <v/>
      </c>
      <c r="E268" s="263">
        <f>IF(ESONEdge!S256="Y",-10,ESONEdge!U256)</f>
        <v>2.25</v>
      </c>
      <c r="F268" s="263">
        <f t="shared" si="10"/>
        <v>0</v>
      </c>
      <c r="G268" s="263">
        <f>SUM(F$26:F268)</f>
        <v>89.5</v>
      </c>
      <c r="J268" s="263">
        <f>IF(ESONEdge!G256&lt;0.3,ESONEdge!U256,0)</f>
        <v>0</v>
      </c>
      <c r="K268" s="263">
        <f t="shared" si="11"/>
        <v>0</v>
      </c>
    </row>
    <row r="269" spans="1:11">
      <c r="A269" s="269">
        <f>ESONEdge!B257</f>
        <v>42529</v>
      </c>
      <c r="B269" s="263">
        <f>ESONEdge!G257</f>
        <v>0.30000000000000004</v>
      </c>
      <c r="C269" s="263" t="str">
        <f>IF(ESONEdge!G257&gt;0.6,ESONEdge!U257,"")</f>
        <v/>
      </c>
      <c r="D269" s="263" t="str">
        <f t="shared" si="9"/>
        <v/>
      </c>
      <c r="E269" s="263">
        <f>IF(ESONEdge!S257="Y",-10,ESONEdge!U257)</f>
        <v>-10</v>
      </c>
      <c r="F269" s="263">
        <f t="shared" si="10"/>
        <v>0</v>
      </c>
      <c r="G269" s="263">
        <f>SUM(F$26:F269)</f>
        <v>89.5</v>
      </c>
      <c r="J269" s="263">
        <f>IF(ESONEdge!G257&lt;0.3,ESONEdge!U257,0)</f>
        <v>0</v>
      </c>
      <c r="K269" s="263">
        <f t="shared" si="11"/>
        <v>0</v>
      </c>
    </row>
    <row r="270" spans="1:11">
      <c r="A270" s="269">
        <f>ESONEdge!B258</f>
        <v>42530</v>
      </c>
      <c r="B270" s="263">
        <f>ESONEdge!G258</f>
        <v>0.64333333333333342</v>
      </c>
      <c r="C270" s="263">
        <f>IF(ESONEdge!G258&gt;0.6,ESONEdge!U258,"")</f>
        <v>-15</v>
      </c>
      <c r="D270" s="263">
        <f t="shared" si="9"/>
        <v>-10</v>
      </c>
      <c r="E270" s="263">
        <f>IF(ESONEdge!S258="Y",-10,ESONEdge!U258)</f>
        <v>-10</v>
      </c>
      <c r="F270" s="263">
        <f t="shared" si="10"/>
        <v>-10</v>
      </c>
      <c r="G270" s="263">
        <f>SUM(F$26:F270)</f>
        <v>79.5</v>
      </c>
      <c r="J270" s="263">
        <f>IF(ESONEdge!G258&lt;0.3,ESONEdge!U258,0)</f>
        <v>0</v>
      </c>
      <c r="K270" s="263">
        <f t="shared" si="11"/>
        <v>0</v>
      </c>
    </row>
    <row r="271" spans="1:11">
      <c r="A271" s="269">
        <f>ESONEdge!B259</f>
        <v>42531</v>
      </c>
      <c r="B271" s="263">
        <f>ESONEdge!G259</f>
        <v>0.66666666666666663</v>
      </c>
      <c r="C271" s="263">
        <f>IF(ESONEdge!G259&gt;0.6,ESONEdge!U259,"")</f>
        <v>-8.25</v>
      </c>
      <c r="D271" s="263">
        <f t="shared" si="9"/>
        <v>-8.25</v>
      </c>
      <c r="E271" s="263">
        <f>IF(ESONEdge!S259="Y",-10,ESONEdge!U259)</f>
        <v>-10</v>
      </c>
      <c r="F271" s="263">
        <f t="shared" si="10"/>
        <v>-10</v>
      </c>
      <c r="G271" s="263">
        <f>SUM(F$26:F271)</f>
        <v>69.5</v>
      </c>
      <c r="J271" s="263">
        <f>IF(ESONEdge!G259&lt;0.3,ESONEdge!U259,0)</f>
        <v>0</v>
      </c>
      <c r="K271" s="263">
        <f t="shared" si="11"/>
        <v>0</v>
      </c>
    </row>
    <row r="272" spans="1:11">
      <c r="A272" s="269">
        <f>ESONEdge!B260</f>
        <v>42534</v>
      </c>
      <c r="B272" s="263">
        <f>ESONEdge!G260</f>
        <v>1.03</v>
      </c>
      <c r="C272" s="263">
        <f>IF(ESONEdge!G260&gt;0.6,ESONEdge!U260,"")</f>
        <v>-4.25</v>
      </c>
      <c r="D272" s="263">
        <f t="shared" si="9"/>
        <v>-4.25</v>
      </c>
      <c r="E272" s="263">
        <f>IF(ESONEdge!S260="Y",-10,ESONEdge!U260)</f>
        <v>-4.25</v>
      </c>
      <c r="F272" s="263">
        <f t="shared" si="10"/>
        <v>-4.25</v>
      </c>
      <c r="G272" s="263">
        <f>SUM(F$26:F272)</f>
        <v>65.25</v>
      </c>
      <c r="J272" s="263">
        <f>IF(ESONEdge!G260&lt;0.3,ESONEdge!U260,0)</f>
        <v>0</v>
      </c>
      <c r="K272" s="263">
        <f t="shared" si="11"/>
        <v>0</v>
      </c>
    </row>
    <row r="273" spans="1:11">
      <c r="A273" s="269">
        <f>ESONEdge!B261</f>
        <v>42535</v>
      </c>
      <c r="B273" s="263">
        <f>ESONEdge!G261</f>
        <v>1.3633333333333333</v>
      </c>
      <c r="C273" s="263">
        <f>IF(ESONEdge!G261&gt;0.6,ESONEdge!U261,"")</f>
        <v>5</v>
      </c>
      <c r="D273" s="263">
        <f t="shared" si="9"/>
        <v>5</v>
      </c>
      <c r="E273" s="263">
        <f>IF(ESONEdge!S261="Y",-10,ESONEdge!U261)</f>
        <v>5</v>
      </c>
      <c r="F273" s="263">
        <f t="shared" si="10"/>
        <v>5</v>
      </c>
      <c r="G273" s="263">
        <f>SUM(F$26:F273)</f>
        <v>70.25</v>
      </c>
      <c r="J273" s="263">
        <f>IF(ESONEdge!G261&lt;0.3,ESONEdge!U261,0)</f>
        <v>0</v>
      </c>
      <c r="K273" s="263">
        <f t="shared" si="11"/>
        <v>0</v>
      </c>
    </row>
    <row r="274" spans="1:11">
      <c r="A274" s="269">
        <f>ESONEdge!B262</f>
        <v>42536</v>
      </c>
      <c r="B274" s="263">
        <f>ESONEdge!G262</f>
        <v>0.40666666666666668</v>
      </c>
      <c r="C274" s="263" t="str">
        <f>IF(ESONEdge!G262&gt;0.6,ESONEdge!U262,"")</f>
        <v/>
      </c>
      <c r="D274" s="263" t="str">
        <f t="shared" si="9"/>
        <v/>
      </c>
      <c r="E274" s="263">
        <f>IF(ESONEdge!S262="Y",-10,ESONEdge!U262)</f>
        <v>-10</v>
      </c>
      <c r="F274" s="263">
        <f t="shared" si="10"/>
        <v>0</v>
      </c>
      <c r="G274" s="263">
        <f>SUM(F$26:F274)</f>
        <v>70.25</v>
      </c>
      <c r="J274" s="263">
        <f>IF(ESONEdge!G262&lt;0.3,ESONEdge!U262,0)</f>
        <v>0</v>
      </c>
      <c r="K274" s="263">
        <f t="shared" si="11"/>
        <v>0</v>
      </c>
    </row>
    <row r="275" spans="1:11">
      <c r="A275" s="269">
        <f>ESONEdge!B263</f>
        <v>42537</v>
      </c>
      <c r="B275" s="263">
        <f>ESONEdge!G263</f>
        <v>0.61333333333333329</v>
      </c>
      <c r="C275" s="263">
        <f>IF(ESONEdge!G263&gt;0.6,ESONEdge!U263,"")</f>
        <v>-2.25</v>
      </c>
      <c r="D275" s="263">
        <f t="shared" si="9"/>
        <v>-2.25</v>
      </c>
      <c r="E275" s="263">
        <f>IF(ESONEdge!S263="Y",-10,ESONEdge!U263)</f>
        <v>-2.25</v>
      </c>
      <c r="F275" s="263">
        <f t="shared" si="10"/>
        <v>-2.25</v>
      </c>
      <c r="G275" s="263">
        <f>SUM(F$26:F275)</f>
        <v>68</v>
      </c>
      <c r="J275" s="263">
        <f>IF(ESONEdge!G263&lt;0.3,ESONEdge!U263,0)</f>
        <v>0</v>
      </c>
      <c r="K275" s="263">
        <f t="shared" si="11"/>
        <v>0</v>
      </c>
    </row>
    <row r="276" spans="1:11">
      <c r="A276" s="269">
        <f>ESONEdge!B264</f>
        <v>42538</v>
      </c>
      <c r="B276" s="263">
        <f>ESONEdge!G264</f>
        <v>0.47333333333333333</v>
      </c>
      <c r="C276" s="263" t="str">
        <f>IF(ESONEdge!G264&gt;0.6,ESONEdge!U264,"")</f>
        <v/>
      </c>
      <c r="D276" s="263" t="str">
        <f t="shared" si="9"/>
        <v/>
      </c>
      <c r="E276" s="263">
        <f>IF(ESONEdge!S264="Y",-10,ESONEdge!U264)</f>
        <v>26</v>
      </c>
      <c r="F276" s="263">
        <f t="shared" si="10"/>
        <v>0</v>
      </c>
      <c r="G276" s="263">
        <f>SUM(F$26:F276)</f>
        <v>68</v>
      </c>
      <c r="J276" s="263">
        <f>IF(ESONEdge!G264&lt;0.3,ESONEdge!U264,0)</f>
        <v>0</v>
      </c>
      <c r="K276" s="263">
        <f t="shared" si="11"/>
        <v>0</v>
      </c>
    </row>
    <row r="277" spans="1:11">
      <c r="A277" s="269">
        <f>ESONEdge!B265</f>
        <v>42541</v>
      </c>
      <c r="B277" s="263">
        <f>ESONEdge!G265</f>
        <v>0.5</v>
      </c>
      <c r="C277" s="263" t="str">
        <f>IF(ESONEdge!G265&gt;0.6,ESONEdge!U265,"")</f>
        <v/>
      </c>
      <c r="D277" s="263" t="str">
        <f t="shared" si="9"/>
        <v/>
      </c>
      <c r="E277" s="263">
        <f>IF(ESONEdge!S265="Y",-10,ESONEdge!U265)</f>
        <v>4.75</v>
      </c>
      <c r="F277" s="263">
        <f t="shared" si="10"/>
        <v>0</v>
      </c>
      <c r="G277" s="263">
        <f>SUM(F$26:F277)</f>
        <v>68</v>
      </c>
      <c r="J277" s="263">
        <f>IF(ESONEdge!G265&lt;0.3,ESONEdge!U265,0)</f>
        <v>0</v>
      </c>
      <c r="K277" s="263">
        <f t="shared" si="11"/>
        <v>0</v>
      </c>
    </row>
    <row r="278" spans="1:11">
      <c r="A278" s="269">
        <f>ESONEdge!B266</f>
        <v>42542</v>
      </c>
      <c r="B278" s="263">
        <f>ESONEdge!G266</f>
        <v>2.1733333333333333</v>
      </c>
      <c r="C278" s="263">
        <f>IF(ESONEdge!G266&gt;0.6,ESONEdge!U266,"")</f>
        <v>2.25</v>
      </c>
      <c r="D278" s="263">
        <f t="shared" si="9"/>
        <v>2.25</v>
      </c>
      <c r="E278" s="263">
        <f>IF(ESONEdge!S266="Y",-10,ESONEdge!U266)</f>
        <v>2.25</v>
      </c>
      <c r="F278" s="263">
        <f t="shared" si="10"/>
        <v>2.25</v>
      </c>
      <c r="G278" s="263">
        <f>SUM(F$26:F278)</f>
        <v>70.25</v>
      </c>
      <c r="J278" s="263">
        <f>IF(ESONEdge!G266&lt;0.3,ESONEdge!U266,0)</f>
        <v>0</v>
      </c>
      <c r="K278" s="263">
        <f t="shared" si="11"/>
        <v>0</v>
      </c>
    </row>
    <row r="279" spans="1:11">
      <c r="A279" s="269">
        <f>ESONEdge!B267</f>
        <v>42543</v>
      </c>
      <c r="B279" s="263">
        <f>ESONEdge!G267</f>
        <v>0.45666666666666672</v>
      </c>
      <c r="C279" s="263" t="str">
        <f>IF(ESONEdge!G267&gt;0.6,ESONEdge!U267,"")</f>
        <v/>
      </c>
      <c r="D279" s="263" t="str">
        <f t="shared" si="9"/>
        <v/>
      </c>
      <c r="E279" s="263">
        <f>IF(ESONEdge!S267="Y",-10,ESONEdge!U267)</f>
        <v>17</v>
      </c>
      <c r="F279" s="263">
        <f t="shared" si="10"/>
        <v>0</v>
      </c>
      <c r="G279" s="263">
        <f>SUM(F$26:F279)</f>
        <v>70.25</v>
      </c>
      <c r="J279" s="263">
        <f>IF(ESONEdge!G267&lt;0.3,ESONEdge!U267,0)</f>
        <v>0</v>
      </c>
      <c r="K279" s="263">
        <f t="shared" si="11"/>
        <v>0</v>
      </c>
    </row>
    <row r="280" spans="1:11">
      <c r="A280" s="269">
        <f>ESONEdge!B268</f>
        <v>42544</v>
      </c>
      <c r="B280" s="263">
        <f>ESONEdge!G268</f>
        <v>0.51333333333333331</v>
      </c>
      <c r="C280" s="263" t="str">
        <f>IF(ESONEdge!G268&gt;0.6,ESONEdge!U268,"")</f>
        <v/>
      </c>
      <c r="D280" s="263" t="str">
        <f t="shared" si="9"/>
        <v/>
      </c>
      <c r="E280" s="263">
        <f>IF(ESONEdge!S268="Y",-10,ESONEdge!U268)</f>
        <v>-74.5</v>
      </c>
      <c r="F280" s="263">
        <f t="shared" si="10"/>
        <v>0</v>
      </c>
      <c r="G280" s="263">
        <f>SUM(F$26:F280)</f>
        <v>70.25</v>
      </c>
      <c r="J280" s="263">
        <f>IF(ESONEdge!G268&lt;0.3,ESONEdge!U268,0)</f>
        <v>0</v>
      </c>
      <c r="K280" s="263">
        <f t="shared" si="11"/>
        <v>0</v>
      </c>
    </row>
    <row r="281" spans="1:11">
      <c r="A281" s="269">
        <f>ESONEdge!B269</f>
        <v>42545</v>
      </c>
      <c r="B281" s="263">
        <f>ESONEdge!G269</f>
        <v>1.4633333333333336</v>
      </c>
      <c r="C281" s="263">
        <f>IF(ESONEdge!G269&gt;0.6,ESONEdge!U269,"")</f>
        <v>-11.25</v>
      </c>
      <c r="D281" s="263">
        <f t="shared" si="9"/>
        <v>-10</v>
      </c>
      <c r="E281" s="263">
        <f>IF(ESONEdge!S269="Y",-10,ESONEdge!U269)</f>
        <v>-10</v>
      </c>
      <c r="F281" s="263">
        <f t="shared" si="10"/>
        <v>-10</v>
      </c>
      <c r="G281" s="263">
        <f>SUM(F$26:F281)</f>
        <v>60.25</v>
      </c>
      <c r="J281" s="263">
        <f>IF(ESONEdge!G269&lt;0.3,ESONEdge!U269,0)</f>
        <v>0</v>
      </c>
      <c r="K281" s="263">
        <f t="shared" si="11"/>
        <v>0</v>
      </c>
    </row>
    <row r="282" spans="1:11">
      <c r="A282" s="269">
        <f>ESONEdge!B270</f>
        <v>42548</v>
      </c>
      <c r="B282" s="263">
        <f>ESONEdge!G270</f>
        <v>0.62666666666666671</v>
      </c>
      <c r="C282" s="263">
        <f>IF(ESONEdge!G270&gt;0.6,ESONEdge!U270,"")</f>
        <v>25.25</v>
      </c>
      <c r="D282" s="263">
        <f t="shared" si="9"/>
        <v>25.25</v>
      </c>
      <c r="E282" s="263">
        <f>IF(ESONEdge!S270="Y",-10,ESONEdge!U270)</f>
        <v>25.25</v>
      </c>
      <c r="F282" s="263">
        <f t="shared" si="10"/>
        <v>25.25</v>
      </c>
      <c r="G282" s="263">
        <f>SUM(F$26:F282)</f>
        <v>85.5</v>
      </c>
      <c r="J282" s="263">
        <f>IF(ESONEdge!G270&lt;0.3,ESONEdge!U270,0)</f>
        <v>0</v>
      </c>
      <c r="K282" s="263">
        <f t="shared" si="11"/>
        <v>0</v>
      </c>
    </row>
    <row r="283" spans="1:11">
      <c r="A283" s="269">
        <f>ESONEdge!B271</f>
        <v>42549</v>
      </c>
      <c r="B283" s="263">
        <f>ESONEdge!G271</f>
        <v>0.53333333333333333</v>
      </c>
      <c r="C283" s="263" t="str">
        <f>IF(ESONEdge!G271&gt;0.6,ESONEdge!U271,"")</f>
        <v/>
      </c>
      <c r="D283" s="263" t="str">
        <f t="shared" ref="D283:D346" si="12">IF(C283&lt;-10,-10,C283)</f>
        <v/>
      </c>
      <c r="E283" s="263">
        <f>IF(ESONEdge!S271="Y",-10,ESONEdge!U271)</f>
        <v>15.5</v>
      </c>
      <c r="F283" s="263">
        <f t="shared" ref="F283:F346" si="13">IF(B283&gt;0.6,E283,0)</f>
        <v>0</v>
      </c>
      <c r="G283" s="263">
        <f>SUM(F$26:F283)</f>
        <v>85.5</v>
      </c>
      <c r="J283" s="263">
        <f>IF(ESONEdge!G271&lt;0.3,ESONEdge!U271,0)</f>
        <v>0</v>
      </c>
      <c r="K283" s="263">
        <f t="shared" ref="K283:K346" si="14">IF(J283&gt;10,10,J283)</f>
        <v>0</v>
      </c>
    </row>
    <row r="284" spans="1:11">
      <c r="A284" s="269">
        <f>ESONEdge!B272</f>
        <v>42550</v>
      </c>
      <c r="B284" s="263">
        <f>ESONEdge!G272</f>
        <v>0.34</v>
      </c>
      <c r="C284" s="263" t="str">
        <f>IF(ESONEdge!G272&gt;0.6,ESONEdge!U272,"")</f>
        <v/>
      </c>
      <c r="D284" s="263" t="str">
        <f t="shared" si="12"/>
        <v/>
      </c>
      <c r="E284" s="263">
        <f>IF(ESONEdge!S272="Y",-10,ESONEdge!U272)</f>
        <v>-10</v>
      </c>
      <c r="F284" s="263">
        <f t="shared" si="13"/>
        <v>0</v>
      </c>
      <c r="G284" s="263">
        <f>SUM(F$26:F284)</f>
        <v>85.5</v>
      </c>
      <c r="J284" s="263">
        <f>IF(ESONEdge!G272&lt;0.3,ESONEdge!U272,0)</f>
        <v>0</v>
      </c>
      <c r="K284" s="263">
        <f t="shared" si="14"/>
        <v>0</v>
      </c>
    </row>
    <row r="285" spans="1:11">
      <c r="A285" s="269">
        <f>ESONEdge!B273</f>
        <v>42551</v>
      </c>
      <c r="B285" s="263">
        <f>ESONEdge!G273</f>
        <v>0.45</v>
      </c>
      <c r="C285" s="263" t="str">
        <f>IF(ESONEdge!G273&gt;0.6,ESONEdge!U273,"")</f>
        <v/>
      </c>
      <c r="D285" s="263" t="str">
        <f t="shared" si="12"/>
        <v/>
      </c>
      <c r="E285" s="263">
        <f>IF(ESONEdge!S273="Y",-10,ESONEdge!U273)</f>
        <v>0.75</v>
      </c>
      <c r="F285" s="263">
        <f t="shared" si="13"/>
        <v>0</v>
      </c>
      <c r="G285" s="263">
        <f>SUM(F$26:F285)</f>
        <v>85.5</v>
      </c>
      <c r="J285" s="263">
        <f>IF(ESONEdge!G273&lt;0.3,ESONEdge!U273,0)</f>
        <v>0</v>
      </c>
      <c r="K285" s="263">
        <f t="shared" si="14"/>
        <v>0</v>
      </c>
    </row>
    <row r="286" spans="1:11">
      <c r="A286" s="269">
        <f>ESONEdge!B274</f>
        <v>42552</v>
      </c>
      <c r="B286" s="263">
        <f>ESONEdge!G274</f>
        <v>0.52666666666666673</v>
      </c>
      <c r="C286" s="263" t="str">
        <f>IF(ESONEdge!G274&gt;0.6,ESONEdge!U274,"")</f>
        <v/>
      </c>
      <c r="D286" s="263" t="str">
        <f t="shared" si="12"/>
        <v/>
      </c>
      <c r="E286" s="263">
        <f>IF(ESONEdge!S274="Y",-10,ESONEdge!U274)</f>
        <v>-10</v>
      </c>
      <c r="F286" s="263">
        <f t="shared" si="13"/>
        <v>0</v>
      </c>
      <c r="G286" s="263">
        <f>SUM(F$26:F286)</f>
        <v>85.5</v>
      </c>
      <c r="J286" s="263">
        <f>IF(ESONEdge!G274&lt;0.3,ESONEdge!U274,0)</f>
        <v>0</v>
      </c>
      <c r="K286" s="263">
        <f t="shared" si="14"/>
        <v>0</v>
      </c>
    </row>
    <row r="287" spans="1:11">
      <c r="A287" s="269">
        <f>ESONEdge!B275</f>
        <v>42555</v>
      </c>
      <c r="B287" s="263">
        <f>ESONEdge!G275</f>
        <v>0</v>
      </c>
      <c r="C287" s="263" t="str">
        <f>IF(ESONEdge!G275&gt;0.6,ESONEdge!U275,"")</f>
        <v/>
      </c>
      <c r="D287" s="263" t="str">
        <f t="shared" si="12"/>
        <v/>
      </c>
      <c r="E287" s="263">
        <f>IF(ESONEdge!S275="Y",-10,ESONEdge!U275)</f>
        <v>0</v>
      </c>
      <c r="F287" s="263">
        <f t="shared" si="13"/>
        <v>0</v>
      </c>
      <c r="G287" s="263">
        <f>SUM(F$26:F287)</f>
        <v>85.5</v>
      </c>
      <c r="J287" s="263">
        <f>IF(ESONEdge!G275&lt;0.3,ESONEdge!U275,0)</f>
        <v>0</v>
      </c>
      <c r="K287" s="263">
        <f t="shared" si="14"/>
        <v>0</v>
      </c>
    </row>
    <row r="288" spans="1:11">
      <c r="A288" s="269">
        <f>ESONEdge!B276</f>
        <v>42556</v>
      </c>
      <c r="B288" s="263">
        <f>ESONEdge!G276</f>
        <v>0.52333333333333332</v>
      </c>
      <c r="C288" s="263" t="str">
        <f>IF(ESONEdge!G276&gt;0.6,ESONEdge!U276,"")</f>
        <v/>
      </c>
      <c r="D288" s="263" t="str">
        <f t="shared" si="12"/>
        <v/>
      </c>
      <c r="E288" s="263">
        <f>IF(ESONEdge!S276="Y",-10,ESONEdge!U276)</f>
        <v>-10</v>
      </c>
      <c r="F288" s="263">
        <f t="shared" si="13"/>
        <v>0</v>
      </c>
      <c r="G288" s="263">
        <f>SUM(F$26:F288)</f>
        <v>85.5</v>
      </c>
      <c r="J288" s="263">
        <f>IF(ESONEdge!G276&lt;0.3,ESONEdge!U276,0)</f>
        <v>0</v>
      </c>
      <c r="K288" s="263">
        <f t="shared" si="14"/>
        <v>0</v>
      </c>
    </row>
    <row r="289" spans="1:11">
      <c r="A289" s="269">
        <f>ESONEdge!B277</f>
        <v>42557</v>
      </c>
      <c r="B289" s="263">
        <f>ESONEdge!G277</f>
        <v>0.79666666666666675</v>
      </c>
      <c r="C289" s="263">
        <f>IF(ESONEdge!G277&gt;0.6,ESONEdge!U277,"")</f>
        <v>0.5</v>
      </c>
      <c r="D289" s="263">
        <f t="shared" si="12"/>
        <v>0.5</v>
      </c>
      <c r="E289" s="263">
        <f>IF(ESONEdge!S277="Y",-10,ESONEdge!U277)</f>
        <v>0.5</v>
      </c>
      <c r="F289" s="263">
        <f t="shared" si="13"/>
        <v>0.5</v>
      </c>
      <c r="G289" s="263">
        <f>SUM(F$26:F289)</f>
        <v>86</v>
      </c>
      <c r="J289" s="263">
        <f>IF(ESONEdge!G277&lt;0.3,ESONEdge!U277,0)</f>
        <v>0</v>
      </c>
      <c r="K289" s="263">
        <f t="shared" si="14"/>
        <v>0</v>
      </c>
    </row>
    <row r="290" spans="1:11">
      <c r="A290" s="269">
        <f>ESONEdge!B278</f>
        <v>42558</v>
      </c>
      <c r="B290" s="263">
        <f>ESONEdge!G278</f>
        <v>0.75666666666666671</v>
      </c>
      <c r="C290" s="263">
        <f>IF(ESONEdge!G278&gt;0.6,ESONEdge!U278,"")</f>
        <v>14</v>
      </c>
      <c r="D290" s="263">
        <f t="shared" si="12"/>
        <v>14</v>
      </c>
      <c r="E290" s="263">
        <f>IF(ESONEdge!S278="Y",-10,ESONEdge!U278)</f>
        <v>14</v>
      </c>
      <c r="F290" s="263">
        <f t="shared" si="13"/>
        <v>14</v>
      </c>
      <c r="G290" s="263">
        <f>SUM(F$26:F290)</f>
        <v>100</v>
      </c>
      <c r="J290" s="263">
        <f>IF(ESONEdge!G278&lt;0.3,ESONEdge!U278,0)</f>
        <v>0</v>
      </c>
      <c r="K290" s="263">
        <f t="shared" si="14"/>
        <v>0</v>
      </c>
    </row>
    <row r="291" spans="1:11">
      <c r="A291" s="269">
        <f>ESONEdge!B279</f>
        <v>42559</v>
      </c>
      <c r="B291" s="263">
        <f>ESONEdge!G279</f>
        <v>0.43333333333333335</v>
      </c>
      <c r="C291" s="263" t="str">
        <f>IF(ESONEdge!G279&gt;0.6,ESONEdge!U279,"")</f>
        <v/>
      </c>
      <c r="D291" s="263" t="str">
        <f t="shared" si="12"/>
        <v/>
      </c>
      <c r="E291" s="263">
        <f>IF(ESONEdge!S279="Y",-10,ESONEdge!U279)</f>
        <v>7.5</v>
      </c>
      <c r="F291" s="263">
        <f t="shared" si="13"/>
        <v>0</v>
      </c>
      <c r="G291" s="263">
        <f>SUM(F$26:F291)</f>
        <v>100</v>
      </c>
      <c r="J291" s="263">
        <f>IF(ESONEdge!G279&lt;0.3,ESONEdge!U279,0)</f>
        <v>0</v>
      </c>
      <c r="K291" s="263">
        <f t="shared" si="14"/>
        <v>0</v>
      </c>
    </row>
    <row r="292" spans="1:11">
      <c r="A292" s="269">
        <f>ESONEdge!B280</f>
        <v>42562</v>
      </c>
      <c r="B292" s="263">
        <f>ESONEdge!G280</f>
        <v>0.48666666666666664</v>
      </c>
      <c r="C292" s="263" t="str">
        <f>IF(ESONEdge!G280&gt;0.6,ESONEdge!U280,"")</f>
        <v/>
      </c>
      <c r="D292" s="263" t="str">
        <f t="shared" si="12"/>
        <v/>
      </c>
      <c r="E292" s="263">
        <f>IF(ESONEdge!S280="Y",-10,ESONEdge!U280)</f>
        <v>10.5</v>
      </c>
      <c r="F292" s="263">
        <f t="shared" si="13"/>
        <v>0</v>
      </c>
      <c r="G292" s="263">
        <f>SUM(F$26:F292)</f>
        <v>100</v>
      </c>
      <c r="J292" s="263">
        <f>IF(ESONEdge!G280&lt;0.3,ESONEdge!U280,0)</f>
        <v>0</v>
      </c>
      <c r="K292" s="263">
        <f t="shared" si="14"/>
        <v>0</v>
      </c>
    </row>
    <row r="293" spans="1:11">
      <c r="A293" s="269">
        <f>ESONEdge!B281</f>
        <v>42563</v>
      </c>
      <c r="B293" s="263">
        <f>ESONEdge!G281</f>
        <v>0.37333333333333335</v>
      </c>
      <c r="C293" s="263" t="str">
        <f>IF(ESONEdge!G281&gt;0.6,ESONEdge!U281,"")</f>
        <v/>
      </c>
      <c r="D293" s="263" t="str">
        <f t="shared" si="12"/>
        <v/>
      </c>
      <c r="E293" s="263">
        <f>IF(ESONEdge!S281="Y",-10,ESONEdge!U281)</f>
        <v>4.75</v>
      </c>
      <c r="F293" s="263">
        <f t="shared" si="13"/>
        <v>0</v>
      </c>
      <c r="G293" s="263">
        <f>SUM(F$26:F293)</f>
        <v>100</v>
      </c>
      <c r="J293" s="263">
        <f>IF(ESONEdge!G281&lt;0.3,ESONEdge!U281,0)</f>
        <v>0</v>
      </c>
      <c r="K293" s="263">
        <f t="shared" si="14"/>
        <v>0</v>
      </c>
    </row>
    <row r="294" spans="1:11">
      <c r="A294" s="269">
        <f>ESONEdge!B282</f>
        <v>42564</v>
      </c>
      <c r="B294" s="263">
        <f>ESONEdge!G282</f>
        <v>0.59666666666666668</v>
      </c>
      <c r="C294" s="263" t="str">
        <f>IF(ESONEdge!G282&gt;0.6,ESONEdge!U282,"")</f>
        <v/>
      </c>
      <c r="D294" s="263" t="str">
        <f t="shared" si="12"/>
        <v/>
      </c>
      <c r="E294" s="263">
        <f>IF(ESONEdge!S282="Y",-10,ESONEdge!U282)</f>
        <v>14.5</v>
      </c>
      <c r="F294" s="263">
        <f t="shared" si="13"/>
        <v>0</v>
      </c>
      <c r="G294" s="263">
        <f>SUM(F$26:F294)</f>
        <v>100</v>
      </c>
      <c r="J294" s="263">
        <f>IF(ESONEdge!G282&lt;0.3,ESONEdge!U282,0)</f>
        <v>0</v>
      </c>
      <c r="K294" s="263">
        <f t="shared" si="14"/>
        <v>0</v>
      </c>
    </row>
    <row r="295" spans="1:11">
      <c r="A295" s="269">
        <f>ESONEdge!B283</f>
        <v>42565</v>
      </c>
      <c r="B295" s="263">
        <f>ESONEdge!G283</f>
        <v>0.46</v>
      </c>
      <c r="C295" s="263" t="str">
        <f>IF(ESONEdge!G283&gt;0.6,ESONEdge!U283,"")</f>
        <v/>
      </c>
      <c r="D295" s="263" t="str">
        <f t="shared" si="12"/>
        <v/>
      </c>
      <c r="E295" s="263">
        <f>IF(ESONEdge!S283="Y",-10,ESONEdge!U283)</f>
        <v>6.25</v>
      </c>
      <c r="F295" s="263">
        <f t="shared" si="13"/>
        <v>0</v>
      </c>
      <c r="G295" s="263">
        <f>SUM(F$26:F295)</f>
        <v>100</v>
      </c>
      <c r="J295" s="263">
        <f>IF(ESONEdge!G283&lt;0.3,ESONEdge!U283,0)</f>
        <v>0</v>
      </c>
      <c r="K295" s="263">
        <f t="shared" si="14"/>
        <v>0</v>
      </c>
    </row>
    <row r="296" spans="1:11">
      <c r="A296" s="269">
        <f>ESONEdge!B284</f>
        <v>42566</v>
      </c>
      <c r="B296" s="263">
        <f>ESONEdge!G284</f>
        <v>0.54666666666666675</v>
      </c>
      <c r="C296" s="263" t="str">
        <f>IF(ESONEdge!G284&gt;0.6,ESONEdge!U284,"")</f>
        <v/>
      </c>
      <c r="D296" s="263" t="str">
        <f t="shared" si="12"/>
        <v/>
      </c>
      <c r="E296" s="263">
        <f>IF(ESONEdge!S284="Y",-10,ESONEdge!U284)</f>
        <v>3.5</v>
      </c>
      <c r="F296" s="263">
        <f t="shared" si="13"/>
        <v>0</v>
      </c>
      <c r="G296" s="263">
        <f>SUM(F$26:F296)</f>
        <v>100</v>
      </c>
      <c r="J296" s="263">
        <f>IF(ESONEdge!G284&lt;0.3,ESONEdge!U284,0)</f>
        <v>0</v>
      </c>
      <c r="K296" s="263">
        <f t="shared" si="14"/>
        <v>0</v>
      </c>
    </row>
    <row r="297" spans="1:11">
      <c r="A297" s="269">
        <f>ESONEdge!B285</f>
        <v>42569</v>
      </c>
      <c r="B297" s="263">
        <f>ESONEdge!G285</f>
        <v>0.49</v>
      </c>
      <c r="C297" s="263" t="str">
        <f>IF(ESONEdge!G285&gt;0.6,ESONEdge!U285,"")</f>
        <v/>
      </c>
      <c r="D297" s="263" t="str">
        <f t="shared" si="12"/>
        <v/>
      </c>
      <c r="E297" s="263">
        <f>IF(ESONEdge!S285="Y",-10,ESONEdge!U285)</f>
        <v>-3.75</v>
      </c>
      <c r="F297" s="263">
        <f t="shared" si="13"/>
        <v>0</v>
      </c>
      <c r="G297" s="263">
        <f>SUM(F$26:F297)</f>
        <v>100</v>
      </c>
      <c r="J297" s="263">
        <f>IF(ESONEdge!G285&lt;0.3,ESONEdge!U285,0)</f>
        <v>0</v>
      </c>
      <c r="K297" s="263">
        <f t="shared" si="14"/>
        <v>0</v>
      </c>
    </row>
    <row r="298" spans="1:11">
      <c r="A298" s="269">
        <f>ESONEdge!B286</f>
        <v>42570</v>
      </c>
      <c r="B298" s="263">
        <f>ESONEdge!G286</f>
        <v>0.62</v>
      </c>
      <c r="C298" s="263">
        <f>IF(ESONEdge!G286&gt;0.6,ESONEdge!U286,"")</f>
        <v>5.75</v>
      </c>
      <c r="D298" s="263">
        <f t="shared" si="12"/>
        <v>5.75</v>
      </c>
      <c r="E298" s="263">
        <f>IF(ESONEdge!S286="Y",-10,ESONEdge!U286)</f>
        <v>5.75</v>
      </c>
      <c r="F298" s="263">
        <f t="shared" si="13"/>
        <v>5.75</v>
      </c>
      <c r="G298" s="263">
        <f>SUM(F$26:F298)</f>
        <v>105.75</v>
      </c>
      <c r="J298" s="263">
        <f>IF(ESONEdge!G286&lt;0.3,ESONEdge!U286,0)</f>
        <v>0</v>
      </c>
      <c r="K298" s="263">
        <f t="shared" si="14"/>
        <v>0</v>
      </c>
    </row>
    <row r="299" spans="1:11">
      <c r="A299" s="269">
        <f>ESONEdge!B287</f>
        <v>42571</v>
      </c>
      <c r="B299" s="263">
        <f>ESONEdge!G287</f>
        <v>0.57999999999999996</v>
      </c>
      <c r="C299" s="263" t="str">
        <f>IF(ESONEdge!G287&gt;0.6,ESONEdge!U287,"")</f>
        <v/>
      </c>
      <c r="D299" s="263" t="str">
        <f t="shared" si="12"/>
        <v/>
      </c>
      <c r="E299" s="263">
        <f>IF(ESONEdge!S287="Y",-10,ESONEdge!U287)</f>
        <v>-1.5</v>
      </c>
      <c r="F299" s="263">
        <f t="shared" si="13"/>
        <v>0</v>
      </c>
      <c r="G299" s="263">
        <f>SUM(F$26:F299)</f>
        <v>105.75</v>
      </c>
      <c r="J299" s="263">
        <f>IF(ESONEdge!G287&lt;0.3,ESONEdge!U287,0)</f>
        <v>0</v>
      </c>
      <c r="K299" s="263">
        <f t="shared" si="14"/>
        <v>0</v>
      </c>
    </row>
    <row r="300" spans="1:11">
      <c r="A300" s="269">
        <f>ESONEdge!B288</f>
        <v>42572</v>
      </c>
      <c r="B300" s="263">
        <f>ESONEdge!G288</f>
        <v>0.58666666666666667</v>
      </c>
      <c r="C300" s="263" t="str">
        <f>IF(ESONEdge!G288&gt;0.6,ESONEdge!U288,"")</f>
        <v/>
      </c>
      <c r="D300" s="263" t="str">
        <f t="shared" si="12"/>
        <v/>
      </c>
      <c r="E300" s="263">
        <f>IF(ESONEdge!S288="Y",-10,ESONEdge!U288)</f>
        <v>1.75</v>
      </c>
      <c r="F300" s="263">
        <f t="shared" si="13"/>
        <v>0</v>
      </c>
      <c r="G300" s="263">
        <f>SUM(F$26:F300)</f>
        <v>105.75</v>
      </c>
      <c r="J300" s="263">
        <f>IF(ESONEdge!G288&lt;0.3,ESONEdge!U288,0)</f>
        <v>0</v>
      </c>
      <c r="K300" s="263">
        <f t="shared" si="14"/>
        <v>0</v>
      </c>
    </row>
    <row r="301" spans="1:11">
      <c r="A301" s="269">
        <f>ESONEdge!B289</f>
        <v>42573</v>
      </c>
      <c r="B301" s="263">
        <f>ESONEdge!G289</f>
        <v>0.56000000000000005</v>
      </c>
      <c r="C301" s="263" t="str">
        <f>IF(ESONEdge!G289&gt;0.6,ESONEdge!U289,"")</f>
        <v/>
      </c>
      <c r="D301" s="263" t="str">
        <f t="shared" si="12"/>
        <v/>
      </c>
      <c r="E301" s="263">
        <f>IF(ESONEdge!S289="Y",-10,ESONEdge!U289)</f>
        <v>-1.25</v>
      </c>
      <c r="F301" s="263">
        <f t="shared" si="13"/>
        <v>0</v>
      </c>
      <c r="G301" s="263">
        <f>SUM(F$26:F301)</f>
        <v>105.75</v>
      </c>
      <c r="J301" s="263">
        <f>IF(ESONEdge!G289&lt;0.3,ESONEdge!U289,0)</f>
        <v>0</v>
      </c>
      <c r="K301" s="263">
        <f t="shared" si="14"/>
        <v>0</v>
      </c>
    </row>
    <row r="302" spans="1:11">
      <c r="A302" s="269">
        <f>ESONEdge!B290</f>
        <v>42576</v>
      </c>
      <c r="B302" s="263">
        <f>ESONEdge!G290</f>
        <v>0.47333333333333333</v>
      </c>
      <c r="C302" s="263" t="str">
        <f>IF(ESONEdge!G290&gt;0.6,ESONEdge!U290,"")</f>
        <v/>
      </c>
      <c r="D302" s="263" t="str">
        <f t="shared" si="12"/>
        <v/>
      </c>
      <c r="E302" s="263">
        <f>IF(ESONEdge!S290="Y",-10,ESONEdge!U290)</f>
        <v>-0.75</v>
      </c>
      <c r="F302" s="263">
        <f t="shared" si="13"/>
        <v>0</v>
      </c>
      <c r="G302" s="263">
        <f>SUM(F$26:F302)</f>
        <v>105.75</v>
      </c>
      <c r="J302" s="263">
        <f>IF(ESONEdge!G290&lt;0.3,ESONEdge!U290,0)</f>
        <v>0</v>
      </c>
      <c r="K302" s="263">
        <f t="shared" si="14"/>
        <v>0</v>
      </c>
    </row>
    <row r="303" spans="1:11">
      <c r="A303" s="269">
        <f>ESONEdge!B291</f>
        <v>42577</v>
      </c>
      <c r="B303" s="263">
        <f>ESONEdge!G291</f>
        <v>0.58333333333333337</v>
      </c>
      <c r="C303" s="263" t="str">
        <f>IF(ESONEdge!G291&gt;0.6,ESONEdge!U291,"")</f>
        <v/>
      </c>
      <c r="D303" s="263" t="str">
        <f t="shared" si="12"/>
        <v/>
      </c>
      <c r="E303" s="263">
        <f>IF(ESONEdge!S291="Y",-10,ESONEdge!U291)</f>
        <v>6.5</v>
      </c>
      <c r="F303" s="263">
        <f t="shared" si="13"/>
        <v>0</v>
      </c>
      <c r="G303" s="263">
        <f>SUM(F$26:F303)</f>
        <v>105.75</v>
      </c>
      <c r="J303" s="263">
        <f>IF(ESONEdge!G291&lt;0.3,ESONEdge!U291,0)</f>
        <v>0</v>
      </c>
      <c r="K303" s="263">
        <f t="shared" si="14"/>
        <v>0</v>
      </c>
    </row>
    <row r="304" spans="1:11">
      <c r="A304" s="269">
        <f>ESONEdge!B292</f>
        <v>42578</v>
      </c>
      <c r="B304" s="263">
        <f>ESONEdge!G292</f>
        <v>0.68333333333333324</v>
      </c>
      <c r="C304" s="263">
        <f>IF(ESONEdge!G292&gt;0.6,ESONEdge!U292,"")</f>
        <v>-1.5</v>
      </c>
      <c r="D304" s="263">
        <f t="shared" si="12"/>
        <v>-1.5</v>
      </c>
      <c r="E304" s="263">
        <f>IF(ESONEdge!S292="Y",-10,ESONEdge!U292)</f>
        <v>-1.5</v>
      </c>
      <c r="F304" s="263">
        <f t="shared" si="13"/>
        <v>-1.5</v>
      </c>
      <c r="G304" s="263">
        <f>SUM(F$26:F304)</f>
        <v>104.25</v>
      </c>
      <c r="J304" s="263">
        <f>IF(ESONEdge!G292&lt;0.3,ESONEdge!U292,0)</f>
        <v>0</v>
      </c>
      <c r="K304" s="263">
        <f t="shared" si="14"/>
        <v>0</v>
      </c>
    </row>
    <row r="305" spans="1:11">
      <c r="A305" s="269">
        <f>ESONEdge!B293</f>
        <v>42579</v>
      </c>
      <c r="B305" s="263">
        <f>ESONEdge!G293</f>
        <v>0.54</v>
      </c>
      <c r="C305" s="263" t="str">
        <f>IF(ESONEdge!G293&gt;0.6,ESONEdge!U293,"")</f>
        <v/>
      </c>
      <c r="D305" s="263" t="str">
        <f t="shared" si="12"/>
        <v/>
      </c>
      <c r="E305" s="263">
        <f>IF(ESONEdge!S293="Y",-10,ESONEdge!U293)</f>
        <v>-3.25</v>
      </c>
      <c r="F305" s="263">
        <f t="shared" si="13"/>
        <v>0</v>
      </c>
      <c r="G305" s="263">
        <f>SUM(F$26:F305)</f>
        <v>104.25</v>
      </c>
      <c r="J305" s="263">
        <f>IF(ESONEdge!G293&lt;0.3,ESONEdge!U293,0)</f>
        <v>0</v>
      </c>
      <c r="K305" s="263">
        <f t="shared" si="14"/>
        <v>0</v>
      </c>
    </row>
    <row r="306" spans="1:11">
      <c r="A306" s="269">
        <f>ESONEdge!B294</f>
        <v>42580</v>
      </c>
      <c r="B306" s="263">
        <f>ESONEdge!G294</f>
        <v>0.48000000000000004</v>
      </c>
      <c r="C306" s="263" t="str">
        <f>IF(ESONEdge!G294&gt;0.6,ESONEdge!U294,"")</f>
        <v/>
      </c>
      <c r="D306" s="263" t="str">
        <f t="shared" si="12"/>
        <v/>
      </c>
      <c r="E306" s="263">
        <f>IF(ESONEdge!S294="Y",-10,ESONEdge!U294)</f>
        <v>-2.5</v>
      </c>
      <c r="F306" s="263">
        <f t="shared" si="13"/>
        <v>0</v>
      </c>
      <c r="G306" s="263">
        <f>SUM(F$26:F306)</f>
        <v>104.25</v>
      </c>
      <c r="J306" s="263">
        <f>IF(ESONEdge!G294&lt;0.3,ESONEdge!U294,0)</f>
        <v>0</v>
      </c>
      <c r="K306" s="263">
        <f t="shared" si="14"/>
        <v>0</v>
      </c>
    </row>
    <row r="307" spans="1:11">
      <c r="A307" s="269">
        <f>ESONEdge!B295</f>
        <v>42583</v>
      </c>
      <c r="B307" s="263">
        <f>ESONEdge!G295</f>
        <v>0.48333333333333339</v>
      </c>
      <c r="C307" s="263" t="str">
        <f>IF(ESONEdge!G295&gt;0.6,ESONEdge!U295,"")</f>
        <v/>
      </c>
      <c r="D307" s="263" t="str">
        <f t="shared" si="12"/>
        <v/>
      </c>
      <c r="E307" s="263">
        <f>IF(ESONEdge!S295="Y",-10,ESONEdge!U295)</f>
        <v>-2.5</v>
      </c>
      <c r="F307" s="263">
        <f t="shared" si="13"/>
        <v>0</v>
      </c>
      <c r="G307" s="263">
        <f>SUM(F$26:F307)</f>
        <v>104.25</v>
      </c>
      <c r="J307" s="263">
        <f>IF(ESONEdge!G295&lt;0.3,ESONEdge!U295,0)</f>
        <v>0</v>
      </c>
      <c r="K307" s="263">
        <f t="shared" si="14"/>
        <v>0</v>
      </c>
    </row>
    <row r="308" spans="1:11">
      <c r="A308" s="269">
        <f>ESONEdge!B296</f>
        <v>42584</v>
      </c>
      <c r="B308" s="263">
        <f>ESONEdge!G296</f>
        <v>0.6333333333333333</v>
      </c>
      <c r="C308" s="263">
        <f>IF(ESONEdge!G296&gt;0.6,ESONEdge!U296,"")</f>
        <v>-2.25</v>
      </c>
      <c r="D308" s="263">
        <f t="shared" si="12"/>
        <v>-2.25</v>
      </c>
      <c r="E308" s="263">
        <f>IF(ESONEdge!S296="Y",-10,ESONEdge!U296)</f>
        <v>-2.25</v>
      </c>
      <c r="F308" s="263">
        <f t="shared" si="13"/>
        <v>-2.25</v>
      </c>
      <c r="G308" s="263">
        <f>SUM(F$26:F308)</f>
        <v>102</v>
      </c>
      <c r="J308" s="263">
        <f>IF(ESONEdge!G296&lt;0.3,ESONEdge!U296,0)</f>
        <v>0</v>
      </c>
      <c r="K308" s="263">
        <f t="shared" si="14"/>
        <v>0</v>
      </c>
    </row>
    <row r="309" spans="1:11">
      <c r="A309" s="269">
        <f>ESONEdge!B297</f>
        <v>42585</v>
      </c>
      <c r="B309" s="263">
        <f>ESONEdge!G297</f>
        <v>0.54</v>
      </c>
      <c r="C309" s="263" t="str">
        <f>IF(ESONEdge!G297&gt;0.6,ESONEdge!U297,"")</f>
        <v/>
      </c>
      <c r="D309" s="263" t="str">
        <f t="shared" si="12"/>
        <v/>
      </c>
      <c r="E309" s="263">
        <f>IF(ESONEdge!S297="Y",-10,ESONEdge!U297)</f>
        <v>2</v>
      </c>
      <c r="F309" s="263">
        <f t="shared" si="13"/>
        <v>0</v>
      </c>
      <c r="G309" s="263">
        <f>SUM(F$26:F309)</f>
        <v>102</v>
      </c>
      <c r="J309" s="263">
        <f>IF(ESONEdge!G297&lt;0.3,ESONEdge!U297,0)</f>
        <v>0</v>
      </c>
      <c r="K309" s="263">
        <f t="shared" si="14"/>
        <v>0</v>
      </c>
    </row>
    <row r="310" spans="1:11">
      <c r="A310" s="269">
        <f>ESONEdge!B298</f>
        <v>42586</v>
      </c>
      <c r="B310" s="263">
        <f>ESONEdge!G298</f>
        <v>0.64666666666666661</v>
      </c>
      <c r="C310" s="263">
        <f>IF(ESONEdge!G298&gt;0.6,ESONEdge!U298,"")</f>
        <v>9</v>
      </c>
      <c r="D310" s="263">
        <f t="shared" si="12"/>
        <v>9</v>
      </c>
      <c r="E310" s="263">
        <f>IF(ESONEdge!S298="Y",-10,ESONEdge!U298)</f>
        <v>9</v>
      </c>
      <c r="F310" s="263">
        <f t="shared" si="13"/>
        <v>9</v>
      </c>
      <c r="G310" s="263">
        <f>SUM(F$26:F310)</f>
        <v>111</v>
      </c>
      <c r="J310" s="263">
        <f>IF(ESONEdge!G298&lt;0.3,ESONEdge!U298,0)</f>
        <v>0</v>
      </c>
      <c r="K310" s="263">
        <f t="shared" si="14"/>
        <v>0</v>
      </c>
    </row>
    <row r="311" spans="1:11">
      <c r="A311" s="269">
        <f>ESONEdge!B299</f>
        <v>42587</v>
      </c>
      <c r="B311" s="263">
        <f>ESONEdge!G299</f>
        <v>0.3033333333333334</v>
      </c>
      <c r="C311" s="263" t="str">
        <f>IF(ESONEdge!G299&gt;0.6,ESONEdge!U299,"")</f>
        <v/>
      </c>
      <c r="D311" s="263" t="str">
        <f t="shared" si="12"/>
        <v/>
      </c>
      <c r="E311" s="263">
        <f>IF(ESONEdge!S299="Y",-10,ESONEdge!U299)</f>
        <v>3.5</v>
      </c>
      <c r="F311" s="263">
        <f t="shared" si="13"/>
        <v>0</v>
      </c>
      <c r="G311" s="263">
        <f>SUM(F$26:F311)</f>
        <v>111</v>
      </c>
      <c r="J311" s="263">
        <f>IF(ESONEdge!G299&lt;0.3,ESONEdge!U299,0)</f>
        <v>0</v>
      </c>
      <c r="K311" s="263">
        <f t="shared" si="14"/>
        <v>0</v>
      </c>
    </row>
    <row r="312" spans="1:11">
      <c r="A312" s="269">
        <f>ESONEdge!B300</f>
        <v>42590</v>
      </c>
      <c r="B312" s="263">
        <f>ESONEdge!G300</f>
        <v>0.50666666666666671</v>
      </c>
      <c r="C312" s="263" t="str">
        <f>IF(ESONEdge!G300&gt;0.6,ESONEdge!U300,"")</f>
        <v/>
      </c>
      <c r="D312" s="263" t="str">
        <f t="shared" si="12"/>
        <v/>
      </c>
      <c r="E312" s="263">
        <f>IF(ESONEdge!S300="Y",-10,ESONEdge!U300)</f>
        <v>1.5</v>
      </c>
      <c r="F312" s="263">
        <f t="shared" si="13"/>
        <v>0</v>
      </c>
      <c r="G312" s="263">
        <f>SUM(F$26:F312)</f>
        <v>111</v>
      </c>
      <c r="J312" s="263">
        <f>IF(ESONEdge!G300&lt;0.3,ESONEdge!U300,0)</f>
        <v>0</v>
      </c>
      <c r="K312" s="263">
        <f t="shared" si="14"/>
        <v>0</v>
      </c>
    </row>
    <row r="313" spans="1:11">
      <c r="A313" s="269">
        <f>ESONEdge!B301</f>
        <v>42591</v>
      </c>
      <c r="B313" s="263">
        <f>ESONEdge!G301</f>
        <v>0.50666666666666671</v>
      </c>
      <c r="C313" s="263" t="str">
        <f>IF(ESONEdge!G301&gt;0.6,ESONEdge!U301,"")</f>
        <v/>
      </c>
      <c r="D313" s="263" t="str">
        <f t="shared" si="12"/>
        <v/>
      </c>
      <c r="E313" s="263">
        <f>IF(ESONEdge!S301="Y",-10,ESONEdge!U301)</f>
        <v>1</v>
      </c>
      <c r="F313" s="263">
        <f t="shared" si="13"/>
        <v>0</v>
      </c>
      <c r="G313" s="263">
        <f>SUM(F$26:F313)</f>
        <v>111</v>
      </c>
      <c r="J313" s="263">
        <f>IF(ESONEdge!G301&lt;0.3,ESONEdge!U301,0)</f>
        <v>0</v>
      </c>
      <c r="K313" s="263">
        <f t="shared" si="14"/>
        <v>0</v>
      </c>
    </row>
    <row r="314" spans="1:11">
      <c r="A314" s="269">
        <f>ESONEdge!B302</f>
        <v>42592</v>
      </c>
      <c r="B314" s="263">
        <f>ESONEdge!G302</f>
        <v>0.47666666666666663</v>
      </c>
      <c r="C314" s="263" t="str">
        <f>IF(ESONEdge!G302&gt;0.6,ESONEdge!U302,"")</f>
        <v/>
      </c>
      <c r="D314" s="263" t="str">
        <f t="shared" si="12"/>
        <v/>
      </c>
      <c r="E314" s="263">
        <f>IF(ESONEdge!S302="Y",-10,ESONEdge!U302)</f>
        <v>5.5</v>
      </c>
      <c r="F314" s="263">
        <f t="shared" si="13"/>
        <v>0</v>
      </c>
      <c r="G314" s="263">
        <f>SUM(F$26:F314)</f>
        <v>111</v>
      </c>
      <c r="J314" s="263">
        <f>IF(ESONEdge!G302&lt;0.3,ESONEdge!U302,0)</f>
        <v>0</v>
      </c>
      <c r="K314" s="263">
        <f t="shared" si="14"/>
        <v>0</v>
      </c>
    </row>
    <row r="315" spans="1:11">
      <c r="A315" s="269">
        <f>ESONEdge!B303</f>
        <v>42593</v>
      </c>
      <c r="B315" s="263">
        <f>ESONEdge!G303</f>
        <v>0.53666666666666674</v>
      </c>
      <c r="C315" s="263" t="str">
        <f>IF(ESONEdge!G303&gt;0.6,ESONEdge!U303,"")</f>
        <v/>
      </c>
      <c r="D315" s="263" t="str">
        <f t="shared" si="12"/>
        <v/>
      </c>
      <c r="E315" s="263">
        <f>IF(ESONEdge!S303="Y",-10,ESONEdge!U303)</f>
        <v>-3.25</v>
      </c>
      <c r="F315" s="263">
        <f t="shared" si="13"/>
        <v>0</v>
      </c>
      <c r="G315" s="263">
        <f>SUM(F$26:F315)</f>
        <v>111</v>
      </c>
      <c r="J315" s="263">
        <f>IF(ESONEdge!G303&lt;0.3,ESONEdge!U303,0)</f>
        <v>0</v>
      </c>
      <c r="K315" s="263">
        <f t="shared" si="14"/>
        <v>0</v>
      </c>
    </row>
    <row r="316" spans="1:11">
      <c r="A316" s="269">
        <f>ESONEdge!B304</f>
        <v>42594</v>
      </c>
      <c r="B316" s="263">
        <f>ESONEdge!G304</f>
        <v>0.35333333333333333</v>
      </c>
      <c r="C316" s="263" t="str">
        <f>IF(ESONEdge!G304&gt;0.6,ESONEdge!U304,"")</f>
        <v/>
      </c>
      <c r="D316" s="263" t="str">
        <f t="shared" si="12"/>
        <v/>
      </c>
      <c r="E316" s="263">
        <f>IF(ESONEdge!S304="Y",-10,ESONEdge!U304)</f>
        <v>4.5</v>
      </c>
      <c r="F316" s="263">
        <f t="shared" si="13"/>
        <v>0</v>
      </c>
      <c r="G316" s="263">
        <f>SUM(F$26:F316)</f>
        <v>111</v>
      </c>
      <c r="J316" s="263">
        <f>IF(ESONEdge!G304&lt;0.3,ESONEdge!U304,0)</f>
        <v>0</v>
      </c>
      <c r="K316" s="263">
        <f t="shared" si="14"/>
        <v>0</v>
      </c>
    </row>
    <row r="317" spans="1:11">
      <c r="A317" s="269">
        <f>ESONEdge!B305</f>
        <v>42597</v>
      </c>
      <c r="B317" s="263">
        <f>ESONEdge!G305</f>
        <v>0.39333333333333331</v>
      </c>
      <c r="C317" s="263" t="str">
        <f>IF(ESONEdge!G305&gt;0.6,ESONEdge!U305,"")</f>
        <v/>
      </c>
      <c r="D317" s="263" t="str">
        <f t="shared" si="12"/>
        <v/>
      </c>
      <c r="E317" s="263">
        <f>IF(ESONEdge!S305="Y",-10,ESONEdge!U305)</f>
        <v>-4.5</v>
      </c>
      <c r="F317" s="263">
        <f t="shared" si="13"/>
        <v>0</v>
      </c>
      <c r="G317" s="263">
        <f>SUM(F$26:F317)</f>
        <v>111</v>
      </c>
      <c r="J317" s="263">
        <f>IF(ESONEdge!G305&lt;0.3,ESONEdge!U305,0)</f>
        <v>0</v>
      </c>
      <c r="K317" s="263">
        <f t="shared" si="14"/>
        <v>0</v>
      </c>
    </row>
    <row r="318" spans="1:11">
      <c r="A318" s="269">
        <f>ESONEdge!B306</f>
        <v>42598</v>
      </c>
      <c r="B318" s="263">
        <f>ESONEdge!G306</f>
        <v>0.58000000000000007</v>
      </c>
      <c r="C318" s="263" t="str">
        <f>IF(ESONEdge!G306&gt;0.6,ESONEdge!U306,"")</f>
        <v/>
      </c>
      <c r="D318" s="263" t="str">
        <f t="shared" si="12"/>
        <v/>
      </c>
      <c r="E318" s="263">
        <f>IF(ESONEdge!S306="Y",-10,ESONEdge!U306)</f>
        <v>-1.25</v>
      </c>
      <c r="F318" s="263">
        <f t="shared" si="13"/>
        <v>0</v>
      </c>
      <c r="G318" s="263">
        <f>SUM(F$26:F318)</f>
        <v>111</v>
      </c>
      <c r="J318" s="263">
        <f>IF(ESONEdge!G306&lt;0.3,ESONEdge!U306,0)</f>
        <v>0</v>
      </c>
      <c r="K318" s="263">
        <f t="shared" si="14"/>
        <v>0</v>
      </c>
    </row>
    <row r="319" spans="1:11">
      <c r="A319" s="269">
        <f>ESONEdge!B307</f>
        <v>42599</v>
      </c>
      <c r="B319" s="263">
        <f>ESONEdge!G307</f>
        <v>0.39333333333333337</v>
      </c>
      <c r="C319" s="263" t="str">
        <f>IF(ESONEdge!G307&gt;0.6,ESONEdge!U307,"")</f>
        <v/>
      </c>
      <c r="D319" s="263" t="str">
        <f t="shared" si="12"/>
        <v/>
      </c>
      <c r="E319" s="263">
        <f>IF(ESONEdge!S307="Y",-10,ESONEdge!U307)</f>
        <v>-1.25</v>
      </c>
      <c r="F319" s="263">
        <f t="shared" si="13"/>
        <v>0</v>
      </c>
      <c r="G319" s="263">
        <f>SUM(F$26:F319)</f>
        <v>111</v>
      </c>
      <c r="J319" s="263">
        <f>IF(ESONEdge!G307&lt;0.3,ESONEdge!U307,0)</f>
        <v>0</v>
      </c>
      <c r="K319" s="263">
        <f t="shared" si="14"/>
        <v>0</v>
      </c>
    </row>
    <row r="320" spans="1:11">
      <c r="A320" s="269">
        <f>ESONEdge!B308</f>
        <v>42600</v>
      </c>
      <c r="B320" s="263">
        <f>ESONEdge!G308</f>
        <v>0.51333333333333331</v>
      </c>
      <c r="C320" s="263" t="str">
        <f>IF(ESONEdge!G308&gt;0.6,ESONEdge!U308,"")</f>
        <v/>
      </c>
      <c r="D320" s="263" t="str">
        <f t="shared" si="12"/>
        <v/>
      </c>
      <c r="E320" s="263">
        <f>IF(ESONEdge!S308="Y",-10,ESONEdge!U308)</f>
        <v>-4.5</v>
      </c>
      <c r="F320" s="263">
        <f t="shared" si="13"/>
        <v>0</v>
      </c>
      <c r="G320" s="263">
        <f>SUM(F$26:F320)</f>
        <v>111</v>
      </c>
      <c r="J320" s="263">
        <f>IF(ESONEdge!G308&lt;0.3,ESONEdge!U308,0)</f>
        <v>0</v>
      </c>
      <c r="K320" s="263">
        <f t="shared" si="14"/>
        <v>0</v>
      </c>
    </row>
    <row r="321" spans="1:11">
      <c r="A321" s="269">
        <f>ESONEdge!B309</f>
        <v>42601</v>
      </c>
      <c r="B321" s="263">
        <f>ESONEdge!G309</f>
        <v>0.54</v>
      </c>
      <c r="C321" s="263" t="str">
        <f>IF(ESONEdge!G309&gt;0.6,ESONEdge!U309,"")</f>
        <v/>
      </c>
      <c r="D321" s="263" t="str">
        <f t="shared" si="12"/>
        <v/>
      </c>
      <c r="E321" s="263">
        <f>IF(ESONEdge!S309="Y",-10,ESONEdge!U309)</f>
        <v>-3.5</v>
      </c>
      <c r="F321" s="263">
        <f t="shared" si="13"/>
        <v>0</v>
      </c>
      <c r="G321" s="263">
        <f>SUM(F$26:F321)</f>
        <v>111</v>
      </c>
      <c r="J321" s="263">
        <f>IF(ESONEdge!G309&lt;0.3,ESONEdge!U309,0)</f>
        <v>0</v>
      </c>
      <c r="K321" s="263">
        <f t="shared" si="14"/>
        <v>0</v>
      </c>
    </row>
    <row r="322" spans="1:11">
      <c r="A322" s="269">
        <f>ESONEdge!B310</f>
        <v>42604</v>
      </c>
      <c r="B322" s="263">
        <f>ESONEdge!G310</f>
        <v>0.5033333333333333</v>
      </c>
      <c r="C322" s="263" t="str">
        <f>IF(ESONEdge!G310&gt;0.6,ESONEdge!U310,"")</f>
        <v/>
      </c>
      <c r="D322" s="263" t="str">
        <f t="shared" si="12"/>
        <v/>
      </c>
      <c r="E322" s="263">
        <f>IF(ESONEdge!S310="Y",-10,ESONEdge!U310)</f>
        <v>6</v>
      </c>
      <c r="F322" s="263">
        <f t="shared" si="13"/>
        <v>0</v>
      </c>
      <c r="G322" s="263">
        <f>SUM(F$26:F322)</f>
        <v>111</v>
      </c>
      <c r="J322" s="263">
        <f>IF(ESONEdge!G310&lt;0.3,ESONEdge!U310,0)</f>
        <v>0</v>
      </c>
      <c r="K322" s="263">
        <f t="shared" si="14"/>
        <v>0</v>
      </c>
    </row>
    <row r="323" spans="1:11">
      <c r="A323" s="269">
        <f>ESONEdge!B311</f>
        <v>42605</v>
      </c>
      <c r="B323" s="263">
        <f>ESONEdge!G311</f>
        <v>0.52</v>
      </c>
      <c r="C323" s="263" t="str">
        <f>IF(ESONEdge!G311&gt;0.6,ESONEdge!U311,"")</f>
        <v/>
      </c>
      <c r="D323" s="263" t="str">
        <f t="shared" si="12"/>
        <v/>
      </c>
      <c r="E323" s="263">
        <f>IF(ESONEdge!S311="Y",-10,ESONEdge!U311)</f>
        <v>-1.75</v>
      </c>
      <c r="F323" s="263">
        <f t="shared" si="13"/>
        <v>0</v>
      </c>
      <c r="G323" s="263">
        <f>SUM(F$26:F323)</f>
        <v>111</v>
      </c>
      <c r="J323" s="263">
        <f>IF(ESONEdge!G311&lt;0.3,ESONEdge!U311,0)</f>
        <v>0</v>
      </c>
      <c r="K323" s="263">
        <f t="shared" si="14"/>
        <v>0</v>
      </c>
    </row>
    <row r="324" spans="1:11">
      <c r="A324" s="269">
        <f>ESONEdge!B312</f>
        <v>42606</v>
      </c>
      <c r="B324" s="263">
        <f>ESONEdge!G312</f>
        <v>0.5033333333333333</v>
      </c>
      <c r="C324" s="263" t="str">
        <f>IF(ESONEdge!G312&gt;0.6,ESONEdge!U312,"")</f>
        <v/>
      </c>
      <c r="D324" s="263" t="str">
        <f t="shared" si="12"/>
        <v/>
      </c>
      <c r="E324" s="263">
        <f>IF(ESONEdge!S312="Y",-10,ESONEdge!U312)</f>
        <v>-5.75</v>
      </c>
      <c r="F324" s="263">
        <f t="shared" si="13"/>
        <v>0</v>
      </c>
      <c r="G324" s="263">
        <f>SUM(F$26:F324)</f>
        <v>111</v>
      </c>
      <c r="J324" s="263">
        <f>IF(ESONEdge!G312&lt;0.3,ESONEdge!U312,0)</f>
        <v>0</v>
      </c>
      <c r="K324" s="263">
        <f t="shared" si="14"/>
        <v>0</v>
      </c>
    </row>
    <row r="325" spans="1:11">
      <c r="A325" s="269">
        <f>ESONEdge!B313</f>
        <v>42607</v>
      </c>
      <c r="B325" s="263">
        <f>ESONEdge!G313</f>
        <v>0.95333333333333325</v>
      </c>
      <c r="C325" s="263">
        <f>IF(ESONEdge!G313&gt;0.6,ESONEdge!U313,"")</f>
        <v>2.75</v>
      </c>
      <c r="D325" s="263">
        <f t="shared" si="12"/>
        <v>2.75</v>
      </c>
      <c r="E325" s="263">
        <f>IF(ESONEdge!S313="Y",-10,ESONEdge!U313)</f>
        <v>2.75</v>
      </c>
      <c r="F325" s="263">
        <f t="shared" si="13"/>
        <v>2.75</v>
      </c>
      <c r="G325" s="263">
        <f>SUM(F$26:F325)</f>
        <v>113.75</v>
      </c>
      <c r="J325" s="263">
        <f>IF(ESONEdge!G313&lt;0.3,ESONEdge!U313,0)</f>
        <v>0</v>
      </c>
      <c r="K325" s="263">
        <f t="shared" si="14"/>
        <v>0</v>
      </c>
    </row>
    <row r="326" spans="1:11">
      <c r="A326" s="269">
        <f>ESONEdge!B314</f>
        <v>42608</v>
      </c>
      <c r="B326" s="263">
        <f>ESONEdge!G314</f>
        <v>0.55333333333333334</v>
      </c>
      <c r="C326" s="263" t="str">
        <f>IF(ESONEdge!G314&gt;0.6,ESONEdge!U314,"")</f>
        <v/>
      </c>
      <c r="D326" s="263" t="str">
        <f t="shared" si="12"/>
        <v/>
      </c>
      <c r="E326" s="263">
        <f>IF(ESONEdge!S314="Y",-10,ESONEdge!U314)</f>
        <v>1</v>
      </c>
      <c r="F326" s="263">
        <f t="shared" si="13"/>
        <v>0</v>
      </c>
      <c r="G326" s="263">
        <f>SUM(F$26:F326)</f>
        <v>113.75</v>
      </c>
      <c r="J326" s="263">
        <f>IF(ESONEdge!G314&lt;0.3,ESONEdge!U314,0)</f>
        <v>0</v>
      </c>
      <c r="K326" s="263">
        <f t="shared" si="14"/>
        <v>0</v>
      </c>
    </row>
    <row r="327" spans="1:11">
      <c r="A327" s="269">
        <f>ESONEdge!B315</f>
        <v>42611</v>
      </c>
      <c r="B327" s="263">
        <f>ESONEdge!G315</f>
        <v>0.52333333333333332</v>
      </c>
      <c r="C327" s="263" t="str">
        <f>IF(ESONEdge!G315&gt;0.6,ESONEdge!U315,"")</f>
        <v/>
      </c>
      <c r="D327" s="263" t="str">
        <f t="shared" si="12"/>
        <v/>
      </c>
      <c r="E327" s="263">
        <f>IF(ESONEdge!S315="Y",-10,ESONEdge!U315)</f>
        <v>-1.25</v>
      </c>
      <c r="F327" s="263">
        <f t="shared" si="13"/>
        <v>0</v>
      </c>
      <c r="G327" s="263">
        <f>SUM(F$26:F327)</f>
        <v>113.75</v>
      </c>
      <c r="J327" s="263">
        <f>IF(ESONEdge!G315&lt;0.3,ESONEdge!U315,0)</f>
        <v>0</v>
      </c>
      <c r="K327" s="263">
        <f t="shared" si="14"/>
        <v>0</v>
      </c>
    </row>
    <row r="328" spans="1:11">
      <c r="A328" s="269">
        <f>ESONEdge!B316</f>
        <v>42612</v>
      </c>
      <c r="B328" s="263">
        <f>ESONEdge!G316</f>
        <v>0.47666666666666674</v>
      </c>
      <c r="C328" s="263" t="str">
        <f>IF(ESONEdge!G316&gt;0.6,ESONEdge!U316,"")</f>
        <v/>
      </c>
      <c r="D328" s="263" t="str">
        <f t="shared" si="12"/>
        <v/>
      </c>
      <c r="E328" s="263">
        <f>IF(ESONEdge!S316="Y",-10,ESONEdge!U316)</f>
        <v>-4</v>
      </c>
      <c r="F328" s="263">
        <f t="shared" si="13"/>
        <v>0</v>
      </c>
      <c r="G328" s="263">
        <f>SUM(F$26:F328)</f>
        <v>113.75</v>
      </c>
      <c r="J328" s="263">
        <f>IF(ESONEdge!G316&lt;0.3,ESONEdge!U316,0)</f>
        <v>0</v>
      </c>
      <c r="K328" s="263">
        <f t="shared" si="14"/>
        <v>0</v>
      </c>
    </row>
    <row r="329" spans="1:11">
      <c r="A329" s="269">
        <f>ESONEdge!B317</f>
        <v>42613</v>
      </c>
      <c r="B329" s="263">
        <f>ESONEdge!G317</f>
        <v>0.7466666666666667</v>
      </c>
      <c r="C329" s="263">
        <f>IF(ESONEdge!G317&gt;0.6,ESONEdge!U317,"")</f>
        <v>-2</v>
      </c>
      <c r="D329" s="263">
        <f t="shared" si="12"/>
        <v>-2</v>
      </c>
      <c r="E329" s="263">
        <f>IF(ESONEdge!S317="Y",-10,ESONEdge!U317)</f>
        <v>-10</v>
      </c>
      <c r="F329" s="263">
        <f t="shared" si="13"/>
        <v>-10</v>
      </c>
      <c r="G329" s="263">
        <f>SUM(F$26:F329)</f>
        <v>103.75</v>
      </c>
      <c r="J329" s="263">
        <f>IF(ESONEdge!G317&lt;0.3,ESONEdge!U317,0)</f>
        <v>0</v>
      </c>
      <c r="K329" s="263">
        <f t="shared" si="14"/>
        <v>0</v>
      </c>
    </row>
    <row r="330" spans="1:11">
      <c r="A330" s="269">
        <f>ESONEdge!B318</f>
        <v>42614</v>
      </c>
      <c r="B330" s="263">
        <f>ESONEdge!G318</f>
        <v>0.76999999999999991</v>
      </c>
      <c r="C330" s="263">
        <f>IF(ESONEdge!G318&gt;0.6,ESONEdge!U318,"")</f>
        <v>6.5</v>
      </c>
      <c r="D330" s="263">
        <f t="shared" si="12"/>
        <v>6.5</v>
      </c>
      <c r="E330" s="263">
        <f>IF(ESONEdge!S318="Y",-10,ESONEdge!U318)</f>
        <v>6.5</v>
      </c>
      <c r="F330" s="263">
        <f t="shared" si="13"/>
        <v>6.5</v>
      </c>
      <c r="G330" s="263">
        <f>SUM(F$26:F330)</f>
        <v>110.25</v>
      </c>
      <c r="J330" s="263">
        <f>IF(ESONEdge!G318&lt;0.3,ESONEdge!U318,0)</f>
        <v>0</v>
      </c>
      <c r="K330" s="263">
        <f t="shared" si="14"/>
        <v>0</v>
      </c>
    </row>
    <row r="331" spans="1:11">
      <c r="A331" s="269">
        <f>ESONEdge!B319</f>
        <v>42615</v>
      </c>
      <c r="B331" s="263">
        <f>ESONEdge!G319</f>
        <v>0.41333333333333333</v>
      </c>
      <c r="C331" s="263" t="str">
        <f>IF(ESONEdge!G319&gt;0.6,ESONEdge!U319,"")</f>
        <v/>
      </c>
      <c r="D331" s="263" t="str">
        <f t="shared" si="12"/>
        <v/>
      </c>
      <c r="E331" s="263">
        <f>IF(ESONEdge!S319="Y",-10,ESONEdge!U319)</f>
        <v>3.75</v>
      </c>
      <c r="F331" s="263">
        <f t="shared" si="13"/>
        <v>0</v>
      </c>
      <c r="G331" s="263">
        <f>SUM(F$26:F331)</f>
        <v>110.25</v>
      </c>
      <c r="J331" s="263">
        <f>IF(ESONEdge!G319&lt;0.3,ESONEdge!U319,0)</f>
        <v>0</v>
      </c>
      <c r="K331" s="263">
        <f t="shared" si="14"/>
        <v>0</v>
      </c>
    </row>
    <row r="332" spans="1:11">
      <c r="A332" s="269">
        <f>ESONEdge!B320</f>
        <v>42618</v>
      </c>
      <c r="B332" s="263">
        <f>ESONEdge!G320</f>
        <v>0</v>
      </c>
      <c r="C332" s="263" t="str">
        <f>IF(ESONEdge!G320&gt;0.6,ESONEdge!U320,"")</f>
        <v/>
      </c>
      <c r="D332" s="263" t="str">
        <f t="shared" si="12"/>
        <v/>
      </c>
      <c r="E332" s="263">
        <f>IF(ESONEdge!S320="Y",-10,ESONEdge!U320)</f>
        <v>0</v>
      </c>
      <c r="F332" s="263">
        <f t="shared" si="13"/>
        <v>0</v>
      </c>
      <c r="G332" s="263">
        <f>SUM(F$26:F332)</f>
        <v>110.25</v>
      </c>
      <c r="J332" s="263">
        <f>IF(ESONEdge!G320&lt;0.3,ESONEdge!U320,0)</f>
        <v>0</v>
      </c>
      <c r="K332" s="263">
        <f t="shared" si="14"/>
        <v>0</v>
      </c>
    </row>
    <row r="333" spans="1:11">
      <c r="A333" s="269">
        <f>ESONEdge!B321</f>
        <v>42619</v>
      </c>
      <c r="B333" s="263">
        <f>ESONEdge!G321</f>
        <v>0.61333333333333329</v>
      </c>
      <c r="C333" s="263">
        <f>IF(ESONEdge!G321&gt;0.6,ESONEdge!U321,"")</f>
        <v>-1.5</v>
      </c>
      <c r="D333" s="263">
        <f t="shared" si="12"/>
        <v>-1.5</v>
      </c>
      <c r="E333" s="263">
        <f>IF(ESONEdge!S321="Y",-10,ESONEdge!U321)</f>
        <v>-1.5</v>
      </c>
      <c r="F333" s="263">
        <f t="shared" si="13"/>
        <v>-1.5</v>
      </c>
      <c r="G333" s="263">
        <f>SUM(F$26:F333)</f>
        <v>108.75</v>
      </c>
      <c r="J333" s="263">
        <f>IF(ESONEdge!G321&lt;0.3,ESONEdge!U321,0)</f>
        <v>0</v>
      </c>
      <c r="K333" s="263">
        <f t="shared" si="14"/>
        <v>0</v>
      </c>
    </row>
    <row r="334" spans="1:11">
      <c r="A334" s="269">
        <f>ESONEdge!B322</f>
        <v>42620</v>
      </c>
      <c r="B334" s="263">
        <f>ESONEdge!G322</f>
        <v>0.42666666666666669</v>
      </c>
      <c r="C334" s="263" t="str">
        <f>IF(ESONEdge!G322&gt;0.6,ESONEdge!U322,"")</f>
        <v/>
      </c>
      <c r="D334" s="263" t="str">
        <f t="shared" si="12"/>
        <v/>
      </c>
      <c r="E334" s="263">
        <f>IF(ESONEdge!S322="Y",-10,ESONEdge!U322)</f>
        <v>-4.25</v>
      </c>
      <c r="F334" s="263">
        <f t="shared" si="13"/>
        <v>0</v>
      </c>
      <c r="G334" s="263">
        <f>SUM(F$26:F334)</f>
        <v>108.75</v>
      </c>
      <c r="J334" s="263">
        <f>IF(ESONEdge!G322&lt;0.3,ESONEdge!U322,0)</f>
        <v>0</v>
      </c>
      <c r="K334" s="263">
        <f t="shared" si="14"/>
        <v>0</v>
      </c>
    </row>
    <row r="335" spans="1:11">
      <c r="A335" s="269">
        <f>ESONEdge!B323</f>
        <v>42621</v>
      </c>
      <c r="B335" s="263">
        <f>ESONEdge!G323</f>
        <v>0.56333333333333335</v>
      </c>
      <c r="C335" s="263" t="str">
        <f>IF(ESONEdge!G323&gt;0.6,ESONEdge!U323,"")</f>
        <v/>
      </c>
      <c r="D335" s="263" t="str">
        <f t="shared" si="12"/>
        <v/>
      </c>
      <c r="E335" s="263">
        <f>IF(ESONEdge!S323="Y",-10,ESONEdge!U323)</f>
        <v>-10</v>
      </c>
      <c r="F335" s="263">
        <f t="shared" si="13"/>
        <v>0</v>
      </c>
      <c r="G335" s="263">
        <f>SUM(F$26:F335)</f>
        <v>108.75</v>
      </c>
      <c r="J335" s="263">
        <f>IF(ESONEdge!G323&lt;0.3,ESONEdge!U323,0)</f>
        <v>0</v>
      </c>
      <c r="K335" s="263">
        <f t="shared" si="14"/>
        <v>0</v>
      </c>
    </row>
    <row r="336" spans="1:11">
      <c r="A336" s="269">
        <f>ESONEdge!B324</f>
        <v>42622</v>
      </c>
      <c r="B336" s="263">
        <f>ESONEdge!G324</f>
        <v>1.1266666666666667</v>
      </c>
      <c r="C336" s="263">
        <f>IF(ESONEdge!G324&gt;0.6,ESONEdge!U324,"")</f>
        <v>-5</v>
      </c>
      <c r="D336" s="263">
        <f t="shared" si="12"/>
        <v>-5</v>
      </c>
      <c r="E336" s="263">
        <f>IF(ESONEdge!S324="Y",-10,ESONEdge!U324)</f>
        <v>-10</v>
      </c>
      <c r="F336" s="263">
        <f t="shared" si="13"/>
        <v>-10</v>
      </c>
      <c r="G336" s="263">
        <f>SUM(F$26:F336)</f>
        <v>98.75</v>
      </c>
      <c r="J336" s="263">
        <f>IF(ESONEdge!G324&lt;0.3,ESONEdge!U324,0)</f>
        <v>0</v>
      </c>
      <c r="K336" s="263">
        <f t="shared" si="14"/>
        <v>0</v>
      </c>
    </row>
    <row r="337" spans="1:11">
      <c r="A337" s="269">
        <f>ESONEdge!B325</f>
        <v>42625</v>
      </c>
      <c r="B337" s="263">
        <f>ESONEdge!G325</f>
        <v>0.48</v>
      </c>
      <c r="C337" s="263" t="str">
        <f>IF(ESONEdge!G325&gt;0.6,ESONEdge!U325,"")</f>
        <v/>
      </c>
      <c r="D337" s="263" t="str">
        <f t="shared" si="12"/>
        <v/>
      </c>
      <c r="E337" s="263">
        <f>IF(ESONEdge!S325="Y",-10,ESONEdge!U325)</f>
        <v>-10</v>
      </c>
      <c r="F337" s="263">
        <f t="shared" si="13"/>
        <v>0</v>
      </c>
      <c r="G337" s="263">
        <f>SUM(F$26:F337)</f>
        <v>98.75</v>
      </c>
      <c r="J337" s="263">
        <f>IF(ESONEdge!G325&lt;0.3,ESONEdge!U325,0)</f>
        <v>0</v>
      </c>
      <c r="K337" s="263">
        <f t="shared" si="14"/>
        <v>0</v>
      </c>
    </row>
    <row r="338" spans="1:11">
      <c r="A338" s="269">
        <f>ESONEdge!B326</f>
        <v>42626</v>
      </c>
      <c r="B338" s="263">
        <f>ESONEdge!G326</f>
        <v>0.8666666666666667</v>
      </c>
      <c r="C338" s="263">
        <f>IF(ESONEdge!G326&gt;0.6,ESONEdge!U326,"")</f>
        <v>-2</v>
      </c>
      <c r="D338" s="263">
        <f t="shared" si="12"/>
        <v>-2</v>
      </c>
      <c r="E338" s="263">
        <f>IF(ESONEdge!S326="Y",-10,ESONEdge!U326)</f>
        <v>-2</v>
      </c>
      <c r="F338" s="263">
        <f t="shared" si="13"/>
        <v>-2</v>
      </c>
      <c r="G338" s="263">
        <f>SUM(F$26:F338)</f>
        <v>96.75</v>
      </c>
      <c r="J338" s="263">
        <f>IF(ESONEdge!G326&lt;0.3,ESONEdge!U326,0)</f>
        <v>0</v>
      </c>
      <c r="K338" s="263">
        <f t="shared" si="14"/>
        <v>0</v>
      </c>
    </row>
    <row r="339" spans="1:11">
      <c r="A339" s="269">
        <f>ESONEdge!B327</f>
        <v>42627</v>
      </c>
      <c r="B339" s="263">
        <f>ESONEdge!G327</f>
        <v>0.51333333333333331</v>
      </c>
      <c r="C339" s="263" t="str">
        <f>IF(ESONEdge!G327&gt;0.6,ESONEdge!U327,"")</f>
        <v/>
      </c>
      <c r="D339" s="263" t="str">
        <f t="shared" si="12"/>
        <v/>
      </c>
      <c r="E339" s="263">
        <f>IF(ESONEdge!S327="Y",-10,ESONEdge!U327)</f>
        <v>2.5</v>
      </c>
      <c r="F339" s="263">
        <f t="shared" si="13"/>
        <v>0</v>
      </c>
      <c r="G339" s="263">
        <f>SUM(F$26:F339)</f>
        <v>96.75</v>
      </c>
      <c r="J339" s="263">
        <f>IF(ESONEdge!G327&lt;0.3,ESONEdge!U327,0)</f>
        <v>0</v>
      </c>
      <c r="K339" s="263">
        <f t="shared" si="14"/>
        <v>0</v>
      </c>
    </row>
    <row r="340" spans="1:11">
      <c r="A340" s="269">
        <f>ESONEdge!B328</f>
        <v>42628</v>
      </c>
      <c r="B340" s="263">
        <f>ESONEdge!G328</f>
        <v>0.46333333333333337</v>
      </c>
      <c r="C340" s="263" t="str">
        <f>IF(ESONEdge!G328&gt;0.6,ESONEdge!U328,"")</f>
        <v/>
      </c>
      <c r="D340" s="263" t="str">
        <f t="shared" si="12"/>
        <v/>
      </c>
      <c r="E340" s="263">
        <f>IF(ESONEdge!S328="Y",-10,ESONEdge!U328)</f>
        <v>-10</v>
      </c>
      <c r="F340" s="263">
        <f t="shared" si="13"/>
        <v>0</v>
      </c>
      <c r="G340" s="263">
        <f>SUM(F$26:F340)</f>
        <v>96.75</v>
      </c>
      <c r="J340" s="263">
        <f>IF(ESONEdge!G328&lt;0.3,ESONEdge!U328,0)</f>
        <v>0</v>
      </c>
      <c r="K340" s="263">
        <f t="shared" si="14"/>
        <v>0</v>
      </c>
    </row>
    <row r="341" spans="1:11">
      <c r="A341" s="269">
        <f>ESONEdge!B329</f>
        <v>42629</v>
      </c>
      <c r="B341" s="263">
        <f>ESONEdge!G329</f>
        <v>0.49000000000000005</v>
      </c>
      <c r="C341" s="263" t="str">
        <f>IF(ESONEdge!G329&gt;0.6,ESONEdge!U329,"")</f>
        <v/>
      </c>
      <c r="D341" s="263" t="str">
        <f t="shared" si="12"/>
        <v/>
      </c>
      <c r="E341" s="263">
        <f>IF(ESONEdge!S329="Y",-10,ESONEdge!U329)</f>
        <v>6.75</v>
      </c>
      <c r="F341" s="263">
        <f t="shared" si="13"/>
        <v>0</v>
      </c>
      <c r="G341" s="263">
        <f>SUM(F$26:F341)</f>
        <v>96.75</v>
      </c>
      <c r="J341" s="263">
        <f>IF(ESONEdge!G329&lt;0.3,ESONEdge!U329,0)</f>
        <v>0</v>
      </c>
      <c r="K341" s="263">
        <f t="shared" si="14"/>
        <v>0</v>
      </c>
    </row>
    <row r="342" spans="1:11">
      <c r="A342" s="269">
        <f>ESONEdge!B330</f>
        <v>42632</v>
      </c>
      <c r="B342" s="263">
        <f>ESONEdge!G330</f>
        <v>0.56666666666666665</v>
      </c>
      <c r="C342" s="263" t="str">
        <f>IF(ESONEdge!G330&gt;0.6,ESONEdge!U330,"")</f>
        <v/>
      </c>
      <c r="D342" s="263" t="str">
        <f t="shared" si="12"/>
        <v/>
      </c>
      <c r="E342" s="263">
        <f>IF(ESONEdge!S330="Y",-10,ESONEdge!U330)</f>
        <v>8.75</v>
      </c>
      <c r="F342" s="263">
        <f t="shared" si="13"/>
        <v>0</v>
      </c>
      <c r="G342" s="263">
        <f>SUM(F$26:F342)</f>
        <v>96.75</v>
      </c>
      <c r="J342" s="263">
        <f>IF(ESONEdge!G330&lt;0.3,ESONEdge!U330,0)</f>
        <v>0</v>
      </c>
      <c r="K342" s="263">
        <f t="shared" si="14"/>
        <v>0</v>
      </c>
    </row>
    <row r="343" spans="1:11">
      <c r="A343" s="269">
        <f>ESONEdge!B331</f>
        <v>42633</v>
      </c>
      <c r="B343" s="263">
        <f>ESONEdge!G331</f>
        <v>0.72000000000000008</v>
      </c>
      <c r="C343" s="263">
        <f>IF(ESONEdge!G331&gt;0.6,ESONEdge!U331,"")</f>
        <v>8.75</v>
      </c>
      <c r="D343" s="263">
        <f t="shared" si="12"/>
        <v>8.75</v>
      </c>
      <c r="E343" s="263">
        <f>IF(ESONEdge!S331="Y",-10,ESONEdge!U331)</f>
        <v>8.75</v>
      </c>
      <c r="F343" s="263">
        <f t="shared" si="13"/>
        <v>8.75</v>
      </c>
      <c r="G343" s="263">
        <f>SUM(F$26:F343)</f>
        <v>105.5</v>
      </c>
      <c r="J343" s="263">
        <f>IF(ESONEdge!G331&lt;0.3,ESONEdge!U331,0)</f>
        <v>0</v>
      </c>
      <c r="K343" s="263">
        <f t="shared" si="14"/>
        <v>0</v>
      </c>
    </row>
    <row r="344" spans="1:11">
      <c r="A344" s="269">
        <f>ESONEdge!B332</f>
        <v>42634</v>
      </c>
      <c r="B344" s="263">
        <f>ESONEdge!G332</f>
        <v>0.43</v>
      </c>
      <c r="C344" s="263" t="str">
        <f>IF(ESONEdge!G332&gt;0.6,ESONEdge!U332,"")</f>
        <v/>
      </c>
      <c r="D344" s="263" t="str">
        <f t="shared" si="12"/>
        <v/>
      </c>
      <c r="E344" s="263">
        <f>IF(ESONEdge!S332="Y",-10,ESONEdge!U332)</f>
        <v>11.25</v>
      </c>
      <c r="F344" s="263">
        <f t="shared" si="13"/>
        <v>0</v>
      </c>
      <c r="G344" s="263">
        <f>SUM(F$26:F344)</f>
        <v>105.5</v>
      </c>
      <c r="J344" s="263">
        <f>IF(ESONEdge!G332&lt;0.3,ESONEdge!U332,0)</f>
        <v>0</v>
      </c>
      <c r="K344" s="263">
        <f t="shared" si="14"/>
        <v>0</v>
      </c>
    </row>
    <row r="345" spans="1:11">
      <c r="A345" s="269">
        <f>ESONEdge!B333</f>
        <v>42635</v>
      </c>
      <c r="B345" s="263">
        <f>ESONEdge!G333</f>
        <v>0.69000000000000006</v>
      </c>
      <c r="C345" s="263">
        <f>IF(ESONEdge!G333&gt;0.6,ESONEdge!U333,"")</f>
        <v>-3.75</v>
      </c>
      <c r="D345" s="263">
        <f t="shared" si="12"/>
        <v>-3.75</v>
      </c>
      <c r="E345" s="263">
        <f>IF(ESONEdge!S333="Y",-10,ESONEdge!U333)</f>
        <v>-3.75</v>
      </c>
      <c r="F345" s="263">
        <f t="shared" si="13"/>
        <v>-3.75</v>
      </c>
      <c r="G345" s="263">
        <f>SUM(F$26:F345)</f>
        <v>101.75</v>
      </c>
      <c r="J345" s="263">
        <f>IF(ESONEdge!G333&lt;0.3,ESONEdge!U333,0)</f>
        <v>0</v>
      </c>
      <c r="K345" s="263">
        <f t="shared" si="14"/>
        <v>0</v>
      </c>
    </row>
    <row r="346" spans="1:11">
      <c r="A346" s="269">
        <f>ESONEdge!B334</f>
        <v>42636</v>
      </c>
      <c r="B346" s="263">
        <f>ESONEdge!G334</f>
        <v>0.48</v>
      </c>
      <c r="C346" s="263" t="str">
        <f>IF(ESONEdge!G334&gt;0.6,ESONEdge!U334,"")</f>
        <v/>
      </c>
      <c r="D346" s="263" t="str">
        <f t="shared" si="12"/>
        <v/>
      </c>
      <c r="E346" s="263">
        <f>IF(ESONEdge!S334="Y",-10,ESONEdge!U334)</f>
        <v>-10</v>
      </c>
      <c r="F346" s="263">
        <f t="shared" si="13"/>
        <v>0</v>
      </c>
      <c r="G346" s="263">
        <f>SUM(F$26:F346)</f>
        <v>101.75</v>
      </c>
      <c r="J346" s="263">
        <f>IF(ESONEdge!G334&lt;0.3,ESONEdge!U334,0)</f>
        <v>0</v>
      </c>
      <c r="K346" s="263">
        <f t="shared" si="14"/>
        <v>0</v>
      </c>
    </row>
    <row r="347" spans="1:11">
      <c r="A347" s="269">
        <f>ESONEdge!B335</f>
        <v>42639</v>
      </c>
      <c r="B347" s="263">
        <f>ESONEdge!G335</f>
        <v>0.64666666666666661</v>
      </c>
      <c r="C347" s="263">
        <f>IF(ESONEdge!G335&gt;0.6,ESONEdge!U335,"")</f>
        <v>-2.75</v>
      </c>
      <c r="D347" s="263">
        <f t="shared" ref="D347:D410" si="15">IF(C347&lt;-10,-10,C347)</f>
        <v>-2.75</v>
      </c>
      <c r="E347" s="263">
        <f>IF(ESONEdge!S335="Y",-10,ESONEdge!U335)</f>
        <v>-2.75</v>
      </c>
      <c r="F347" s="263">
        <f t="shared" ref="F347:F410" si="16">IF(B347&gt;0.6,E347,0)</f>
        <v>-2.75</v>
      </c>
      <c r="G347" s="263">
        <f>SUM(F$26:F347)</f>
        <v>99</v>
      </c>
      <c r="J347" s="263">
        <f>IF(ESONEdge!G335&lt;0.3,ESONEdge!U335,0)</f>
        <v>0</v>
      </c>
      <c r="K347" s="263">
        <f t="shared" ref="K347:K410" si="17">IF(J347&gt;10,10,J347)</f>
        <v>0</v>
      </c>
    </row>
    <row r="348" spans="1:11">
      <c r="A348" s="269">
        <f>ESONEdge!B336</f>
        <v>42640</v>
      </c>
      <c r="B348" s="263">
        <f>ESONEdge!G336</f>
        <v>0.92333333333333323</v>
      </c>
      <c r="C348" s="263">
        <f>IF(ESONEdge!G336&gt;0.6,ESONEdge!U336,"")</f>
        <v>2.75</v>
      </c>
      <c r="D348" s="263">
        <f t="shared" si="15"/>
        <v>2.75</v>
      </c>
      <c r="E348" s="263">
        <f>IF(ESONEdge!S336="Y",-10,ESONEdge!U336)</f>
        <v>2.75</v>
      </c>
      <c r="F348" s="263">
        <f t="shared" si="16"/>
        <v>2.75</v>
      </c>
      <c r="G348" s="263">
        <f>SUM(F$26:F348)</f>
        <v>101.75</v>
      </c>
      <c r="J348" s="263">
        <f>IF(ESONEdge!G336&lt;0.3,ESONEdge!U336,0)</f>
        <v>0</v>
      </c>
      <c r="K348" s="263">
        <f t="shared" si="17"/>
        <v>0</v>
      </c>
    </row>
    <row r="349" spans="1:11">
      <c r="A349" s="269">
        <f>ESONEdge!B337</f>
        <v>42641</v>
      </c>
      <c r="B349" s="263">
        <f>ESONEdge!G337</f>
        <v>0.35666666666666669</v>
      </c>
      <c r="C349" s="263" t="str">
        <f>IF(ESONEdge!G337&gt;0.6,ESONEdge!U337,"")</f>
        <v/>
      </c>
      <c r="D349" s="263" t="str">
        <f t="shared" si="15"/>
        <v/>
      </c>
      <c r="E349" s="263">
        <f>IF(ESONEdge!S337="Y",-10,ESONEdge!U337)</f>
        <v>-2</v>
      </c>
      <c r="F349" s="263">
        <f t="shared" si="16"/>
        <v>0</v>
      </c>
      <c r="G349" s="263">
        <f>SUM(F$26:F349)</f>
        <v>101.75</v>
      </c>
      <c r="J349" s="263">
        <f>IF(ESONEdge!G337&lt;0.3,ESONEdge!U337,0)</f>
        <v>0</v>
      </c>
      <c r="K349" s="263">
        <f t="shared" si="17"/>
        <v>0</v>
      </c>
    </row>
    <row r="350" spans="1:11">
      <c r="A350" s="269">
        <f>ESONEdge!B338</f>
        <v>42642</v>
      </c>
      <c r="B350" s="263">
        <f>ESONEdge!G338</f>
        <v>0.40666666666666668</v>
      </c>
      <c r="C350" s="263" t="str">
        <f>IF(ESONEdge!G338&gt;0.6,ESONEdge!U338,"")</f>
        <v/>
      </c>
      <c r="D350" s="263" t="str">
        <f t="shared" si="15"/>
        <v/>
      </c>
      <c r="E350" s="263">
        <f>IF(ESONEdge!S338="Y",-10,ESONEdge!U338)</f>
        <v>-10</v>
      </c>
      <c r="F350" s="263">
        <f t="shared" si="16"/>
        <v>0</v>
      </c>
      <c r="G350" s="263">
        <f>SUM(F$26:F350)</f>
        <v>101.75</v>
      </c>
      <c r="J350" s="263">
        <f>IF(ESONEdge!G338&lt;0.3,ESONEdge!U338,0)</f>
        <v>0</v>
      </c>
      <c r="K350" s="263">
        <f t="shared" si="17"/>
        <v>0</v>
      </c>
    </row>
    <row r="351" spans="1:11">
      <c r="A351" s="269">
        <f>ESONEdge!B339</f>
        <v>42643</v>
      </c>
      <c r="B351" s="263">
        <f>ESONEdge!G339</f>
        <v>0.40666666666666668</v>
      </c>
      <c r="C351" s="263" t="str">
        <f>IF(ESONEdge!G339&gt;0.6,ESONEdge!U339,"")</f>
        <v/>
      </c>
      <c r="D351" s="263" t="str">
        <f t="shared" si="15"/>
        <v/>
      </c>
      <c r="E351" s="263">
        <f>IF(ESONEdge!S339="Y",-10,ESONEdge!U339)</f>
        <v>-4.5</v>
      </c>
      <c r="F351" s="263">
        <f t="shared" si="16"/>
        <v>0</v>
      </c>
      <c r="G351" s="263">
        <f>SUM(F$26:F351)</f>
        <v>101.75</v>
      </c>
      <c r="J351" s="263">
        <f>IF(ESONEdge!G339&lt;0.3,ESONEdge!U339,0)</f>
        <v>0</v>
      </c>
      <c r="K351" s="263">
        <f t="shared" si="17"/>
        <v>0</v>
      </c>
    </row>
    <row r="352" spans="1:11">
      <c r="A352" s="269">
        <f>ESONEdge!B340</f>
        <v>42646</v>
      </c>
      <c r="B352" s="263">
        <f>ESONEdge!G340</f>
        <v>0.78333333333333333</v>
      </c>
      <c r="C352" s="263">
        <f>IF(ESONEdge!G340&gt;0.6,ESONEdge!U340,"")</f>
        <v>1</v>
      </c>
      <c r="D352" s="263">
        <f t="shared" si="15"/>
        <v>1</v>
      </c>
      <c r="E352" s="263">
        <f>IF(ESONEdge!S340="Y",-10,ESONEdge!U340)</f>
        <v>1</v>
      </c>
      <c r="F352" s="263">
        <f t="shared" si="16"/>
        <v>1</v>
      </c>
      <c r="G352" s="263">
        <f>SUM(F$26:F352)</f>
        <v>102.75</v>
      </c>
      <c r="J352" s="263">
        <f>IF(ESONEdge!G340&lt;0.3,ESONEdge!U340,0)</f>
        <v>0</v>
      </c>
      <c r="K352" s="263">
        <f t="shared" si="17"/>
        <v>0</v>
      </c>
    </row>
    <row r="353" spans="1:11">
      <c r="A353" s="269">
        <f>ESONEdge!B341</f>
        <v>42647</v>
      </c>
      <c r="B353" s="263">
        <f>ESONEdge!G341</f>
        <v>0.49666666666666676</v>
      </c>
      <c r="C353" s="263" t="str">
        <f>IF(ESONEdge!G341&gt;0.6,ESONEdge!U341,"")</f>
        <v/>
      </c>
      <c r="D353" s="263" t="str">
        <f t="shared" si="15"/>
        <v/>
      </c>
      <c r="E353" s="263">
        <f>IF(ESONEdge!S341="Y",-10,ESONEdge!U341)</f>
        <v>5.75</v>
      </c>
      <c r="F353" s="263">
        <f t="shared" si="16"/>
        <v>0</v>
      </c>
      <c r="G353" s="263">
        <f>SUM(F$26:F353)</f>
        <v>102.75</v>
      </c>
      <c r="J353" s="263">
        <f>IF(ESONEdge!G341&lt;0.3,ESONEdge!U341,0)</f>
        <v>0</v>
      </c>
      <c r="K353" s="263">
        <f t="shared" si="17"/>
        <v>0</v>
      </c>
    </row>
    <row r="354" spans="1:11">
      <c r="A354" s="269">
        <f>ESONEdge!B342</f>
        <v>42648</v>
      </c>
      <c r="B354" s="263">
        <f>ESONEdge!G342</f>
        <v>0.83333333333333337</v>
      </c>
      <c r="C354" s="263">
        <f>IF(ESONEdge!G342&gt;0.6,ESONEdge!U342,"")</f>
        <v>-3.5</v>
      </c>
      <c r="D354" s="263">
        <f t="shared" si="15"/>
        <v>-3.5</v>
      </c>
      <c r="E354" s="263">
        <f>IF(ESONEdge!S342="Y",-10,ESONEdge!U342)</f>
        <v>-3.5</v>
      </c>
      <c r="F354" s="263">
        <f t="shared" si="16"/>
        <v>-3.5</v>
      </c>
      <c r="G354" s="263">
        <f>SUM(F$26:F354)</f>
        <v>99.25</v>
      </c>
      <c r="J354" s="263">
        <f>IF(ESONEdge!G342&lt;0.3,ESONEdge!U342,0)</f>
        <v>0</v>
      </c>
      <c r="K354" s="263">
        <f t="shared" si="17"/>
        <v>0</v>
      </c>
    </row>
    <row r="355" spans="1:11">
      <c r="A355" s="269">
        <f>ESONEdge!B343</f>
        <v>42649</v>
      </c>
      <c r="B355" s="263">
        <f>ESONEdge!G343</f>
        <v>0.69666666666666666</v>
      </c>
      <c r="C355" s="263">
        <f>IF(ESONEdge!G343&gt;0.6,ESONEdge!U343,"")</f>
        <v>0.75</v>
      </c>
      <c r="D355" s="263">
        <f t="shared" si="15"/>
        <v>0.75</v>
      </c>
      <c r="E355" s="263">
        <f>IF(ESONEdge!S343="Y",-10,ESONEdge!U343)</f>
        <v>0.75</v>
      </c>
      <c r="F355" s="263">
        <f t="shared" si="16"/>
        <v>0.75</v>
      </c>
      <c r="G355" s="263">
        <f>SUM(F$26:F355)</f>
        <v>100</v>
      </c>
      <c r="J355" s="263">
        <f>IF(ESONEdge!G343&lt;0.3,ESONEdge!U343,0)</f>
        <v>0</v>
      </c>
      <c r="K355" s="263">
        <f t="shared" si="17"/>
        <v>0</v>
      </c>
    </row>
    <row r="356" spans="1:11">
      <c r="A356" s="269">
        <f>ESONEdge!B344</f>
        <v>42650</v>
      </c>
      <c r="B356" s="263">
        <f>ESONEdge!G344</f>
        <v>0.55333333333333334</v>
      </c>
      <c r="C356" s="263" t="str">
        <f>IF(ESONEdge!G344&gt;0.6,ESONEdge!U344,"")</f>
        <v/>
      </c>
      <c r="D356" s="263" t="str">
        <f t="shared" si="15"/>
        <v/>
      </c>
      <c r="E356" s="263">
        <f>IF(ESONEdge!S344="Y",-10,ESONEdge!U344)</f>
        <v>11.5</v>
      </c>
      <c r="F356" s="263">
        <f t="shared" si="16"/>
        <v>0</v>
      </c>
      <c r="G356" s="263">
        <f>SUM(F$26:F356)</f>
        <v>100</v>
      </c>
      <c r="J356" s="263">
        <f>IF(ESONEdge!G344&lt;0.3,ESONEdge!U344,0)</f>
        <v>0</v>
      </c>
      <c r="K356" s="263">
        <f t="shared" si="17"/>
        <v>0</v>
      </c>
    </row>
    <row r="357" spans="1:11">
      <c r="A357" s="269">
        <f>ESONEdge!B345</f>
        <v>42653</v>
      </c>
      <c r="B357" s="263">
        <f>ESONEdge!G345</f>
        <v>0.45666666666666672</v>
      </c>
      <c r="C357" s="263" t="str">
        <f>IF(ESONEdge!G345&gt;0.6,ESONEdge!U345,"")</f>
        <v/>
      </c>
      <c r="D357" s="263" t="str">
        <f t="shared" si="15"/>
        <v/>
      </c>
      <c r="E357" s="263">
        <f>IF(ESONEdge!S345="Y",-10,ESONEdge!U345)</f>
        <v>-6.5</v>
      </c>
      <c r="F357" s="263">
        <f t="shared" si="16"/>
        <v>0</v>
      </c>
      <c r="G357" s="263">
        <f>SUM(F$26:F357)</f>
        <v>100</v>
      </c>
      <c r="J357" s="263">
        <f>IF(ESONEdge!G345&lt;0.3,ESONEdge!U345,0)</f>
        <v>0</v>
      </c>
      <c r="K357" s="263">
        <f t="shared" si="17"/>
        <v>0</v>
      </c>
    </row>
    <row r="358" spans="1:11">
      <c r="A358" s="269">
        <f>ESONEdge!B346</f>
        <v>42654</v>
      </c>
      <c r="B358" s="263">
        <f>ESONEdge!G346</f>
        <v>0.57999999999999996</v>
      </c>
      <c r="C358" s="263" t="str">
        <f>IF(ESONEdge!G346&gt;0.6,ESONEdge!U346,"")</f>
        <v/>
      </c>
      <c r="D358" s="263" t="str">
        <f t="shared" si="15"/>
        <v/>
      </c>
      <c r="E358" s="263">
        <f>IF(ESONEdge!S346="Y",-10,ESONEdge!U346)</f>
        <v>-2.25</v>
      </c>
      <c r="F358" s="263">
        <f t="shared" si="16"/>
        <v>0</v>
      </c>
      <c r="G358" s="263">
        <f>SUM(F$26:F358)</f>
        <v>100</v>
      </c>
      <c r="J358" s="263">
        <f>IF(ESONEdge!G346&lt;0.3,ESONEdge!U346,0)</f>
        <v>0</v>
      </c>
      <c r="K358" s="263">
        <f t="shared" si="17"/>
        <v>0</v>
      </c>
    </row>
    <row r="359" spans="1:11">
      <c r="A359" s="269">
        <f>ESONEdge!B347</f>
        <v>42655</v>
      </c>
      <c r="B359" s="263">
        <f>ESONEdge!G347</f>
        <v>2.2400000000000002</v>
      </c>
      <c r="C359" s="263">
        <f>IF(ESONEdge!G347&gt;0.6,ESONEdge!U347,"")</f>
        <v>-13.75</v>
      </c>
      <c r="D359" s="263">
        <f t="shared" si="15"/>
        <v>-10</v>
      </c>
      <c r="E359" s="263">
        <f>IF(ESONEdge!S347="Y",-10,ESONEdge!U347)</f>
        <v>-10</v>
      </c>
      <c r="F359" s="263">
        <f t="shared" si="16"/>
        <v>-10</v>
      </c>
      <c r="G359" s="263">
        <f>SUM(F$26:F359)</f>
        <v>90</v>
      </c>
      <c r="J359" s="263">
        <f>IF(ESONEdge!G347&lt;0.3,ESONEdge!U347,0)</f>
        <v>0</v>
      </c>
      <c r="K359" s="263">
        <f t="shared" si="17"/>
        <v>0</v>
      </c>
    </row>
    <row r="360" spans="1:11">
      <c r="A360" s="269">
        <f>ESONEdge!B348</f>
        <v>42656</v>
      </c>
      <c r="B360" s="263">
        <f>ESONEdge!G348</f>
        <v>1.1166666666666665</v>
      </c>
      <c r="C360" s="263">
        <f>IF(ESONEdge!G348&gt;0.6,ESONEdge!U348,"")</f>
        <v>11.5</v>
      </c>
      <c r="D360" s="263">
        <f t="shared" si="15"/>
        <v>11.5</v>
      </c>
      <c r="E360" s="263">
        <f>IF(ESONEdge!S348="Y",-10,ESONEdge!U348)</f>
        <v>11.5</v>
      </c>
      <c r="F360" s="263">
        <f t="shared" si="16"/>
        <v>11.5</v>
      </c>
      <c r="G360" s="263">
        <f>SUM(F$26:F360)</f>
        <v>101.5</v>
      </c>
      <c r="J360" s="263">
        <f>IF(ESONEdge!G348&lt;0.3,ESONEdge!U348,0)</f>
        <v>0</v>
      </c>
      <c r="K360" s="263">
        <f t="shared" si="17"/>
        <v>0</v>
      </c>
    </row>
    <row r="361" spans="1:11">
      <c r="A361" s="269">
        <f>ESONEdge!B349</f>
        <v>42657</v>
      </c>
      <c r="B361" s="263">
        <f>ESONEdge!G349</f>
        <v>0.54</v>
      </c>
      <c r="C361" s="263" t="str">
        <f>IF(ESONEdge!G349&gt;0.6,ESONEdge!U349,"")</f>
        <v/>
      </c>
      <c r="D361" s="263" t="str">
        <f t="shared" si="15"/>
        <v/>
      </c>
      <c r="E361" s="263">
        <f>IF(ESONEdge!S349="Y",-10,ESONEdge!U349)</f>
        <v>-10</v>
      </c>
      <c r="F361" s="263">
        <f t="shared" si="16"/>
        <v>0</v>
      </c>
      <c r="G361" s="263">
        <f>SUM(F$26:F361)</f>
        <v>101.5</v>
      </c>
      <c r="J361" s="263">
        <f>IF(ESONEdge!G349&lt;0.3,ESONEdge!U349,0)</f>
        <v>0</v>
      </c>
      <c r="K361" s="263">
        <f t="shared" si="17"/>
        <v>0</v>
      </c>
    </row>
    <row r="362" spans="1:11">
      <c r="A362" s="269">
        <f>ESONEdge!B350</f>
        <v>42660</v>
      </c>
      <c r="B362" s="263">
        <f>ESONEdge!G350</f>
        <v>0.68</v>
      </c>
      <c r="C362" s="263">
        <f>IF(ESONEdge!G350&gt;0.6,ESONEdge!U350,"")</f>
        <v>15.75</v>
      </c>
      <c r="D362" s="263">
        <f t="shared" si="15"/>
        <v>15.75</v>
      </c>
      <c r="E362" s="263">
        <f>IF(ESONEdge!S350="Y",-10,ESONEdge!U350)</f>
        <v>15.75</v>
      </c>
      <c r="F362" s="263">
        <f t="shared" si="16"/>
        <v>15.75</v>
      </c>
      <c r="G362" s="263">
        <f>SUM(F$26:F362)</f>
        <v>117.25</v>
      </c>
      <c r="J362" s="263">
        <f>IF(ESONEdge!G350&lt;0.3,ESONEdge!U350,0)</f>
        <v>0</v>
      </c>
      <c r="K362" s="263">
        <f t="shared" si="17"/>
        <v>0</v>
      </c>
    </row>
    <row r="363" spans="1:11">
      <c r="A363" s="269">
        <f>ESONEdge!B351</f>
        <v>42661</v>
      </c>
      <c r="B363" s="263">
        <f>ESONEdge!G351</f>
        <v>0.4366666666666667</v>
      </c>
      <c r="C363" s="263" t="str">
        <f>IF(ESONEdge!G351&gt;0.6,ESONEdge!U351,"")</f>
        <v/>
      </c>
      <c r="D363" s="263" t="str">
        <f t="shared" si="15"/>
        <v/>
      </c>
      <c r="E363" s="263">
        <f>IF(ESONEdge!S351="Y",-10,ESONEdge!U351)</f>
        <v>4.75</v>
      </c>
      <c r="F363" s="263">
        <f t="shared" si="16"/>
        <v>0</v>
      </c>
      <c r="G363" s="263">
        <f>SUM(F$26:F363)</f>
        <v>117.25</v>
      </c>
      <c r="J363" s="263">
        <f>IF(ESONEdge!G351&lt;0.3,ESONEdge!U351,0)</f>
        <v>0</v>
      </c>
      <c r="K363" s="263">
        <f t="shared" si="17"/>
        <v>0</v>
      </c>
    </row>
    <row r="364" spans="1:11">
      <c r="A364" s="269">
        <f>ESONEdge!B352</f>
        <v>42662</v>
      </c>
      <c r="B364" s="263">
        <f>ESONEdge!G352</f>
        <v>0.7533333333333333</v>
      </c>
      <c r="C364" s="263">
        <f>IF(ESONEdge!G352&gt;0.6,ESONEdge!U352,"")</f>
        <v>-3.75</v>
      </c>
      <c r="D364" s="263">
        <f t="shared" si="15"/>
        <v>-3.75</v>
      </c>
      <c r="E364" s="263">
        <f>IF(ESONEdge!S352="Y",-10,ESONEdge!U352)</f>
        <v>-3.75</v>
      </c>
      <c r="F364" s="263">
        <f t="shared" si="16"/>
        <v>-3.75</v>
      </c>
      <c r="G364" s="263">
        <f>SUM(F$26:F364)</f>
        <v>113.5</v>
      </c>
      <c r="J364" s="263">
        <f>IF(ESONEdge!G352&lt;0.3,ESONEdge!U352,0)</f>
        <v>0</v>
      </c>
      <c r="K364" s="263">
        <f t="shared" si="17"/>
        <v>0</v>
      </c>
    </row>
    <row r="365" spans="1:11">
      <c r="A365" s="269">
        <f>ESONEdge!B353</f>
        <v>42663</v>
      </c>
      <c r="B365" s="263">
        <f>ESONEdge!G353</f>
        <v>0.59333333333333327</v>
      </c>
      <c r="C365" s="263" t="str">
        <f>IF(ESONEdge!G353&gt;0.6,ESONEdge!U353,"")</f>
        <v/>
      </c>
      <c r="D365" s="263" t="str">
        <f t="shared" si="15"/>
        <v/>
      </c>
      <c r="E365" s="263">
        <f>IF(ESONEdge!S353="Y",-10,ESONEdge!U353)</f>
        <v>-10</v>
      </c>
      <c r="F365" s="263">
        <f t="shared" si="16"/>
        <v>0</v>
      </c>
      <c r="G365" s="263">
        <f>SUM(F$26:F365)</f>
        <v>113.5</v>
      </c>
      <c r="J365" s="263">
        <f>IF(ESONEdge!G353&lt;0.3,ESONEdge!U353,0)</f>
        <v>0</v>
      </c>
      <c r="K365" s="263">
        <f t="shared" si="17"/>
        <v>0</v>
      </c>
    </row>
    <row r="366" spans="1:11">
      <c r="A366" s="269">
        <f>ESONEdge!B354</f>
        <v>42664</v>
      </c>
      <c r="B366" s="263">
        <f>ESONEdge!G354</f>
        <v>1.23</v>
      </c>
      <c r="C366" s="263">
        <f>IF(ESONEdge!G354&gt;0.6,ESONEdge!U354,"")</f>
        <v>11</v>
      </c>
      <c r="D366" s="263">
        <f t="shared" si="15"/>
        <v>11</v>
      </c>
      <c r="E366" s="263">
        <f>IF(ESONEdge!S354="Y",-10,ESONEdge!U354)</f>
        <v>11</v>
      </c>
      <c r="F366" s="263">
        <f t="shared" si="16"/>
        <v>11</v>
      </c>
      <c r="G366" s="263">
        <f>SUM(F$26:F366)</f>
        <v>124.5</v>
      </c>
      <c r="J366" s="263">
        <f>IF(ESONEdge!G354&lt;0.3,ESONEdge!U354,0)</f>
        <v>0</v>
      </c>
      <c r="K366" s="263">
        <f t="shared" si="17"/>
        <v>0</v>
      </c>
    </row>
    <row r="367" spans="1:11">
      <c r="A367" s="269">
        <f>ESONEdge!B355</f>
        <v>42667</v>
      </c>
      <c r="B367" s="263">
        <f>ESONEdge!G355</f>
        <v>0.62</v>
      </c>
      <c r="C367" s="263">
        <f>IF(ESONEdge!G355&gt;0.6,ESONEdge!U355,"")</f>
        <v>-2</v>
      </c>
      <c r="D367" s="263">
        <f t="shared" si="15"/>
        <v>-2</v>
      </c>
      <c r="E367" s="263">
        <f>IF(ESONEdge!S355="Y",-10,ESONEdge!U355)</f>
        <v>-2</v>
      </c>
      <c r="F367" s="263">
        <f t="shared" si="16"/>
        <v>-2</v>
      </c>
      <c r="G367" s="263">
        <f>SUM(F$26:F367)</f>
        <v>122.5</v>
      </c>
      <c r="J367" s="263">
        <f>IF(ESONEdge!G355&lt;0.3,ESONEdge!U355,0)</f>
        <v>0</v>
      </c>
      <c r="K367" s="263">
        <f t="shared" si="17"/>
        <v>0</v>
      </c>
    </row>
    <row r="368" spans="1:11">
      <c r="A368" s="269">
        <f>ESONEdge!B356</f>
        <v>42668</v>
      </c>
      <c r="B368" s="263">
        <f>ESONEdge!G356</f>
        <v>0.54666666666666675</v>
      </c>
      <c r="C368" s="263" t="str">
        <f>IF(ESONEdge!G356&gt;0.6,ESONEdge!U356,"")</f>
        <v/>
      </c>
      <c r="D368" s="263" t="str">
        <f t="shared" si="15"/>
        <v/>
      </c>
      <c r="E368" s="263">
        <f>IF(ESONEdge!S356="Y",-10,ESONEdge!U356)</f>
        <v>-10</v>
      </c>
      <c r="F368" s="263">
        <f t="shared" si="16"/>
        <v>0</v>
      </c>
      <c r="G368" s="263">
        <f>SUM(F$26:F368)</f>
        <v>122.5</v>
      </c>
      <c r="J368" s="263">
        <f>IF(ESONEdge!G356&lt;0.3,ESONEdge!U356,0)</f>
        <v>0</v>
      </c>
      <c r="K368" s="263">
        <f t="shared" si="17"/>
        <v>0</v>
      </c>
    </row>
    <row r="369" spans="1:11">
      <c r="A369" s="269">
        <f>ESONEdge!B357</f>
        <v>42669</v>
      </c>
      <c r="B369" s="263">
        <f>ESONEdge!G357</f>
        <v>1.2166666666666666</v>
      </c>
      <c r="C369" s="263">
        <f>IF(ESONEdge!G357&gt;0.6,ESONEdge!U357,"")</f>
        <v>8</v>
      </c>
      <c r="D369" s="263">
        <f t="shared" si="15"/>
        <v>8</v>
      </c>
      <c r="E369" s="263">
        <f>IF(ESONEdge!S357="Y",-10,ESONEdge!U357)</f>
        <v>8</v>
      </c>
      <c r="F369" s="263">
        <f t="shared" si="16"/>
        <v>8</v>
      </c>
      <c r="G369" s="263">
        <f>SUM(F$26:F369)</f>
        <v>130.5</v>
      </c>
      <c r="J369" s="263">
        <f>IF(ESONEdge!G357&lt;0.3,ESONEdge!U357,0)</f>
        <v>0</v>
      </c>
      <c r="K369" s="263">
        <f t="shared" si="17"/>
        <v>0</v>
      </c>
    </row>
    <row r="370" spans="1:11">
      <c r="A370" s="269">
        <f>ESONEdge!B358</f>
        <v>42670</v>
      </c>
      <c r="B370" s="263">
        <f>ESONEdge!G358</f>
        <v>0.6166666666666667</v>
      </c>
      <c r="C370" s="263">
        <f>IF(ESONEdge!G358&gt;0.6,ESONEdge!U358,"")</f>
        <v>3.25</v>
      </c>
      <c r="D370" s="263">
        <f t="shared" si="15"/>
        <v>3.25</v>
      </c>
      <c r="E370" s="263">
        <f>IF(ESONEdge!S358="Y",-10,ESONEdge!U358)</f>
        <v>3.25</v>
      </c>
      <c r="F370" s="263">
        <f t="shared" si="16"/>
        <v>3.25</v>
      </c>
      <c r="G370" s="263">
        <f>SUM(F$26:F370)</f>
        <v>133.75</v>
      </c>
      <c r="J370" s="263">
        <f>IF(ESONEdge!G358&lt;0.3,ESONEdge!U358,0)</f>
        <v>0</v>
      </c>
      <c r="K370" s="263">
        <f t="shared" si="17"/>
        <v>0</v>
      </c>
    </row>
    <row r="371" spans="1:11">
      <c r="A371" s="269">
        <f>ESONEdge!B359</f>
        <v>42671</v>
      </c>
      <c r="B371" s="263">
        <f>ESONEdge!G359</f>
        <v>0.63</v>
      </c>
      <c r="C371" s="263">
        <f>IF(ESONEdge!G359&gt;0.6,ESONEdge!U359,"")</f>
        <v>1.25</v>
      </c>
      <c r="D371" s="263">
        <f t="shared" si="15"/>
        <v>1.25</v>
      </c>
      <c r="E371" s="263">
        <f>IF(ESONEdge!S359="Y",-10,ESONEdge!U359)</f>
        <v>1.25</v>
      </c>
      <c r="F371" s="263">
        <f t="shared" si="16"/>
        <v>1.25</v>
      </c>
      <c r="G371" s="263">
        <f>SUM(F$26:F371)</f>
        <v>135</v>
      </c>
      <c r="J371" s="263">
        <f>IF(ESONEdge!G359&lt;0.3,ESONEdge!U359,0)</f>
        <v>0</v>
      </c>
      <c r="K371" s="263">
        <f t="shared" si="17"/>
        <v>0</v>
      </c>
    </row>
    <row r="372" spans="1:11">
      <c r="A372" s="269">
        <f>ESONEdge!B360</f>
        <v>42674</v>
      </c>
      <c r="B372" s="263">
        <f>ESONEdge!G360</f>
        <v>0.67666666666666675</v>
      </c>
      <c r="C372" s="263">
        <f>IF(ESONEdge!G360&gt;0.6,ESONEdge!U360,"")</f>
        <v>1.75</v>
      </c>
      <c r="D372" s="263">
        <f t="shared" si="15"/>
        <v>1.75</v>
      </c>
      <c r="E372" s="263">
        <f>IF(ESONEdge!S360="Y",-10,ESONEdge!U360)</f>
        <v>1.75</v>
      </c>
      <c r="F372" s="263">
        <f t="shared" si="16"/>
        <v>1.75</v>
      </c>
      <c r="G372" s="263">
        <f>SUM(F$26:F372)</f>
        <v>136.75</v>
      </c>
      <c r="J372" s="263">
        <f>IF(ESONEdge!G360&lt;0.3,ESONEdge!U360,0)</f>
        <v>0</v>
      </c>
      <c r="K372" s="263">
        <f t="shared" si="17"/>
        <v>0</v>
      </c>
    </row>
    <row r="373" spans="1:11">
      <c r="A373" s="269">
        <f>ESONEdge!B361</f>
        <v>42675</v>
      </c>
      <c r="B373" s="263">
        <f>ESONEdge!G361</f>
        <v>1.1933333333333334</v>
      </c>
      <c r="C373" s="263">
        <f>IF(ESONEdge!G361&gt;0.6,ESONEdge!U361,"")</f>
        <v>-2.25</v>
      </c>
      <c r="D373" s="263">
        <f t="shared" si="15"/>
        <v>-2.25</v>
      </c>
      <c r="E373" s="263">
        <f>IF(ESONEdge!S361="Y",-10,ESONEdge!U361)</f>
        <v>-2.25</v>
      </c>
      <c r="F373" s="263">
        <f t="shared" si="16"/>
        <v>-2.25</v>
      </c>
      <c r="G373" s="263">
        <f>SUM(F$26:F373)</f>
        <v>134.5</v>
      </c>
      <c r="J373" s="263">
        <f>IF(ESONEdge!G361&lt;0.3,ESONEdge!U361,0)</f>
        <v>0</v>
      </c>
      <c r="K373" s="263">
        <f t="shared" si="17"/>
        <v>0</v>
      </c>
    </row>
    <row r="374" spans="1:11">
      <c r="A374" s="269">
        <f>ESONEdge!B362</f>
        <v>42676</v>
      </c>
      <c r="B374" s="263">
        <f>ESONEdge!G362</f>
        <v>0.64333333333333342</v>
      </c>
      <c r="C374" s="263">
        <f>IF(ESONEdge!G362&gt;0.6,ESONEdge!U362,"")</f>
        <v>2.5</v>
      </c>
      <c r="D374" s="263">
        <f t="shared" si="15"/>
        <v>2.5</v>
      </c>
      <c r="E374" s="263">
        <f>IF(ESONEdge!S362="Y",-10,ESONEdge!U362)</f>
        <v>2.5</v>
      </c>
      <c r="F374" s="263">
        <f t="shared" si="16"/>
        <v>2.5</v>
      </c>
      <c r="G374" s="263">
        <f>SUM(F$26:F374)</f>
        <v>137</v>
      </c>
      <c r="J374" s="263">
        <f>IF(ESONEdge!G362&lt;0.3,ESONEdge!U362,0)</f>
        <v>0</v>
      </c>
      <c r="K374" s="263">
        <f t="shared" si="17"/>
        <v>0</v>
      </c>
    </row>
    <row r="375" spans="1:11">
      <c r="A375" s="269">
        <f>ESONEdge!B363</f>
        <v>42677</v>
      </c>
      <c r="B375" s="263">
        <f>ESONEdge!G363</f>
        <v>1.2666666666666666</v>
      </c>
      <c r="C375" s="263">
        <f>IF(ESONEdge!G363&gt;0.6,ESONEdge!U363,"")</f>
        <v>0.25</v>
      </c>
      <c r="D375" s="263">
        <f t="shared" si="15"/>
        <v>0.25</v>
      </c>
      <c r="E375" s="263">
        <f>IF(ESONEdge!S363="Y",-10,ESONEdge!U363)</f>
        <v>0.25</v>
      </c>
      <c r="F375" s="263">
        <f t="shared" si="16"/>
        <v>0.25</v>
      </c>
      <c r="G375" s="263">
        <f>SUM(F$26:F375)</f>
        <v>137.25</v>
      </c>
      <c r="J375" s="263">
        <f>IF(ESONEdge!G363&lt;0.3,ESONEdge!U363,0)</f>
        <v>0</v>
      </c>
      <c r="K375" s="263">
        <f t="shared" si="17"/>
        <v>0</v>
      </c>
    </row>
    <row r="376" spans="1:11">
      <c r="A376" s="269">
        <f>ESONEdge!B364</f>
        <v>42678</v>
      </c>
      <c r="B376" s="263">
        <f>ESONEdge!G364</f>
        <v>0.68</v>
      </c>
      <c r="C376" s="263">
        <f>IF(ESONEdge!G364&gt;0.6,ESONEdge!U364,"")</f>
        <v>30.75</v>
      </c>
      <c r="D376" s="263">
        <f t="shared" si="15"/>
        <v>30.75</v>
      </c>
      <c r="E376" s="263">
        <f>IF(ESONEdge!S364="Y",-10,ESONEdge!U364)</f>
        <v>30.75</v>
      </c>
      <c r="F376" s="263">
        <f t="shared" si="16"/>
        <v>30.75</v>
      </c>
      <c r="G376" s="263">
        <f>SUM(F$26:F376)</f>
        <v>168</v>
      </c>
      <c r="J376" s="263">
        <f>IF(ESONEdge!G364&lt;0.3,ESONEdge!U364,0)</f>
        <v>0</v>
      </c>
      <c r="K376" s="263">
        <f t="shared" si="17"/>
        <v>0</v>
      </c>
    </row>
    <row r="377" spans="1:11">
      <c r="A377" s="269">
        <f>ESONEdge!B365</f>
        <v>42681</v>
      </c>
      <c r="B377" s="263">
        <f>ESONEdge!G365</f>
        <v>0.48333333333333339</v>
      </c>
      <c r="C377" s="263" t="str">
        <f>IF(ESONEdge!G365&gt;0.6,ESONEdge!U365,"")</f>
        <v/>
      </c>
      <c r="D377" s="263" t="str">
        <f t="shared" si="15"/>
        <v/>
      </c>
      <c r="E377" s="263">
        <f>IF(ESONEdge!S365="Y",-10,ESONEdge!U365)</f>
        <v>-6.75</v>
      </c>
      <c r="F377" s="263">
        <f t="shared" si="16"/>
        <v>0</v>
      </c>
      <c r="G377" s="263">
        <f>SUM(F$26:F377)</f>
        <v>168</v>
      </c>
      <c r="J377" s="263">
        <f>IF(ESONEdge!G365&lt;0.3,ESONEdge!U365,0)</f>
        <v>0</v>
      </c>
      <c r="K377" s="263">
        <f t="shared" si="17"/>
        <v>0</v>
      </c>
    </row>
    <row r="378" spans="1:11">
      <c r="A378" s="269">
        <f>ESONEdge!B366</f>
        <v>42682</v>
      </c>
      <c r="B378" s="263">
        <f>ESONEdge!G366</f>
        <v>0.55333333333333334</v>
      </c>
      <c r="C378" s="263" t="str">
        <f>IF(ESONEdge!G366&gt;0.6,ESONEdge!U366,"")</f>
        <v/>
      </c>
      <c r="D378" s="263" t="str">
        <f t="shared" si="15"/>
        <v/>
      </c>
      <c r="E378" s="263">
        <f>IF(ESONEdge!S366="Y",-10,ESONEdge!U366)</f>
        <v>-0.5</v>
      </c>
      <c r="F378" s="263">
        <f t="shared" si="16"/>
        <v>0</v>
      </c>
      <c r="G378" s="263">
        <f>SUM(F$26:F378)</f>
        <v>168</v>
      </c>
      <c r="J378" s="263">
        <f>IF(ESONEdge!G366&lt;0.3,ESONEdge!U366,0)</f>
        <v>0</v>
      </c>
      <c r="K378" s="263">
        <f t="shared" si="17"/>
        <v>0</v>
      </c>
    </row>
    <row r="379" spans="1:11">
      <c r="A379" s="269">
        <f>ESONEdge!B367</f>
        <v>42683</v>
      </c>
      <c r="B379" s="263">
        <f>ESONEdge!G367</f>
        <v>0.4366666666666667</v>
      </c>
      <c r="C379" s="263" t="str">
        <f>IF(ESONEdge!G367&gt;0.6,ESONEdge!U367,"")</f>
        <v/>
      </c>
      <c r="D379" s="263" t="str">
        <f t="shared" si="15"/>
        <v/>
      </c>
      <c r="E379" s="263">
        <f>IF(ESONEdge!S367="Y",-10,ESONEdge!U367)</f>
        <v>7.5</v>
      </c>
      <c r="F379" s="263">
        <f t="shared" si="16"/>
        <v>0</v>
      </c>
      <c r="G379" s="263">
        <f>SUM(F$26:F379)</f>
        <v>168</v>
      </c>
      <c r="J379" s="263">
        <f>IF(ESONEdge!G367&lt;0.3,ESONEdge!U367,0)</f>
        <v>0</v>
      </c>
      <c r="K379" s="263">
        <f t="shared" si="17"/>
        <v>0</v>
      </c>
    </row>
    <row r="380" spans="1:11">
      <c r="A380" s="269">
        <f>ESONEdge!B368</f>
        <v>42684</v>
      </c>
      <c r="B380" s="263">
        <f>ESONEdge!G368</f>
        <v>0.46666666666666673</v>
      </c>
      <c r="C380" s="263" t="str">
        <f>IF(ESONEdge!G368&gt;0.6,ESONEdge!U368,"")</f>
        <v/>
      </c>
      <c r="D380" s="263" t="str">
        <f t="shared" si="15"/>
        <v/>
      </c>
      <c r="E380" s="263">
        <f>IF(ESONEdge!S368="Y",-10,ESONEdge!U368)</f>
        <v>-10</v>
      </c>
      <c r="F380" s="263">
        <f t="shared" si="16"/>
        <v>0</v>
      </c>
      <c r="G380" s="263">
        <f>SUM(F$26:F380)</f>
        <v>168</v>
      </c>
      <c r="J380" s="263">
        <f>IF(ESONEdge!G368&lt;0.3,ESONEdge!U368,0)</f>
        <v>0</v>
      </c>
      <c r="K380" s="263">
        <f t="shared" si="17"/>
        <v>0</v>
      </c>
    </row>
    <row r="381" spans="1:11">
      <c r="A381" s="269">
        <f>ESONEdge!B369</f>
        <v>42685</v>
      </c>
      <c r="B381" s="263">
        <f>ESONEdge!G369</f>
        <v>0.59</v>
      </c>
      <c r="C381" s="263" t="str">
        <f>IF(ESONEdge!G369&gt;0.6,ESONEdge!U369,"")</f>
        <v/>
      </c>
      <c r="D381" s="263" t="str">
        <f t="shared" si="15"/>
        <v/>
      </c>
      <c r="E381" s="263">
        <f>IF(ESONEdge!S369="Y",-10,ESONEdge!U369)</f>
        <v>4</v>
      </c>
      <c r="F381" s="263">
        <f t="shared" si="16"/>
        <v>0</v>
      </c>
      <c r="G381" s="263">
        <f>SUM(F$26:F381)</f>
        <v>168</v>
      </c>
      <c r="J381" s="263">
        <f>IF(ESONEdge!G369&lt;0.3,ESONEdge!U369,0)</f>
        <v>0</v>
      </c>
      <c r="K381" s="263">
        <f t="shared" si="17"/>
        <v>0</v>
      </c>
    </row>
    <row r="382" spans="1:11">
      <c r="A382" s="269">
        <f>ESONEdge!B370</f>
        <v>42688</v>
      </c>
      <c r="B382" s="263">
        <f>ESONEdge!G370</f>
        <v>0.38999999999999996</v>
      </c>
      <c r="C382" s="263" t="str">
        <f>IF(ESONEdge!G370&gt;0.6,ESONEdge!U370,"")</f>
        <v/>
      </c>
      <c r="D382" s="263" t="str">
        <f t="shared" si="15"/>
        <v/>
      </c>
      <c r="E382" s="263">
        <f>IF(ESONEdge!S370="Y",-10,ESONEdge!U370)</f>
        <v>4.5</v>
      </c>
      <c r="F382" s="263">
        <f t="shared" si="16"/>
        <v>0</v>
      </c>
      <c r="G382" s="263">
        <f>SUM(F$26:F382)</f>
        <v>168</v>
      </c>
      <c r="J382" s="263">
        <f>IF(ESONEdge!G370&lt;0.3,ESONEdge!U370,0)</f>
        <v>0</v>
      </c>
      <c r="K382" s="263">
        <f t="shared" si="17"/>
        <v>0</v>
      </c>
    </row>
    <row r="383" spans="1:11">
      <c r="A383" s="269">
        <f>ESONEdge!B371</f>
        <v>42689</v>
      </c>
      <c r="B383" s="263">
        <f>ESONEdge!G371</f>
        <v>0.38666666666666666</v>
      </c>
      <c r="C383" s="263" t="str">
        <f>IF(ESONEdge!G371&gt;0.6,ESONEdge!U371,"")</f>
        <v/>
      </c>
      <c r="D383" s="263" t="str">
        <f t="shared" si="15"/>
        <v/>
      </c>
      <c r="E383" s="263">
        <f>IF(ESONEdge!S371="Y",-10,ESONEdge!U371)</f>
        <v>-10</v>
      </c>
      <c r="F383" s="263">
        <f t="shared" si="16"/>
        <v>0</v>
      </c>
      <c r="G383" s="263">
        <f>SUM(F$26:F383)</f>
        <v>168</v>
      </c>
      <c r="J383" s="263">
        <f>IF(ESONEdge!G371&lt;0.3,ESONEdge!U371,0)</f>
        <v>0</v>
      </c>
      <c r="K383" s="263">
        <f t="shared" si="17"/>
        <v>0</v>
      </c>
    </row>
    <row r="384" spans="1:11">
      <c r="A384" s="269">
        <f>ESONEdge!B372</f>
        <v>42690</v>
      </c>
      <c r="B384" s="263">
        <f>ESONEdge!G372</f>
        <v>0.61</v>
      </c>
      <c r="C384" s="263">
        <f>IF(ESONEdge!G372&gt;0.6,ESONEdge!U372,"")</f>
        <v>3</v>
      </c>
      <c r="D384" s="263">
        <f t="shared" si="15"/>
        <v>3</v>
      </c>
      <c r="E384" s="263">
        <f>IF(ESONEdge!S372="Y",-10,ESONEdge!U372)</f>
        <v>3</v>
      </c>
      <c r="F384" s="263">
        <f t="shared" si="16"/>
        <v>3</v>
      </c>
      <c r="G384" s="263">
        <f>SUM(F$26:F384)</f>
        <v>171</v>
      </c>
      <c r="J384" s="263">
        <f>IF(ESONEdge!G372&lt;0.3,ESONEdge!U372,0)</f>
        <v>0</v>
      </c>
      <c r="K384" s="263">
        <f t="shared" si="17"/>
        <v>0</v>
      </c>
    </row>
    <row r="385" spans="1:11">
      <c r="A385" s="269">
        <f>ESONEdge!B373</f>
        <v>42691</v>
      </c>
      <c r="B385" s="263">
        <f>ESONEdge!G373</f>
        <v>0.47333333333333338</v>
      </c>
      <c r="C385" s="263" t="str">
        <f>IF(ESONEdge!G373&gt;0.6,ESONEdge!U373,"")</f>
        <v/>
      </c>
      <c r="D385" s="263" t="str">
        <f t="shared" si="15"/>
        <v/>
      </c>
      <c r="E385" s="263">
        <f>IF(ESONEdge!S373="Y",-10,ESONEdge!U373)</f>
        <v>0.75</v>
      </c>
      <c r="F385" s="263">
        <f t="shared" si="16"/>
        <v>0</v>
      </c>
      <c r="G385" s="263">
        <f>SUM(F$26:F385)</f>
        <v>171</v>
      </c>
      <c r="J385" s="263">
        <f>IF(ESONEdge!G373&lt;0.3,ESONEdge!U373,0)</f>
        <v>0</v>
      </c>
      <c r="K385" s="263">
        <f t="shared" si="17"/>
        <v>0</v>
      </c>
    </row>
    <row r="386" spans="1:11">
      <c r="A386" s="269">
        <f>ESONEdge!B374</f>
        <v>42692</v>
      </c>
      <c r="B386" s="263">
        <f>ESONEdge!G374</f>
        <v>0.61</v>
      </c>
      <c r="C386" s="263">
        <f>IF(ESONEdge!G374&gt;0.6,ESONEdge!U374,"")</f>
        <v>6</v>
      </c>
      <c r="D386" s="263">
        <f t="shared" si="15"/>
        <v>6</v>
      </c>
      <c r="E386" s="263">
        <f>IF(ESONEdge!S374="Y",-10,ESONEdge!U374)</f>
        <v>6</v>
      </c>
      <c r="F386" s="263">
        <f t="shared" si="16"/>
        <v>6</v>
      </c>
      <c r="G386" s="263">
        <f>SUM(F$26:F386)</f>
        <v>177</v>
      </c>
      <c r="J386" s="263">
        <f>IF(ESONEdge!G374&lt;0.3,ESONEdge!U374,0)</f>
        <v>0</v>
      </c>
      <c r="K386" s="263">
        <f t="shared" si="17"/>
        <v>0</v>
      </c>
    </row>
    <row r="387" spans="1:11">
      <c r="A387" s="269">
        <f>ESONEdge!B375</f>
        <v>42695</v>
      </c>
      <c r="B387" s="263">
        <f>ESONEdge!G375</f>
        <v>0.36000000000000004</v>
      </c>
      <c r="C387" s="263" t="str">
        <f>IF(ESONEdge!G375&gt;0.6,ESONEdge!U375,"")</f>
        <v/>
      </c>
      <c r="D387" s="263" t="str">
        <f t="shared" si="15"/>
        <v/>
      </c>
      <c r="E387" s="263">
        <f>IF(ESONEdge!S375="Y",-10,ESONEdge!U375)</f>
        <v>7</v>
      </c>
      <c r="F387" s="263">
        <f t="shared" si="16"/>
        <v>0</v>
      </c>
      <c r="G387" s="263">
        <f>SUM(F$26:F387)</f>
        <v>177</v>
      </c>
      <c r="J387" s="263">
        <f>IF(ESONEdge!G375&lt;0.3,ESONEdge!U375,0)</f>
        <v>0</v>
      </c>
      <c r="K387" s="263">
        <f t="shared" si="17"/>
        <v>0</v>
      </c>
    </row>
    <row r="388" spans="1:11">
      <c r="A388" s="269">
        <f>ESONEdge!B376</f>
        <v>42696</v>
      </c>
      <c r="B388" s="263">
        <f>ESONEdge!G376</f>
        <v>0.37333333333333335</v>
      </c>
      <c r="C388" s="263" t="str">
        <f>IF(ESONEdge!G376&gt;0.6,ESONEdge!U376,"")</f>
        <v/>
      </c>
      <c r="D388" s="263" t="str">
        <f t="shared" si="15"/>
        <v/>
      </c>
      <c r="E388" s="263">
        <f>IF(ESONEdge!S376="Y",-10,ESONEdge!U376)</f>
        <v>-6.25</v>
      </c>
      <c r="F388" s="263">
        <f t="shared" si="16"/>
        <v>0</v>
      </c>
      <c r="G388" s="263">
        <f>SUM(F$26:F388)</f>
        <v>177</v>
      </c>
      <c r="J388" s="263">
        <f>IF(ESONEdge!G376&lt;0.3,ESONEdge!U376,0)</f>
        <v>0</v>
      </c>
      <c r="K388" s="263">
        <f t="shared" si="17"/>
        <v>0</v>
      </c>
    </row>
    <row r="389" spans="1:11">
      <c r="A389" s="269">
        <f>ESONEdge!B377</f>
        <v>42697</v>
      </c>
      <c r="B389" s="263">
        <f>ESONEdge!G377</f>
        <v>0</v>
      </c>
      <c r="C389" s="263" t="str">
        <f>IF(ESONEdge!G377&gt;0.6,ESONEdge!U377,"")</f>
        <v/>
      </c>
      <c r="D389" s="263" t="str">
        <f t="shared" si="15"/>
        <v/>
      </c>
      <c r="E389" s="263">
        <f>IF(ESONEdge!S377="Y",-10,ESONEdge!U377)</f>
        <v>0</v>
      </c>
      <c r="F389" s="263">
        <f t="shared" si="16"/>
        <v>0</v>
      </c>
      <c r="G389" s="263">
        <f>SUM(F$26:F389)</f>
        <v>177</v>
      </c>
      <c r="J389" s="263">
        <f>IF(ESONEdge!G377&lt;0.3,ESONEdge!U377,0)</f>
        <v>0</v>
      </c>
      <c r="K389" s="263">
        <f t="shared" si="17"/>
        <v>0</v>
      </c>
    </row>
    <row r="390" spans="1:11">
      <c r="A390" s="269">
        <f>ESONEdge!B378</f>
        <v>42698</v>
      </c>
      <c r="B390" s="263">
        <f>ESONEdge!G378</f>
        <v>0.56333333333333335</v>
      </c>
      <c r="C390" s="263" t="str">
        <f>IF(ESONEdge!G378&gt;0.6,ESONEdge!U378,"")</f>
        <v/>
      </c>
      <c r="D390" s="263" t="str">
        <f t="shared" si="15"/>
        <v/>
      </c>
      <c r="E390" s="263">
        <f>IF(ESONEdge!S378="Y",-10,ESONEdge!U378)</f>
        <v>5</v>
      </c>
      <c r="F390" s="263">
        <f t="shared" si="16"/>
        <v>0</v>
      </c>
      <c r="G390" s="263">
        <f>SUM(F$26:F390)</f>
        <v>177</v>
      </c>
      <c r="J390" s="263">
        <f>IF(ESONEdge!G378&lt;0.3,ESONEdge!U378,0)</f>
        <v>0</v>
      </c>
      <c r="K390" s="263">
        <f t="shared" si="17"/>
        <v>0</v>
      </c>
    </row>
    <row r="391" spans="1:11">
      <c r="A391" s="269">
        <f>ESONEdge!B379</f>
        <v>42699</v>
      </c>
      <c r="B391" s="263">
        <f>ESONEdge!G379</f>
        <v>0.42666666666666669</v>
      </c>
      <c r="C391" s="263" t="str">
        <f>IF(ESONEdge!G379&gt;0.6,ESONEdge!U379,"")</f>
        <v/>
      </c>
      <c r="D391" s="263" t="str">
        <f t="shared" si="15"/>
        <v/>
      </c>
      <c r="E391" s="263">
        <f>IF(ESONEdge!S379="Y",-10,ESONEdge!U379)</f>
        <v>-10</v>
      </c>
      <c r="F391" s="263">
        <f t="shared" si="16"/>
        <v>0</v>
      </c>
      <c r="G391" s="263">
        <f>SUM(F$26:F391)</f>
        <v>177</v>
      </c>
      <c r="J391" s="263">
        <f>IF(ESONEdge!G379&lt;0.3,ESONEdge!U379,0)</f>
        <v>0</v>
      </c>
      <c r="K391" s="263">
        <f t="shared" si="17"/>
        <v>0</v>
      </c>
    </row>
    <row r="392" spans="1:11">
      <c r="A392" s="269">
        <f>ESONEdge!B380</f>
        <v>42702</v>
      </c>
      <c r="B392" s="263">
        <f>ESONEdge!G380</f>
        <v>0.55333333333333334</v>
      </c>
      <c r="C392" s="263" t="str">
        <f>IF(ESONEdge!G380&gt;0.6,ESONEdge!U380,"")</f>
        <v/>
      </c>
      <c r="D392" s="263" t="str">
        <f t="shared" si="15"/>
        <v/>
      </c>
      <c r="E392" s="263">
        <f>IF(ESONEdge!S380="Y",-10,ESONEdge!U380)</f>
        <v>-0.5</v>
      </c>
      <c r="F392" s="263">
        <f t="shared" si="16"/>
        <v>0</v>
      </c>
      <c r="G392" s="263">
        <f>SUM(F$26:F392)</f>
        <v>177</v>
      </c>
      <c r="J392" s="263">
        <f>IF(ESONEdge!G380&lt;0.3,ESONEdge!U380,0)</f>
        <v>0</v>
      </c>
      <c r="K392" s="263">
        <f t="shared" si="17"/>
        <v>0</v>
      </c>
    </row>
    <row r="393" spans="1:11">
      <c r="A393" s="269">
        <f>ESONEdge!B381</f>
        <v>42703</v>
      </c>
      <c r="B393" s="263">
        <f>ESONEdge!G381</f>
        <v>0.47666666666666674</v>
      </c>
      <c r="C393" s="263" t="str">
        <f>IF(ESONEdge!G381&gt;0.6,ESONEdge!U381,"")</f>
        <v/>
      </c>
      <c r="D393" s="263" t="str">
        <f t="shared" si="15"/>
        <v/>
      </c>
      <c r="E393" s="263">
        <f>IF(ESONEdge!S381="Y",-10,ESONEdge!U381)</f>
        <v>0</v>
      </c>
      <c r="F393" s="263">
        <f t="shared" si="16"/>
        <v>0</v>
      </c>
      <c r="G393" s="263">
        <f>SUM(F$26:F393)</f>
        <v>177</v>
      </c>
      <c r="J393" s="263">
        <f>IF(ESONEdge!G381&lt;0.3,ESONEdge!U381,0)</f>
        <v>0</v>
      </c>
      <c r="K393" s="263">
        <f t="shared" si="17"/>
        <v>0</v>
      </c>
    </row>
    <row r="394" spans="1:11">
      <c r="A394" s="269">
        <f>ESONEdge!B382</f>
        <v>42704</v>
      </c>
      <c r="B394" s="263">
        <f>ESONEdge!G382</f>
        <v>0</v>
      </c>
      <c r="C394" s="263" t="str">
        <f>IF(ESONEdge!G382&gt;0.6,ESONEdge!U382,"")</f>
        <v/>
      </c>
      <c r="D394" s="263" t="str">
        <f t="shared" si="15"/>
        <v/>
      </c>
      <c r="E394" s="263">
        <f>IF(ESONEdge!S382="Y",-10,ESONEdge!U382)</f>
        <v>0</v>
      </c>
      <c r="F394" s="263">
        <f t="shared" si="16"/>
        <v>0</v>
      </c>
      <c r="G394" s="263">
        <f>SUM(F$26:F394)</f>
        <v>177</v>
      </c>
      <c r="J394" s="263">
        <f>IF(ESONEdge!G382&lt;0.3,ESONEdge!U382,0)</f>
        <v>0</v>
      </c>
      <c r="K394" s="263">
        <f t="shared" si="17"/>
        <v>0</v>
      </c>
    </row>
    <row r="395" spans="1:11">
      <c r="A395" s="269">
        <f>ESONEdge!B383</f>
        <v>42705</v>
      </c>
      <c r="B395" s="263">
        <f>ESONEdge!G383</f>
        <v>0</v>
      </c>
      <c r="C395" s="263" t="str">
        <f>IF(ESONEdge!G383&gt;0.6,ESONEdge!U383,"")</f>
        <v/>
      </c>
      <c r="D395" s="263" t="str">
        <f t="shared" si="15"/>
        <v/>
      </c>
      <c r="E395" s="263">
        <f>IF(ESONEdge!S383="Y",-10,ESONEdge!U383)</f>
        <v>0</v>
      </c>
      <c r="F395" s="263">
        <f t="shared" si="16"/>
        <v>0</v>
      </c>
      <c r="G395" s="263">
        <f>SUM(F$26:F395)</f>
        <v>177</v>
      </c>
      <c r="J395" s="263">
        <f>IF(ESONEdge!G383&lt;0.3,ESONEdge!U383,0)</f>
        <v>0</v>
      </c>
      <c r="K395" s="263">
        <f t="shared" si="17"/>
        <v>0</v>
      </c>
    </row>
    <row r="396" spans="1:11">
      <c r="A396" s="269">
        <f>ESONEdge!B384</f>
        <v>42706</v>
      </c>
      <c r="B396" s="263">
        <f>ESONEdge!G384</f>
        <v>0</v>
      </c>
      <c r="C396" s="263" t="str">
        <f>IF(ESONEdge!G384&gt;0.6,ESONEdge!U384,"")</f>
        <v/>
      </c>
      <c r="D396" s="263" t="str">
        <f t="shared" si="15"/>
        <v/>
      </c>
      <c r="E396" s="263">
        <f>IF(ESONEdge!S384="Y",-10,ESONEdge!U384)</f>
        <v>0</v>
      </c>
      <c r="F396" s="263">
        <f t="shared" si="16"/>
        <v>0</v>
      </c>
      <c r="G396" s="263">
        <f>SUM(F$26:F396)</f>
        <v>177</v>
      </c>
      <c r="J396" s="263">
        <f>IF(ESONEdge!G384&lt;0.3,ESONEdge!U384,0)</f>
        <v>0</v>
      </c>
      <c r="K396" s="263">
        <f t="shared" si="17"/>
        <v>0</v>
      </c>
    </row>
    <row r="397" spans="1:11">
      <c r="A397" s="269">
        <f>ESONEdge!B385</f>
        <v>42709</v>
      </c>
      <c r="B397" s="263">
        <f>ESONEdge!G385</f>
        <v>0</v>
      </c>
      <c r="C397" s="263" t="str">
        <f>IF(ESONEdge!G385&gt;0.6,ESONEdge!U385,"")</f>
        <v/>
      </c>
      <c r="D397" s="263" t="str">
        <f t="shared" si="15"/>
        <v/>
      </c>
      <c r="E397" s="263">
        <f>IF(ESONEdge!S385="Y",-10,ESONEdge!U385)</f>
        <v>0</v>
      </c>
      <c r="F397" s="263">
        <f t="shared" si="16"/>
        <v>0</v>
      </c>
      <c r="G397" s="263">
        <f>SUM(F$26:F397)</f>
        <v>177</v>
      </c>
      <c r="J397" s="263">
        <f>IF(ESONEdge!G385&lt;0.3,ESONEdge!U385,0)</f>
        <v>0</v>
      </c>
      <c r="K397" s="263">
        <f t="shared" si="17"/>
        <v>0</v>
      </c>
    </row>
    <row r="398" spans="1:11">
      <c r="A398" s="269">
        <f>ESONEdge!B386</f>
        <v>42710</v>
      </c>
      <c r="B398" s="263">
        <f>ESONEdge!G386</f>
        <v>0</v>
      </c>
      <c r="C398" s="263" t="str">
        <f>IF(ESONEdge!G386&gt;0.6,ESONEdge!U386,"")</f>
        <v/>
      </c>
      <c r="D398" s="263" t="str">
        <f t="shared" si="15"/>
        <v/>
      </c>
      <c r="E398" s="263">
        <f>IF(ESONEdge!S386="Y",-10,ESONEdge!U386)</f>
        <v>0</v>
      </c>
      <c r="F398" s="263">
        <f t="shared" si="16"/>
        <v>0</v>
      </c>
      <c r="G398" s="263">
        <f>SUM(F$26:F398)</f>
        <v>177</v>
      </c>
      <c r="J398" s="263">
        <f>IF(ESONEdge!G386&lt;0.3,ESONEdge!U386,0)</f>
        <v>0</v>
      </c>
      <c r="K398" s="263">
        <f t="shared" si="17"/>
        <v>0</v>
      </c>
    </row>
    <row r="399" spans="1:11">
      <c r="A399" s="269">
        <f>ESONEdge!B387</f>
        <v>42711</v>
      </c>
      <c r="B399" s="263">
        <f>ESONEdge!G387</f>
        <v>0</v>
      </c>
      <c r="C399" s="263" t="str">
        <f>IF(ESONEdge!G387&gt;0.6,ESONEdge!U387,"")</f>
        <v/>
      </c>
      <c r="D399" s="263" t="str">
        <f t="shared" si="15"/>
        <v/>
      </c>
      <c r="E399" s="263">
        <f>IF(ESONEdge!S387="Y",-10,ESONEdge!U387)</f>
        <v>0</v>
      </c>
      <c r="F399" s="263">
        <f t="shared" si="16"/>
        <v>0</v>
      </c>
      <c r="G399" s="263">
        <f>SUM(F$26:F399)</f>
        <v>177</v>
      </c>
      <c r="J399" s="263">
        <f>IF(ESONEdge!G387&lt;0.3,ESONEdge!U387,0)</f>
        <v>0</v>
      </c>
      <c r="K399" s="263">
        <f t="shared" si="17"/>
        <v>0</v>
      </c>
    </row>
    <row r="400" spans="1:11">
      <c r="A400" s="269">
        <f>ESONEdge!B388</f>
        <v>42712</v>
      </c>
      <c r="B400" s="263">
        <f>ESONEdge!G388</f>
        <v>0</v>
      </c>
      <c r="C400" s="263" t="str">
        <f>IF(ESONEdge!G388&gt;0.6,ESONEdge!U388,"")</f>
        <v/>
      </c>
      <c r="D400" s="263" t="str">
        <f t="shared" si="15"/>
        <v/>
      </c>
      <c r="E400" s="263">
        <f>IF(ESONEdge!S388="Y",-10,ESONEdge!U388)</f>
        <v>0</v>
      </c>
      <c r="F400" s="263">
        <f t="shared" si="16"/>
        <v>0</v>
      </c>
      <c r="G400" s="263">
        <f>SUM(F$26:F400)</f>
        <v>177</v>
      </c>
      <c r="J400" s="263">
        <f>IF(ESONEdge!G388&lt;0.3,ESONEdge!U388,0)</f>
        <v>0</v>
      </c>
      <c r="K400" s="263">
        <f t="shared" si="17"/>
        <v>0</v>
      </c>
    </row>
    <row r="401" spans="1:11">
      <c r="A401" s="269">
        <f>ESONEdge!B389</f>
        <v>42713</v>
      </c>
      <c r="B401" s="263">
        <f>ESONEdge!G389</f>
        <v>0</v>
      </c>
      <c r="C401" s="263" t="str">
        <f>IF(ESONEdge!G389&gt;0.6,ESONEdge!U389,"")</f>
        <v/>
      </c>
      <c r="D401" s="263" t="str">
        <f t="shared" si="15"/>
        <v/>
      </c>
      <c r="E401" s="263">
        <f>IF(ESONEdge!S389="Y",-10,ESONEdge!U389)</f>
        <v>0</v>
      </c>
      <c r="F401" s="263">
        <f t="shared" si="16"/>
        <v>0</v>
      </c>
      <c r="G401" s="263">
        <f>SUM(F$26:F401)</f>
        <v>177</v>
      </c>
      <c r="J401" s="263">
        <f>IF(ESONEdge!G389&lt;0.3,ESONEdge!U389,0)</f>
        <v>0</v>
      </c>
      <c r="K401" s="263">
        <f t="shared" si="17"/>
        <v>0</v>
      </c>
    </row>
    <row r="402" spans="1:11">
      <c r="A402" s="269">
        <f>ESONEdge!B390</f>
        <v>42716</v>
      </c>
      <c r="B402" s="263">
        <f>ESONEdge!G390</f>
        <v>0</v>
      </c>
      <c r="C402" s="263" t="str">
        <f>IF(ESONEdge!G390&gt;0.6,ESONEdge!U390,"")</f>
        <v/>
      </c>
      <c r="D402" s="263" t="str">
        <f t="shared" si="15"/>
        <v/>
      </c>
      <c r="E402" s="263">
        <f>IF(ESONEdge!S390="Y",-10,ESONEdge!U390)</f>
        <v>0</v>
      </c>
      <c r="F402" s="263">
        <f t="shared" si="16"/>
        <v>0</v>
      </c>
      <c r="G402" s="263">
        <f>SUM(F$26:F402)</f>
        <v>177</v>
      </c>
      <c r="J402" s="263">
        <f>IF(ESONEdge!G390&lt;0.3,ESONEdge!U390,0)</f>
        <v>0</v>
      </c>
      <c r="K402" s="263">
        <f t="shared" si="17"/>
        <v>0</v>
      </c>
    </row>
    <row r="403" spans="1:11">
      <c r="A403" s="269">
        <f>ESONEdge!B391</f>
        <v>42717</v>
      </c>
      <c r="B403" s="263">
        <f>ESONEdge!G391</f>
        <v>0</v>
      </c>
      <c r="C403" s="263" t="str">
        <f>IF(ESONEdge!G391&gt;0.6,ESONEdge!U391,"")</f>
        <v/>
      </c>
      <c r="D403" s="263" t="str">
        <f t="shared" si="15"/>
        <v/>
      </c>
      <c r="E403" s="263">
        <f>IF(ESONEdge!S391="Y",-10,ESONEdge!U391)</f>
        <v>0</v>
      </c>
      <c r="F403" s="263">
        <f t="shared" si="16"/>
        <v>0</v>
      </c>
      <c r="G403" s="263">
        <f>SUM(F$26:F403)</f>
        <v>177</v>
      </c>
      <c r="J403" s="263">
        <f>IF(ESONEdge!G391&lt;0.3,ESONEdge!U391,0)</f>
        <v>0</v>
      </c>
      <c r="K403" s="263">
        <f t="shared" si="17"/>
        <v>0</v>
      </c>
    </row>
    <row r="404" spans="1:11">
      <c r="A404" s="269">
        <f>ESONEdge!B392</f>
        <v>42718</v>
      </c>
      <c r="B404" s="263">
        <f>ESONEdge!G392</f>
        <v>0</v>
      </c>
      <c r="C404" s="263" t="str">
        <f>IF(ESONEdge!G392&gt;0.6,ESONEdge!U392,"")</f>
        <v/>
      </c>
      <c r="D404" s="263" t="str">
        <f t="shared" si="15"/>
        <v/>
      </c>
      <c r="E404" s="263">
        <f>IF(ESONEdge!S392="Y",-10,ESONEdge!U392)</f>
        <v>0</v>
      </c>
      <c r="F404" s="263">
        <f t="shared" si="16"/>
        <v>0</v>
      </c>
      <c r="G404" s="263">
        <f>SUM(F$26:F404)</f>
        <v>177</v>
      </c>
      <c r="J404" s="263">
        <f>IF(ESONEdge!G392&lt;0.3,ESONEdge!U392,0)</f>
        <v>0</v>
      </c>
      <c r="K404" s="263">
        <f t="shared" si="17"/>
        <v>0</v>
      </c>
    </row>
    <row r="405" spans="1:11">
      <c r="A405" s="269">
        <f>ESONEdge!B393</f>
        <v>42719</v>
      </c>
      <c r="B405" s="263">
        <f>ESONEdge!G393</f>
        <v>0</v>
      </c>
      <c r="C405" s="263" t="str">
        <f>IF(ESONEdge!G393&gt;0.6,ESONEdge!U393,"")</f>
        <v/>
      </c>
      <c r="D405" s="263" t="str">
        <f t="shared" si="15"/>
        <v/>
      </c>
      <c r="E405" s="263">
        <f>IF(ESONEdge!S393="Y",-10,ESONEdge!U393)</f>
        <v>0</v>
      </c>
      <c r="F405" s="263">
        <f t="shared" si="16"/>
        <v>0</v>
      </c>
      <c r="G405" s="263">
        <f>SUM(F$26:F405)</f>
        <v>177</v>
      </c>
      <c r="J405" s="263">
        <f>IF(ESONEdge!G393&lt;0.3,ESONEdge!U393,0)</f>
        <v>0</v>
      </c>
      <c r="K405" s="263">
        <f t="shared" si="17"/>
        <v>0</v>
      </c>
    </row>
    <row r="406" spans="1:11">
      <c r="A406" s="269">
        <f>ESONEdge!B394</f>
        <v>42720</v>
      </c>
      <c r="B406" s="263">
        <f>ESONEdge!G394</f>
        <v>0</v>
      </c>
      <c r="C406" s="263" t="str">
        <f>IF(ESONEdge!G394&gt;0.6,ESONEdge!U394,"")</f>
        <v/>
      </c>
      <c r="D406" s="263" t="str">
        <f t="shared" si="15"/>
        <v/>
      </c>
      <c r="E406" s="263">
        <f>IF(ESONEdge!S394="Y",-10,ESONEdge!U394)</f>
        <v>0</v>
      </c>
      <c r="F406" s="263">
        <f t="shared" si="16"/>
        <v>0</v>
      </c>
      <c r="G406" s="263">
        <f>SUM(F$26:F406)</f>
        <v>177</v>
      </c>
      <c r="J406" s="263">
        <f>IF(ESONEdge!G394&lt;0.3,ESONEdge!U394,0)</f>
        <v>0</v>
      </c>
      <c r="K406" s="263">
        <f t="shared" si="17"/>
        <v>0</v>
      </c>
    </row>
    <row r="407" spans="1:11">
      <c r="A407" s="269">
        <f>ESONEdge!B395</f>
        <v>42723</v>
      </c>
      <c r="B407" s="263">
        <f>ESONEdge!G395</f>
        <v>0</v>
      </c>
      <c r="C407" s="263" t="str">
        <f>IF(ESONEdge!G395&gt;0.6,ESONEdge!U395,"")</f>
        <v/>
      </c>
      <c r="D407" s="263" t="str">
        <f t="shared" si="15"/>
        <v/>
      </c>
      <c r="E407" s="263">
        <f>IF(ESONEdge!S395="Y",-10,ESONEdge!U395)</f>
        <v>0</v>
      </c>
      <c r="F407" s="263">
        <f t="shared" si="16"/>
        <v>0</v>
      </c>
      <c r="G407" s="263">
        <f>SUM(F$26:F407)</f>
        <v>177</v>
      </c>
      <c r="J407" s="263">
        <f>IF(ESONEdge!G395&lt;0.3,ESONEdge!U395,0)</f>
        <v>0</v>
      </c>
      <c r="K407" s="263">
        <f t="shared" si="17"/>
        <v>0</v>
      </c>
    </row>
    <row r="408" spans="1:11">
      <c r="A408" s="269">
        <f>ESONEdge!B396</f>
        <v>42724</v>
      </c>
      <c r="B408" s="263">
        <f>ESONEdge!G396</f>
        <v>0</v>
      </c>
      <c r="C408" s="263" t="str">
        <f>IF(ESONEdge!G396&gt;0.6,ESONEdge!U396,"")</f>
        <v/>
      </c>
      <c r="D408" s="263" t="str">
        <f t="shared" si="15"/>
        <v/>
      </c>
      <c r="E408" s="263">
        <f>IF(ESONEdge!S396="Y",-10,ESONEdge!U396)</f>
        <v>0</v>
      </c>
      <c r="F408" s="263">
        <f t="shared" si="16"/>
        <v>0</v>
      </c>
      <c r="G408" s="263">
        <f>SUM(F$26:F408)</f>
        <v>177</v>
      </c>
      <c r="J408" s="263">
        <f>IF(ESONEdge!G396&lt;0.3,ESONEdge!U396,0)</f>
        <v>0</v>
      </c>
      <c r="K408" s="263">
        <f t="shared" si="17"/>
        <v>0</v>
      </c>
    </row>
    <row r="409" spans="1:11">
      <c r="A409" s="269">
        <f>ESONEdge!B397</f>
        <v>42725</v>
      </c>
      <c r="B409" s="263">
        <f>ESONEdge!G397</f>
        <v>0</v>
      </c>
      <c r="C409" s="263" t="str">
        <f>IF(ESONEdge!G397&gt;0.6,ESONEdge!U397,"")</f>
        <v/>
      </c>
      <c r="D409" s="263" t="str">
        <f t="shared" si="15"/>
        <v/>
      </c>
      <c r="E409" s="263">
        <f>IF(ESONEdge!S397="Y",-10,ESONEdge!U397)</f>
        <v>0</v>
      </c>
      <c r="F409" s="263">
        <f t="shared" si="16"/>
        <v>0</v>
      </c>
      <c r="G409" s="263">
        <f>SUM(F$26:F409)</f>
        <v>177</v>
      </c>
      <c r="J409" s="263">
        <f>IF(ESONEdge!G397&lt;0.3,ESONEdge!U397,0)</f>
        <v>0</v>
      </c>
      <c r="K409" s="263">
        <f t="shared" si="17"/>
        <v>0</v>
      </c>
    </row>
    <row r="410" spans="1:11">
      <c r="A410" s="269">
        <f>ESONEdge!B398</f>
        <v>42726</v>
      </c>
      <c r="B410" s="263">
        <f>ESONEdge!G398</f>
        <v>0</v>
      </c>
      <c r="C410" s="263" t="str">
        <f>IF(ESONEdge!G398&gt;0.6,ESONEdge!U398,"")</f>
        <v/>
      </c>
      <c r="D410" s="263" t="str">
        <f t="shared" si="15"/>
        <v/>
      </c>
      <c r="E410" s="263">
        <f>IF(ESONEdge!S398="Y",-10,ESONEdge!U398)</f>
        <v>0</v>
      </c>
      <c r="F410" s="263">
        <f t="shared" si="16"/>
        <v>0</v>
      </c>
      <c r="G410" s="263">
        <f>SUM(F$26:F410)</f>
        <v>177</v>
      </c>
      <c r="J410" s="263">
        <f>IF(ESONEdge!G398&lt;0.3,ESONEdge!U398,0)</f>
        <v>0</v>
      </c>
      <c r="K410" s="263">
        <f t="shared" si="17"/>
        <v>0</v>
      </c>
    </row>
    <row r="411" spans="1:11">
      <c r="A411" s="269">
        <f>ESONEdge!B399</f>
        <v>42727</v>
      </c>
      <c r="B411" s="263">
        <f>ESONEdge!G399</f>
        <v>0</v>
      </c>
      <c r="C411" s="263" t="str">
        <f>IF(ESONEdge!G399&gt;0.6,ESONEdge!U399,"")</f>
        <v/>
      </c>
      <c r="D411" s="263" t="str">
        <f t="shared" ref="D411:D440" si="18">IF(C411&lt;-10,-10,C411)</f>
        <v/>
      </c>
      <c r="E411" s="263">
        <f>IF(ESONEdge!S399="Y",-10,ESONEdge!U399)</f>
        <v>0</v>
      </c>
      <c r="F411" s="263">
        <f t="shared" ref="F411:F443" si="19">IF(B411&gt;0.6,E411,0)</f>
        <v>0</v>
      </c>
      <c r="G411" s="263">
        <f>SUM(F$26:F411)</f>
        <v>177</v>
      </c>
      <c r="J411" s="263">
        <f>IF(ESONEdge!G399&lt;0.3,ESONEdge!U399,0)</f>
        <v>0</v>
      </c>
      <c r="K411" s="263">
        <f t="shared" ref="K411:K443" si="20">IF(J411&gt;10,10,J411)</f>
        <v>0</v>
      </c>
    </row>
    <row r="412" spans="1:11">
      <c r="A412" s="269">
        <f>ESONEdge!B400</f>
        <v>42730</v>
      </c>
      <c r="B412" s="263">
        <f>ESONEdge!G400</f>
        <v>0</v>
      </c>
      <c r="C412" s="263" t="str">
        <f>IF(ESONEdge!G400&gt;0.6,ESONEdge!U400,"")</f>
        <v/>
      </c>
      <c r="D412" s="263" t="str">
        <f t="shared" si="18"/>
        <v/>
      </c>
      <c r="E412" s="263">
        <f>IF(ESONEdge!S400="Y",-10,ESONEdge!U400)</f>
        <v>0</v>
      </c>
      <c r="F412" s="263">
        <f t="shared" si="19"/>
        <v>0</v>
      </c>
      <c r="G412" s="263">
        <f>SUM(F$26:F412)</f>
        <v>177</v>
      </c>
      <c r="J412" s="263">
        <f>IF(ESONEdge!G400&lt;0.3,ESONEdge!U400,0)</f>
        <v>0</v>
      </c>
      <c r="K412" s="263">
        <f t="shared" si="20"/>
        <v>0</v>
      </c>
    </row>
    <row r="413" spans="1:11">
      <c r="A413" s="269">
        <f>ESONEdge!B401</f>
        <v>42731</v>
      </c>
      <c r="B413" s="263">
        <f>ESONEdge!G401</f>
        <v>0</v>
      </c>
      <c r="C413" s="263" t="str">
        <f>IF(ESONEdge!G401&gt;0.6,ESONEdge!U401,"")</f>
        <v/>
      </c>
      <c r="D413" s="263" t="str">
        <f t="shared" si="18"/>
        <v/>
      </c>
      <c r="E413" s="263">
        <f>IF(ESONEdge!S401="Y",-10,ESONEdge!U401)</f>
        <v>0</v>
      </c>
      <c r="F413" s="263">
        <f t="shared" si="19"/>
        <v>0</v>
      </c>
      <c r="G413" s="263">
        <f>SUM(F$26:F413)</f>
        <v>177</v>
      </c>
      <c r="J413" s="263">
        <f>IF(ESONEdge!G401&lt;0.3,ESONEdge!U401,0)</f>
        <v>0</v>
      </c>
      <c r="K413" s="263">
        <f t="shared" si="20"/>
        <v>0</v>
      </c>
    </row>
    <row r="414" spans="1:11">
      <c r="A414" s="269">
        <f>ESONEdge!B402</f>
        <v>42732</v>
      </c>
      <c r="B414" s="263">
        <f>ESONEdge!G402</f>
        <v>0</v>
      </c>
      <c r="C414" s="263" t="str">
        <f>IF(ESONEdge!G402&gt;0.6,ESONEdge!U402,"")</f>
        <v/>
      </c>
      <c r="D414" s="263" t="str">
        <f t="shared" si="18"/>
        <v/>
      </c>
      <c r="E414" s="263">
        <f>IF(ESONEdge!S402="Y",-10,ESONEdge!U402)</f>
        <v>0</v>
      </c>
      <c r="F414" s="263">
        <f t="shared" si="19"/>
        <v>0</v>
      </c>
      <c r="G414" s="263">
        <f>SUM(F$26:F414)</f>
        <v>177</v>
      </c>
      <c r="J414" s="263">
        <f>IF(ESONEdge!G402&lt;0.3,ESONEdge!U402,0)</f>
        <v>0</v>
      </c>
      <c r="K414" s="263">
        <f t="shared" si="20"/>
        <v>0</v>
      </c>
    </row>
    <row r="415" spans="1:11">
      <c r="A415" s="269">
        <f>ESONEdge!B403</f>
        <v>42733</v>
      </c>
      <c r="B415" s="263">
        <f>ESONEdge!G403</f>
        <v>0</v>
      </c>
      <c r="C415" s="263" t="str">
        <f>IF(ESONEdge!G403&gt;0.6,ESONEdge!U403,"")</f>
        <v/>
      </c>
      <c r="D415" s="263" t="str">
        <f t="shared" si="18"/>
        <v/>
      </c>
      <c r="E415" s="263">
        <f>IF(ESONEdge!S403="Y",-10,ESONEdge!U403)</f>
        <v>0</v>
      </c>
      <c r="F415" s="263">
        <f t="shared" si="19"/>
        <v>0</v>
      </c>
      <c r="G415" s="263">
        <f>SUM(F$26:F415)</f>
        <v>177</v>
      </c>
      <c r="J415" s="263">
        <f>IF(ESONEdge!G403&lt;0.3,ESONEdge!U403,0)</f>
        <v>0</v>
      </c>
      <c r="K415" s="263">
        <f t="shared" si="20"/>
        <v>0</v>
      </c>
    </row>
    <row r="416" spans="1:11">
      <c r="A416" s="269">
        <f>ESONEdge!B404</f>
        <v>42734</v>
      </c>
      <c r="B416" s="263">
        <f>ESONEdge!G404</f>
        <v>0</v>
      </c>
      <c r="C416" s="263" t="str">
        <f>IF(ESONEdge!G404&gt;0.6,ESONEdge!U404,"")</f>
        <v/>
      </c>
      <c r="D416" s="263" t="str">
        <f t="shared" si="18"/>
        <v/>
      </c>
      <c r="E416" s="263">
        <f>IF(ESONEdge!S404="Y",-10,ESONEdge!U404)</f>
        <v>0</v>
      </c>
      <c r="F416" s="263">
        <f t="shared" si="19"/>
        <v>0</v>
      </c>
      <c r="G416" s="263">
        <f>SUM(F$26:F416)</f>
        <v>177</v>
      </c>
      <c r="J416" s="263">
        <f>IF(ESONEdge!G404&lt;0.3,ESONEdge!U404,0)</f>
        <v>0</v>
      </c>
      <c r="K416" s="263">
        <f t="shared" si="20"/>
        <v>0</v>
      </c>
    </row>
    <row r="417" spans="1:11">
      <c r="A417" s="269">
        <f>ESONEdge!B405</f>
        <v>42737</v>
      </c>
      <c r="B417" s="263">
        <f>ESONEdge!G405</f>
        <v>0</v>
      </c>
      <c r="C417" s="263" t="str">
        <f>IF(ESONEdge!G405&gt;0.6,ESONEdge!U405,"")</f>
        <v/>
      </c>
      <c r="D417" s="263" t="str">
        <f t="shared" si="18"/>
        <v/>
      </c>
      <c r="E417" s="263">
        <f>IF(ESONEdge!S405="Y",-10,ESONEdge!U405)</f>
        <v>0</v>
      </c>
      <c r="F417" s="263">
        <f t="shared" si="19"/>
        <v>0</v>
      </c>
      <c r="G417" s="263">
        <f>SUM(F$26:F417)</f>
        <v>177</v>
      </c>
      <c r="J417" s="263">
        <f>IF(ESONEdge!G405&lt;0.3,ESONEdge!U405,0)</f>
        <v>0</v>
      </c>
      <c r="K417" s="263">
        <f t="shared" si="20"/>
        <v>0</v>
      </c>
    </row>
    <row r="418" spans="1:11">
      <c r="A418" s="269">
        <f>ESONEdge!B406</f>
        <v>42738</v>
      </c>
      <c r="B418" s="263">
        <f>ESONEdge!G406</f>
        <v>0</v>
      </c>
      <c r="C418" s="263" t="str">
        <f>IF(ESONEdge!G406&gt;0.6,ESONEdge!U406,"")</f>
        <v/>
      </c>
      <c r="D418" s="263" t="str">
        <f t="shared" si="18"/>
        <v/>
      </c>
      <c r="E418" s="263">
        <f>IF(ESONEdge!S406="Y",-10,ESONEdge!U406)</f>
        <v>0</v>
      </c>
      <c r="F418" s="263">
        <f t="shared" si="19"/>
        <v>0</v>
      </c>
      <c r="G418" s="263">
        <f>SUM(F$26:F418)</f>
        <v>177</v>
      </c>
      <c r="J418" s="263">
        <f>IF(ESONEdge!G406&lt;0.3,ESONEdge!U406,0)</f>
        <v>0</v>
      </c>
      <c r="K418" s="263">
        <f t="shared" si="20"/>
        <v>0</v>
      </c>
    </row>
    <row r="419" spans="1:11">
      <c r="A419" s="269">
        <f>ESONEdge!B407</f>
        <v>42739</v>
      </c>
      <c r="B419" s="263">
        <f>ESONEdge!G407</f>
        <v>0</v>
      </c>
      <c r="C419" s="263" t="str">
        <f>IF(ESONEdge!G407&gt;0.6,ESONEdge!U407,"")</f>
        <v/>
      </c>
      <c r="D419" s="263" t="str">
        <f t="shared" si="18"/>
        <v/>
      </c>
      <c r="E419" s="263">
        <f>IF(ESONEdge!S407="Y",-10,ESONEdge!U407)</f>
        <v>0</v>
      </c>
      <c r="F419" s="263">
        <f t="shared" si="19"/>
        <v>0</v>
      </c>
      <c r="G419" s="263">
        <f>SUM(F$26:F419)</f>
        <v>177</v>
      </c>
      <c r="J419" s="263">
        <f>IF(ESONEdge!G407&lt;0.3,ESONEdge!U407,0)</f>
        <v>0</v>
      </c>
      <c r="K419" s="263">
        <f t="shared" si="20"/>
        <v>0</v>
      </c>
    </row>
    <row r="420" spans="1:11">
      <c r="A420" s="269">
        <f>ESONEdge!B408</f>
        <v>42740</v>
      </c>
      <c r="B420" s="263">
        <f>ESONEdge!G408</f>
        <v>0</v>
      </c>
      <c r="C420" s="263" t="str">
        <f>IF(ESONEdge!G408&gt;0.6,ESONEdge!U408,"")</f>
        <v/>
      </c>
      <c r="D420" s="263" t="str">
        <f t="shared" si="18"/>
        <v/>
      </c>
      <c r="E420" s="263">
        <f>IF(ESONEdge!S408="Y",-10,ESONEdge!U408)</f>
        <v>0</v>
      </c>
      <c r="F420" s="263">
        <f t="shared" si="19"/>
        <v>0</v>
      </c>
      <c r="G420" s="263">
        <f>SUM(F$26:F420)</f>
        <v>177</v>
      </c>
      <c r="J420" s="263">
        <f>IF(ESONEdge!G408&lt;0.3,ESONEdge!U408,0)</f>
        <v>0</v>
      </c>
      <c r="K420" s="263">
        <f t="shared" si="20"/>
        <v>0</v>
      </c>
    </row>
    <row r="421" spans="1:11">
      <c r="A421" s="269">
        <f>ESONEdge!B409</f>
        <v>0</v>
      </c>
      <c r="B421" s="263">
        <f>ESONEdge!G409</f>
        <v>0</v>
      </c>
      <c r="C421" s="263" t="str">
        <f>IF(ESONEdge!G409&gt;0.6,ESONEdge!U409,"")</f>
        <v/>
      </c>
      <c r="D421" s="263" t="str">
        <f t="shared" si="18"/>
        <v/>
      </c>
      <c r="E421" s="263">
        <f>IF(ESONEdge!S409="Y",-10,ESONEdge!U409)</f>
        <v>0</v>
      </c>
      <c r="F421" s="263">
        <f t="shared" si="19"/>
        <v>0</v>
      </c>
      <c r="G421" s="263">
        <f>SUM(F$26:F421)</f>
        <v>177</v>
      </c>
      <c r="J421" s="263">
        <f>IF(ESONEdge!G409&lt;0.3,ESONEdge!U409,0)</f>
        <v>0</v>
      </c>
      <c r="K421" s="263">
        <f t="shared" si="20"/>
        <v>0</v>
      </c>
    </row>
    <row r="422" spans="1:11">
      <c r="A422" s="269">
        <f>ESONEdge!B410</f>
        <v>0</v>
      </c>
      <c r="B422" s="263">
        <f>ESONEdge!G410</f>
        <v>0</v>
      </c>
      <c r="C422" s="263" t="str">
        <f>IF(ESONEdge!G410&gt;0.6,ESONEdge!U410,"")</f>
        <v/>
      </c>
      <c r="D422" s="263" t="str">
        <f t="shared" si="18"/>
        <v/>
      </c>
      <c r="E422" s="263">
        <f>IF(ESONEdge!S410="Y",-10,ESONEdge!U410)</f>
        <v>0</v>
      </c>
      <c r="F422" s="263">
        <f t="shared" si="19"/>
        <v>0</v>
      </c>
      <c r="G422" s="263">
        <f>SUM(F$26:F422)</f>
        <v>177</v>
      </c>
      <c r="J422" s="263">
        <f>IF(ESONEdge!G410&lt;0.3,ESONEdge!U410,0)</f>
        <v>0</v>
      </c>
      <c r="K422" s="263">
        <f t="shared" si="20"/>
        <v>0</v>
      </c>
    </row>
    <row r="423" spans="1:11">
      <c r="A423" s="269">
        <f>ESONEdge!B411</f>
        <v>0</v>
      </c>
      <c r="B423" s="263">
        <f>ESONEdge!G411</f>
        <v>0</v>
      </c>
      <c r="C423" s="263" t="str">
        <f>IF(ESONEdge!G411&gt;0.6,ESONEdge!U411,"")</f>
        <v/>
      </c>
      <c r="D423" s="263" t="str">
        <f t="shared" si="18"/>
        <v/>
      </c>
      <c r="E423" s="263">
        <f>IF(ESONEdge!S411="Y",-10,ESONEdge!U411)</f>
        <v>0</v>
      </c>
      <c r="F423" s="263">
        <f t="shared" si="19"/>
        <v>0</v>
      </c>
      <c r="G423" s="263">
        <f>SUM(F$26:F423)</f>
        <v>177</v>
      </c>
      <c r="J423" s="263">
        <f>IF(ESONEdge!G411&lt;0.3,ESONEdge!U411,0)</f>
        <v>0</v>
      </c>
      <c r="K423" s="263">
        <f t="shared" si="20"/>
        <v>0</v>
      </c>
    </row>
    <row r="424" spans="1:11">
      <c r="A424" s="269">
        <f>ESONEdge!B412</f>
        <v>0</v>
      </c>
      <c r="B424" s="263">
        <f>ESONEdge!G412</f>
        <v>0</v>
      </c>
      <c r="C424" s="263" t="str">
        <f>IF(ESONEdge!G412&gt;0.6,ESONEdge!U412,"")</f>
        <v/>
      </c>
      <c r="D424" s="263" t="str">
        <f t="shared" si="18"/>
        <v/>
      </c>
      <c r="E424" s="263">
        <f>IF(ESONEdge!S412="Y",-10,ESONEdge!U412)</f>
        <v>0</v>
      </c>
      <c r="F424" s="263">
        <f t="shared" si="19"/>
        <v>0</v>
      </c>
      <c r="G424" s="263">
        <f>SUM(F$26:F424)</f>
        <v>177</v>
      </c>
      <c r="J424" s="263">
        <f>IF(ESONEdge!G412&lt;0.3,ESONEdge!U412,0)</f>
        <v>0</v>
      </c>
      <c r="K424" s="263">
        <f t="shared" si="20"/>
        <v>0</v>
      </c>
    </row>
    <row r="425" spans="1:11">
      <c r="A425" s="269">
        <f>ESONEdge!B413</f>
        <v>0</v>
      </c>
      <c r="B425" s="263">
        <f>ESONEdge!G413</f>
        <v>0</v>
      </c>
      <c r="C425" s="263" t="str">
        <f>IF(ESONEdge!G413&gt;0.6,ESONEdge!U413,"")</f>
        <v/>
      </c>
      <c r="D425" s="263" t="str">
        <f t="shared" si="18"/>
        <v/>
      </c>
      <c r="E425" s="263">
        <f>IF(ESONEdge!S413="Y",-10,ESONEdge!U413)</f>
        <v>0</v>
      </c>
      <c r="F425" s="263">
        <f t="shared" si="19"/>
        <v>0</v>
      </c>
      <c r="G425" s="263">
        <f>SUM(F$26:F425)</f>
        <v>177</v>
      </c>
      <c r="J425" s="263">
        <f>IF(ESONEdge!G413&lt;0.3,ESONEdge!U413,0)</f>
        <v>0</v>
      </c>
      <c r="K425" s="263">
        <f t="shared" si="20"/>
        <v>0</v>
      </c>
    </row>
    <row r="426" spans="1:11">
      <c r="A426" s="269">
        <f>ESONEdge!B414</f>
        <v>0</v>
      </c>
      <c r="B426" s="263">
        <f>ESONEdge!G414</f>
        <v>0</v>
      </c>
      <c r="C426" s="263" t="str">
        <f>IF(ESONEdge!G414&gt;0.6,ESONEdge!U414,"")</f>
        <v/>
      </c>
      <c r="D426" s="263" t="str">
        <f t="shared" si="18"/>
        <v/>
      </c>
      <c r="E426" s="263">
        <f>IF(ESONEdge!S414="Y",-10,ESONEdge!U414)</f>
        <v>0</v>
      </c>
      <c r="F426" s="263">
        <f t="shared" si="19"/>
        <v>0</v>
      </c>
      <c r="G426" s="263">
        <f>SUM(F$26:F426)</f>
        <v>177</v>
      </c>
      <c r="J426" s="263">
        <f>IF(ESONEdge!G414&lt;0.3,ESONEdge!U414,0)</f>
        <v>0</v>
      </c>
      <c r="K426" s="263">
        <f t="shared" si="20"/>
        <v>0</v>
      </c>
    </row>
    <row r="427" spans="1:11">
      <c r="A427" s="269">
        <f>ESONEdge!B415</f>
        <v>0</v>
      </c>
      <c r="B427" s="263">
        <f>ESONEdge!G415</f>
        <v>0</v>
      </c>
      <c r="C427" s="263" t="str">
        <f>IF(ESONEdge!G415&gt;0.6,ESONEdge!U415,"")</f>
        <v/>
      </c>
      <c r="D427" s="263" t="str">
        <f t="shared" si="18"/>
        <v/>
      </c>
      <c r="E427" s="263">
        <f>IF(ESONEdge!S415="Y",-10,ESONEdge!U415)</f>
        <v>0</v>
      </c>
      <c r="F427" s="263">
        <f t="shared" si="19"/>
        <v>0</v>
      </c>
      <c r="G427" s="263">
        <f>SUM(F$26:F427)</f>
        <v>177</v>
      </c>
      <c r="J427" s="263">
        <f>IF(ESONEdge!G415&lt;0.3,ESONEdge!U415,0)</f>
        <v>0</v>
      </c>
      <c r="K427" s="263">
        <f t="shared" si="20"/>
        <v>0</v>
      </c>
    </row>
    <row r="428" spans="1:11">
      <c r="A428" s="269">
        <f>ESONEdge!B416</f>
        <v>0</v>
      </c>
      <c r="B428" s="263">
        <f>ESONEdge!G416</f>
        <v>0</v>
      </c>
      <c r="C428" s="263" t="str">
        <f>IF(ESONEdge!G416&gt;0.6,ESONEdge!U416,"")</f>
        <v/>
      </c>
      <c r="D428" s="263" t="str">
        <f t="shared" si="18"/>
        <v/>
      </c>
      <c r="E428" s="263">
        <f>IF(ESONEdge!S416="Y",-10,ESONEdge!U416)</f>
        <v>0</v>
      </c>
      <c r="F428" s="263">
        <f t="shared" si="19"/>
        <v>0</v>
      </c>
      <c r="G428" s="263">
        <f>SUM(F$26:F428)</f>
        <v>177</v>
      </c>
      <c r="J428" s="263">
        <f>IF(ESONEdge!G416&lt;0.3,ESONEdge!U416,0)</f>
        <v>0</v>
      </c>
      <c r="K428" s="263">
        <f t="shared" si="20"/>
        <v>0</v>
      </c>
    </row>
    <row r="429" spans="1:11">
      <c r="A429" s="269">
        <f>ESONEdge!B417</f>
        <v>0</v>
      </c>
      <c r="B429" s="263">
        <f>ESONEdge!G417</f>
        <v>0</v>
      </c>
      <c r="C429" s="263" t="str">
        <f>IF(ESONEdge!G417&gt;0.6,ESONEdge!U417,"")</f>
        <v/>
      </c>
      <c r="D429" s="263" t="str">
        <f t="shared" si="18"/>
        <v/>
      </c>
      <c r="E429" s="263">
        <f>IF(ESONEdge!S417="Y",-10,ESONEdge!U417)</f>
        <v>0</v>
      </c>
      <c r="F429" s="263">
        <f t="shared" si="19"/>
        <v>0</v>
      </c>
      <c r="G429" s="263">
        <f>SUM(F$26:F429)</f>
        <v>177</v>
      </c>
      <c r="J429" s="263">
        <f>IF(ESONEdge!G417&lt;0.3,ESONEdge!U417,0)</f>
        <v>0</v>
      </c>
      <c r="K429" s="263">
        <f t="shared" si="20"/>
        <v>0</v>
      </c>
    </row>
    <row r="430" spans="1:11">
      <c r="A430" s="269">
        <f>ESONEdge!B418</f>
        <v>0</v>
      </c>
      <c r="B430" s="263">
        <f>ESONEdge!G418</f>
        <v>0</v>
      </c>
      <c r="C430" s="263" t="str">
        <f>IF(ESONEdge!G418&gt;0.6,ESONEdge!U418,"")</f>
        <v/>
      </c>
      <c r="D430" s="263" t="str">
        <f t="shared" si="18"/>
        <v/>
      </c>
      <c r="E430" s="263">
        <f>IF(ESONEdge!S418="Y",-10,ESONEdge!U418)</f>
        <v>0</v>
      </c>
      <c r="F430" s="263">
        <f t="shared" si="19"/>
        <v>0</v>
      </c>
      <c r="G430" s="263">
        <f>SUM(F$26:F430)</f>
        <v>177</v>
      </c>
      <c r="J430" s="263">
        <f>IF(ESONEdge!G418&lt;0.3,ESONEdge!U418,0)</f>
        <v>0</v>
      </c>
      <c r="K430" s="263">
        <f t="shared" si="20"/>
        <v>0</v>
      </c>
    </row>
    <row r="431" spans="1:11">
      <c r="A431" s="269">
        <f>ESONEdge!B419</f>
        <v>0</v>
      </c>
      <c r="B431" s="263">
        <f>ESONEdge!G419</f>
        <v>0</v>
      </c>
      <c r="C431" s="263" t="str">
        <f>IF(ESONEdge!G419&gt;0.6,ESONEdge!U419,"")</f>
        <v/>
      </c>
      <c r="D431" s="263" t="str">
        <f t="shared" si="18"/>
        <v/>
      </c>
      <c r="E431" s="263">
        <f>IF(ESONEdge!S419="Y",-10,ESONEdge!U419)</f>
        <v>0</v>
      </c>
      <c r="F431" s="263">
        <f t="shared" si="19"/>
        <v>0</v>
      </c>
      <c r="G431" s="263">
        <f>SUM(F$26:F431)</f>
        <v>177</v>
      </c>
      <c r="J431" s="263">
        <f>IF(ESONEdge!G419&lt;0.3,ESONEdge!U419,0)</f>
        <v>0</v>
      </c>
      <c r="K431" s="263">
        <f t="shared" si="20"/>
        <v>0</v>
      </c>
    </row>
    <row r="432" spans="1:11">
      <c r="A432" s="269">
        <f>ESONEdge!B420</f>
        <v>0</v>
      </c>
      <c r="B432" s="263">
        <f>ESONEdge!G420</f>
        <v>0</v>
      </c>
      <c r="C432" s="263" t="str">
        <f>IF(ESONEdge!G420&gt;0.6,ESONEdge!U420,"")</f>
        <v/>
      </c>
      <c r="D432" s="263" t="str">
        <f t="shared" si="18"/>
        <v/>
      </c>
      <c r="E432" s="263">
        <f>IF(ESONEdge!S420="Y",-10,ESONEdge!U420)</f>
        <v>0</v>
      </c>
      <c r="F432" s="263">
        <f t="shared" si="19"/>
        <v>0</v>
      </c>
      <c r="G432" s="263">
        <f>SUM(F$26:F432)</f>
        <v>177</v>
      </c>
      <c r="J432" s="263">
        <f>IF(ESONEdge!G420&lt;0.3,ESONEdge!U420,0)</f>
        <v>0</v>
      </c>
      <c r="K432" s="263">
        <f t="shared" si="20"/>
        <v>0</v>
      </c>
    </row>
    <row r="433" spans="1:11">
      <c r="A433" s="269">
        <f>ESONEdge!B421</f>
        <v>0</v>
      </c>
      <c r="B433" s="263">
        <f>ESONEdge!G421</f>
        <v>0</v>
      </c>
      <c r="C433" s="263" t="str">
        <f>IF(ESONEdge!G421&gt;0.6,ESONEdge!U421,"")</f>
        <v/>
      </c>
      <c r="D433" s="263" t="str">
        <f t="shared" si="18"/>
        <v/>
      </c>
      <c r="E433" s="263">
        <f>IF(ESONEdge!S421="Y",-10,ESONEdge!U421)</f>
        <v>0</v>
      </c>
      <c r="F433" s="263">
        <f t="shared" si="19"/>
        <v>0</v>
      </c>
      <c r="G433" s="263">
        <f>SUM(F$26:F433)</f>
        <v>177</v>
      </c>
      <c r="J433" s="263">
        <f>IF(ESONEdge!G421&lt;0.3,ESONEdge!U421,0)</f>
        <v>0</v>
      </c>
      <c r="K433" s="263">
        <f t="shared" si="20"/>
        <v>0</v>
      </c>
    </row>
    <row r="434" spans="1:11">
      <c r="A434" s="269">
        <f>ESONEdge!B422</f>
        <v>0</v>
      </c>
      <c r="B434" s="263">
        <f>ESONEdge!G422</f>
        <v>0</v>
      </c>
      <c r="C434" s="263" t="str">
        <f>IF(ESONEdge!G422&gt;0.6,ESONEdge!U422,"")</f>
        <v/>
      </c>
      <c r="D434" s="263" t="str">
        <f t="shared" si="18"/>
        <v/>
      </c>
      <c r="E434" s="263">
        <f>IF(ESONEdge!S422="Y",-10,ESONEdge!U422)</f>
        <v>0</v>
      </c>
      <c r="F434" s="263">
        <f t="shared" si="19"/>
        <v>0</v>
      </c>
      <c r="G434" s="263">
        <f>SUM(F$26:F434)</f>
        <v>177</v>
      </c>
      <c r="J434" s="263">
        <f>IF(ESONEdge!G422&lt;0.3,ESONEdge!U422,0)</f>
        <v>0</v>
      </c>
      <c r="K434" s="263">
        <f t="shared" si="20"/>
        <v>0</v>
      </c>
    </row>
    <row r="435" spans="1:11">
      <c r="A435" s="269">
        <f>ESONEdge!B423</f>
        <v>0</v>
      </c>
      <c r="B435" s="263">
        <f>ESONEdge!G423</f>
        <v>0</v>
      </c>
      <c r="C435" s="263" t="str">
        <f>IF(ESONEdge!G423&gt;0.6,ESONEdge!U423,"")</f>
        <v/>
      </c>
      <c r="D435" s="263" t="str">
        <f t="shared" si="18"/>
        <v/>
      </c>
      <c r="E435" s="263">
        <f>IF(ESONEdge!S423="Y",-10,ESONEdge!U423)</f>
        <v>0</v>
      </c>
      <c r="F435" s="263">
        <f t="shared" si="19"/>
        <v>0</v>
      </c>
      <c r="G435" s="263">
        <f>SUM(F$26:F435)</f>
        <v>177</v>
      </c>
      <c r="J435" s="263">
        <f>IF(ESONEdge!G423&lt;0.3,ESONEdge!U423,0)</f>
        <v>0</v>
      </c>
      <c r="K435" s="263">
        <f t="shared" si="20"/>
        <v>0</v>
      </c>
    </row>
    <row r="436" spans="1:11">
      <c r="A436" s="269">
        <f>ESONEdge!B424</f>
        <v>0</v>
      </c>
      <c r="B436" s="263">
        <f>ESONEdge!G424</f>
        <v>0</v>
      </c>
      <c r="C436" s="263" t="str">
        <f>IF(ESONEdge!G424&gt;0.6,ESONEdge!U424,"")</f>
        <v/>
      </c>
      <c r="D436" s="263" t="str">
        <f t="shared" si="18"/>
        <v/>
      </c>
      <c r="E436" s="263">
        <f>IF(ESONEdge!S424="Y",-10,ESONEdge!U424)</f>
        <v>0</v>
      </c>
      <c r="F436" s="263">
        <f t="shared" si="19"/>
        <v>0</v>
      </c>
      <c r="G436" s="263">
        <f>SUM(F$26:F436)</f>
        <v>177</v>
      </c>
      <c r="J436" s="263">
        <f>IF(ESONEdge!G424&lt;0.3,ESONEdge!U424,0)</f>
        <v>0</v>
      </c>
      <c r="K436" s="263">
        <f t="shared" si="20"/>
        <v>0</v>
      </c>
    </row>
    <row r="437" spans="1:11">
      <c r="A437" s="269">
        <f>ESONEdge!B425</f>
        <v>0</v>
      </c>
      <c r="B437" s="263">
        <f>ESONEdge!G425</f>
        <v>0</v>
      </c>
      <c r="C437" s="263" t="str">
        <f>IF(ESONEdge!G425&gt;0.6,ESONEdge!U425,"")</f>
        <v/>
      </c>
      <c r="D437" s="263" t="str">
        <f t="shared" si="18"/>
        <v/>
      </c>
      <c r="E437" s="263">
        <f>IF(ESONEdge!S425="Y",-10,ESONEdge!U425)</f>
        <v>0</v>
      </c>
      <c r="F437" s="263">
        <f t="shared" si="19"/>
        <v>0</v>
      </c>
      <c r="G437" s="263">
        <f>SUM(F$26:F437)</f>
        <v>177</v>
      </c>
      <c r="J437" s="263">
        <f>IF(ESONEdge!G425&lt;0.3,ESONEdge!U425,0)</f>
        <v>0</v>
      </c>
      <c r="K437" s="263">
        <f t="shared" si="20"/>
        <v>0</v>
      </c>
    </row>
    <row r="438" spans="1:11">
      <c r="A438" s="269">
        <f>ESONEdge!B426</f>
        <v>0</v>
      </c>
      <c r="B438" s="263">
        <f>ESONEdge!G426</f>
        <v>0</v>
      </c>
      <c r="C438" s="263" t="str">
        <f>IF(ESONEdge!G426&gt;0.6,ESONEdge!U426,"")</f>
        <v/>
      </c>
      <c r="D438" s="263" t="str">
        <f t="shared" si="18"/>
        <v/>
      </c>
      <c r="E438" s="263">
        <f>IF(ESONEdge!S426="Y",-10,ESONEdge!U426)</f>
        <v>0</v>
      </c>
      <c r="F438" s="263">
        <f t="shared" si="19"/>
        <v>0</v>
      </c>
      <c r="G438" s="263">
        <f>SUM(F$26:F438)</f>
        <v>177</v>
      </c>
      <c r="J438" s="263">
        <f>IF(ESONEdge!G426&lt;0.3,ESONEdge!U426,0)</f>
        <v>0</v>
      </c>
      <c r="K438" s="263">
        <f t="shared" si="20"/>
        <v>0</v>
      </c>
    </row>
    <row r="439" spans="1:11">
      <c r="A439" s="269">
        <f>ESONEdge!B427</f>
        <v>0</v>
      </c>
      <c r="B439" s="263">
        <f>ESONEdge!G427</f>
        <v>0</v>
      </c>
      <c r="C439" s="263" t="str">
        <f>IF(ESONEdge!G427&gt;0.6,ESONEdge!U427,"")</f>
        <v/>
      </c>
      <c r="D439" s="263" t="str">
        <f t="shared" si="18"/>
        <v/>
      </c>
      <c r="E439" s="263">
        <f>IF(ESONEdge!S427="Y",-10,ESONEdge!U427)</f>
        <v>0</v>
      </c>
      <c r="F439" s="263">
        <f t="shared" si="19"/>
        <v>0</v>
      </c>
      <c r="G439" s="263">
        <f>SUM(F$26:F439)</f>
        <v>177</v>
      </c>
      <c r="J439" s="263">
        <f>IF(ESONEdge!G427&lt;0.3,ESONEdge!U427,0)</f>
        <v>0</v>
      </c>
      <c r="K439" s="263">
        <f t="shared" si="20"/>
        <v>0</v>
      </c>
    </row>
    <row r="440" spans="1:11">
      <c r="A440" s="269">
        <f>ESONEdge!B428</f>
        <v>0</v>
      </c>
      <c r="B440" s="263">
        <f>ESONEdge!G428</f>
        <v>0</v>
      </c>
      <c r="C440" s="263" t="str">
        <f>IF(ESONEdge!G428&gt;0.6,ESONEdge!U428,"")</f>
        <v/>
      </c>
      <c r="D440" s="263" t="str">
        <f t="shared" si="18"/>
        <v/>
      </c>
      <c r="E440" s="263">
        <f>IF(ESONEdge!S428="Y",-10,ESONEdge!U428)</f>
        <v>0</v>
      </c>
      <c r="F440" s="263">
        <f t="shared" si="19"/>
        <v>0</v>
      </c>
      <c r="G440" s="263">
        <f>SUM(F$26:F440)</f>
        <v>177</v>
      </c>
      <c r="J440" s="263">
        <f>IF(ESONEdge!G428&lt;0.3,ESONEdge!U428,0)</f>
        <v>0</v>
      </c>
      <c r="K440" s="263">
        <f t="shared" si="20"/>
        <v>0</v>
      </c>
    </row>
    <row r="441" spans="1:11">
      <c r="A441" s="269">
        <f>ESONEdge!B429</f>
        <v>0</v>
      </c>
      <c r="B441" s="263">
        <f>ESONEdge!G429</f>
        <v>0</v>
      </c>
      <c r="C441" s="263" t="str">
        <f>IF(ESONEdge!G429&gt;0.6,ESONEdge!U429,"")</f>
        <v/>
      </c>
      <c r="E441" s="263">
        <f>IF(ESONEdge!S429="Y",-10,ESONEdge!U429)</f>
        <v>0</v>
      </c>
      <c r="F441" s="263">
        <f t="shared" si="19"/>
        <v>0</v>
      </c>
      <c r="G441" s="263">
        <f>SUM(F$26:F441)</f>
        <v>177</v>
      </c>
      <c r="J441" s="263">
        <f>IF(ESONEdge!G429&lt;0.3,ESONEdge!U429,0)</f>
        <v>0</v>
      </c>
      <c r="K441" s="263">
        <f t="shared" si="20"/>
        <v>0</v>
      </c>
    </row>
    <row r="442" spans="1:11">
      <c r="A442" s="269">
        <f>ESONEdge!B430</f>
        <v>0</v>
      </c>
      <c r="B442" s="263">
        <f>ESONEdge!G430</f>
        <v>0</v>
      </c>
      <c r="C442" s="263" t="str">
        <f>IF(ESONEdge!G430&gt;0.6,ESONEdge!U430,"")</f>
        <v/>
      </c>
      <c r="E442" s="263">
        <f>IF(ESONEdge!S430="Y",-10,ESONEdge!U430)</f>
        <v>0</v>
      </c>
      <c r="F442" s="263">
        <f t="shared" si="19"/>
        <v>0</v>
      </c>
      <c r="G442" s="263">
        <f>SUM(F$26:F442)</f>
        <v>177</v>
      </c>
      <c r="J442" s="263">
        <f>IF(ESONEdge!G430&lt;0.3,ESONEdge!U430,0)</f>
        <v>0</v>
      </c>
      <c r="K442" s="263">
        <f t="shared" si="20"/>
        <v>0</v>
      </c>
    </row>
    <row r="443" spans="1:11">
      <c r="A443" s="269">
        <f>ESONEdge!B431</f>
        <v>0</v>
      </c>
      <c r="B443" s="263">
        <f>ESONEdge!G431</f>
        <v>0</v>
      </c>
      <c r="C443" s="263" t="str">
        <f>IF(ESONEdge!G431&gt;0.6,ESONEdge!U431,"")</f>
        <v/>
      </c>
      <c r="E443" s="263">
        <f>IF(ESONEdge!S431="Y",-10,ESONEdge!U431)</f>
        <v>0</v>
      </c>
      <c r="F443" s="263">
        <f t="shared" si="19"/>
        <v>0</v>
      </c>
      <c r="G443" s="263">
        <f>SUM(F$26:F443)</f>
        <v>177</v>
      </c>
      <c r="J443" s="263">
        <f>IF(ESONEdge!G431&lt;0.3,ESONEdge!U431,0)</f>
        <v>0</v>
      </c>
      <c r="K443" s="263">
        <f t="shared" si="20"/>
        <v>0</v>
      </c>
    </row>
    <row r="444" spans="1:11">
      <c r="C444" s="263" t="str">
        <f>IF(ESONEdge!G432&gt;0.7,ESONEdge!U432,"")</f>
        <v/>
      </c>
    </row>
    <row r="445" spans="1:11">
      <c r="C445" s="263" t="str">
        <f>IF(ESONEdge!G433&gt;0.7,ESONEdge!U433,"")</f>
        <v/>
      </c>
    </row>
    <row r="446" spans="1:11">
      <c r="C446" s="263" t="str">
        <f>IF(ESONEdge!G434&gt;0.7,ESONEdge!U434,"")</f>
        <v/>
      </c>
    </row>
    <row r="447" spans="1:11">
      <c r="C447" s="263" t="str">
        <f>IF(ESONEdge!G435&gt;0.7,ESONEdge!U435,"")</f>
        <v/>
      </c>
    </row>
    <row r="448" spans="1:11">
      <c r="C448" s="263" t="str">
        <f>IF(ESONEdge!G436&gt;0.7,ESONEdge!U436,"")</f>
        <v/>
      </c>
    </row>
    <row r="449" spans="3:3">
      <c r="C449" s="263" t="str">
        <f>IF(ESONEdge!G437&gt;0.7,ESONEdge!U437,"")</f>
        <v/>
      </c>
    </row>
    <row r="450" spans="3:3">
      <c r="C450" s="263" t="str">
        <f>IF(ESONEdge!G438&gt;0.7,ESONEdge!U438,"")</f>
        <v/>
      </c>
    </row>
  </sheetData>
  <mergeCells count="3">
    <mergeCell ref="J21:K21"/>
    <mergeCell ref="C21:G21"/>
    <mergeCell ref="A20:K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14</vt:i4>
      </vt:variant>
      <vt:variant>
        <vt:lpstr>Zakresy nazwane</vt:lpstr>
      </vt:variant>
      <vt:variant>
        <vt:i4>2851</vt:i4>
      </vt:variant>
    </vt:vector>
  </HeadingPairs>
  <TitlesOfParts>
    <vt:vector size="2865" baseType="lpstr">
      <vt:lpstr>Admin</vt:lpstr>
      <vt:lpstr>DailySum</vt:lpstr>
      <vt:lpstr>ESONEdge</vt:lpstr>
      <vt:lpstr>ESGapEdge</vt:lpstr>
      <vt:lpstr>ESDailyEdge</vt:lpstr>
      <vt:lpstr>BrkOutEdge</vt:lpstr>
      <vt:lpstr>ES2</vt:lpstr>
      <vt:lpstr>ES</vt:lpstr>
      <vt:lpstr>ES3</vt:lpstr>
      <vt:lpstr>ONEdge_Stats</vt:lpstr>
      <vt:lpstr>Tables15</vt:lpstr>
      <vt:lpstr>Tables16</vt:lpstr>
      <vt:lpstr>Test</vt:lpstr>
      <vt:lpstr>Wykres</vt:lpstr>
      <vt:lpstr>ES!DaneZewnętrzne_1</vt:lpstr>
      <vt:lpstr>'ES2'!DaneZewnętrzne_1</vt:lpstr>
      <vt:lpstr>Test!DaneZewnętrzne_1</vt:lpstr>
      <vt:lpstr>ES!DaneZewnętrzne_10</vt:lpstr>
      <vt:lpstr>'ES2'!DaneZewnętrzne_10</vt:lpstr>
      <vt:lpstr>ES!DaneZewnętrzne_100</vt:lpstr>
      <vt:lpstr>'ES2'!DaneZewnętrzne_100</vt:lpstr>
      <vt:lpstr>ES!DaneZewnętrzne_1000</vt:lpstr>
      <vt:lpstr>'ES2'!DaneZewnętrzne_1000</vt:lpstr>
      <vt:lpstr>'ES3'!DaneZewnętrzne_1000</vt:lpstr>
      <vt:lpstr>ES!DaneZewnętrzne_1001</vt:lpstr>
      <vt:lpstr>'ES2'!DaneZewnętrzne_1001</vt:lpstr>
      <vt:lpstr>'ES3'!DaneZewnętrzne_1001</vt:lpstr>
      <vt:lpstr>ES!DaneZewnętrzne_1002</vt:lpstr>
      <vt:lpstr>'ES2'!DaneZewnętrzne_1002</vt:lpstr>
      <vt:lpstr>'ES3'!DaneZewnętrzne_1002</vt:lpstr>
      <vt:lpstr>ES!DaneZewnętrzne_1003</vt:lpstr>
      <vt:lpstr>'ES2'!DaneZewnętrzne_1003</vt:lpstr>
      <vt:lpstr>'ES3'!DaneZewnętrzne_1003</vt:lpstr>
      <vt:lpstr>ES!DaneZewnętrzne_1004</vt:lpstr>
      <vt:lpstr>'ES2'!DaneZewnętrzne_1004</vt:lpstr>
      <vt:lpstr>'ES3'!DaneZewnętrzne_1004</vt:lpstr>
      <vt:lpstr>ES!DaneZewnętrzne_1005</vt:lpstr>
      <vt:lpstr>'ES2'!DaneZewnętrzne_1005</vt:lpstr>
      <vt:lpstr>'ES3'!DaneZewnętrzne_1005</vt:lpstr>
      <vt:lpstr>ES!DaneZewnętrzne_1006</vt:lpstr>
      <vt:lpstr>'ES2'!DaneZewnętrzne_1006</vt:lpstr>
      <vt:lpstr>'ES3'!DaneZewnętrzne_1006</vt:lpstr>
      <vt:lpstr>ES!DaneZewnętrzne_1007</vt:lpstr>
      <vt:lpstr>'ES2'!DaneZewnętrzne_1007</vt:lpstr>
      <vt:lpstr>'ES3'!DaneZewnętrzne_1007</vt:lpstr>
      <vt:lpstr>ES!DaneZewnętrzne_1008</vt:lpstr>
      <vt:lpstr>'ES2'!DaneZewnętrzne_1008</vt:lpstr>
      <vt:lpstr>'ES3'!DaneZewnętrzne_1008</vt:lpstr>
      <vt:lpstr>ES!DaneZewnętrzne_1009</vt:lpstr>
      <vt:lpstr>'ES2'!DaneZewnętrzne_1009</vt:lpstr>
      <vt:lpstr>'ES3'!DaneZewnętrzne_1009</vt:lpstr>
      <vt:lpstr>ES!DaneZewnętrzne_101</vt:lpstr>
      <vt:lpstr>'ES2'!DaneZewnętrzne_101</vt:lpstr>
      <vt:lpstr>ES!DaneZewnętrzne_1010</vt:lpstr>
      <vt:lpstr>'ES2'!DaneZewnętrzne_1010</vt:lpstr>
      <vt:lpstr>'ES3'!DaneZewnętrzne_1010</vt:lpstr>
      <vt:lpstr>ES!DaneZewnętrzne_1011</vt:lpstr>
      <vt:lpstr>'ES2'!DaneZewnętrzne_1011</vt:lpstr>
      <vt:lpstr>'ES3'!DaneZewnętrzne_1011</vt:lpstr>
      <vt:lpstr>ES!DaneZewnętrzne_1012</vt:lpstr>
      <vt:lpstr>'ES2'!DaneZewnętrzne_1012</vt:lpstr>
      <vt:lpstr>'ES3'!DaneZewnętrzne_1012</vt:lpstr>
      <vt:lpstr>ES!DaneZewnętrzne_1013</vt:lpstr>
      <vt:lpstr>'ES2'!DaneZewnętrzne_1013</vt:lpstr>
      <vt:lpstr>'ES3'!DaneZewnętrzne_1013</vt:lpstr>
      <vt:lpstr>ES!DaneZewnętrzne_1014</vt:lpstr>
      <vt:lpstr>'ES2'!DaneZewnętrzne_1014</vt:lpstr>
      <vt:lpstr>'ES3'!DaneZewnętrzne_1014</vt:lpstr>
      <vt:lpstr>ES!DaneZewnętrzne_1015</vt:lpstr>
      <vt:lpstr>'ES2'!DaneZewnętrzne_1015</vt:lpstr>
      <vt:lpstr>'ES3'!DaneZewnętrzne_1015</vt:lpstr>
      <vt:lpstr>ES!DaneZewnętrzne_1016</vt:lpstr>
      <vt:lpstr>'ES2'!DaneZewnętrzne_1016</vt:lpstr>
      <vt:lpstr>'ES3'!DaneZewnętrzne_1016</vt:lpstr>
      <vt:lpstr>ES!DaneZewnętrzne_1017</vt:lpstr>
      <vt:lpstr>'ES2'!DaneZewnętrzne_1017</vt:lpstr>
      <vt:lpstr>'ES3'!DaneZewnętrzne_1017</vt:lpstr>
      <vt:lpstr>ES!DaneZewnętrzne_1018</vt:lpstr>
      <vt:lpstr>'ES2'!DaneZewnętrzne_1018</vt:lpstr>
      <vt:lpstr>'ES3'!DaneZewnętrzne_1018</vt:lpstr>
      <vt:lpstr>ES!DaneZewnętrzne_1019</vt:lpstr>
      <vt:lpstr>'ES2'!DaneZewnętrzne_1019</vt:lpstr>
      <vt:lpstr>'ES3'!DaneZewnętrzne_1019</vt:lpstr>
      <vt:lpstr>ES!DaneZewnętrzne_102</vt:lpstr>
      <vt:lpstr>'ES2'!DaneZewnętrzne_102</vt:lpstr>
      <vt:lpstr>ES!DaneZewnętrzne_1020</vt:lpstr>
      <vt:lpstr>'ES2'!DaneZewnętrzne_1020</vt:lpstr>
      <vt:lpstr>'ES3'!DaneZewnętrzne_1020</vt:lpstr>
      <vt:lpstr>ES!DaneZewnętrzne_1021</vt:lpstr>
      <vt:lpstr>'ES2'!DaneZewnętrzne_1021</vt:lpstr>
      <vt:lpstr>'ES3'!DaneZewnętrzne_1021</vt:lpstr>
      <vt:lpstr>ES!DaneZewnętrzne_1022</vt:lpstr>
      <vt:lpstr>'ES2'!DaneZewnętrzne_1022</vt:lpstr>
      <vt:lpstr>'ES3'!DaneZewnętrzne_1022</vt:lpstr>
      <vt:lpstr>ES!DaneZewnętrzne_1023</vt:lpstr>
      <vt:lpstr>'ES2'!DaneZewnętrzne_1023</vt:lpstr>
      <vt:lpstr>'ES3'!DaneZewnętrzne_1023</vt:lpstr>
      <vt:lpstr>ES!DaneZewnętrzne_1024</vt:lpstr>
      <vt:lpstr>'ES2'!DaneZewnętrzne_1024</vt:lpstr>
      <vt:lpstr>'ES3'!DaneZewnętrzne_1024</vt:lpstr>
      <vt:lpstr>ES!DaneZewnętrzne_1025</vt:lpstr>
      <vt:lpstr>'ES2'!DaneZewnętrzne_1025</vt:lpstr>
      <vt:lpstr>'ES3'!DaneZewnętrzne_1025</vt:lpstr>
      <vt:lpstr>ES!DaneZewnętrzne_1026</vt:lpstr>
      <vt:lpstr>'ES2'!DaneZewnętrzne_1026</vt:lpstr>
      <vt:lpstr>'ES3'!DaneZewnętrzne_1026</vt:lpstr>
      <vt:lpstr>ES!DaneZewnętrzne_1027</vt:lpstr>
      <vt:lpstr>'ES2'!DaneZewnętrzne_1027</vt:lpstr>
      <vt:lpstr>'ES3'!DaneZewnętrzne_1027</vt:lpstr>
      <vt:lpstr>ES!DaneZewnętrzne_1028</vt:lpstr>
      <vt:lpstr>'ES2'!DaneZewnętrzne_1028</vt:lpstr>
      <vt:lpstr>'ES3'!DaneZewnętrzne_1028</vt:lpstr>
      <vt:lpstr>ES!DaneZewnętrzne_1029</vt:lpstr>
      <vt:lpstr>'ES2'!DaneZewnętrzne_1029</vt:lpstr>
      <vt:lpstr>'ES3'!DaneZewnętrzne_1029</vt:lpstr>
      <vt:lpstr>ES!DaneZewnętrzne_103</vt:lpstr>
      <vt:lpstr>'ES2'!DaneZewnętrzne_103</vt:lpstr>
      <vt:lpstr>ES!DaneZewnętrzne_1030</vt:lpstr>
      <vt:lpstr>'ES2'!DaneZewnętrzne_1030</vt:lpstr>
      <vt:lpstr>'ES3'!DaneZewnętrzne_1030</vt:lpstr>
      <vt:lpstr>ES!DaneZewnętrzne_1031</vt:lpstr>
      <vt:lpstr>'ES2'!DaneZewnętrzne_1031</vt:lpstr>
      <vt:lpstr>'ES3'!DaneZewnętrzne_1031</vt:lpstr>
      <vt:lpstr>ES!DaneZewnętrzne_1032</vt:lpstr>
      <vt:lpstr>'ES2'!DaneZewnętrzne_1032</vt:lpstr>
      <vt:lpstr>'ES3'!DaneZewnętrzne_1032</vt:lpstr>
      <vt:lpstr>ES!DaneZewnętrzne_1033</vt:lpstr>
      <vt:lpstr>'ES2'!DaneZewnętrzne_1033</vt:lpstr>
      <vt:lpstr>'ES3'!DaneZewnętrzne_1033</vt:lpstr>
      <vt:lpstr>ES!DaneZewnętrzne_1034</vt:lpstr>
      <vt:lpstr>'ES2'!DaneZewnętrzne_1034</vt:lpstr>
      <vt:lpstr>'ES3'!DaneZewnętrzne_1034</vt:lpstr>
      <vt:lpstr>ES!DaneZewnętrzne_1035</vt:lpstr>
      <vt:lpstr>'ES2'!DaneZewnętrzne_1035</vt:lpstr>
      <vt:lpstr>'ES3'!DaneZewnętrzne_1035</vt:lpstr>
      <vt:lpstr>ES!DaneZewnętrzne_1036</vt:lpstr>
      <vt:lpstr>'ES2'!DaneZewnętrzne_1036</vt:lpstr>
      <vt:lpstr>'ES3'!DaneZewnętrzne_1036</vt:lpstr>
      <vt:lpstr>ES!DaneZewnętrzne_1037</vt:lpstr>
      <vt:lpstr>'ES2'!DaneZewnętrzne_1037</vt:lpstr>
      <vt:lpstr>'ES3'!DaneZewnętrzne_1037</vt:lpstr>
      <vt:lpstr>ES!DaneZewnętrzne_1038</vt:lpstr>
      <vt:lpstr>'ES2'!DaneZewnętrzne_1038</vt:lpstr>
      <vt:lpstr>'ES3'!DaneZewnętrzne_1038</vt:lpstr>
      <vt:lpstr>ES!DaneZewnętrzne_1039</vt:lpstr>
      <vt:lpstr>'ES2'!DaneZewnętrzne_1039</vt:lpstr>
      <vt:lpstr>'ES3'!DaneZewnętrzne_1039</vt:lpstr>
      <vt:lpstr>ES!DaneZewnętrzne_104</vt:lpstr>
      <vt:lpstr>'ES2'!DaneZewnętrzne_104</vt:lpstr>
      <vt:lpstr>ES!DaneZewnętrzne_1040</vt:lpstr>
      <vt:lpstr>'ES2'!DaneZewnętrzne_1040</vt:lpstr>
      <vt:lpstr>'ES3'!DaneZewnętrzne_1040</vt:lpstr>
      <vt:lpstr>ES!DaneZewnętrzne_1041</vt:lpstr>
      <vt:lpstr>'ES2'!DaneZewnętrzne_1041</vt:lpstr>
      <vt:lpstr>'ES3'!DaneZewnętrzne_1041</vt:lpstr>
      <vt:lpstr>ES!DaneZewnętrzne_1042</vt:lpstr>
      <vt:lpstr>'ES2'!DaneZewnętrzne_1042</vt:lpstr>
      <vt:lpstr>'ES3'!DaneZewnętrzne_1042</vt:lpstr>
      <vt:lpstr>ES!DaneZewnętrzne_1043</vt:lpstr>
      <vt:lpstr>'ES2'!DaneZewnętrzne_1043</vt:lpstr>
      <vt:lpstr>'ES3'!DaneZewnętrzne_1043</vt:lpstr>
      <vt:lpstr>ES!DaneZewnętrzne_1044</vt:lpstr>
      <vt:lpstr>'ES2'!DaneZewnętrzne_1044</vt:lpstr>
      <vt:lpstr>'ES3'!DaneZewnętrzne_1044</vt:lpstr>
      <vt:lpstr>ES!DaneZewnętrzne_1045</vt:lpstr>
      <vt:lpstr>'ES2'!DaneZewnętrzne_1045</vt:lpstr>
      <vt:lpstr>'ES3'!DaneZewnętrzne_1045</vt:lpstr>
      <vt:lpstr>ES!DaneZewnętrzne_1046</vt:lpstr>
      <vt:lpstr>'ES2'!DaneZewnętrzne_1046</vt:lpstr>
      <vt:lpstr>'ES3'!DaneZewnętrzne_1046</vt:lpstr>
      <vt:lpstr>ES!DaneZewnętrzne_1047</vt:lpstr>
      <vt:lpstr>'ES2'!DaneZewnętrzne_1047</vt:lpstr>
      <vt:lpstr>'ES3'!DaneZewnętrzne_1047</vt:lpstr>
      <vt:lpstr>ES!DaneZewnętrzne_1048</vt:lpstr>
      <vt:lpstr>'ES2'!DaneZewnętrzne_1048</vt:lpstr>
      <vt:lpstr>'ES3'!DaneZewnętrzne_1048</vt:lpstr>
      <vt:lpstr>ES!DaneZewnętrzne_1049</vt:lpstr>
      <vt:lpstr>'ES2'!DaneZewnętrzne_1049</vt:lpstr>
      <vt:lpstr>'ES3'!DaneZewnętrzne_1049</vt:lpstr>
      <vt:lpstr>ES!DaneZewnętrzne_105</vt:lpstr>
      <vt:lpstr>'ES2'!DaneZewnętrzne_105</vt:lpstr>
      <vt:lpstr>ES!DaneZewnętrzne_1050</vt:lpstr>
      <vt:lpstr>'ES2'!DaneZewnętrzne_1050</vt:lpstr>
      <vt:lpstr>'ES3'!DaneZewnętrzne_1050</vt:lpstr>
      <vt:lpstr>ES!DaneZewnętrzne_1051</vt:lpstr>
      <vt:lpstr>'ES2'!DaneZewnętrzne_1051</vt:lpstr>
      <vt:lpstr>'ES3'!DaneZewnętrzne_1051</vt:lpstr>
      <vt:lpstr>ES!DaneZewnętrzne_1052</vt:lpstr>
      <vt:lpstr>'ES2'!DaneZewnętrzne_1052</vt:lpstr>
      <vt:lpstr>'ES3'!DaneZewnętrzne_1052</vt:lpstr>
      <vt:lpstr>ES!DaneZewnętrzne_1053</vt:lpstr>
      <vt:lpstr>'ES2'!DaneZewnętrzne_1053</vt:lpstr>
      <vt:lpstr>'ES3'!DaneZewnętrzne_1053</vt:lpstr>
      <vt:lpstr>ES!DaneZewnętrzne_1054</vt:lpstr>
      <vt:lpstr>'ES2'!DaneZewnętrzne_1054</vt:lpstr>
      <vt:lpstr>'ES3'!DaneZewnętrzne_1054</vt:lpstr>
      <vt:lpstr>ES!DaneZewnętrzne_1055</vt:lpstr>
      <vt:lpstr>'ES2'!DaneZewnętrzne_1055</vt:lpstr>
      <vt:lpstr>'ES3'!DaneZewnętrzne_1055</vt:lpstr>
      <vt:lpstr>ES!DaneZewnętrzne_1056</vt:lpstr>
      <vt:lpstr>'ES2'!DaneZewnętrzne_1056</vt:lpstr>
      <vt:lpstr>'ES3'!DaneZewnętrzne_1056</vt:lpstr>
      <vt:lpstr>ES!DaneZewnętrzne_1057</vt:lpstr>
      <vt:lpstr>'ES2'!DaneZewnętrzne_1057</vt:lpstr>
      <vt:lpstr>'ES3'!DaneZewnętrzne_1057</vt:lpstr>
      <vt:lpstr>ES!DaneZewnętrzne_1058</vt:lpstr>
      <vt:lpstr>'ES2'!DaneZewnętrzne_1058</vt:lpstr>
      <vt:lpstr>'ES3'!DaneZewnętrzne_1058</vt:lpstr>
      <vt:lpstr>ES!DaneZewnętrzne_1059</vt:lpstr>
      <vt:lpstr>'ES2'!DaneZewnętrzne_1059</vt:lpstr>
      <vt:lpstr>'ES3'!DaneZewnętrzne_1059</vt:lpstr>
      <vt:lpstr>ES!DaneZewnętrzne_106</vt:lpstr>
      <vt:lpstr>'ES2'!DaneZewnętrzne_106</vt:lpstr>
      <vt:lpstr>ES!DaneZewnętrzne_1060</vt:lpstr>
      <vt:lpstr>'ES2'!DaneZewnętrzne_1060</vt:lpstr>
      <vt:lpstr>'ES3'!DaneZewnętrzne_1060</vt:lpstr>
      <vt:lpstr>ES!DaneZewnętrzne_1061</vt:lpstr>
      <vt:lpstr>'ES2'!DaneZewnętrzne_1061</vt:lpstr>
      <vt:lpstr>'ES3'!DaneZewnętrzne_1061</vt:lpstr>
      <vt:lpstr>ES!DaneZewnętrzne_1062</vt:lpstr>
      <vt:lpstr>'ES2'!DaneZewnętrzne_1062</vt:lpstr>
      <vt:lpstr>'ES3'!DaneZewnętrzne_1062</vt:lpstr>
      <vt:lpstr>ES!DaneZewnętrzne_1063</vt:lpstr>
      <vt:lpstr>'ES2'!DaneZewnętrzne_1063</vt:lpstr>
      <vt:lpstr>'ES3'!DaneZewnętrzne_1063</vt:lpstr>
      <vt:lpstr>ES!DaneZewnętrzne_1064</vt:lpstr>
      <vt:lpstr>'ES2'!DaneZewnętrzne_1064</vt:lpstr>
      <vt:lpstr>'ES3'!DaneZewnętrzne_1064</vt:lpstr>
      <vt:lpstr>ES!DaneZewnętrzne_1065</vt:lpstr>
      <vt:lpstr>'ES2'!DaneZewnętrzne_1065</vt:lpstr>
      <vt:lpstr>'ES3'!DaneZewnętrzne_1065</vt:lpstr>
      <vt:lpstr>ES!DaneZewnętrzne_1066</vt:lpstr>
      <vt:lpstr>'ES2'!DaneZewnętrzne_1066</vt:lpstr>
      <vt:lpstr>'ES3'!DaneZewnętrzne_1066</vt:lpstr>
      <vt:lpstr>ES!DaneZewnętrzne_1067</vt:lpstr>
      <vt:lpstr>'ES2'!DaneZewnętrzne_1067</vt:lpstr>
      <vt:lpstr>'ES3'!DaneZewnętrzne_1067</vt:lpstr>
      <vt:lpstr>ES!DaneZewnętrzne_1068</vt:lpstr>
      <vt:lpstr>'ES2'!DaneZewnętrzne_1068</vt:lpstr>
      <vt:lpstr>'ES3'!DaneZewnętrzne_1068</vt:lpstr>
      <vt:lpstr>ES!DaneZewnętrzne_1069</vt:lpstr>
      <vt:lpstr>'ES2'!DaneZewnętrzne_1069</vt:lpstr>
      <vt:lpstr>'ES3'!DaneZewnętrzne_1069</vt:lpstr>
      <vt:lpstr>ES!DaneZewnętrzne_107</vt:lpstr>
      <vt:lpstr>'ES2'!DaneZewnętrzne_107</vt:lpstr>
      <vt:lpstr>ES!DaneZewnętrzne_1070</vt:lpstr>
      <vt:lpstr>'ES2'!DaneZewnętrzne_1070</vt:lpstr>
      <vt:lpstr>'ES3'!DaneZewnętrzne_1070</vt:lpstr>
      <vt:lpstr>ES!DaneZewnętrzne_1071</vt:lpstr>
      <vt:lpstr>'ES2'!DaneZewnętrzne_1071</vt:lpstr>
      <vt:lpstr>'ES3'!DaneZewnętrzne_1071</vt:lpstr>
      <vt:lpstr>ES!DaneZewnętrzne_1072</vt:lpstr>
      <vt:lpstr>'ES2'!DaneZewnętrzne_1072</vt:lpstr>
      <vt:lpstr>'ES3'!DaneZewnętrzne_1072</vt:lpstr>
      <vt:lpstr>ES!DaneZewnętrzne_1073</vt:lpstr>
      <vt:lpstr>'ES2'!DaneZewnętrzne_1073</vt:lpstr>
      <vt:lpstr>'ES3'!DaneZewnętrzne_1073</vt:lpstr>
      <vt:lpstr>ES!DaneZewnętrzne_1074</vt:lpstr>
      <vt:lpstr>'ES2'!DaneZewnętrzne_1074</vt:lpstr>
      <vt:lpstr>'ES3'!DaneZewnętrzne_1074</vt:lpstr>
      <vt:lpstr>ES!DaneZewnętrzne_1075</vt:lpstr>
      <vt:lpstr>'ES2'!DaneZewnętrzne_1075</vt:lpstr>
      <vt:lpstr>'ES3'!DaneZewnętrzne_1075</vt:lpstr>
      <vt:lpstr>ES!DaneZewnętrzne_1076</vt:lpstr>
      <vt:lpstr>'ES2'!DaneZewnętrzne_1076</vt:lpstr>
      <vt:lpstr>'ES3'!DaneZewnętrzne_1076</vt:lpstr>
      <vt:lpstr>ES!DaneZewnętrzne_1077</vt:lpstr>
      <vt:lpstr>'ES2'!DaneZewnętrzne_1077</vt:lpstr>
      <vt:lpstr>'ES3'!DaneZewnętrzne_1077</vt:lpstr>
      <vt:lpstr>ES!DaneZewnętrzne_1078</vt:lpstr>
      <vt:lpstr>'ES2'!DaneZewnętrzne_1078</vt:lpstr>
      <vt:lpstr>'ES3'!DaneZewnętrzne_1078</vt:lpstr>
      <vt:lpstr>ES!DaneZewnętrzne_1079</vt:lpstr>
      <vt:lpstr>'ES2'!DaneZewnętrzne_1079</vt:lpstr>
      <vt:lpstr>'ES3'!DaneZewnętrzne_1079</vt:lpstr>
      <vt:lpstr>ES!DaneZewnętrzne_108</vt:lpstr>
      <vt:lpstr>'ES2'!DaneZewnętrzne_108</vt:lpstr>
      <vt:lpstr>ES!DaneZewnętrzne_1080</vt:lpstr>
      <vt:lpstr>'ES2'!DaneZewnętrzne_1080</vt:lpstr>
      <vt:lpstr>'ES3'!DaneZewnętrzne_1080</vt:lpstr>
      <vt:lpstr>ES!DaneZewnętrzne_1081</vt:lpstr>
      <vt:lpstr>'ES2'!DaneZewnętrzne_1081</vt:lpstr>
      <vt:lpstr>'ES3'!DaneZewnętrzne_1081</vt:lpstr>
      <vt:lpstr>ES!DaneZewnętrzne_1082</vt:lpstr>
      <vt:lpstr>'ES2'!DaneZewnętrzne_1082</vt:lpstr>
      <vt:lpstr>'ES3'!DaneZewnętrzne_1082</vt:lpstr>
      <vt:lpstr>ES!DaneZewnętrzne_1083</vt:lpstr>
      <vt:lpstr>'ES2'!DaneZewnętrzne_1083</vt:lpstr>
      <vt:lpstr>'ES3'!DaneZewnętrzne_1083</vt:lpstr>
      <vt:lpstr>ES!DaneZewnętrzne_1084</vt:lpstr>
      <vt:lpstr>'ES2'!DaneZewnętrzne_1084</vt:lpstr>
      <vt:lpstr>'ES3'!DaneZewnętrzne_1084</vt:lpstr>
      <vt:lpstr>ES!DaneZewnętrzne_1085</vt:lpstr>
      <vt:lpstr>'ES2'!DaneZewnętrzne_1085</vt:lpstr>
      <vt:lpstr>'ES3'!DaneZewnętrzne_1085</vt:lpstr>
      <vt:lpstr>ES!DaneZewnętrzne_1086</vt:lpstr>
      <vt:lpstr>'ES2'!DaneZewnętrzne_1086</vt:lpstr>
      <vt:lpstr>'ES3'!DaneZewnętrzne_1086</vt:lpstr>
      <vt:lpstr>ES!DaneZewnętrzne_1087</vt:lpstr>
      <vt:lpstr>'ES2'!DaneZewnętrzne_1087</vt:lpstr>
      <vt:lpstr>'ES3'!DaneZewnętrzne_1087</vt:lpstr>
      <vt:lpstr>ES!DaneZewnętrzne_1088</vt:lpstr>
      <vt:lpstr>'ES2'!DaneZewnętrzne_1088</vt:lpstr>
      <vt:lpstr>'ES3'!DaneZewnętrzne_1088</vt:lpstr>
      <vt:lpstr>ES!DaneZewnętrzne_1089</vt:lpstr>
      <vt:lpstr>'ES2'!DaneZewnętrzne_1089</vt:lpstr>
      <vt:lpstr>'ES3'!DaneZewnętrzne_1089</vt:lpstr>
      <vt:lpstr>ES!DaneZewnętrzne_109</vt:lpstr>
      <vt:lpstr>'ES2'!DaneZewnętrzne_109</vt:lpstr>
      <vt:lpstr>ES!DaneZewnętrzne_1090</vt:lpstr>
      <vt:lpstr>'ES2'!DaneZewnętrzne_1090</vt:lpstr>
      <vt:lpstr>'ES3'!DaneZewnętrzne_1090</vt:lpstr>
      <vt:lpstr>ES!DaneZewnętrzne_1091</vt:lpstr>
      <vt:lpstr>'ES2'!DaneZewnętrzne_1091</vt:lpstr>
      <vt:lpstr>'ES3'!DaneZewnętrzne_1091</vt:lpstr>
      <vt:lpstr>ES!DaneZewnętrzne_1092</vt:lpstr>
      <vt:lpstr>'ES2'!DaneZewnętrzne_1092</vt:lpstr>
      <vt:lpstr>'ES3'!DaneZewnętrzne_1092</vt:lpstr>
      <vt:lpstr>ES!DaneZewnętrzne_1093</vt:lpstr>
      <vt:lpstr>'ES2'!DaneZewnętrzne_1093</vt:lpstr>
      <vt:lpstr>'ES3'!DaneZewnętrzne_1093</vt:lpstr>
      <vt:lpstr>ES!DaneZewnętrzne_1094</vt:lpstr>
      <vt:lpstr>'ES2'!DaneZewnętrzne_1094</vt:lpstr>
      <vt:lpstr>'ES3'!DaneZewnętrzne_1094</vt:lpstr>
      <vt:lpstr>ES!DaneZewnętrzne_1095</vt:lpstr>
      <vt:lpstr>'ES2'!DaneZewnętrzne_1095</vt:lpstr>
      <vt:lpstr>'ES3'!DaneZewnętrzne_1095</vt:lpstr>
      <vt:lpstr>ES!DaneZewnętrzne_1096</vt:lpstr>
      <vt:lpstr>'ES2'!DaneZewnętrzne_1096</vt:lpstr>
      <vt:lpstr>'ES3'!DaneZewnętrzne_1096</vt:lpstr>
      <vt:lpstr>ES!DaneZewnętrzne_1097</vt:lpstr>
      <vt:lpstr>'ES2'!DaneZewnętrzne_1097</vt:lpstr>
      <vt:lpstr>'ES3'!DaneZewnętrzne_1097</vt:lpstr>
      <vt:lpstr>ES!DaneZewnętrzne_1098</vt:lpstr>
      <vt:lpstr>'ES2'!DaneZewnętrzne_1098</vt:lpstr>
      <vt:lpstr>'ES3'!DaneZewnętrzne_1098</vt:lpstr>
      <vt:lpstr>ES!DaneZewnętrzne_1099</vt:lpstr>
      <vt:lpstr>'ES2'!DaneZewnętrzne_1099</vt:lpstr>
      <vt:lpstr>'ES3'!DaneZewnętrzne_1099</vt:lpstr>
      <vt:lpstr>ES!DaneZewnętrzne_11</vt:lpstr>
      <vt:lpstr>'ES2'!DaneZewnętrzne_11</vt:lpstr>
      <vt:lpstr>ES!DaneZewnętrzne_110</vt:lpstr>
      <vt:lpstr>'ES2'!DaneZewnętrzne_110</vt:lpstr>
      <vt:lpstr>ES!DaneZewnętrzne_1100</vt:lpstr>
      <vt:lpstr>'ES2'!DaneZewnętrzne_1100</vt:lpstr>
      <vt:lpstr>'ES3'!DaneZewnętrzne_1100</vt:lpstr>
      <vt:lpstr>ES!DaneZewnętrzne_1101</vt:lpstr>
      <vt:lpstr>'ES2'!DaneZewnętrzne_1101</vt:lpstr>
      <vt:lpstr>'ES3'!DaneZewnętrzne_1101</vt:lpstr>
      <vt:lpstr>ES!DaneZewnętrzne_1102</vt:lpstr>
      <vt:lpstr>'ES2'!DaneZewnętrzne_1102</vt:lpstr>
      <vt:lpstr>'ES3'!DaneZewnętrzne_1102</vt:lpstr>
      <vt:lpstr>ES!DaneZewnętrzne_1103</vt:lpstr>
      <vt:lpstr>'ES2'!DaneZewnętrzne_1103</vt:lpstr>
      <vt:lpstr>'ES3'!DaneZewnętrzne_1103</vt:lpstr>
      <vt:lpstr>ES!DaneZewnętrzne_1104</vt:lpstr>
      <vt:lpstr>'ES2'!DaneZewnętrzne_1104</vt:lpstr>
      <vt:lpstr>'ES3'!DaneZewnętrzne_1104</vt:lpstr>
      <vt:lpstr>ES!DaneZewnętrzne_1105</vt:lpstr>
      <vt:lpstr>'ES2'!DaneZewnętrzne_1105</vt:lpstr>
      <vt:lpstr>'ES3'!DaneZewnętrzne_1105</vt:lpstr>
      <vt:lpstr>ES!DaneZewnętrzne_1106</vt:lpstr>
      <vt:lpstr>'ES2'!DaneZewnętrzne_1106</vt:lpstr>
      <vt:lpstr>'ES3'!DaneZewnętrzne_1106</vt:lpstr>
      <vt:lpstr>ES!DaneZewnętrzne_1107</vt:lpstr>
      <vt:lpstr>'ES2'!DaneZewnętrzne_1107</vt:lpstr>
      <vt:lpstr>'ES3'!DaneZewnętrzne_1107</vt:lpstr>
      <vt:lpstr>ES!DaneZewnętrzne_1108</vt:lpstr>
      <vt:lpstr>'ES2'!DaneZewnętrzne_1108</vt:lpstr>
      <vt:lpstr>'ES3'!DaneZewnętrzne_1108</vt:lpstr>
      <vt:lpstr>ES!DaneZewnętrzne_1109</vt:lpstr>
      <vt:lpstr>'ES2'!DaneZewnętrzne_1109</vt:lpstr>
      <vt:lpstr>'ES3'!DaneZewnętrzne_1109</vt:lpstr>
      <vt:lpstr>ES!DaneZewnętrzne_111</vt:lpstr>
      <vt:lpstr>'ES2'!DaneZewnętrzne_111</vt:lpstr>
      <vt:lpstr>ES!DaneZewnętrzne_1110</vt:lpstr>
      <vt:lpstr>'ES2'!DaneZewnętrzne_1110</vt:lpstr>
      <vt:lpstr>'ES3'!DaneZewnętrzne_1110</vt:lpstr>
      <vt:lpstr>ES!DaneZewnętrzne_1111</vt:lpstr>
      <vt:lpstr>'ES2'!DaneZewnętrzne_1111</vt:lpstr>
      <vt:lpstr>'ES3'!DaneZewnętrzne_1111</vt:lpstr>
      <vt:lpstr>ES!DaneZewnętrzne_1112</vt:lpstr>
      <vt:lpstr>'ES2'!DaneZewnętrzne_1112</vt:lpstr>
      <vt:lpstr>'ES3'!DaneZewnętrzne_1112</vt:lpstr>
      <vt:lpstr>ES!DaneZewnętrzne_1113</vt:lpstr>
      <vt:lpstr>'ES2'!DaneZewnętrzne_1113</vt:lpstr>
      <vt:lpstr>'ES3'!DaneZewnętrzne_1113</vt:lpstr>
      <vt:lpstr>ES!DaneZewnętrzne_1114</vt:lpstr>
      <vt:lpstr>'ES2'!DaneZewnętrzne_1114</vt:lpstr>
      <vt:lpstr>'ES3'!DaneZewnętrzne_1114</vt:lpstr>
      <vt:lpstr>ES!DaneZewnętrzne_1115</vt:lpstr>
      <vt:lpstr>'ES2'!DaneZewnętrzne_1115</vt:lpstr>
      <vt:lpstr>'ES3'!DaneZewnętrzne_1115</vt:lpstr>
      <vt:lpstr>ES!DaneZewnętrzne_1116</vt:lpstr>
      <vt:lpstr>'ES2'!DaneZewnętrzne_1116</vt:lpstr>
      <vt:lpstr>'ES3'!DaneZewnętrzne_1116</vt:lpstr>
      <vt:lpstr>ES!DaneZewnętrzne_1117</vt:lpstr>
      <vt:lpstr>'ES2'!DaneZewnętrzne_1117</vt:lpstr>
      <vt:lpstr>'ES3'!DaneZewnętrzne_1117</vt:lpstr>
      <vt:lpstr>ES!DaneZewnętrzne_1118</vt:lpstr>
      <vt:lpstr>'ES2'!DaneZewnętrzne_1118</vt:lpstr>
      <vt:lpstr>'ES3'!DaneZewnętrzne_1118</vt:lpstr>
      <vt:lpstr>ES!DaneZewnętrzne_1119</vt:lpstr>
      <vt:lpstr>'ES2'!DaneZewnętrzne_1119</vt:lpstr>
      <vt:lpstr>'ES3'!DaneZewnętrzne_1119</vt:lpstr>
      <vt:lpstr>ES!DaneZewnętrzne_112</vt:lpstr>
      <vt:lpstr>'ES2'!DaneZewnętrzne_112</vt:lpstr>
      <vt:lpstr>ES!DaneZewnętrzne_1120</vt:lpstr>
      <vt:lpstr>'ES2'!DaneZewnętrzne_1120</vt:lpstr>
      <vt:lpstr>'ES3'!DaneZewnętrzne_1120</vt:lpstr>
      <vt:lpstr>ES!DaneZewnętrzne_1121</vt:lpstr>
      <vt:lpstr>'ES2'!DaneZewnętrzne_1121</vt:lpstr>
      <vt:lpstr>'ES3'!DaneZewnętrzne_1121</vt:lpstr>
      <vt:lpstr>ES!DaneZewnętrzne_1122</vt:lpstr>
      <vt:lpstr>'ES2'!DaneZewnętrzne_1122</vt:lpstr>
      <vt:lpstr>'ES3'!DaneZewnętrzne_1122</vt:lpstr>
      <vt:lpstr>ES!DaneZewnętrzne_1123</vt:lpstr>
      <vt:lpstr>'ES2'!DaneZewnętrzne_1123</vt:lpstr>
      <vt:lpstr>'ES3'!DaneZewnętrzne_1123</vt:lpstr>
      <vt:lpstr>ES!DaneZewnętrzne_1124</vt:lpstr>
      <vt:lpstr>'ES2'!DaneZewnętrzne_1124</vt:lpstr>
      <vt:lpstr>'ES3'!DaneZewnętrzne_1124</vt:lpstr>
      <vt:lpstr>ES!DaneZewnętrzne_1125</vt:lpstr>
      <vt:lpstr>'ES2'!DaneZewnętrzne_1125</vt:lpstr>
      <vt:lpstr>'ES3'!DaneZewnętrzne_1125</vt:lpstr>
      <vt:lpstr>ES!DaneZewnętrzne_1126</vt:lpstr>
      <vt:lpstr>'ES2'!DaneZewnętrzne_1126</vt:lpstr>
      <vt:lpstr>'ES3'!DaneZewnętrzne_1126</vt:lpstr>
      <vt:lpstr>ES!DaneZewnętrzne_1127</vt:lpstr>
      <vt:lpstr>'ES2'!DaneZewnętrzne_1127</vt:lpstr>
      <vt:lpstr>'ES3'!DaneZewnętrzne_1127</vt:lpstr>
      <vt:lpstr>ES!DaneZewnętrzne_1128</vt:lpstr>
      <vt:lpstr>'ES2'!DaneZewnętrzne_1128</vt:lpstr>
      <vt:lpstr>'ES3'!DaneZewnętrzne_1128</vt:lpstr>
      <vt:lpstr>ES!DaneZewnętrzne_1129</vt:lpstr>
      <vt:lpstr>'ES2'!DaneZewnętrzne_1129</vt:lpstr>
      <vt:lpstr>'ES3'!DaneZewnętrzne_1129</vt:lpstr>
      <vt:lpstr>ES!DaneZewnętrzne_113</vt:lpstr>
      <vt:lpstr>'ES2'!DaneZewnętrzne_113</vt:lpstr>
      <vt:lpstr>ES!DaneZewnętrzne_1130</vt:lpstr>
      <vt:lpstr>'ES2'!DaneZewnętrzne_1130</vt:lpstr>
      <vt:lpstr>'ES3'!DaneZewnętrzne_1130</vt:lpstr>
      <vt:lpstr>ES!DaneZewnętrzne_1131</vt:lpstr>
      <vt:lpstr>'ES2'!DaneZewnętrzne_1131</vt:lpstr>
      <vt:lpstr>'ES3'!DaneZewnętrzne_1131</vt:lpstr>
      <vt:lpstr>ES!DaneZewnętrzne_1132</vt:lpstr>
      <vt:lpstr>'ES2'!DaneZewnętrzne_1132</vt:lpstr>
      <vt:lpstr>'ES3'!DaneZewnętrzne_1132</vt:lpstr>
      <vt:lpstr>ES!DaneZewnętrzne_1133</vt:lpstr>
      <vt:lpstr>'ES2'!DaneZewnętrzne_1133</vt:lpstr>
      <vt:lpstr>'ES3'!DaneZewnętrzne_1133</vt:lpstr>
      <vt:lpstr>ES!DaneZewnętrzne_1134</vt:lpstr>
      <vt:lpstr>'ES2'!DaneZewnętrzne_1134</vt:lpstr>
      <vt:lpstr>'ES3'!DaneZewnętrzne_1134</vt:lpstr>
      <vt:lpstr>ES!DaneZewnętrzne_1135</vt:lpstr>
      <vt:lpstr>'ES2'!DaneZewnętrzne_1135</vt:lpstr>
      <vt:lpstr>'ES3'!DaneZewnętrzne_1135</vt:lpstr>
      <vt:lpstr>ES!DaneZewnętrzne_1136</vt:lpstr>
      <vt:lpstr>'ES2'!DaneZewnętrzne_1136</vt:lpstr>
      <vt:lpstr>'ES3'!DaneZewnętrzne_1136</vt:lpstr>
      <vt:lpstr>ES!DaneZewnętrzne_1137</vt:lpstr>
      <vt:lpstr>'ES2'!DaneZewnętrzne_1137</vt:lpstr>
      <vt:lpstr>'ES3'!DaneZewnętrzne_1137</vt:lpstr>
      <vt:lpstr>ES!DaneZewnętrzne_1138</vt:lpstr>
      <vt:lpstr>'ES2'!DaneZewnętrzne_1138</vt:lpstr>
      <vt:lpstr>'ES3'!DaneZewnętrzne_1138</vt:lpstr>
      <vt:lpstr>ES!DaneZewnętrzne_1139</vt:lpstr>
      <vt:lpstr>'ES2'!DaneZewnętrzne_1139</vt:lpstr>
      <vt:lpstr>'ES3'!DaneZewnętrzne_1139</vt:lpstr>
      <vt:lpstr>ES!DaneZewnętrzne_114</vt:lpstr>
      <vt:lpstr>'ES2'!DaneZewnętrzne_114</vt:lpstr>
      <vt:lpstr>ES!DaneZewnętrzne_1140</vt:lpstr>
      <vt:lpstr>'ES2'!DaneZewnętrzne_1140</vt:lpstr>
      <vt:lpstr>'ES3'!DaneZewnętrzne_1140</vt:lpstr>
      <vt:lpstr>ES!DaneZewnętrzne_1141</vt:lpstr>
      <vt:lpstr>'ES2'!DaneZewnętrzne_1141</vt:lpstr>
      <vt:lpstr>'ES3'!DaneZewnętrzne_1141</vt:lpstr>
      <vt:lpstr>ES!DaneZewnętrzne_1142</vt:lpstr>
      <vt:lpstr>'ES2'!DaneZewnętrzne_1142</vt:lpstr>
      <vt:lpstr>'ES3'!DaneZewnętrzne_1142</vt:lpstr>
      <vt:lpstr>ES!DaneZewnętrzne_1143</vt:lpstr>
      <vt:lpstr>'ES2'!DaneZewnętrzne_1143</vt:lpstr>
      <vt:lpstr>'ES3'!DaneZewnętrzne_1143</vt:lpstr>
      <vt:lpstr>ES!DaneZewnętrzne_1144</vt:lpstr>
      <vt:lpstr>'ES2'!DaneZewnętrzne_1144</vt:lpstr>
      <vt:lpstr>'ES3'!DaneZewnętrzne_1144</vt:lpstr>
      <vt:lpstr>ES!DaneZewnętrzne_1145</vt:lpstr>
      <vt:lpstr>'ES2'!DaneZewnętrzne_1145</vt:lpstr>
      <vt:lpstr>ES!DaneZewnętrzne_1146</vt:lpstr>
      <vt:lpstr>'ES2'!DaneZewnętrzne_1146</vt:lpstr>
      <vt:lpstr>ES!DaneZewnętrzne_1147</vt:lpstr>
      <vt:lpstr>'ES2'!DaneZewnętrzne_1147</vt:lpstr>
      <vt:lpstr>ES!DaneZewnętrzne_1148</vt:lpstr>
      <vt:lpstr>'ES2'!DaneZewnętrzne_1148</vt:lpstr>
      <vt:lpstr>ES!DaneZewnętrzne_1149</vt:lpstr>
      <vt:lpstr>'ES2'!DaneZewnętrzne_1149</vt:lpstr>
      <vt:lpstr>ES!DaneZewnętrzne_115</vt:lpstr>
      <vt:lpstr>'ES2'!DaneZewnętrzne_115</vt:lpstr>
      <vt:lpstr>ES!DaneZewnętrzne_1150</vt:lpstr>
      <vt:lpstr>'ES2'!DaneZewnętrzne_1150</vt:lpstr>
      <vt:lpstr>ES!DaneZewnętrzne_1151</vt:lpstr>
      <vt:lpstr>'ES2'!DaneZewnętrzne_1151</vt:lpstr>
      <vt:lpstr>ES!DaneZewnętrzne_1152</vt:lpstr>
      <vt:lpstr>'ES2'!DaneZewnętrzne_1152</vt:lpstr>
      <vt:lpstr>ES!DaneZewnętrzne_1153</vt:lpstr>
      <vt:lpstr>ES!DaneZewnętrzne_1154</vt:lpstr>
      <vt:lpstr>ES!DaneZewnętrzne_1155</vt:lpstr>
      <vt:lpstr>ES!DaneZewnętrzne_1156</vt:lpstr>
      <vt:lpstr>ES!DaneZewnętrzne_1157</vt:lpstr>
      <vt:lpstr>ES!DaneZewnętrzne_1158</vt:lpstr>
      <vt:lpstr>ES!DaneZewnętrzne_1159</vt:lpstr>
      <vt:lpstr>ES!DaneZewnętrzne_116</vt:lpstr>
      <vt:lpstr>'ES2'!DaneZewnętrzne_116</vt:lpstr>
      <vt:lpstr>ES!DaneZewnętrzne_1160</vt:lpstr>
      <vt:lpstr>ES!DaneZewnętrzne_1161</vt:lpstr>
      <vt:lpstr>ES!DaneZewnętrzne_1162</vt:lpstr>
      <vt:lpstr>ES!DaneZewnętrzne_1163</vt:lpstr>
      <vt:lpstr>ES!DaneZewnętrzne_1164</vt:lpstr>
      <vt:lpstr>ES!DaneZewnętrzne_1165</vt:lpstr>
      <vt:lpstr>ES!DaneZewnętrzne_1166</vt:lpstr>
      <vt:lpstr>ES!DaneZewnętrzne_1167</vt:lpstr>
      <vt:lpstr>ES!DaneZewnętrzne_1168</vt:lpstr>
      <vt:lpstr>ES!DaneZewnętrzne_1169</vt:lpstr>
      <vt:lpstr>ES!DaneZewnętrzne_117</vt:lpstr>
      <vt:lpstr>'ES2'!DaneZewnętrzne_117</vt:lpstr>
      <vt:lpstr>ES!DaneZewnętrzne_1170</vt:lpstr>
      <vt:lpstr>ES!DaneZewnętrzne_1171</vt:lpstr>
      <vt:lpstr>ES!DaneZewnętrzne_1172</vt:lpstr>
      <vt:lpstr>ES!DaneZewnętrzne_1173</vt:lpstr>
      <vt:lpstr>ES!DaneZewnętrzne_1174</vt:lpstr>
      <vt:lpstr>ES!DaneZewnętrzne_1175</vt:lpstr>
      <vt:lpstr>ES!DaneZewnętrzne_1176</vt:lpstr>
      <vt:lpstr>ES!DaneZewnętrzne_1177</vt:lpstr>
      <vt:lpstr>ES!DaneZewnętrzne_1178</vt:lpstr>
      <vt:lpstr>ES!DaneZewnętrzne_1179</vt:lpstr>
      <vt:lpstr>ES!DaneZewnętrzne_118</vt:lpstr>
      <vt:lpstr>'ES2'!DaneZewnętrzne_118</vt:lpstr>
      <vt:lpstr>ES!DaneZewnętrzne_1180</vt:lpstr>
      <vt:lpstr>ES!DaneZewnętrzne_1181</vt:lpstr>
      <vt:lpstr>ES!DaneZewnętrzne_1182</vt:lpstr>
      <vt:lpstr>ES!DaneZewnętrzne_1183</vt:lpstr>
      <vt:lpstr>ES!DaneZewnętrzne_1184</vt:lpstr>
      <vt:lpstr>ES!DaneZewnętrzne_1185</vt:lpstr>
      <vt:lpstr>ES!DaneZewnętrzne_1186</vt:lpstr>
      <vt:lpstr>ES!DaneZewnętrzne_1187</vt:lpstr>
      <vt:lpstr>ES!DaneZewnętrzne_1188</vt:lpstr>
      <vt:lpstr>ES!DaneZewnętrzne_1189</vt:lpstr>
      <vt:lpstr>ES!DaneZewnętrzne_119</vt:lpstr>
      <vt:lpstr>'ES2'!DaneZewnętrzne_119</vt:lpstr>
      <vt:lpstr>ES!DaneZewnętrzne_1190</vt:lpstr>
      <vt:lpstr>ES!DaneZewnętrzne_1191</vt:lpstr>
      <vt:lpstr>ES!DaneZewnętrzne_1192</vt:lpstr>
      <vt:lpstr>ES!DaneZewnętrzne_1193</vt:lpstr>
      <vt:lpstr>ES!DaneZewnętrzne_1194</vt:lpstr>
      <vt:lpstr>ES!DaneZewnętrzne_1195</vt:lpstr>
      <vt:lpstr>ES!DaneZewnętrzne_1196</vt:lpstr>
      <vt:lpstr>ES!DaneZewnętrzne_1197</vt:lpstr>
      <vt:lpstr>ES!DaneZewnętrzne_1198</vt:lpstr>
      <vt:lpstr>ES!DaneZewnętrzne_1199</vt:lpstr>
      <vt:lpstr>ES!DaneZewnętrzne_12</vt:lpstr>
      <vt:lpstr>'ES2'!DaneZewnętrzne_12</vt:lpstr>
      <vt:lpstr>ES!DaneZewnętrzne_120</vt:lpstr>
      <vt:lpstr>'ES2'!DaneZewnętrzne_120</vt:lpstr>
      <vt:lpstr>ES!DaneZewnętrzne_1200</vt:lpstr>
      <vt:lpstr>ES!DaneZewnętrzne_1201</vt:lpstr>
      <vt:lpstr>ES!DaneZewnętrzne_1202</vt:lpstr>
      <vt:lpstr>ES!DaneZewnętrzne_1203</vt:lpstr>
      <vt:lpstr>ES!DaneZewnętrzne_1204</vt:lpstr>
      <vt:lpstr>ES!DaneZewnętrzne_1205</vt:lpstr>
      <vt:lpstr>ES!DaneZewnętrzne_1206</vt:lpstr>
      <vt:lpstr>ES!DaneZewnętrzne_1207</vt:lpstr>
      <vt:lpstr>ES!DaneZewnętrzne_1208</vt:lpstr>
      <vt:lpstr>ES!DaneZewnętrzne_1209</vt:lpstr>
      <vt:lpstr>ES!DaneZewnętrzne_121</vt:lpstr>
      <vt:lpstr>'ES2'!DaneZewnętrzne_121</vt:lpstr>
      <vt:lpstr>ES!DaneZewnętrzne_1210</vt:lpstr>
      <vt:lpstr>ES!DaneZewnętrzne_1211</vt:lpstr>
      <vt:lpstr>ES!DaneZewnętrzne_1212</vt:lpstr>
      <vt:lpstr>ES!DaneZewnętrzne_1213</vt:lpstr>
      <vt:lpstr>ES!DaneZewnętrzne_1214</vt:lpstr>
      <vt:lpstr>ES!DaneZewnętrzne_1215</vt:lpstr>
      <vt:lpstr>ES!DaneZewnętrzne_1216</vt:lpstr>
      <vt:lpstr>ES!DaneZewnętrzne_1217</vt:lpstr>
      <vt:lpstr>ES!DaneZewnętrzne_1218</vt:lpstr>
      <vt:lpstr>ES!DaneZewnętrzne_1219</vt:lpstr>
      <vt:lpstr>ES!DaneZewnętrzne_122</vt:lpstr>
      <vt:lpstr>'ES2'!DaneZewnętrzne_122</vt:lpstr>
      <vt:lpstr>ES!DaneZewnętrzne_1220</vt:lpstr>
      <vt:lpstr>ES!DaneZewnętrzne_1221</vt:lpstr>
      <vt:lpstr>ES!DaneZewnętrzne_1222</vt:lpstr>
      <vt:lpstr>ES!DaneZewnętrzne_1223</vt:lpstr>
      <vt:lpstr>ES!DaneZewnętrzne_1224</vt:lpstr>
      <vt:lpstr>ES!DaneZewnętrzne_1225</vt:lpstr>
      <vt:lpstr>ES!DaneZewnętrzne_1226</vt:lpstr>
      <vt:lpstr>ES!DaneZewnętrzne_1227</vt:lpstr>
      <vt:lpstr>ES!DaneZewnętrzne_1228</vt:lpstr>
      <vt:lpstr>ES!DaneZewnętrzne_1229</vt:lpstr>
      <vt:lpstr>ES!DaneZewnętrzne_123</vt:lpstr>
      <vt:lpstr>'ES2'!DaneZewnętrzne_123</vt:lpstr>
      <vt:lpstr>ES!DaneZewnętrzne_1230</vt:lpstr>
      <vt:lpstr>ES!DaneZewnętrzne_1231</vt:lpstr>
      <vt:lpstr>ES!DaneZewnętrzne_1232</vt:lpstr>
      <vt:lpstr>ES!DaneZewnętrzne_1233</vt:lpstr>
      <vt:lpstr>ES!DaneZewnętrzne_1234</vt:lpstr>
      <vt:lpstr>ES!DaneZewnętrzne_1235</vt:lpstr>
      <vt:lpstr>ES!DaneZewnętrzne_1236</vt:lpstr>
      <vt:lpstr>ES!DaneZewnętrzne_1237</vt:lpstr>
      <vt:lpstr>ES!DaneZewnętrzne_1238</vt:lpstr>
      <vt:lpstr>ES!DaneZewnętrzne_1239</vt:lpstr>
      <vt:lpstr>ES!DaneZewnętrzne_124</vt:lpstr>
      <vt:lpstr>'ES2'!DaneZewnętrzne_124</vt:lpstr>
      <vt:lpstr>ES!DaneZewnętrzne_1240</vt:lpstr>
      <vt:lpstr>ES!DaneZewnętrzne_1241</vt:lpstr>
      <vt:lpstr>ES!DaneZewnętrzne_1242</vt:lpstr>
      <vt:lpstr>ES!DaneZewnętrzne_1243</vt:lpstr>
      <vt:lpstr>ES!DaneZewnętrzne_1244</vt:lpstr>
      <vt:lpstr>ES!DaneZewnętrzne_1245</vt:lpstr>
      <vt:lpstr>ES!DaneZewnętrzne_1246</vt:lpstr>
      <vt:lpstr>ES!DaneZewnętrzne_1247</vt:lpstr>
      <vt:lpstr>ES!DaneZewnętrzne_1248</vt:lpstr>
      <vt:lpstr>ES!DaneZewnętrzne_1249</vt:lpstr>
      <vt:lpstr>ES!DaneZewnętrzne_125</vt:lpstr>
      <vt:lpstr>'ES2'!DaneZewnętrzne_125</vt:lpstr>
      <vt:lpstr>ES!DaneZewnętrzne_1250</vt:lpstr>
      <vt:lpstr>ES!DaneZewnętrzne_1251</vt:lpstr>
      <vt:lpstr>ES!DaneZewnętrzne_1252</vt:lpstr>
      <vt:lpstr>ES!DaneZewnętrzne_1253</vt:lpstr>
      <vt:lpstr>ES!DaneZewnętrzne_1254</vt:lpstr>
      <vt:lpstr>ES!DaneZewnętrzne_1255</vt:lpstr>
      <vt:lpstr>ES!DaneZewnętrzne_1256</vt:lpstr>
      <vt:lpstr>ES!DaneZewnętrzne_1257</vt:lpstr>
      <vt:lpstr>ES!DaneZewnętrzne_1258</vt:lpstr>
      <vt:lpstr>ES!DaneZewnętrzne_1259</vt:lpstr>
      <vt:lpstr>ES!DaneZewnętrzne_126</vt:lpstr>
      <vt:lpstr>'ES2'!DaneZewnętrzne_126</vt:lpstr>
      <vt:lpstr>ES!DaneZewnętrzne_1260</vt:lpstr>
      <vt:lpstr>ES!DaneZewnętrzne_1261</vt:lpstr>
      <vt:lpstr>ES!DaneZewnętrzne_1262</vt:lpstr>
      <vt:lpstr>ES!DaneZewnętrzne_1263</vt:lpstr>
      <vt:lpstr>ES!DaneZewnętrzne_1264</vt:lpstr>
      <vt:lpstr>ES!DaneZewnętrzne_1265</vt:lpstr>
      <vt:lpstr>ES!DaneZewnętrzne_1266</vt:lpstr>
      <vt:lpstr>ES!DaneZewnętrzne_1267</vt:lpstr>
      <vt:lpstr>ES!DaneZewnętrzne_1268</vt:lpstr>
      <vt:lpstr>ES!DaneZewnętrzne_1269</vt:lpstr>
      <vt:lpstr>ES!DaneZewnętrzne_127</vt:lpstr>
      <vt:lpstr>'ES2'!DaneZewnętrzne_127</vt:lpstr>
      <vt:lpstr>ES!DaneZewnętrzne_1270</vt:lpstr>
      <vt:lpstr>ES!DaneZewnętrzne_1271</vt:lpstr>
      <vt:lpstr>ES!DaneZewnętrzne_1272</vt:lpstr>
      <vt:lpstr>ES!DaneZewnętrzne_1273</vt:lpstr>
      <vt:lpstr>ES!DaneZewnętrzne_1274</vt:lpstr>
      <vt:lpstr>ES!DaneZewnętrzne_1275</vt:lpstr>
      <vt:lpstr>ES!DaneZewnętrzne_1276</vt:lpstr>
      <vt:lpstr>ES!DaneZewnętrzne_1277</vt:lpstr>
      <vt:lpstr>ES!DaneZewnętrzne_1278</vt:lpstr>
      <vt:lpstr>ES!DaneZewnętrzne_1279</vt:lpstr>
      <vt:lpstr>ES!DaneZewnętrzne_128</vt:lpstr>
      <vt:lpstr>'ES2'!DaneZewnętrzne_128</vt:lpstr>
      <vt:lpstr>ES!DaneZewnętrzne_1280</vt:lpstr>
      <vt:lpstr>ES!DaneZewnętrzne_1281</vt:lpstr>
      <vt:lpstr>ES!DaneZewnętrzne_1282</vt:lpstr>
      <vt:lpstr>ES!DaneZewnętrzne_1283</vt:lpstr>
      <vt:lpstr>ES!DaneZewnętrzne_1284</vt:lpstr>
      <vt:lpstr>ES!DaneZewnętrzne_1285</vt:lpstr>
      <vt:lpstr>ES!DaneZewnętrzne_1286</vt:lpstr>
      <vt:lpstr>ES!DaneZewnętrzne_1287</vt:lpstr>
      <vt:lpstr>ES!DaneZewnętrzne_1288</vt:lpstr>
      <vt:lpstr>ES!DaneZewnętrzne_1289</vt:lpstr>
      <vt:lpstr>ES!DaneZewnętrzne_129</vt:lpstr>
      <vt:lpstr>'ES2'!DaneZewnętrzne_129</vt:lpstr>
      <vt:lpstr>ES!DaneZewnętrzne_1290</vt:lpstr>
      <vt:lpstr>ES!DaneZewnętrzne_1291</vt:lpstr>
      <vt:lpstr>ES!DaneZewnętrzne_1292</vt:lpstr>
      <vt:lpstr>ES!DaneZewnętrzne_1293</vt:lpstr>
      <vt:lpstr>ES!DaneZewnętrzne_1294</vt:lpstr>
      <vt:lpstr>ES!DaneZewnętrzne_1295</vt:lpstr>
      <vt:lpstr>ES!DaneZewnętrzne_1296</vt:lpstr>
      <vt:lpstr>ES!DaneZewnętrzne_1297</vt:lpstr>
      <vt:lpstr>ES!DaneZewnętrzne_1298</vt:lpstr>
      <vt:lpstr>ES!DaneZewnętrzne_1299</vt:lpstr>
      <vt:lpstr>ES!DaneZewnętrzne_13</vt:lpstr>
      <vt:lpstr>'ES2'!DaneZewnętrzne_13</vt:lpstr>
      <vt:lpstr>ES!DaneZewnętrzne_130</vt:lpstr>
      <vt:lpstr>'ES2'!DaneZewnętrzne_130</vt:lpstr>
      <vt:lpstr>ES!DaneZewnętrzne_1300</vt:lpstr>
      <vt:lpstr>ES!DaneZewnętrzne_1301</vt:lpstr>
      <vt:lpstr>ES!DaneZewnętrzne_1302</vt:lpstr>
      <vt:lpstr>ES!DaneZewnętrzne_1303</vt:lpstr>
      <vt:lpstr>ES!DaneZewnętrzne_1304</vt:lpstr>
      <vt:lpstr>ES!DaneZewnętrzne_1305</vt:lpstr>
      <vt:lpstr>ES!DaneZewnętrzne_1306</vt:lpstr>
      <vt:lpstr>ES!DaneZewnętrzne_1307</vt:lpstr>
      <vt:lpstr>ES!DaneZewnętrzne_1308</vt:lpstr>
      <vt:lpstr>ES!DaneZewnętrzne_1309</vt:lpstr>
      <vt:lpstr>ES!DaneZewnętrzne_131</vt:lpstr>
      <vt:lpstr>'ES2'!DaneZewnętrzne_131</vt:lpstr>
      <vt:lpstr>ES!DaneZewnętrzne_1310</vt:lpstr>
      <vt:lpstr>ES!DaneZewnętrzne_1311</vt:lpstr>
      <vt:lpstr>ES!DaneZewnętrzne_1312</vt:lpstr>
      <vt:lpstr>ES!DaneZewnętrzne_1313</vt:lpstr>
      <vt:lpstr>ES!DaneZewnętrzne_1314</vt:lpstr>
      <vt:lpstr>ES!DaneZewnętrzne_1315</vt:lpstr>
      <vt:lpstr>ES!DaneZewnętrzne_1316</vt:lpstr>
      <vt:lpstr>ES!DaneZewnętrzne_1317</vt:lpstr>
      <vt:lpstr>ES!DaneZewnętrzne_1318</vt:lpstr>
      <vt:lpstr>ES!DaneZewnętrzne_1319</vt:lpstr>
      <vt:lpstr>ES!DaneZewnętrzne_132</vt:lpstr>
      <vt:lpstr>'ES2'!DaneZewnętrzne_132</vt:lpstr>
      <vt:lpstr>ES!DaneZewnętrzne_1320</vt:lpstr>
      <vt:lpstr>ES!DaneZewnętrzne_1321</vt:lpstr>
      <vt:lpstr>ES!DaneZewnętrzne_1322</vt:lpstr>
      <vt:lpstr>ES!DaneZewnętrzne_1323</vt:lpstr>
      <vt:lpstr>ES!DaneZewnętrzne_1324</vt:lpstr>
      <vt:lpstr>ES!DaneZewnętrzne_1325</vt:lpstr>
      <vt:lpstr>ES!DaneZewnętrzne_1326</vt:lpstr>
      <vt:lpstr>ES!DaneZewnętrzne_1327</vt:lpstr>
      <vt:lpstr>ES!DaneZewnętrzne_1328</vt:lpstr>
      <vt:lpstr>ES!DaneZewnętrzne_1329</vt:lpstr>
      <vt:lpstr>ES!DaneZewnętrzne_133</vt:lpstr>
      <vt:lpstr>'ES2'!DaneZewnętrzne_133</vt:lpstr>
      <vt:lpstr>ES!DaneZewnętrzne_1330</vt:lpstr>
      <vt:lpstr>ES!DaneZewnętrzne_1331</vt:lpstr>
      <vt:lpstr>ES!DaneZewnętrzne_1332</vt:lpstr>
      <vt:lpstr>ES!DaneZewnętrzne_1333</vt:lpstr>
      <vt:lpstr>ES!DaneZewnętrzne_1334</vt:lpstr>
      <vt:lpstr>ES!DaneZewnętrzne_1335</vt:lpstr>
      <vt:lpstr>ES!DaneZewnętrzne_1336</vt:lpstr>
      <vt:lpstr>ES!DaneZewnętrzne_1337</vt:lpstr>
      <vt:lpstr>ES!DaneZewnętrzne_1338</vt:lpstr>
      <vt:lpstr>ES!DaneZewnętrzne_1339</vt:lpstr>
      <vt:lpstr>ES!DaneZewnętrzne_134</vt:lpstr>
      <vt:lpstr>'ES2'!DaneZewnętrzne_134</vt:lpstr>
      <vt:lpstr>ES!DaneZewnętrzne_1340</vt:lpstr>
      <vt:lpstr>ES!DaneZewnętrzne_1341</vt:lpstr>
      <vt:lpstr>ES!DaneZewnętrzne_1342</vt:lpstr>
      <vt:lpstr>ES!DaneZewnętrzne_1343</vt:lpstr>
      <vt:lpstr>ES!DaneZewnętrzne_1344</vt:lpstr>
      <vt:lpstr>ES!DaneZewnętrzne_1345</vt:lpstr>
      <vt:lpstr>ES!DaneZewnętrzne_1346</vt:lpstr>
      <vt:lpstr>ES!DaneZewnętrzne_1347</vt:lpstr>
      <vt:lpstr>ES!DaneZewnętrzne_1348</vt:lpstr>
      <vt:lpstr>ES!DaneZewnętrzne_1349</vt:lpstr>
      <vt:lpstr>ES!DaneZewnętrzne_135</vt:lpstr>
      <vt:lpstr>'ES2'!DaneZewnętrzne_135</vt:lpstr>
      <vt:lpstr>ES!DaneZewnętrzne_1350</vt:lpstr>
      <vt:lpstr>ES!DaneZewnętrzne_1351</vt:lpstr>
      <vt:lpstr>ES!DaneZewnętrzne_1352</vt:lpstr>
      <vt:lpstr>ES!DaneZewnętrzne_1353</vt:lpstr>
      <vt:lpstr>ES!DaneZewnętrzne_1354</vt:lpstr>
      <vt:lpstr>ES!DaneZewnętrzne_1355</vt:lpstr>
      <vt:lpstr>ES!DaneZewnętrzne_1356</vt:lpstr>
      <vt:lpstr>ES!DaneZewnętrzne_1357</vt:lpstr>
      <vt:lpstr>ES!DaneZewnętrzne_1358</vt:lpstr>
      <vt:lpstr>ES!DaneZewnętrzne_1359</vt:lpstr>
      <vt:lpstr>ES!DaneZewnętrzne_136</vt:lpstr>
      <vt:lpstr>'ES2'!DaneZewnętrzne_136</vt:lpstr>
      <vt:lpstr>ES!DaneZewnętrzne_1360</vt:lpstr>
      <vt:lpstr>ES!DaneZewnętrzne_1361</vt:lpstr>
      <vt:lpstr>ES!DaneZewnętrzne_1362</vt:lpstr>
      <vt:lpstr>ES!DaneZewnętrzne_1363</vt:lpstr>
      <vt:lpstr>ES!DaneZewnętrzne_1364</vt:lpstr>
      <vt:lpstr>ES!DaneZewnętrzne_1365</vt:lpstr>
      <vt:lpstr>ES!DaneZewnętrzne_1366</vt:lpstr>
      <vt:lpstr>ES!DaneZewnętrzne_1367</vt:lpstr>
      <vt:lpstr>ES!DaneZewnętrzne_1368</vt:lpstr>
      <vt:lpstr>ES!DaneZewnętrzne_1369</vt:lpstr>
      <vt:lpstr>ES!DaneZewnętrzne_137</vt:lpstr>
      <vt:lpstr>'ES2'!DaneZewnętrzne_137</vt:lpstr>
      <vt:lpstr>ES!DaneZewnętrzne_1370</vt:lpstr>
      <vt:lpstr>ES!DaneZewnętrzne_1371</vt:lpstr>
      <vt:lpstr>ES!DaneZewnętrzne_1372</vt:lpstr>
      <vt:lpstr>ES!DaneZewnętrzne_1373</vt:lpstr>
      <vt:lpstr>ES!DaneZewnętrzne_1374</vt:lpstr>
      <vt:lpstr>ES!DaneZewnętrzne_1375</vt:lpstr>
      <vt:lpstr>ES!DaneZewnętrzne_1376</vt:lpstr>
      <vt:lpstr>ES!DaneZewnętrzne_1377</vt:lpstr>
      <vt:lpstr>ES!DaneZewnętrzne_1378</vt:lpstr>
      <vt:lpstr>ES!DaneZewnętrzne_1379</vt:lpstr>
      <vt:lpstr>ES!DaneZewnętrzne_138</vt:lpstr>
      <vt:lpstr>'ES2'!DaneZewnętrzne_138</vt:lpstr>
      <vt:lpstr>ES!DaneZewnętrzne_1380</vt:lpstr>
      <vt:lpstr>ES!DaneZewnętrzne_1381</vt:lpstr>
      <vt:lpstr>ES!DaneZewnętrzne_1382</vt:lpstr>
      <vt:lpstr>ES!DaneZewnętrzne_1383</vt:lpstr>
      <vt:lpstr>ES!DaneZewnętrzne_1384</vt:lpstr>
      <vt:lpstr>ES!DaneZewnętrzne_1385</vt:lpstr>
      <vt:lpstr>ES!DaneZewnętrzne_1386</vt:lpstr>
      <vt:lpstr>ES!DaneZewnętrzne_1387</vt:lpstr>
      <vt:lpstr>ES!DaneZewnętrzne_1388</vt:lpstr>
      <vt:lpstr>ES!DaneZewnętrzne_1389</vt:lpstr>
      <vt:lpstr>ES!DaneZewnętrzne_139</vt:lpstr>
      <vt:lpstr>'ES2'!DaneZewnętrzne_139</vt:lpstr>
      <vt:lpstr>ES!DaneZewnętrzne_1390</vt:lpstr>
      <vt:lpstr>ES!DaneZewnętrzne_1391</vt:lpstr>
      <vt:lpstr>ES!DaneZewnętrzne_1392</vt:lpstr>
      <vt:lpstr>ES!DaneZewnętrzne_1393</vt:lpstr>
      <vt:lpstr>ES!DaneZewnętrzne_1394</vt:lpstr>
      <vt:lpstr>ES!DaneZewnętrzne_1395</vt:lpstr>
      <vt:lpstr>ES!DaneZewnętrzne_1396</vt:lpstr>
      <vt:lpstr>ES!DaneZewnętrzne_1397</vt:lpstr>
      <vt:lpstr>ES!DaneZewnętrzne_1398</vt:lpstr>
      <vt:lpstr>ES!DaneZewnętrzne_1399</vt:lpstr>
      <vt:lpstr>ES!DaneZewnętrzne_14</vt:lpstr>
      <vt:lpstr>'ES2'!DaneZewnętrzne_14</vt:lpstr>
      <vt:lpstr>ES!DaneZewnętrzne_140</vt:lpstr>
      <vt:lpstr>'ES2'!DaneZewnętrzne_140</vt:lpstr>
      <vt:lpstr>ES!DaneZewnętrzne_1400</vt:lpstr>
      <vt:lpstr>ES!DaneZewnętrzne_1401</vt:lpstr>
      <vt:lpstr>ES!DaneZewnętrzne_1402</vt:lpstr>
      <vt:lpstr>ES!DaneZewnętrzne_1403</vt:lpstr>
      <vt:lpstr>ES!DaneZewnętrzne_1404</vt:lpstr>
      <vt:lpstr>ES!DaneZewnętrzne_1405</vt:lpstr>
      <vt:lpstr>ES!DaneZewnętrzne_1406</vt:lpstr>
      <vt:lpstr>ES!DaneZewnętrzne_1407</vt:lpstr>
      <vt:lpstr>ES!DaneZewnętrzne_1408</vt:lpstr>
      <vt:lpstr>ES!DaneZewnętrzne_1409</vt:lpstr>
      <vt:lpstr>ES!DaneZewnętrzne_141</vt:lpstr>
      <vt:lpstr>'ES2'!DaneZewnętrzne_141</vt:lpstr>
      <vt:lpstr>ES!DaneZewnętrzne_1410</vt:lpstr>
      <vt:lpstr>ES!DaneZewnętrzne_1411</vt:lpstr>
      <vt:lpstr>ES!DaneZewnętrzne_1412</vt:lpstr>
      <vt:lpstr>ES!DaneZewnętrzne_1413</vt:lpstr>
      <vt:lpstr>ES!DaneZewnętrzne_1414</vt:lpstr>
      <vt:lpstr>ES!DaneZewnętrzne_1416</vt:lpstr>
      <vt:lpstr>ES!DaneZewnętrzne_1417</vt:lpstr>
      <vt:lpstr>ES!DaneZewnętrzne_1418</vt:lpstr>
      <vt:lpstr>ES!DaneZewnętrzne_1419</vt:lpstr>
      <vt:lpstr>ES!DaneZewnętrzne_142</vt:lpstr>
      <vt:lpstr>'ES2'!DaneZewnętrzne_142</vt:lpstr>
      <vt:lpstr>ES!DaneZewnętrzne_1422</vt:lpstr>
      <vt:lpstr>ES!DaneZewnętrzne_1423</vt:lpstr>
      <vt:lpstr>ES!DaneZewnętrzne_1424</vt:lpstr>
      <vt:lpstr>ES!DaneZewnętrzne_1425</vt:lpstr>
      <vt:lpstr>ES!DaneZewnętrzne_1427</vt:lpstr>
      <vt:lpstr>ES!DaneZewnętrzne_1428</vt:lpstr>
      <vt:lpstr>ES!DaneZewnętrzne_1429</vt:lpstr>
      <vt:lpstr>ES!DaneZewnętrzne_143</vt:lpstr>
      <vt:lpstr>'ES2'!DaneZewnętrzne_143</vt:lpstr>
      <vt:lpstr>ES!DaneZewnętrzne_1430</vt:lpstr>
      <vt:lpstr>ES!DaneZewnętrzne_1431</vt:lpstr>
      <vt:lpstr>ES!DaneZewnętrzne_1432</vt:lpstr>
      <vt:lpstr>ES!DaneZewnętrzne_1433</vt:lpstr>
      <vt:lpstr>ES!DaneZewnętrzne_1434</vt:lpstr>
      <vt:lpstr>ES!DaneZewnętrzne_1435</vt:lpstr>
      <vt:lpstr>ES!DaneZewnętrzne_1437</vt:lpstr>
      <vt:lpstr>ES!DaneZewnętrzne_1438</vt:lpstr>
      <vt:lpstr>ES!DaneZewnętrzne_1439</vt:lpstr>
      <vt:lpstr>ES!DaneZewnętrzne_144</vt:lpstr>
      <vt:lpstr>'ES2'!DaneZewnętrzne_144</vt:lpstr>
      <vt:lpstr>ES!DaneZewnętrzne_1440</vt:lpstr>
      <vt:lpstr>ES!DaneZewnętrzne_1442</vt:lpstr>
      <vt:lpstr>ES!DaneZewnętrzne_1443</vt:lpstr>
      <vt:lpstr>ES!DaneZewnętrzne_1444</vt:lpstr>
      <vt:lpstr>ES!DaneZewnętrzne_1445</vt:lpstr>
      <vt:lpstr>ES!DaneZewnętrzne_1446</vt:lpstr>
      <vt:lpstr>ES!DaneZewnętrzne_1447</vt:lpstr>
      <vt:lpstr>ES!DaneZewnętrzne_1448</vt:lpstr>
      <vt:lpstr>ES!DaneZewnętrzne_1449</vt:lpstr>
      <vt:lpstr>ES!DaneZewnętrzne_145</vt:lpstr>
      <vt:lpstr>'ES2'!DaneZewnętrzne_145</vt:lpstr>
      <vt:lpstr>ES!DaneZewnętrzne_1450</vt:lpstr>
      <vt:lpstr>ES!DaneZewnętrzne_1451</vt:lpstr>
      <vt:lpstr>ES!DaneZewnętrzne_1452</vt:lpstr>
      <vt:lpstr>ES!DaneZewnętrzne_1453</vt:lpstr>
      <vt:lpstr>ES!DaneZewnętrzne_1454</vt:lpstr>
      <vt:lpstr>ES!DaneZewnętrzne_1455</vt:lpstr>
      <vt:lpstr>ES!DaneZewnętrzne_1456</vt:lpstr>
      <vt:lpstr>ES!DaneZewnętrzne_1457</vt:lpstr>
      <vt:lpstr>ES!DaneZewnętrzne_1458</vt:lpstr>
      <vt:lpstr>ES!DaneZewnętrzne_1459</vt:lpstr>
      <vt:lpstr>ES!DaneZewnętrzne_146</vt:lpstr>
      <vt:lpstr>'ES2'!DaneZewnętrzne_146</vt:lpstr>
      <vt:lpstr>ES!DaneZewnętrzne_1460</vt:lpstr>
      <vt:lpstr>ES!DaneZewnętrzne_1461</vt:lpstr>
      <vt:lpstr>ES!DaneZewnętrzne_1462</vt:lpstr>
      <vt:lpstr>ES!DaneZewnętrzne_1463</vt:lpstr>
      <vt:lpstr>ES!DaneZewnętrzne_1464</vt:lpstr>
      <vt:lpstr>ES!DaneZewnętrzne_1465</vt:lpstr>
      <vt:lpstr>ES!DaneZewnętrzne_1466</vt:lpstr>
      <vt:lpstr>ES!DaneZewnętrzne_1467</vt:lpstr>
      <vt:lpstr>ES!DaneZewnętrzne_1468</vt:lpstr>
      <vt:lpstr>ES!DaneZewnętrzne_1469</vt:lpstr>
      <vt:lpstr>ES!DaneZewnętrzne_147</vt:lpstr>
      <vt:lpstr>'ES2'!DaneZewnętrzne_147</vt:lpstr>
      <vt:lpstr>ES!DaneZewnętrzne_1470</vt:lpstr>
      <vt:lpstr>ES!DaneZewnętrzne_1471</vt:lpstr>
      <vt:lpstr>ES!DaneZewnętrzne_1472</vt:lpstr>
      <vt:lpstr>ES!DaneZewnętrzne_1473</vt:lpstr>
      <vt:lpstr>ES!DaneZewnętrzne_1474</vt:lpstr>
      <vt:lpstr>ES!DaneZewnętrzne_1475</vt:lpstr>
      <vt:lpstr>ES!DaneZewnętrzne_1476</vt:lpstr>
      <vt:lpstr>ES!DaneZewnętrzne_1477</vt:lpstr>
      <vt:lpstr>ES!DaneZewnętrzne_1478</vt:lpstr>
      <vt:lpstr>ES!DaneZewnętrzne_1479</vt:lpstr>
      <vt:lpstr>ES!DaneZewnętrzne_148</vt:lpstr>
      <vt:lpstr>'ES2'!DaneZewnętrzne_148</vt:lpstr>
      <vt:lpstr>ES!DaneZewnętrzne_1480</vt:lpstr>
      <vt:lpstr>ES!DaneZewnętrzne_1481</vt:lpstr>
      <vt:lpstr>ES!DaneZewnętrzne_1482</vt:lpstr>
      <vt:lpstr>ES!DaneZewnętrzne_1483</vt:lpstr>
      <vt:lpstr>ES!DaneZewnętrzne_1484</vt:lpstr>
      <vt:lpstr>ES!DaneZewnętrzne_1485</vt:lpstr>
      <vt:lpstr>ES!DaneZewnętrzne_1486</vt:lpstr>
      <vt:lpstr>ES!DaneZewnętrzne_1487</vt:lpstr>
      <vt:lpstr>ES!DaneZewnętrzne_1488</vt:lpstr>
      <vt:lpstr>ES!DaneZewnętrzne_1489</vt:lpstr>
      <vt:lpstr>ES!DaneZewnętrzne_149</vt:lpstr>
      <vt:lpstr>'ES2'!DaneZewnętrzne_149</vt:lpstr>
      <vt:lpstr>ES!DaneZewnętrzne_1490</vt:lpstr>
      <vt:lpstr>ES!DaneZewnętrzne_1491</vt:lpstr>
      <vt:lpstr>ES!DaneZewnętrzne_15</vt:lpstr>
      <vt:lpstr>'ES2'!DaneZewnętrzne_15</vt:lpstr>
      <vt:lpstr>ES!DaneZewnętrzne_150</vt:lpstr>
      <vt:lpstr>'ES2'!DaneZewnętrzne_150</vt:lpstr>
      <vt:lpstr>ES!DaneZewnętrzne_151</vt:lpstr>
      <vt:lpstr>'ES2'!DaneZewnętrzne_151</vt:lpstr>
      <vt:lpstr>ES!DaneZewnętrzne_152</vt:lpstr>
      <vt:lpstr>'ES2'!DaneZewnętrzne_152</vt:lpstr>
      <vt:lpstr>ES!DaneZewnętrzne_153</vt:lpstr>
      <vt:lpstr>'ES2'!DaneZewnętrzne_153</vt:lpstr>
      <vt:lpstr>ES!DaneZewnętrzne_154</vt:lpstr>
      <vt:lpstr>'ES2'!DaneZewnętrzne_154</vt:lpstr>
      <vt:lpstr>ES!DaneZewnętrzne_155</vt:lpstr>
      <vt:lpstr>'ES2'!DaneZewnętrzne_155</vt:lpstr>
      <vt:lpstr>ES!DaneZewnętrzne_156</vt:lpstr>
      <vt:lpstr>'ES2'!DaneZewnętrzne_156</vt:lpstr>
      <vt:lpstr>ES!DaneZewnętrzne_157</vt:lpstr>
      <vt:lpstr>'ES2'!DaneZewnętrzne_157</vt:lpstr>
      <vt:lpstr>ES!DaneZewnętrzne_158</vt:lpstr>
      <vt:lpstr>'ES2'!DaneZewnętrzne_158</vt:lpstr>
      <vt:lpstr>ES!DaneZewnętrzne_159</vt:lpstr>
      <vt:lpstr>'ES2'!DaneZewnętrzne_159</vt:lpstr>
      <vt:lpstr>ES!DaneZewnętrzne_16</vt:lpstr>
      <vt:lpstr>'ES2'!DaneZewnętrzne_16</vt:lpstr>
      <vt:lpstr>ES!DaneZewnętrzne_160</vt:lpstr>
      <vt:lpstr>'ES2'!DaneZewnętrzne_160</vt:lpstr>
      <vt:lpstr>ES!DaneZewnętrzne_161</vt:lpstr>
      <vt:lpstr>'ES2'!DaneZewnętrzne_161</vt:lpstr>
      <vt:lpstr>ES!DaneZewnętrzne_162</vt:lpstr>
      <vt:lpstr>'ES2'!DaneZewnętrzne_162</vt:lpstr>
      <vt:lpstr>ES!DaneZewnętrzne_163</vt:lpstr>
      <vt:lpstr>'ES2'!DaneZewnętrzne_163</vt:lpstr>
      <vt:lpstr>ES!DaneZewnętrzne_164</vt:lpstr>
      <vt:lpstr>'ES2'!DaneZewnętrzne_164</vt:lpstr>
      <vt:lpstr>ES!DaneZewnętrzne_165</vt:lpstr>
      <vt:lpstr>'ES2'!DaneZewnętrzne_165</vt:lpstr>
      <vt:lpstr>ES!DaneZewnętrzne_166</vt:lpstr>
      <vt:lpstr>'ES2'!DaneZewnętrzne_166</vt:lpstr>
      <vt:lpstr>ES!DaneZewnętrzne_167</vt:lpstr>
      <vt:lpstr>'ES2'!DaneZewnętrzne_167</vt:lpstr>
      <vt:lpstr>ES!DaneZewnętrzne_168</vt:lpstr>
      <vt:lpstr>'ES2'!DaneZewnętrzne_168</vt:lpstr>
      <vt:lpstr>ES!DaneZewnętrzne_169</vt:lpstr>
      <vt:lpstr>'ES2'!DaneZewnętrzne_169</vt:lpstr>
      <vt:lpstr>ES!DaneZewnętrzne_17</vt:lpstr>
      <vt:lpstr>'ES2'!DaneZewnętrzne_17</vt:lpstr>
      <vt:lpstr>ES!DaneZewnętrzne_170</vt:lpstr>
      <vt:lpstr>'ES2'!DaneZewnętrzne_170</vt:lpstr>
      <vt:lpstr>ES!DaneZewnętrzne_171</vt:lpstr>
      <vt:lpstr>'ES2'!DaneZewnętrzne_171</vt:lpstr>
      <vt:lpstr>ES!DaneZewnętrzne_172</vt:lpstr>
      <vt:lpstr>'ES2'!DaneZewnętrzne_172</vt:lpstr>
      <vt:lpstr>ES!DaneZewnętrzne_173</vt:lpstr>
      <vt:lpstr>'ES2'!DaneZewnętrzne_173</vt:lpstr>
      <vt:lpstr>ES!DaneZewnętrzne_174</vt:lpstr>
      <vt:lpstr>'ES2'!DaneZewnętrzne_174</vt:lpstr>
      <vt:lpstr>ES!DaneZewnętrzne_175</vt:lpstr>
      <vt:lpstr>'ES2'!DaneZewnętrzne_175</vt:lpstr>
      <vt:lpstr>ES!DaneZewnętrzne_176</vt:lpstr>
      <vt:lpstr>'ES2'!DaneZewnętrzne_176</vt:lpstr>
      <vt:lpstr>ES!DaneZewnętrzne_177</vt:lpstr>
      <vt:lpstr>'ES2'!DaneZewnętrzne_177</vt:lpstr>
      <vt:lpstr>ES!DaneZewnętrzne_178</vt:lpstr>
      <vt:lpstr>'ES2'!DaneZewnętrzne_178</vt:lpstr>
      <vt:lpstr>ES!DaneZewnętrzne_179</vt:lpstr>
      <vt:lpstr>'ES2'!DaneZewnętrzne_179</vt:lpstr>
      <vt:lpstr>ES!DaneZewnętrzne_18</vt:lpstr>
      <vt:lpstr>'ES2'!DaneZewnętrzne_18</vt:lpstr>
      <vt:lpstr>ES!DaneZewnętrzne_180</vt:lpstr>
      <vt:lpstr>'ES2'!DaneZewnętrzne_180</vt:lpstr>
      <vt:lpstr>ES!DaneZewnętrzne_181</vt:lpstr>
      <vt:lpstr>'ES2'!DaneZewnętrzne_181</vt:lpstr>
      <vt:lpstr>ES!DaneZewnętrzne_182</vt:lpstr>
      <vt:lpstr>'ES2'!DaneZewnętrzne_182</vt:lpstr>
      <vt:lpstr>ES!DaneZewnętrzne_183</vt:lpstr>
      <vt:lpstr>'ES2'!DaneZewnętrzne_183</vt:lpstr>
      <vt:lpstr>ES!DaneZewnętrzne_184</vt:lpstr>
      <vt:lpstr>'ES2'!DaneZewnętrzne_184</vt:lpstr>
      <vt:lpstr>ES!DaneZewnętrzne_185</vt:lpstr>
      <vt:lpstr>'ES2'!DaneZewnętrzne_185</vt:lpstr>
      <vt:lpstr>ES!DaneZewnętrzne_186</vt:lpstr>
      <vt:lpstr>'ES2'!DaneZewnętrzne_186</vt:lpstr>
      <vt:lpstr>ES!DaneZewnętrzne_187</vt:lpstr>
      <vt:lpstr>'ES2'!DaneZewnętrzne_187</vt:lpstr>
      <vt:lpstr>ES!DaneZewnętrzne_188</vt:lpstr>
      <vt:lpstr>'ES2'!DaneZewnętrzne_188</vt:lpstr>
      <vt:lpstr>ES!DaneZewnętrzne_189</vt:lpstr>
      <vt:lpstr>'ES2'!DaneZewnętrzne_189</vt:lpstr>
      <vt:lpstr>ES!DaneZewnętrzne_19</vt:lpstr>
      <vt:lpstr>'ES2'!DaneZewnętrzne_19</vt:lpstr>
      <vt:lpstr>ES!DaneZewnętrzne_190</vt:lpstr>
      <vt:lpstr>'ES2'!DaneZewnętrzne_190</vt:lpstr>
      <vt:lpstr>ES!DaneZewnętrzne_191</vt:lpstr>
      <vt:lpstr>'ES2'!DaneZewnętrzne_191</vt:lpstr>
      <vt:lpstr>ES!DaneZewnętrzne_192</vt:lpstr>
      <vt:lpstr>'ES2'!DaneZewnętrzne_192</vt:lpstr>
      <vt:lpstr>ES!DaneZewnętrzne_193</vt:lpstr>
      <vt:lpstr>'ES2'!DaneZewnętrzne_193</vt:lpstr>
      <vt:lpstr>ES!DaneZewnętrzne_194</vt:lpstr>
      <vt:lpstr>'ES2'!DaneZewnętrzne_194</vt:lpstr>
      <vt:lpstr>ES!DaneZewnętrzne_195</vt:lpstr>
      <vt:lpstr>'ES2'!DaneZewnętrzne_195</vt:lpstr>
      <vt:lpstr>ES!DaneZewnętrzne_196</vt:lpstr>
      <vt:lpstr>'ES2'!DaneZewnętrzne_196</vt:lpstr>
      <vt:lpstr>ES!DaneZewnętrzne_197</vt:lpstr>
      <vt:lpstr>'ES2'!DaneZewnętrzne_197</vt:lpstr>
      <vt:lpstr>ES!DaneZewnętrzne_198</vt:lpstr>
      <vt:lpstr>'ES2'!DaneZewnętrzne_198</vt:lpstr>
      <vt:lpstr>ES!DaneZewnętrzne_199</vt:lpstr>
      <vt:lpstr>'ES2'!DaneZewnętrzne_199</vt:lpstr>
      <vt:lpstr>ES!DaneZewnętrzne_2</vt:lpstr>
      <vt:lpstr>'ES2'!DaneZewnętrzne_2</vt:lpstr>
      <vt:lpstr>Test!DaneZewnętrzne_2</vt:lpstr>
      <vt:lpstr>ES!DaneZewnętrzne_20</vt:lpstr>
      <vt:lpstr>'ES2'!DaneZewnętrzne_20</vt:lpstr>
      <vt:lpstr>ES!DaneZewnętrzne_200</vt:lpstr>
      <vt:lpstr>'ES2'!DaneZewnętrzne_200</vt:lpstr>
      <vt:lpstr>ES!DaneZewnętrzne_201</vt:lpstr>
      <vt:lpstr>'ES2'!DaneZewnętrzne_201</vt:lpstr>
      <vt:lpstr>ES!DaneZewnętrzne_202</vt:lpstr>
      <vt:lpstr>'ES2'!DaneZewnętrzne_202</vt:lpstr>
      <vt:lpstr>ES!DaneZewnętrzne_203</vt:lpstr>
      <vt:lpstr>'ES2'!DaneZewnętrzne_203</vt:lpstr>
      <vt:lpstr>ES!DaneZewnętrzne_204</vt:lpstr>
      <vt:lpstr>'ES2'!DaneZewnętrzne_204</vt:lpstr>
      <vt:lpstr>ES!DaneZewnętrzne_205</vt:lpstr>
      <vt:lpstr>'ES2'!DaneZewnętrzne_205</vt:lpstr>
      <vt:lpstr>ES!DaneZewnętrzne_206</vt:lpstr>
      <vt:lpstr>'ES2'!DaneZewnętrzne_206</vt:lpstr>
      <vt:lpstr>ES!DaneZewnętrzne_207</vt:lpstr>
      <vt:lpstr>'ES2'!DaneZewnętrzne_207</vt:lpstr>
      <vt:lpstr>ES!DaneZewnętrzne_208</vt:lpstr>
      <vt:lpstr>'ES2'!DaneZewnętrzne_208</vt:lpstr>
      <vt:lpstr>ES!DaneZewnętrzne_209</vt:lpstr>
      <vt:lpstr>'ES2'!DaneZewnętrzne_209</vt:lpstr>
      <vt:lpstr>ES!DaneZewnętrzne_21</vt:lpstr>
      <vt:lpstr>'ES2'!DaneZewnętrzne_21</vt:lpstr>
      <vt:lpstr>ES!DaneZewnętrzne_210</vt:lpstr>
      <vt:lpstr>'ES2'!DaneZewnętrzne_210</vt:lpstr>
      <vt:lpstr>ES!DaneZewnętrzne_211</vt:lpstr>
      <vt:lpstr>'ES2'!DaneZewnętrzne_211</vt:lpstr>
      <vt:lpstr>ES!DaneZewnętrzne_212</vt:lpstr>
      <vt:lpstr>'ES2'!DaneZewnętrzne_212</vt:lpstr>
      <vt:lpstr>ES!DaneZewnętrzne_213</vt:lpstr>
      <vt:lpstr>'ES2'!DaneZewnętrzne_213</vt:lpstr>
      <vt:lpstr>ES!DaneZewnętrzne_214</vt:lpstr>
      <vt:lpstr>'ES2'!DaneZewnętrzne_214</vt:lpstr>
      <vt:lpstr>ES!DaneZewnętrzne_215</vt:lpstr>
      <vt:lpstr>'ES2'!DaneZewnętrzne_215</vt:lpstr>
      <vt:lpstr>ES!DaneZewnętrzne_216</vt:lpstr>
      <vt:lpstr>'ES2'!DaneZewnętrzne_216</vt:lpstr>
      <vt:lpstr>ES!DaneZewnętrzne_217</vt:lpstr>
      <vt:lpstr>'ES2'!DaneZewnętrzne_217</vt:lpstr>
      <vt:lpstr>ES!DaneZewnętrzne_218</vt:lpstr>
      <vt:lpstr>'ES2'!DaneZewnętrzne_218</vt:lpstr>
      <vt:lpstr>ES!DaneZewnętrzne_219</vt:lpstr>
      <vt:lpstr>'ES2'!DaneZewnętrzne_219</vt:lpstr>
      <vt:lpstr>ES!DaneZewnętrzne_22</vt:lpstr>
      <vt:lpstr>'ES2'!DaneZewnętrzne_22</vt:lpstr>
      <vt:lpstr>ES!DaneZewnętrzne_220</vt:lpstr>
      <vt:lpstr>'ES2'!DaneZewnętrzne_220</vt:lpstr>
      <vt:lpstr>ES!DaneZewnętrzne_221</vt:lpstr>
      <vt:lpstr>'ES2'!DaneZewnętrzne_221</vt:lpstr>
      <vt:lpstr>ES!DaneZewnętrzne_222</vt:lpstr>
      <vt:lpstr>'ES2'!DaneZewnętrzne_222</vt:lpstr>
      <vt:lpstr>ES!DaneZewnętrzne_223</vt:lpstr>
      <vt:lpstr>'ES2'!DaneZewnętrzne_223</vt:lpstr>
      <vt:lpstr>ES!DaneZewnętrzne_224</vt:lpstr>
      <vt:lpstr>'ES2'!DaneZewnętrzne_224</vt:lpstr>
      <vt:lpstr>ES!DaneZewnętrzne_225</vt:lpstr>
      <vt:lpstr>'ES2'!DaneZewnętrzne_225</vt:lpstr>
      <vt:lpstr>ES!DaneZewnętrzne_226</vt:lpstr>
      <vt:lpstr>'ES2'!DaneZewnętrzne_226</vt:lpstr>
      <vt:lpstr>ES!DaneZewnętrzne_227</vt:lpstr>
      <vt:lpstr>'ES2'!DaneZewnętrzne_227</vt:lpstr>
      <vt:lpstr>ES!DaneZewnętrzne_228</vt:lpstr>
      <vt:lpstr>'ES2'!DaneZewnętrzne_228</vt:lpstr>
      <vt:lpstr>ES!DaneZewnętrzne_229</vt:lpstr>
      <vt:lpstr>'ES2'!DaneZewnętrzne_229</vt:lpstr>
      <vt:lpstr>ES!DaneZewnętrzne_23</vt:lpstr>
      <vt:lpstr>'ES2'!DaneZewnętrzne_23</vt:lpstr>
      <vt:lpstr>ES!DaneZewnętrzne_230</vt:lpstr>
      <vt:lpstr>'ES2'!DaneZewnętrzne_230</vt:lpstr>
      <vt:lpstr>ES!DaneZewnętrzne_231</vt:lpstr>
      <vt:lpstr>'ES2'!DaneZewnętrzne_231</vt:lpstr>
      <vt:lpstr>ES!DaneZewnętrzne_232</vt:lpstr>
      <vt:lpstr>'ES2'!DaneZewnętrzne_232</vt:lpstr>
      <vt:lpstr>ES!DaneZewnętrzne_233</vt:lpstr>
      <vt:lpstr>'ES2'!DaneZewnętrzne_233</vt:lpstr>
      <vt:lpstr>ES!DaneZewnętrzne_234</vt:lpstr>
      <vt:lpstr>'ES2'!DaneZewnętrzne_234</vt:lpstr>
      <vt:lpstr>ES!DaneZewnętrzne_235</vt:lpstr>
      <vt:lpstr>'ES2'!DaneZewnętrzne_235</vt:lpstr>
      <vt:lpstr>ES!DaneZewnętrzne_236</vt:lpstr>
      <vt:lpstr>'ES2'!DaneZewnętrzne_236</vt:lpstr>
      <vt:lpstr>ES!DaneZewnętrzne_237</vt:lpstr>
      <vt:lpstr>'ES2'!DaneZewnętrzne_237</vt:lpstr>
      <vt:lpstr>ES!DaneZewnętrzne_238</vt:lpstr>
      <vt:lpstr>'ES2'!DaneZewnętrzne_238</vt:lpstr>
      <vt:lpstr>ES!DaneZewnętrzne_239</vt:lpstr>
      <vt:lpstr>'ES2'!DaneZewnętrzne_239</vt:lpstr>
      <vt:lpstr>ES!DaneZewnętrzne_24</vt:lpstr>
      <vt:lpstr>'ES2'!DaneZewnętrzne_24</vt:lpstr>
      <vt:lpstr>ES!DaneZewnętrzne_240</vt:lpstr>
      <vt:lpstr>'ES2'!DaneZewnętrzne_240</vt:lpstr>
      <vt:lpstr>ES!DaneZewnętrzne_241</vt:lpstr>
      <vt:lpstr>'ES2'!DaneZewnętrzne_241</vt:lpstr>
      <vt:lpstr>ES!DaneZewnętrzne_242</vt:lpstr>
      <vt:lpstr>'ES2'!DaneZewnętrzne_242</vt:lpstr>
      <vt:lpstr>ES!DaneZewnętrzne_243</vt:lpstr>
      <vt:lpstr>'ES2'!DaneZewnętrzne_243</vt:lpstr>
      <vt:lpstr>ES!DaneZewnętrzne_244</vt:lpstr>
      <vt:lpstr>'ES2'!DaneZewnętrzne_244</vt:lpstr>
      <vt:lpstr>ES!DaneZewnętrzne_245</vt:lpstr>
      <vt:lpstr>'ES2'!DaneZewnętrzne_245</vt:lpstr>
      <vt:lpstr>ES!DaneZewnętrzne_246</vt:lpstr>
      <vt:lpstr>'ES2'!DaneZewnętrzne_246</vt:lpstr>
      <vt:lpstr>ES!DaneZewnętrzne_247</vt:lpstr>
      <vt:lpstr>'ES2'!DaneZewnętrzne_247</vt:lpstr>
      <vt:lpstr>ES!DaneZewnętrzne_248</vt:lpstr>
      <vt:lpstr>'ES2'!DaneZewnętrzne_248</vt:lpstr>
      <vt:lpstr>ES!DaneZewnętrzne_249</vt:lpstr>
      <vt:lpstr>'ES2'!DaneZewnętrzne_249</vt:lpstr>
      <vt:lpstr>ES!DaneZewnętrzne_25</vt:lpstr>
      <vt:lpstr>'ES2'!DaneZewnętrzne_25</vt:lpstr>
      <vt:lpstr>ES!DaneZewnętrzne_250</vt:lpstr>
      <vt:lpstr>'ES2'!DaneZewnętrzne_250</vt:lpstr>
      <vt:lpstr>ES!DaneZewnętrzne_251</vt:lpstr>
      <vt:lpstr>'ES2'!DaneZewnętrzne_251</vt:lpstr>
      <vt:lpstr>ES!DaneZewnętrzne_252</vt:lpstr>
      <vt:lpstr>'ES2'!DaneZewnętrzne_252</vt:lpstr>
      <vt:lpstr>ES!DaneZewnętrzne_253</vt:lpstr>
      <vt:lpstr>'ES2'!DaneZewnętrzne_253</vt:lpstr>
      <vt:lpstr>ES!DaneZewnętrzne_254</vt:lpstr>
      <vt:lpstr>'ES2'!DaneZewnętrzne_254</vt:lpstr>
      <vt:lpstr>ES!DaneZewnętrzne_255</vt:lpstr>
      <vt:lpstr>'ES2'!DaneZewnętrzne_255</vt:lpstr>
      <vt:lpstr>ES!DaneZewnętrzne_256</vt:lpstr>
      <vt:lpstr>'ES2'!DaneZewnętrzne_256</vt:lpstr>
      <vt:lpstr>ES!DaneZewnętrzne_257</vt:lpstr>
      <vt:lpstr>'ES2'!DaneZewnętrzne_257</vt:lpstr>
      <vt:lpstr>ES!DaneZewnętrzne_258</vt:lpstr>
      <vt:lpstr>'ES2'!DaneZewnętrzne_258</vt:lpstr>
      <vt:lpstr>ES!DaneZewnętrzne_259</vt:lpstr>
      <vt:lpstr>'ES2'!DaneZewnętrzne_259</vt:lpstr>
      <vt:lpstr>ES!DaneZewnętrzne_26</vt:lpstr>
      <vt:lpstr>'ES2'!DaneZewnętrzne_26</vt:lpstr>
      <vt:lpstr>ES!DaneZewnętrzne_260</vt:lpstr>
      <vt:lpstr>'ES2'!DaneZewnętrzne_260</vt:lpstr>
      <vt:lpstr>ES!DaneZewnętrzne_261</vt:lpstr>
      <vt:lpstr>'ES2'!DaneZewnętrzne_261</vt:lpstr>
      <vt:lpstr>ES!DaneZewnętrzne_262</vt:lpstr>
      <vt:lpstr>'ES2'!DaneZewnętrzne_262</vt:lpstr>
      <vt:lpstr>ES!DaneZewnętrzne_263</vt:lpstr>
      <vt:lpstr>'ES2'!DaneZewnętrzne_263</vt:lpstr>
      <vt:lpstr>ES!DaneZewnętrzne_264</vt:lpstr>
      <vt:lpstr>'ES2'!DaneZewnętrzne_264</vt:lpstr>
      <vt:lpstr>ES!DaneZewnętrzne_265</vt:lpstr>
      <vt:lpstr>'ES2'!DaneZewnętrzne_265</vt:lpstr>
      <vt:lpstr>ES!DaneZewnętrzne_266</vt:lpstr>
      <vt:lpstr>'ES2'!DaneZewnętrzne_266</vt:lpstr>
      <vt:lpstr>ES!DaneZewnętrzne_267</vt:lpstr>
      <vt:lpstr>'ES2'!DaneZewnętrzne_267</vt:lpstr>
      <vt:lpstr>ES!DaneZewnętrzne_268</vt:lpstr>
      <vt:lpstr>'ES2'!DaneZewnętrzne_268</vt:lpstr>
      <vt:lpstr>ES!DaneZewnętrzne_269</vt:lpstr>
      <vt:lpstr>'ES2'!DaneZewnętrzne_269</vt:lpstr>
      <vt:lpstr>ES!DaneZewnętrzne_27</vt:lpstr>
      <vt:lpstr>'ES2'!DaneZewnętrzne_27</vt:lpstr>
      <vt:lpstr>ES!DaneZewnętrzne_270</vt:lpstr>
      <vt:lpstr>'ES2'!DaneZewnętrzne_270</vt:lpstr>
      <vt:lpstr>ES!DaneZewnętrzne_271</vt:lpstr>
      <vt:lpstr>'ES2'!DaneZewnętrzne_271</vt:lpstr>
      <vt:lpstr>ES!DaneZewnętrzne_272</vt:lpstr>
      <vt:lpstr>'ES2'!DaneZewnętrzne_272</vt:lpstr>
      <vt:lpstr>ES!DaneZewnętrzne_273</vt:lpstr>
      <vt:lpstr>'ES2'!DaneZewnętrzne_273</vt:lpstr>
      <vt:lpstr>ES!DaneZewnętrzne_274</vt:lpstr>
      <vt:lpstr>'ES2'!DaneZewnętrzne_274</vt:lpstr>
      <vt:lpstr>ES!DaneZewnętrzne_275</vt:lpstr>
      <vt:lpstr>'ES2'!DaneZewnętrzne_275</vt:lpstr>
      <vt:lpstr>ES!DaneZewnętrzne_276</vt:lpstr>
      <vt:lpstr>'ES2'!DaneZewnętrzne_276</vt:lpstr>
      <vt:lpstr>ES!DaneZewnętrzne_277</vt:lpstr>
      <vt:lpstr>'ES2'!DaneZewnętrzne_277</vt:lpstr>
      <vt:lpstr>ES!DaneZewnętrzne_278</vt:lpstr>
      <vt:lpstr>'ES2'!DaneZewnętrzne_278</vt:lpstr>
      <vt:lpstr>ES!DaneZewnętrzne_279</vt:lpstr>
      <vt:lpstr>'ES2'!DaneZewnętrzne_279</vt:lpstr>
      <vt:lpstr>ES!DaneZewnętrzne_28</vt:lpstr>
      <vt:lpstr>'ES2'!DaneZewnętrzne_28</vt:lpstr>
      <vt:lpstr>ES!DaneZewnętrzne_280</vt:lpstr>
      <vt:lpstr>'ES2'!DaneZewnętrzne_280</vt:lpstr>
      <vt:lpstr>ES!DaneZewnętrzne_281</vt:lpstr>
      <vt:lpstr>'ES2'!DaneZewnętrzne_281</vt:lpstr>
      <vt:lpstr>ES!DaneZewnętrzne_282</vt:lpstr>
      <vt:lpstr>'ES2'!DaneZewnętrzne_282</vt:lpstr>
      <vt:lpstr>ES!DaneZewnętrzne_283</vt:lpstr>
      <vt:lpstr>'ES2'!DaneZewnętrzne_283</vt:lpstr>
      <vt:lpstr>ES!DaneZewnętrzne_284</vt:lpstr>
      <vt:lpstr>'ES2'!DaneZewnętrzne_284</vt:lpstr>
      <vt:lpstr>ES!DaneZewnętrzne_285</vt:lpstr>
      <vt:lpstr>'ES2'!DaneZewnętrzne_285</vt:lpstr>
      <vt:lpstr>ES!DaneZewnętrzne_286</vt:lpstr>
      <vt:lpstr>'ES2'!DaneZewnętrzne_286</vt:lpstr>
      <vt:lpstr>ES!DaneZewnętrzne_287</vt:lpstr>
      <vt:lpstr>'ES2'!DaneZewnętrzne_287</vt:lpstr>
      <vt:lpstr>ES!DaneZewnętrzne_288</vt:lpstr>
      <vt:lpstr>'ES2'!DaneZewnętrzne_288</vt:lpstr>
      <vt:lpstr>ES!DaneZewnętrzne_289</vt:lpstr>
      <vt:lpstr>'ES2'!DaneZewnętrzne_289</vt:lpstr>
      <vt:lpstr>ES!DaneZewnętrzne_29</vt:lpstr>
      <vt:lpstr>'ES2'!DaneZewnętrzne_29</vt:lpstr>
      <vt:lpstr>ES!DaneZewnętrzne_290</vt:lpstr>
      <vt:lpstr>'ES2'!DaneZewnętrzne_290</vt:lpstr>
      <vt:lpstr>ES!DaneZewnętrzne_291</vt:lpstr>
      <vt:lpstr>'ES2'!DaneZewnętrzne_291</vt:lpstr>
      <vt:lpstr>ES!DaneZewnętrzne_292</vt:lpstr>
      <vt:lpstr>'ES2'!DaneZewnętrzne_292</vt:lpstr>
      <vt:lpstr>ES!DaneZewnętrzne_293</vt:lpstr>
      <vt:lpstr>'ES2'!DaneZewnętrzne_293</vt:lpstr>
      <vt:lpstr>ES!DaneZewnętrzne_294</vt:lpstr>
      <vt:lpstr>'ES2'!DaneZewnętrzne_294</vt:lpstr>
      <vt:lpstr>ES!DaneZewnętrzne_295</vt:lpstr>
      <vt:lpstr>'ES2'!DaneZewnętrzne_295</vt:lpstr>
      <vt:lpstr>ES!DaneZewnętrzne_296</vt:lpstr>
      <vt:lpstr>'ES2'!DaneZewnętrzne_296</vt:lpstr>
      <vt:lpstr>ES!DaneZewnętrzne_297</vt:lpstr>
      <vt:lpstr>'ES2'!DaneZewnętrzne_297</vt:lpstr>
      <vt:lpstr>ES!DaneZewnętrzne_298</vt:lpstr>
      <vt:lpstr>'ES2'!DaneZewnętrzne_298</vt:lpstr>
      <vt:lpstr>ES!DaneZewnętrzne_299</vt:lpstr>
      <vt:lpstr>'ES2'!DaneZewnętrzne_299</vt:lpstr>
      <vt:lpstr>ES!DaneZewnętrzne_3</vt:lpstr>
      <vt:lpstr>'ES2'!DaneZewnętrzne_3</vt:lpstr>
      <vt:lpstr>Test!DaneZewnętrzne_3</vt:lpstr>
      <vt:lpstr>ES!DaneZewnętrzne_30</vt:lpstr>
      <vt:lpstr>'ES2'!DaneZewnętrzne_30</vt:lpstr>
      <vt:lpstr>ES!DaneZewnętrzne_300</vt:lpstr>
      <vt:lpstr>'ES2'!DaneZewnętrzne_300</vt:lpstr>
      <vt:lpstr>ES!DaneZewnętrzne_301</vt:lpstr>
      <vt:lpstr>'ES2'!DaneZewnętrzne_301</vt:lpstr>
      <vt:lpstr>ES!DaneZewnętrzne_302</vt:lpstr>
      <vt:lpstr>'ES2'!DaneZewnętrzne_302</vt:lpstr>
      <vt:lpstr>ES!DaneZewnętrzne_303</vt:lpstr>
      <vt:lpstr>'ES2'!DaneZewnętrzne_303</vt:lpstr>
      <vt:lpstr>ES!DaneZewnętrzne_304</vt:lpstr>
      <vt:lpstr>'ES2'!DaneZewnętrzne_304</vt:lpstr>
      <vt:lpstr>ES!DaneZewnętrzne_305</vt:lpstr>
      <vt:lpstr>'ES2'!DaneZewnętrzne_305</vt:lpstr>
      <vt:lpstr>ES!DaneZewnętrzne_306</vt:lpstr>
      <vt:lpstr>'ES2'!DaneZewnętrzne_306</vt:lpstr>
      <vt:lpstr>ES!DaneZewnętrzne_307</vt:lpstr>
      <vt:lpstr>'ES2'!DaneZewnętrzne_307</vt:lpstr>
      <vt:lpstr>ES!DaneZewnętrzne_308</vt:lpstr>
      <vt:lpstr>'ES2'!DaneZewnętrzne_308</vt:lpstr>
      <vt:lpstr>ES!DaneZewnętrzne_309</vt:lpstr>
      <vt:lpstr>'ES2'!DaneZewnętrzne_309</vt:lpstr>
      <vt:lpstr>ES!DaneZewnętrzne_31</vt:lpstr>
      <vt:lpstr>'ES2'!DaneZewnętrzne_31</vt:lpstr>
      <vt:lpstr>ES!DaneZewnętrzne_310</vt:lpstr>
      <vt:lpstr>'ES2'!DaneZewnętrzne_310</vt:lpstr>
      <vt:lpstr>ES!DaneZewnętrzne_311</vt:lpstr>
      <vt:lpstr>'ES2'!DaneZewnętrzne_311</vt:lpstr>
      <vt:lpstr>ES!DaneZewnętrzne_312</vt:lpstr>
      <vt:lpstr>'ES2'!DaneZewnętrzne_312</vt:lpstr>
      <vt:lpstr>ES!DaneZewnętrzne_313</vt:lpstr>
      <vt:lpstr>'ES2'!DaneZewnętrzne_313</vt:lpstr>
      <vt:lpstr>ES!DaneZewnętrzne_314</vt:lpstr>
      <vt:lpstr>'ES2'!DaneZewnętrzne_314</vt:lpstr>
      <vt:lpstr>ES!DaneZewnętrzne_315</vt:lpstr>
      <vt:lpstr>'ES2'!DaneZewnętrzne_315</vt:lpstr>
      <vt:lpstr>ES!DaneZewnętrzne_316</vt:lpstr>
      <vt:lpstr>'ES2'!DaneZewnętrzne_316</vt:lpstr>
      <vt:lpstr>ES!DaneZewnętrzne_317</vt:lpstr>
      <vt:lpstr>'ES2'!DaneZewnętrzne_317</vt:lpstr>
      <vt:lpstr>ES!DaneZewnętrzne_318</vt:lpstr>
      <vt:lpstr>'ES2'!DaneZewnętrzne_318</vt:lpstr>
      <vt:lpstr>ES!DaneZewnętrzne_319</vt:lpstr>
      <vt:lpstr>'ES2'!DaneZewnętrzne_319</vt:lpstr>
      <vt:lpstr>ES!DaneZewnętrzne_32</vt:lpstr>
      <vt:lpstr>'ES2'!DaneZewnętrzne_32</vt:lpstr>
      <vt:lpstr>ES!DaneZewnętrzne_320</vt:lpstr>
      <vt:lpstr>'ES2'!DaneZewnętrzne_320</vt:lpstr>
      <vt:lpstr>ES!DaneZewnętrzne_321</vt:lpstr>
      <vt:lpstr>'ES2'!DaneZewnętrzne_321</vt:lpstr>
      <vt:lpstr>ES!DaneZewnętrzne_322</vt:lpstr>
      <vt:lpstr>'ES2'!DaneZewnętrzne_322</vt:lpstr>
      <vt:lpstr>ES!DaneZewnętrzne_323</vt:lpstr>
      <vt:lpstr>'ES2'!DaneZewnętrzne_323</vt:lpstr>
      <vt:lpstr>ES!DaneZewnętrzne_324</vt:lpstr>
      <vt:lpstr>'ES2'!DaneZewnętrzne_324</vt:lpstr>
      <vt:lpstr>ES!DaneZewnętrzne_325</vt:lpstr>
      <vt:lpstr>'ES2'!DaneZewnętrzne_325</vt:lpstr>
      <vt:lpstr>ES!DaneZewnętrzne_326</vt:lpstr>
      <vt:lpstr>'ES2'!DaneZewnętrzne_326</vt:lpstr>
      <vt:lpstr>ES!DaneZewnętrzne_327</vt:lpstr>
      <vt:lpstr>'ES2'!DaneZewnętrzne_327</vt:lpstr>
      <vt:lpstr>ES!DaneZewnętrzne_328</vt:lpstr>
      <vt:lpstr>'ES2'!DaneZewnętrzne_328</vt:lpstr>
      <vt:lpstr>ES!DaneZewnętrzne_329</vt:lpstr>
      <vt:lpstr>'ES2'!DaneZewnętrzne_329</vt:lpstr>
      <vt:lpstr>ES!DaneZewnętrzne_33</vt:lpstr>
      <vt:lpstr>'ES2'!DaneZewnętrzne_33</vt:lpstr>
      <vt:lpstr>ES!DaneZewnętrzne_330</vt:lpstr>
      <vt:lpstr>'ES2'!DaneZewnętrzne_330</vt:lpstr>
      <vt:lpstr>ES!DaneZewnętrzne_331</vt:lpstr>
      <vt:lpstr>'ES2'!DaneZewnętrzne_331</vt:lpstr>
      <vt:lpstr>ES!DaneZewnętrzne_332</vt:lpstr>
      <vt:lpstr>'ES2'!DaneZewnętrzne_332</vt:lpstr>
      <vt:lpstr>ES!DaneZewnętrzne_333</vt:lpstr>
      <vt:lpstr>'ES2'!DaneZewnętrzne_333</vt:lpstr>
      <vt:lpstr>ES!DaneZewnętrzne_334</vt:lpstr>
      <vt:lpstr>'ES2'!DaneZewnętrzne_334</vt:lpstr>
      <vt:lpstr>ES!DaneZewnętrzne_335</vt:lpstr>
      <vt:lpstr>'ES2'!DaneZewnętrzne_335</vt:lpstr>
      <vt:lpstr>ES!DaneZewnętrzne_336</vt:lpstr>
      <vt:lpstr>'ES2'!DaneZewnętrzne_336</vt:lpstr>
      <vt:lpstr>ES!DaneZewnętrzne_337</vt:lpstr>
      <vt:lpstr>'ES2'!DaneZewnętrzne_337</vt:lpstr>
      <vt:lpstr>ES!DaneZewnętrzne_338</vt:lpstr>
      <vt:lpstr>'ES2'!DaneZewnętrzne_338</vt:lpstr>
      <vt:lpstr>ES!DaneZewnętrzne_339</vt:lpstr>
      <vt:lpstr>'ES2'!DaneZewnętrzne_339</vt:lpstr>
      <vt:lpstr>ES!DaneZewnętrzne_34</vt:lpstr>
      <vt:lpstr>'ES2'!DaneZewnętrzne_34</vt:lpstr>
      <vt:lpstr>ES!DaneZewnętrzne_340</vt:lpstr>
      <vt:lpstr>'ES2'!DaneZewnętrzne_340</vt:lpstr>
      <vt:lpstr>ES!DaneZewnętrzne_341</vt:lpstr>
      <vt:lpstr>'ES2'!DaneZewnętrzne_341</vt:lpstr>
      <vt:lpstr>ES!DaneZewnętrzne_342</vt:lpstr>
      <vt:lpstr>'ES2'!DaneZewnętrzne_342</vt:lpstr>
      <vt:lpstr>ES!DaneZewnętrzne_343</vt:lpstr>
      <vt:lpstr>'ES2'!DaneZewnętrzne_343</vt:lpstr>
      <vt:lpstr>ES!DaneZewnętrzne_344</vt:lpstr>
      <vt:lpstr>'ES2'!DaneZewnętrzne_344</vt:lpstr>
      <vt:lpstr>ES!DaneZewnętrzne_345</vt:lpstr>
      <vt:lpstr>'ES2'!DaneZewnętrzne_345</vt:lpstr>
      <vt:lpstr>ES!DaneZewnętrzne_346</vt:lpstr>
      <vt:lpstr>'ES2'!DaneZewnętrzne_346</vt:lpstr>
      <vt:lpstr>ES!DaneZewnętrzne_347</vt:lpstr>
      <vt:lpstr>'ES2'!DaneZewnętrzne_347</vt:lpstr>
      <vt:lpstr>ES!DaneZewnętrzne_348</vt:lpstr>
      <vt:lpstr>'ES2'!DaneZewnętrzne_348</vt:lpstr>
      <vt:lpstr>ES!DaneZewnętrzne_349</vt:lpstr>
      <vt:lpstr>'ES2'!DaneZewnętrzne_349</vt:lpstr>
      <vt:lpstr>ES!DaneZewnętrzne_35</vt:lpstr>
      <vt:lpstr>'ES2'!DaneZewnętrzne_35</vt:lpstr>
      <vt:lpstr>ES!DaneZewnętrzne_350</vt:lpstr>
      <vt:lpstr>'ES2'!DaneZewnętrzne_350</vt:lpstr>
      <vt:lpstr>ES!DaneZewnętrzne_351</vt:lpstr>
      <vt:lpstr>'ES2'!DaneZewnętrzne_351</vt:lpstr>
      <vt:lpstr>ES!DaneZewnętrzne_352</vt:lpstr>
      <vt:lpstr>'ES2'!DaneZewnętrzne_352</vt:lpstr>
      <vt:lpstr>ES!DaneZewnętrzne_353</vt:lpstr>
      <vt:lpstr>'ES2'!DaneZewnętrzne_353</vt:lpstr>
      <vt:lpstr>ES!DaneZewnętrzne_354</vt:lpstr>
      <vt:lpstr>'ES2'!DaneZewnętrzne_354</vt:lpstr>
      <vt:lpstr>ES!DaneZewnętrzne_355</vt:lpstr>
      <vt:lpstr>'ES2'!DaneZewnętrzne_355</vt:lpstr>
      <vt:lpstr>ES!DaneZewnętrzne_356</vt:lpstr>
      <vt:lpstr>'ES2'!DaneZewnętrzne_356</vt:lpstr>
      <vt:lpstr>ES!DaneZewnętrzne_357</vt:lpstr>
      <vt:lpstr>'ES2'!DaneZewnętrzne_357</vt:lpstr>
      <vt:lpstr>ES!DaneZewnętrzne_358</vt:lpstr>
      <vt:lpstr>'ES2'!DaneZewnętrzne_358</vt:lpstr>
      <vt:lpstr>ES!DaneZewnętrzne_359</vt:lpstr>
      <vt:lpstr>'ES2'!DaneZewnętrzne_359</vt:lpstr>
      <vt:lpstr>ES!DaneZewnętrzne_36</vt:lpstr>
      <vt:lpstr>'ES2'!DaneZewnętrzne_36</vt:lpstr>
      <vt:lpstr>ES!DaneZewnętrzne_360</vt:lpstr>
      <vt:lpstr>'ES2'!DaneZewnętrzne_360</vt:lpstr>
      <vt:lpstr>ES!DaneZewnętrzne_361</vt:lpstr>
      <vt:lpstr>'ES2'!DaneZewnętrzne_361</vt:lpstr>
      <vt:lpstr>ES!DaneZewnętrzne_362</vt:lpstr>
      <vt:lpstr>'ES2'!DaneZewnętrzne_362</vt:lpstr>
      <vt:lpstr>ES!DaneZewnętrzne_363</vt:lpstr>
      <vt:lpstr>'ES2'!DaneZewnętrzne_363</vt:lpstr>
      <vt:lpstr>ES!DaneZewnętrzne_364</vt:lpstr>
      <vt:lpstr>'ES2'!DaneZewnętrzne_364</vt:lpstr>
      <vt:lpstr>ES!DaneZewnętrzne_365</vt:lpstr>
      <vt:lpstr>'ES2'!DaneZewnętrzne_365</vt:lpstr>
      <vt:lpstr>ES!DaneZewnętrzne_366</vt:lpstr>
      <vt:lpstr>'ES2'!DaneZewnętrzne_366</vt:lpstr>
      <vt:lpstr>ES!DaneZewnętrzne_367</vt:lpstr>
      <vt:lpstr>'ES2'!DaneZewnętrzne_367</vt:lpstr>
      <vt:lpstr>ES!DaneZewnętrzne_368</vt:lpstr>
      <vt:lpstr>'ES2'!DaneZewnętrzne_368</vt:lpstr>
      <vt:lpstr>ES!DaneZewnętrzne_369</vt:lpstr>
      <vt:lpstr>'ES2'!DaneZewnętrzne_369</vt:lpstr>
      <vt:lpstr>ES!DaneZewnętrzne_37</vt:lpstr>
      <vt:lpstr>'ES2'!DaneZewnętrzne_37</vt:lpstr>
      <vt:lpstr>ES!DaneZewnętrzne_370</vt:lpstr>
      <vt:lpstr>'ES2'!DaneZewnętrzne_370</vt:lpstr>
      <vt:lpstr>ES!DaneZewnętrzne_371</vt:lpstr>
      <vt:lpstr>'ES2'!DaneZewnętrzne_371</vt:lpstr>
      <vt:lpstr>ES!DaneZewnętrzne_372</vt:lpstr>
      <vt:lpstr>'ES2'!DaneZewnętrzne_372</vt:lpstr>
      <vt:lpstr>ES!DaneZewnętrzne_373</vt:lpstr>
      <vt:lpstr>'ES2'!DaneZewnętrzne_373</vt:lpstr>
      <vt:lpstr>ES!DaneZewnętrzne_374</vt:lpstr>
      <vt:lpstr>'ES2'!DaneZewnętrzne_374</vt:lpstr>
      <vt:lpstr>ES!DaneZewnętrzne_375</vt:lpstr>
      <vt:lpstr>'ES2'!DaneZewnętrzne_375</vt:lpstr>
      <vt:lpstr>ES!DaneZewnętrzne_376</vt:lpstr>
      <vt:lpstr>'ES2'!DaneZewnętrzne_376</vt:lpstr>
      <vt:lpstr>ES!DaneZewnętrzne_377</vt:lpstr>
      <vt:lpstr>'ES2'!DaneZewnętrzne_377</vt:lpstr>
      <vt:lpstr>ES!DaneZewnętrzne_378</vt:lpstr>
      <vt:lpstr>'ES2'!DaneZewnętrzne_378</vt:lpstr>
      <vt:lpstr>ES!DaneZewnętrzne_379</vt:lpstr>
      <vt:lpstr>'ES2'!DaneZewnętrzne_379</vt:lpstr>
      <vt:lpstr>ES!DaneZewnętrzne_38</vt:lpstr>
      <vt:lpstr>'ES2'!DaneZewnętrzne_38</vt:lpstr>
      <vt:lpstr>ES!DaneZewnętrzne_380</vt:lpstr>
      <vt:lpstr>'ES2'!DaneZewnętrzne_380</vt:lpstr>
      <vt:lpstr>ES!DaneZewnętrzne_381</vt:lpstr>
      <vt:lpstr>'ES2'!DaneZewnętrzne_381</vt:lpstr>
      <vt:lpstr>ES!DaneZewnętrzne_382</vt:lpstr>
      <vt:lpstr>'ES2'!DaneZewnętrzne_382</vt:lpstr>
      <vt:lpstr>ES!DaneZewnętrzne_383</vt:lpstr>
      <vt:lpstr>'ES2'!DaneZewnętrzne_383</vt:lpstr>
      <vt:lpstr>ES!DaneZewnętrzne_384</vt:lpstr>
      <vt:lpstr>'ES2'!DaneZewnętrzne_384</vt:lpstr>
      <vt:lpstr>ES!DaneZewnętrzne_385</vt:lpstr>
      <vt:lpstr>'ES2'!DaneZewnętrzne_385</vt:lpstr>
      <vt:lpstr>ES!DaneZewnętrzne_386</vt:lpstr>
      <vt:lpstr>'ES2'!DaneZewnętrzne_386</vt:lpstr>
      <vt:lpstr>ES!DaneZewnętrzne_387</vt:lpstr>
      <vt:lpstr>'ES2'!DaneZewnętrzne_387</vt:lpstr>
      <vt:lpstr>ES!DaneZewnętrzne_388</vt:lpstr>
      <vt:lpstr>'ES2'!DaneZewnętrzne_388</vt:lpstr>
      <vt:lpstr>ES!DaneZewnętrzne_389</vt:lpstr>
      <vt:lpstr>'ES2'!DaneZewnętrzne_389</vt:lpstr>
      <vt:lpstr>ES!DaneZewnętrzne_39</vt:lpstr>
      <vt:lpstr>'ES2'!DaneZewnętrzne_39</vt:lpstr>
      <vt:lpstr>ES!DaneZewnętrzne_390</vt:lpstr>
      <vt:lpstr>'ES2'!DaneZewnętrzne_390</vt:lpstr>
      <vt:lpstr>ES!DaneZewnętrzne_391</vt:lpstr>
      <vt:lpstr>'ES2'!DaneZewnętrzne_391</vt:lpstr>
      <vt:lpstr>ES!DaneZewnętrzne_392</vt:lpstr>
      <vt:lpstr>'ES2'!DaneZewnętrzne_392</vt:lpstr>
      <vt:lpstr>ES!DaneZewnętrzne_393</vt:lpstr>
      <vt:lpstr>'ES2'!DaneZewnętrzne_393</vt:lpstr>
      <vt:lpstr>ES!DaneZewnętrzne_394</vt:lpstr>
      <vt:lpstr>'ES2'!DaneZewnętrzne_394</vt:lpstr>
      <vt:lpstr>ES!DaneZewnętrzne_395</vt:lpstr>
      <vt:lpstr>'ES2'!DaneZewnętrzne_395</vt:lpstr>
      <vt:lpstr>ES!DaneZewnętrzne_396</vt:lpstr>
      <vt:lpstr>'ES2'!DaneZewnętrzne_396</vt:lpstr>
      <vt:lpstr>ES!DaneZewnętrzne_397</vt:lpstr>
      <vt:lpstr>'ES2'!DaneZewnętrzne_397</vt:lpstr>
      <vt:lpstr>ES!DaneZewnętrzne_398</vt:lpstr>
      <vt:lpstr>'ES2'!DaneZewnętrzne_398</vt:lpstr>
      <vt:lpstr>ES!DaneZewnętrzne_399</vt:lpstr>
      <vt:lpstr>'ES2'!DaneZewnętrzne_399</vt:lpstr>
      <vt:lpstr>ES!DaneZewnętrzne_4</vt:lpstr>
      <vt:lpstr>'ES2'!DaneZewnętrzne_4</vt:lpstr>
      <vt:lpstr>ES!DaneZewnętrzne_40</vt:lpstr>
      <vt:lpstr>'ES2'!DaneZewnętrzne_40</vt:lpstr>
      <vt:lpstr>ES!DaneZewnętrzne_400</vt:lpstr>
      <vt:lpstr>'ES2'!DaneZewnętrzne_400</vt:lpstr>
      <vt:lpstr>ES!DaneZewnętrzne_401</vt:lpstr>
      <vt:lpstr>'ES2'!DaneZewnętrzne_401</vt:lpstr>
      <vt:lpstr>ES!DaneZewnętrzne_402</vt:lpstr>
      <vt:lpstr>'ES2'!DaneZewnętrzne_402</vt:lpstr>
      <vt:lpstr>ES!DaneZewnętrzne_403</vt:lpstr>
      <vt:lpstr>'ES2'!DaneZewnętrzne_403</vt:lpstr>
      <vt:lpstr>ES!DaneZewnętrzne_404</vt:lpstr>
      <vt:lpstr>'ES2'!DaneZewnętrzne_404</vt:lpstr>
      <vt:lpstr>ES!DaneZewnętrzne_405</vt:lpstr>
      <vt:lpstr>'ES2'!DaneZewnętrzne_405</vt:lpstr>
      <vt:lpstr>ES!DaneZewnętrzne_406</vt:lpstr>
      <vt:lpstr>'ES2'!DaneZewnętrzne_406</vt:lpstr>
      <vt:lpstr>ES!DaneZewnętrzne_407</vt:lpstr>
      <vt:lpstr>'ES2'!DaneZewnętrzne_407</vt:lpstr>
      <vt:lpstr>ES!DaneZewnętrzne_408</vt:lpstr>
      <vt:lpstr>'ES2'!DaneZewnętrzne_408</vt:lpstr>
      <vt:lpstr>ES!DaneZewnętrzne_409</vt:lpstr>
      <vt:lpstr>'ES2'!DaneZewnętrzne_409</vt:lpstr>
      <vt:lpstr>ES!DaneZewnętrzne_41</vt:lpstr>
      <vt:lpstr>'ES2'!DaneZewnętrzne_41</vt:lpstr>
      <vt:lpstr>ES!DaneZewnętrzne_410</vt:lpstr>
      <vt:lpstr>'ES2'!DaneZewnętrzne_410</vt:lpstr>
      <vt:lpstr>ES!DaneZewnętrzne_411</vt:lpstr>
      <vt:lpstr>'ES2'!DaneZewnętrzne_411</vt:lpstr>
      <vt:lpstr>ES!DaneZewnętrzne_412</vt:lpstr>
      <vt:lpstr>'ES2'!DaneZewnętrzne_412</vt:lpstr>
      <vt:lpstr>ES!DaneZewnętrzne_413</vt:lpstr>
      <vt:lpstr>'ES2'!DaneZewnętrzne_413</vt:lpstr>
      <vt:lpstr>ES!DaneZewnętrzne_414</vt:lpstr>
      <vt:lpstr>'ES2'!DaneZewnętrzne_414</vt:lpstr>
      <vt:lpstr>ES!DaneZewnętrzne_415</vt:lpstr>
      <vt:lpstr>'ES2'!DaneZewnętrzne_415</vt:lpstr>
      <vt:lpstr>ES!DaneZewnętrzne_416</vt:lpstr>
      <vt:lpstr>'ES2'!DaneZewnętrzne_416</vt:lpstr>
      <vt:lpstr>ES!DaneZewnętrzne_417</vt:lpstr>
      <vt:lpstr>'ES2'!DaneZewnętrzne_417</vt:lpstr>
      <vt:lpstr>ES!DaneZewnętrzne_418</vt:lpstr>
      <vt:lpstr>'ES2'!DaneZewnętrzne_418</vt:lpstr>
      <vt:lpstr>ES!DaneZewnętrzne_419</vt:lpstr>
      <vt:lpstr>'ES2'!DaneZewnętrzne_419</vt:lpstr>
      <vt:lpstr>ES!DaneZewnętrzne_42</vt:lpstr>
      <vt:lpstr>'ES2'!DaneZewnętrzne_42</vt:lpstr>
      <vt:lpstr>ES!DaneZewnętrzne_420</vt:lpstr>
      <vt:lpstr>'ES2'!DaneZewnętrzne_420</vt:lpstr>
      <vt:lpstr>ES!DaneZewnętrzne_421</vt:lpstr>
      <vt:lpstr>'ES2'!DaneZewnętrzne_421</vt:lpstr>
      <vt:lpstr>ES!DaneZewnętrzne_422</vt:lpstr>
      <vt:lpstr>'ES2'!DaneZewnętrzne_422</vt:lpstr>
      <vt:lpstr>ES!DaneZewnętrzne_423</vt:lpstr>
      <vt:lpstr>'ES2'!DaneZewnętrzne_423</vt:lpstr>
      <vt:lpstr>ES!DaneZewnętrzne_424</vt:lpstr>
      <vt:lpstr>'ES2'!DaneZewnętrzne_424</vt:lpstr>
      <vt:lpstr>ES!DaneZewnętrzne_425</vt:lpstr>
      <vt:lpstr>'ES2'!DaneZewnętrzne_425</vt:lpstr>
      <vt:lpstr>ES!DaneZewnętrzne_426</vt:lpstr>
      <vt:lpstr>'ES2'!DaneZewnętrzne_426</vt:lpstr>
      <vt:lpstr>ES!DaneZewnętrzne_427</vt:lpstr>
      <vt:lpstr>'ES2'!DaneZewnętrzne_427</vt:lpstr>
      <vt:lpstr>ES!DaneZewnętrzne_428</vt:lpstr>
      <vt:lpstr>'ES2'!DaneZewnętrzne_428</vt:lpstr>
      <vt:lpstr>ES!DaneZewnętrzne_429</vt:lpstr>
      <vt:lpstr>'ES2'!DaneZewnętrzne_429</vt:lpstr>
      <vt:lpstr>ES!DaneZewnętrzne_43</vt:lpstr>
      <vt:lpstr>'ES2'!DaneZewnętrzne_43</vt:lpstr>
      <vt:lpstr>ES!DaneZewnętrzne_430</vt:lpstr>
      <vt:lpstr>'ES2'!DaneZewnętrzne_430</vt:lpstr>
      <vt:lpstr>ES!DaneZewnętrzne_431</vt:lpstr>
      <vt:lpstr>'ES2'!DaneZewnętrzne_431</vt:lpstr>
      <vt:lpstr>ES!DaneZewnętrzne_432</vt:lpstr>
      <vt:lpstr>'ES2'!DaneZewnętrzne_432</vt:lpstr>
      <vt:lpstr>ES!DaneZewnętrzne_433</vt:lpstr>
      <vt:lpstr>'ES2'!DaneZewnętrzne_433</vt:lpstr>
      <vt:lpstr>ES!DaneZewnętrzne_434</vt:lpstr>
      <vt:lpstr>'ES2'!DaneZewnętrzne_434</vt:lpstr>
      <vt:lpstr>ES!DaneZewnętrzne_435</vt:lpstr>
      <vt:lpstr>'ES2'!DaneZewnętrzne_435</vt:lpstr>
      <vt:lpstr>ES!DaneZewnętrzne_436</vt:lpstr>
      <vt:lpstr>'ES2'!DaneZewnętrzne_436</vt:lpstr>
      <vt:lpstr>ES!DaneZewnętrzne_437</vt:lpstr>
      <vt:lpstr>'ES2'!DaneZewnętrzne_437</vt:lpstr>
      <vt:lpstr>ES!DaneZewnętrzne_438</vt:lpstr>
      <vt:lpstr>'ES2'!DaneZewnętrzne_438</vt:lpstr>
      <vt:lpstr>ES!DaneZewnętrzne_439</vt:lpstr>
      <vt:lpstr>'ES2'!DaneZewnętrzne_439</vt:lpstr>
      <vt:lpstr>ES!DaneZewnętrzne_44</vt:lpstr>
      <vt:lpstr>'ES2'!DaneZewnętrzne_44</vt:lpstr>
      <vt:lpstr>ES!DaneZewnętrzne_440</vt:lpstr>
      <vt:lpstr>'ES2'!DaneZewnętrzne_440</vt:lpstr>
      <vt:lpstr>ES!DaneZewnętrzne_441</vt:lpstr>
      <vt:lpstr>'ES2'!DaneZewnętrzne_441</vt:lpstr>
      <vt:lpstr>ES!DaneZewnętrzne_442</vt:lpstr>
      <vt:lpstr>'ES2'!DaneZewnętrzne_442</vt:lpstr>
      <vt:lpstr>ES!DaneZewnętrzne_443</vt:lpstr>
      <vt:lpstr>'ES2'!DaneZewnętrzne_443</vt:lpstr>
      <vt:lpstr>ES!DaneZewnętrzne_444</vt:lpstr>
      <vt:lpstr>'ES2'!DaneZewnętrzne_444</vt:lpstr>
      <vt:lpstr>ES!DaneZewnętrzne_445</vt:lpstr>
      <vt:lpstr>'ES2'!DaneZewnętrzne_445</vt:lpstr>
      <vt:lpstr>ES!DaneZewnętrzne_446</vt:lpstr>
      <vt:lpstr>'ES2'!DaneZewnętrzne_446</vt:lpstr>
      <vt:lpstr>ES!DaneZewnętrzne_447</vt:lpstr>
      <vt:lpstr>'ES2'!DaneZewnętrzne_447</vt:lpstr>
      <vt:lpstr>ES!DaneZewnętrzne_448</vt:lpstr>
      <vt:lpstr>'ES2'!DaneZewnętrzne_448</vt:lpstr>
      <vt:lpstr>ES!DaneZewnętrzne_449</vt:lpstr>
      <vt:lpstr>'ES2'!DaneZewnętrzne_449</vt:lpstr>
      <vt:lpstr>ES!DaneZewnętrzne_45</vt:lpstr>
      <vt:lpstr>'ES2'!DaneZewnętrzne_45</vt:lpstr>
      <vt:lpstr>ES!DaneZewnętrzne_450</vt:lpstr>
      <vt:lpstr>'ES2'!DaneZewnętrzne_450</vt:lpstr>
      <vt:lpstr>ES!DaneZewnętrzne_451</vt:lpstr>
      <vt:lpstr>'ES2'!DaneZewnętrzne_451</vt:lpstr>
      <vt:lpstr>ES!DaneZewnętrzne_452</vt:lpstr>
      <vt:lpstr>'ES2'!DaneZewnętrzne_452</vt:lpstr>
      <vt:lpstr>ES!DaneZewnętrzne_453</vt:lpstr>
      <vt:lpstr>'ES2'!DaneZewnętrzne_453</vt:lpstr>
      <vt:lpstr>ES!DaneZewnętrzne_454</vt:lpstr>
      <vt:lpstr>'ES2'!DaneZewnętrzne_454</vt:lpstr>
      <vt:lpstr>ES!DaneZewnętrzne_455</vt:lpstr>
      <vt:lpstr>'ES2'!DaneZewnętrzne_455</vt:lpstr>
      <vt:lpstr>ES!DaneZewnętrzne_456</vt:lpstr>
      <vt:lpstr>'ES2'!DaneZewnętrzne_456</vt:lpstr>
      <vt:lpstr>ES!DaneZewnętrzne_457</vt:lpstr>
      <vt:lpstr>'ES2'!DaneZewnętrzne_457</vt:lpstr>
      <vt:lpstr>ES!DaneZewnętrzne_458</vt:lpstr>
      <vt:lpstr>'ES2'!DaneZewnętrzne_458</vt:lpstr>
      <vt:lpstr>ES!DaneZewnętrzne_459</vt:lpstr>
      <vt:lpstr>'ES2'!DaneZewnętrzne_459</vt:lpstr>
      <vt:lpstr>ES!DaneZewnętrzne_46</vt:lpstr>
      <vt:lpstr>'ES2'!DaneZewnętrzne_46</vt:lpstr>
      <vt:lpstr>ES!DaneZewnętrzne_460</vt:lpstr>
      <vt:lpstr>'ES2'!DaneZewnętrzne_460</vt:lpstr>
      <vt:lpstr>ES!DaneZewnętrzne_461</vt:lpstr>
      <vt:lpstr>'ES2'!DaneZewnętrzne_461</vt:lpstr>
      <vt:lpstr>ES!DaneZewnętrzne_462</vt:lpstr>
      <vt:lpstr>'ES2'!DaneZewnętrzne_462</vt:lpstr>
      <vt:lpstr>ES!DaneZewnętrzne_463</vt:lpstr>
      <vt:lpstr>'ES2'!DaneZewnętrzne_463</vt:lpstr>
      <vt:lpstr>ES!DaneZewnętrzne_464</vt:lpstr>
      <vt:lpstr>'ES2'!DaneZewnętrzne_464</vt:lpstr>
      <vt:lpstr>ES!DaneZewnętrzne_465</vt:lpstr>
      <vt:lpstr>'ES2'!DaneZewnętrzne_465</vt:lpstr>
      <vt:lpstr>ES!DaneZewnętrzne_466</vt:lpstr>
      <vt:lpstr>'ES2'!DaneZewnętrzne_466</vt:lpstr>
      <vt:lpstr>ES!DaneZewnętrzne_467</vt:lpstr>
      <vt:lpstr>'ES2'!DaneZewnętrzne_467</vt:lpstr>
      <vt:lpstr>ES!DaneZewnętrzne_468</vt:lpstr>
      <vt:lpstr>'ES2'!DaneZewnętrzne_468</vt:lpstr>
      <vt:lpstr>ES!DaneZewnętrzne_469</vt:lpstr>
      <vt:lpstr>'ES2'!DaneZewnętrzne_469</vt:lpstr>
      <vt:lpstr>ES!DaneZewnętrzne_47</vt:lpstr>
      <vt:lpstr>'ES2'!DaneZewnętrzne_47</vt:lpstr>
      <vt:lpstr>ES!DaneZewnętrzne_470</vt:lpstr>
      <vt:lpstr>'ES2'!DaneZewnętrzne_470</vt:lpstr>
      <vt:lpstr>ES!DaneZewnętrzne_471</vt:lpstr>
      <vt:lpstr>'ES2'!DaneZewnętrzne_471</vt:lpstr>
      <vt:lpstr>ES!DaneZewnętrzne_472</vt:lpstr>
      <vt:lpstr>'ES2'!DaneZewnętrzne_472</vt:lpstr>
      <vt:lpstr>ES!DaneZewnętrzne_473</vt:lpstr>
      <vt:lpstr>'ES2'!DaneZewnętrzne_473</vt:lpstr>
      <vt:lpstr>ES!DaneZewnętrzne_474</vt:lpstr>
      <vt:lpstr>'ES2'!DaneZewnętrzne_474</vt:lpstr>
      <vt:lpstr>ES!DaneZewnętrzne_475</vt:lpstr>
      <vt:lpstr>'ES2'!DaneZewnętrzne_475</vt:lpstr>
      <vt:lpstr>ES!DaneZewnętrzne_476</vt:lpstr>
      <vt:lpstr>'ES2'!DaneZewnętrzne_476</vt:lpstr>
      <vt:lpstr>ES!DaneZewnętrzne_477</vt:lpstr>
      <vt:lpstr>'ES2'!DaneZewnętrzne_477</vt:lpstr>
      <vt:lpstr>ES!DaneZewnętrzne_478</vt:lpstr>
      <vt:lpstr>'ES2'!DaneZewnętrzne_478</vt:lpstr>
      <vt:lpstr>ES!DaneZewnętrzne_479</vt:lpstr>
      <vt:lpstr>'ES2'!DaneZewnętrzne_479</vt:lpstr>
      <vt:lpstr>ES!DaneZewnętrzne_48</vt:lpstr>
      <vt:lpstr>'ES2'!DaneZewnętrzne_48</vt:lpstr>
      <vt:lpstr>ES!DaneZewnętrzne_480</vt:lpstr>
      <vt:lpstr>'ES2'!DaneZewnętrzne_480</vt:lpstr>
      <vt:lpstr>ES!DaneZewnętrzne_481</vt:lpstr>
      <vt:lpstr>'ES2'!DaneZewnętrzne_481</vt:lpstr>
      <vt:lpstr>ES!DaneZewnętrzne_482</vt:lpstr>
      <vt:lpstr>'ES2'!DaneZewnętrzne_482</vt:lpstr>
      <vt:lpstr>ES!DaneZewnętrzne_483</vt:lpstr>
      <vt:lpstr>'ES2'!DaneZewnętrzne_483</vt:lpstr>
      <vt:lpstr>ES!DaneZewnętrzne_484</vt:lpstr>
      <vt:lpstr>'ES2'!DaneZewnętrzne_484</vt:lpstr>
      <vt:lpstr>ES!DaneZewnętrzne_485</vt:lpstr>
      <vt:lpstr>'ES2'!DaneZewnętrzne_485</vt:lpstr>
      <vt:lpstr>ES!DaneZewnętrzne_486</vt:lpstr>
      <vt:lpstr>'ES2'!DaneZewnętrzne_486</vt:lpstr>
      <vt:lpstr>ES!DaneZewnętrzne_487</vt:lpstr>
      <vt:lpstr>'ES2'!DaneZewnętrzne_487</vt:lpstr>
      <vt:lpstr>ES!DaneZewnętrzne_488</vt:lpstr>
      <vt:lpstr>'ES2'!DaneZewnętrzne_488</vt:lpstr>
      <vt:lpstr>ES!DaneZewnętrzne_489</vt:lpstr>
      <vt:lpstr>'ES2'!DaneZewnętrzne_489</vt:lpstr>
      <vt:lpstr>ES!DaneZewnętrzne_49</vt:lpstr>
      <vt:lpstr>'ES2'!DaneZewnętrzne_49</vt:lpstr>
      <vt:lpstr>ES!DaneZewnętrzne_490</vt:lpstr>
      <vt:lpstr>'ES2'!DaneZewnętrzne_490</vt:lpstr>
      <vt:lpstr>ES!DaneZewnętrzne_491</vt:lpstr>
      <vt:lpstr>'ES2'!DaneZewnętrzne_491</vt:lpstr>
      <vt:lpstr>ES!DaneZewnętrzne_492</vt:lpstr>
      <vt:lpstr>'ES2'!DaneZewnętrzne_492</vt:lpstr>
      <vt:lpstr>ES!DaneZewnętrzne_493</vt:lpstr>
      <vt:lpstr>'ES2'!DaneZewnętrzne_493</vt:lpstr>
      <vt:lpstr>ES!DaneZewnętrzne_494</vt:lpstr>
      <vt:lpstr>'ES2'!DaneZewnętrzne_494</vt:lpstr>
      <vt:lpstr>ES!DaneZewnętrzne_495</vt:lpstr>
      <vt:lpstr>'ES2'!DaneZewnętrzne_495</vt:lpstr>
      <vt:lpstr>ES!DaneZewnętrzne_496</vt:lpstr>
      <vt:lpstr>'ES2'!DaneZewnętrzne_496</vt:lpstr>
      <vt:lpstr>ES!DaneZewnętrzne_497</vt:lpstr>
      <vt:lpstr>'ES2'!DaneZewnętrzne_497</vt:lpstr>
      <vt:lpstr>ES!DaneZewnętrzne_498</vt:lpstr>
      <vt:lpstr>'ES2'!DaneZewnętrzne_498</vt:lpstr>
      <vt:lpstr>ES!DaneZewnętrzne_499</vt:lpstr>
      <vt:lpstr>'ES2'!DaneZewnętrzne_499</vt:lpstr>
      <vt:lpstr>ES!DaneZewnętrzne_5</vt:lpstr>
      <vt:lpstr>'ES2'!DaneZewnętrzne_5</vt:lpstr>
      <vt:lpstr>ES!DaneZewnętrzne_50</vt:lpstr>
      <vt:lpstr>'ES2'!DaneZewnętrzne_50</vt:lpstr>
      <vt:lpstr>ES!DaneZewnętrzne_500</vt:lpstr>
      <vt:lpstr>'ES2'!DaneZewnętrzne_500</vt:lpstr>
      <vt:lpstr>ES!DaneZewnętrzne_501</vt:lpstr>
      <vt:lpstr>'ES2'!DaneZewnętrzne_501</vt:lpstr>
      <vt:lpstr>ES!DaneZewnętrzne_502</vt:lpstr>
      <vt:lpstr>'ES2'!DaneZewnętrzne_502</vt:lpstr>
      <vt:lpstr>ES!DaneZewnętrzne_503</vt:lpstr>
      <vt:lpstr>'ES2'!DaneZewnętrzne_503</vt:lpstr>
      <vt:lpstr>ES!DaneZewnętrzne_504</vt:lpstr>
      <vt:lpstr>'ES2'!DaneZewnętrzne_504</vt:lpstr>
      <vt:lpstr>ES!DaneZewnętrzne_505</vt:lpstr>
      <vt:lpstr>'ES2'!DaneZewnętrzne_505</vt:lpstr>
      <vt:lpstr>ES!DaneZewnętrzne_506</vt:lpstr>
      <vt:lpstr>'ES2'!DaneZewnętrzne_506</vt:lpstr>
      <vt:lpstr>ES!DaneZewnętrzne_507</vt:lpstr>
      <vt:lpstr>'ES2'!DaneZewnętrzne_507</vt:lpstr>
      <vt:lpstr>ES!DaneZewnętrzne_508</vt:lpstr>
      <vt:lpstr>'ES2'!DaneZewnętrzne_508</vt:lpstr>
      <vt:lpstr>ES!DaneZewnętrzne_509</vt:lpstr>
      <vt:lpstr>'ES2'!DaneZewnętrzne_509</vt:lpstr>
      <vt:lpstr>ES!DaneZewnętrzne_51</vt:lpstr>
      <vt:lpstr>'ES2'!DaneZewnętrzne_51</vt:lpstr>
      <vt:lpstr>ES!DaneZewnętrzne_510</vt:lpstr>
      <vt:lpstr>'ES2'!DaneZewnętrzne_510</vt:lpstr>
      <vt:lpstr>ES!DaneZewnętrzne_511</vt:lpstr>
      <vt:lpstr>'ES2'!DaneZewnętrzne_511</vt:lpstr>
      <vt:lpstr>ES!DaneZewnętrzne_512</vt:lpstr>
      <vt:lpstr>'ES2'!DaneZewnętrzne_512</vt:lpstr>
      <vt:lpstr>ES!DaneZewnętrzne_513</vt:lpstr>
      <vt:lpstr>'ES2'!DaneZewnętrzne_513</vt:lpstr>
      <vt:lpstr>ES!DaneZewnętrzne_514</vt:lpstr>
      <vt:lpstr>'ES2'!DaneZewnętrzne_514</vt:lpstr>
      <vt:lpstr>ES!DaneZewnętrzne_515</vt:lpstr>
      <vt:lpstr>'ES2'!DaneZewnętrzne_515</vt:lpstr>
      <vt:lpstr>ES!DaneZewnętrzne_516</vt:lpstr>
      <vt:lpstr>'ES2'!DaneZewnętrzne_516</vt:lpstr>
      <vt:lpstr>ES!DaneZewnętrzne_517</vt:lpstr>
      <vt:lpstr>'ES2'!DaneZewnętrzne_517</vt:lpstr>
      <vt:lpstr>ES!DaneZewnętrzne_518</vt:lpstr>
      <vt:lpstr>'ES2'!DaneZewnętrzne_518</vt:lpstr>
      <vt:lpstr>ES!DaneZewnętrzne_519</vt:lpstr>
      <vt:lpstr>'ES2'!DaneZewnętrzne_519</vt:lpstr>
      <vt:lpstr>ES!DaneZewnętrzne_52</vt:lpstr>
      <vt:lpstr>'ES2'!DaneZewnętrzne_52</vt:lpstr>
      <vt:lpstr>ES!DaneZewnętrzne_520</vt:lpstr>
      <vt:lpstr>'ES2'!DaneZewnętrzne_520</vt:lpstr>
      <vt:lpstr>ES!DaneZewnętrzne_521</vt:lpstr>
      <vt:lpstr>'ES2'!DaneZewnętrzne_521</vt:lpstr>
      <vt:lpstr>ES!DaneZewnętrzne_522</vt:lpstr>
      <vt:lpstr>'ES2'!DaneZewnętrzne_522</vt:lpstr>
      <vt:lpstr>ES!DaneZewnętrzne_523</vt:lpstr>
      <vt:lpstr>'ES2'!DaneZewnętrzne_523</vt:lpstr>
      <vt:lpstr>ES!DaneZewnętrzne_524</vt:lpstr>
      <vt:lpstr>'ES2'!DaneZewnętrzne_524</vt:lpstr>
      <vt:lpstr>ES!DaneZewnętrzne_525</vt:lpstr>
      <vt:lpstr>'ES2'!DaneZewnętrzne_525</vt:lpstr>
      <vt:lpstr>ES!DaneZewnętrzne_526</vt:lpstr>
      <vt:lpstr>'ES2'!DaneZewnętrzne_526</vt:lpstr>
      <vt:lpstr>ES!DaneZewnętrzne_527</vt:lpstr>
      <vt:lpstr>'ES2'!DaneZewnętrzne_527</vt:lpstr>
      <vt:lpstr>ES!DaneZewnętrzne_528</vt:lpstr>
      <vt:lpstr>'ES2'!DaneZewnętrzne_528</vt:lpstr>
      <vt:lpstr>ES!DaneZewnętrzne_529</vt:lpstr>
      <vt:lpstr>'ES2'!DaneZewnętrzne_529</vt:lpstr>
      <vt:lpstr>ES!DaneZewnętrzne_53</vt:lpstr>
      <vt:lpstr>'ES2'!DaneZewnętrzne_53</vt:lpstr>
      <vt:lpstr>ES!DaneZewnętrzne_530</vt:lpstr>
      <vt:lpstr>'ES2'!DaneZewnętrzne_530</vt:lpstr>
      <vt:lpstr>ES!DaneZewnętrzne_531</vt:lpstr>
      <vt:lpstr>'ES2'!DaneZewnętrzne_531</vt:lpstr>
      <vt:lpstr>ES!DaneZewnętrzne_532</vt:lpstr>
      <vt:lpstr>'ES2'!DaneZewnętrzne_532</vt:lpstr>
      <vt:lpstr>ES!DaneZewnętrzne_533</vt:lpstr>
      <vt:lpstr>'ES2'!DaneZewnętrzne_533</vt:lpstr>
      <vt:lpstr>ES!DaneZewnętrzne_534</vt:lpstr>
      <vt:lpstr>'ES2'!DaneZewnętrzne_534</vt:lpstr>
      <vt:lpstr>ES!DaneZewnętrzne_535</vt:lpstr>
      <vt:lpstr>'ES2'!DaneZewnętrzne_535</vt:lpstr>
      <vt:lpstr>ES!DaneZewnętrzne_536</vt:lpstr>
      <vt:lpstr>'ES2'!DaneZewnętrzne_536</vt:lpstr>
      <vt:lpstr>ES!DaneZewnętrzne_537</vt:lpstr>
      <vt:lpstr>'ES2'!DaneZewnętrzne_537</vt:lpstr>
      <vt:lpstr>ES!DaneZewnętrzne_538</vt:lpstr>
      <vt:lpstr>'ES2'!DaneZewnętrzne_538</vt:lpstr>
      <vt:lpstr>ES!DaneZewnętrzne_539</vt:lpstr>
      <vt:lpstr>'ES2'!DaneZewnętrzne_539</vt:lpstr>
      <vt:lpstr>ES!DaneZewnętrzne_54</vt:lpstr>
      <vt:lpstr>'ES2'!DaneZewnętrzne_54</vt:lpstr>
      <vt:lpstr>ES!DaneZewnętrzne_540</vt:lpstr>
      <vt:lpstr>'ES2'!DaneZewnętrzne_540</vt:lpstr>
      <vt:lpstr>ES!DaneZewnętrzne_541</vt:lpstr>
      <vt:lpstr>'ES2'!DaneZewnętrzne_541</vt:lpstr>
      <vt:lpstr>ES!DaneZewnętrzne_542</vt:lpstr>
      <vt:lpstr>'ES2'!DaneZewnętrzne_542</vt:lpstr>
      <vt:lpstr>ES!DaneZewnętrzne_543</vt:lpstr>
      <vt:lpstr>'ES2'!DaneZewnętrzne_543</vt:lpstr>
      <vt:lpstr>ES!DaneZewnętrzne_544</vt:lpstr>
      <vt:lpstr>'ES2'!DaneZewnętrzne_544</vt:lpstr>
      <vt:lpstr>ES!DaneZewnętrzne_545</vt:lpstr>
      <vt:lpstr>'ES2'!DaneZewnętrzne_545</vt:lpstr>
      <vt:lpstr>ES!DaneZewnętrzne_546</vt:lpstr>
      <vt:lpstr>'ES2'!DaneZewnętrzne_546</vt:lpstr>
      <vt:lpstr>ES!DaneZewnętrzne_547</vt:lpstr>
      <vt:lpstr>'ES2'!DaneZewnętrzne_547</vt:lpstr>
      <vt:lpstr>ES!DaneZewnętrzne_548</vt:lpstr>
      <vt:lpstr>'ES2'!DaneZewnętrzne_548</vt:lpstr>
      <vt:lpstr>ES!DaneZewnętrzne_549</vt:lpstr>
      <vt:lpstr>'ES2'!DaneZewnętrzne_549</vt:lpstr>
      <vt:lpstr>ES!DaneZewnętrzne_55</vt:lpstr>
      <vt:lpstr>'ES2'!DaneZewnętrzne_55</vt:lpstr>
      <vt:lpstr>ES!DaneZewnętrzne_550</vt:lpstr>
      <vt:lpstr>'ES2'!DaneZewnętrzne_550</vt:lpstr>
      <vt:lpstr>ES!DaneZewnętrzne_551</vt:lpstr>
      <vt:lpstr>'ES2'!DaneZewnętrzne_551</vt:lpstr>
      <vt:lpstr>ES!DaneZewnętrzne_552</vt:lpstr>
      <vt:lpstr>'ES2'!DaneZewnętrzne_552</vt:lpstr>
      <vt:lpstr>ES!DaneZewnętrzne_553</vt:lpstr>
      <vt:lpstr>'ES2'!DaneZewnętrzne_553</vt:lpstr>
      <vt:lpstr>ES!DaneZewnętrzne_554</vt:lpstr>
      <vt:lpstr>'ES2'!DaneZewnętrzne_554</vt:lpstr>
      <vt:lpstr>ES!DaneZewnętrzne_555</vt:lpstr>
      <vt:lpstr>'ES2'!DaneZewnętrzne_555</vt:lpstr>
      <vt:lpstr>ES!DaneZewnętrzne_556</vt:lpstr>
      <vt:lpstr>'ES2'!DaneZewnętrzne_556</vt:lpstr>
      <vt:lpstr>ES!DaneZewnętrzne_557</vt:lpstr>
      <vt:lpstr>'ES2'!DaneZewnętrzne_557</vt:lpstr>
      <vt:lpstr>ES!DaneZewnętrzne_558</vt:lpstr>
      <vt:lpstr>'ES2'!DaneZewnętrzne_558</vt:lpstr>
      <vt:lpstr>ES!DaneZewnętrzne_559</vt:lpstr>
      <vt:lpstr>'ES2'!DaneZewnętrzne_559</vt:lpstr>
      <vt:lpstr>ES!DaneZewnętrzne_56</vt:lpstr>
      <vt:lpstr>'ES2'!DaneZewnętrzne_56</vt:lpstr>
      <vt:lpstr>ES!DaneZewnętrzne_560</vt:lpstr>
      <vt:lpstr>'ES2'!DaneZewnętrzne_560</vt:lpstr>
      <vt:lpstr>ES!DaneZewnętrzne_561</vt:lpstr>
      <vt:lpstr>'ES2'!DaneZewnętrzne_561</vt:lpstr>
      <vt:lpstr>ES!DaneZewnętrzne_562</vt:lpstr>
      <vt:lpstr>'ES2'!DaneZewnętrzne_562</vt:lpstr>
      <vt:lpstr>ES!DaneZewnętrzne_563</vt:lpstr>
      <vt:lpstr>'ES2'!DaneZewnętrzne_563</vt:lpstr>
      <vt:lpstr>ES!DaneZewnętrzne_564</vt:lpstr>
      <vt:lpstr>'ES2'!DaneZewnętrzne_564</vt:lpstr>
      <vt:lpstr>ES!DaneZewnętrzne_565</vt:lpstr>
      <vt:lpstr>'ES2'!DaneZewnętrzne_565</vt:lpstr>
      <vt:lpstr>ES!DaneZewnętrzne_566</vt:lpstr>
      <vt:lpstr>'ES2'!DaneZewnętrzne_566</vt:lpstr>
      <vt:lpstr>ES!DaneZewnętrzne_567</vt:lpstr>
      <vt:lpstr>'ES2'!DaneZewnętrzne_567</vt:lpstr>
      <vt:lpstr>ES!DaneZewnętrzne_568</vt:lpstr>
      <vt:lpstr>'ES2'!DaneZewnętrzne_568</vt:lpstr>
      <vt:lpstr>ES!DaneZewnętrzne_569</vt:lpstr>
      <vt:lpstr>'ES2'!DaneZewnętrzne_569</vt:lpstr>
      <vt:lpstr>ES!DaneZewnętrzne_57</vt:lpstr>
      <vt:lpstr>'ES2'!DaneZewnętrzne_57</vt:lpstr>
      <vt:lpstr>ES!DaneZewnętrzne_570</vt:lpstr>
      <vt:lpstr>'ES2'!DaneZewnętrzne_570</vt:lpstr>
      <vt:lpstr>ES!DaneZewnętrzne_571</vt:lpstr>
      <vt:lpstr>'ES2'!DaneZewnętrzne_571</vt:lpstr>
      <vt:lpstr>ES!DaneZewnętrzne_572</vt:lpstr>
      <vt:lpstr>'ES2'!DaneZewnętrzne_572</vt:lpstr>
      <vt:lpstr>ES!DaneZewnętrzne_573</vt:lpstr>
      <vt:lpstr>'ES2'!DaneZewnętrzne_573</vt:lpstr>
      <vt:lpstr>ES!DaneZewnętrzne_574</vt:lpstr>
      <vt:lpstr>'ES2'!DaneZewnętrzne_574</vt:lpstr>
      <vt:lpstr>ES!DaneZewnętrzne_575</vt:lpstr>
      <vt:lpstr>'ES2'!DaneZewnętrzne_575</vt:lpstr>
      <vt:lpstr>ES!DaneZewnętrzne_576</vt:lpstr>
      <vt:lpstr>'ES2'!DaneZewnętrzne_576</vt:lpstr>
      <vt:lpstr>ES!DaneZewnętrzne_577</vt:lpstr>
      <vt:lpstr>'ES2'!DaneZewnętrzne_577</vt:lpstr>
      <vt:lpstr>ES!DaneZewnętrzne_578</vt:lpstr>
      <vt:lpstr>'ES2'!DaneZewnętrzne_578</vt:lpstr>
      <vt:lpstr>ES!DaneZewnętrzne_579</vt:lpstr>
      <vt:lpstr>'ES2'!DaneZewnętrzne_579</vt:lpstr>
      <vt:lpstr>ES!DaneZewnętrzne_58</vt:lpstr>
      <vt:lpstr>'ES2'!DaneZewnętrzne_58</vt:lpstr>
      <vt:lpstr>ES!DaneZewnętrzne_580</vt:lpstr>
      <vt:lpstr>'ES2'!DaneZewnętrzne_580</vt:lpstr>
      <vt:lpstr>ES!DaneZewnętrzne_581</vt:lpstr>
      <vt:lpstr>'ES2'!DaneZewnętrzne_581</vt:lpstr>
      <vt:lpstr>ES!DaneZewnętrzne_582</vt:lpstr>
      <vt:lpstr>'ES2'!DaneZewnętrzne_582</vt:lpstr>
      <vt:lpstr>ES!DaneZewnętrzne_583</vt:lpstr>
      <vt:lpstr>'ES2'!DaneZewnętrzne_583</vt:lpstr>
      <vt:lpstr>ES!DaneZewnętrzne_584</vt:lpstr>
      <vt:lpstr>'ES2'!DaneZewnętrzne_584</vt:lpstr>
      <vt:lpstr>ES!DaneZewnętrzne_585</vt:lpstr>
      <vt:lpstr>'ES2'!DaneZewnętrzne_585</vt:lpstr>
      <vt:lpstr>ES!DaneZewnętrzne_586</vt:lpstr>
      <vt:lpstr>'ES2'!DaneZewnętrzne_586</vt:lpstr>
      <vt:lpstr>ES!DaneZewnętrzne_587</vt:lpstr>
      <vt:lpstr>'ES2'!DaneZewnętrzne_587</vt:lpstr>
      <vt:lpstr>ES!DaneZewnętrzne_588</vt:lpstr>
      <vt:lpstr>'ES2'!DaneZewnętrzne_588</vt:lpstr>
      <vt:lpstr>ES!DaneZewnętrzne_589</vt:lpstr>
      <vt:lpstr>'ES2'!DaneZewnętrzne_589</vt:lpstr>
      <vt:lpstr>ES!DaneZewnętrzne_59</vt:lpstr>
      <vt:lpstr>'ES2'!DaneZewnętrzne_59</vt:lpstr>
      <vt:lpstr>ES!DaneZewnętrzne_590</vt:lpstr>
      <vt:lpstr>'ES2'!DaneZewnętrzne_590</vt:lpstr>
      <vt:lpstr>ES!DaneZewnętrzne_591</vt:lpstr>
      <vt:lpstr>'ES2'!DaneZewnętrzne_591</vt:lpstr>
      <vt:lpstr>ES!DaneZewnętrzne_592</vt:lpstr>
      <vt:lpstr>'ES2'!DaneZewnętrzne_592</vt:lpstr>
      <vt:lpstr>ES!DaneZewnętrzne_593</vt:lpstr>
      <vt:lpstr>'ES2'!DaneZewnętrzne_593</vt:lpstr>
      <vt:lpstr>ES!DaneZewnętrzne_594</vt:lpstr>
      <vt:lpstr>'ES2'!DaneZewnętrzne_594</vt:lpstr>
      <vt:lpstr>ES!DaneZewnętrzne_595</vt:lpstr>
      <vt:lpstr>'ES2'!DaneZewnętrzne_595</vt:lpstr>
      <vt:lpstr>ES!DaneZewnętrzne_596</vt:lpstr>
      <vt:lpstr>'ES2'!DaneZewnętrzne_596</vt:lpstr>
      <vt:lpstr>ES!DaneZewnętrzne_597</vt:lpstr>
      <vt:lpstr>'ES2'!DaneZewnętrzne_597</vt:lpstr>
      <vt:lpstr>ES!DaneZewnętrzne_598</vt:lpstr>
      <vt:lpstr>'ES2'!DaneZewnętrzne_598</vt:lpstr>
      <vt:lpstr>ES!DaneZewnętrzne_599</vt:lpstr>
      <vt:lpstr>'ES2'!DaneZewnętrzne_599</vt:lpstr>
      <vt:lpstr>ES!DaneZewnętrzne_6</vt:lpstr>
      <vt:lpstr>'ES2'!DaneZewnętrzne_6</vt:lpstr>
      <vt:lpstr>ES!DaneZewnętrzne_60</vt:lpstr>
      <vt:lpstr>'ES2'!DaneZewnętrzne_60</vt:lpstr>
      <vt:lpstr>ES!DaneZewnętrzne_600</vt:lpstr>
      <vt:lpstr>'ES2'!DaneZewnętrzne_600</vt:lpstr>
      <vt:lpstr>ES!DaneZewnętrzne_601</vt:lpstr>
      <vt:lpstr>'ES2'!DaneZewnętrzne_601</vt:lpstr>
      <vt:lpstr>ES!DaneZewnętrzne_602</vt:lpstr>
      <vt:lpstr>'ES2'!DaneZewnętrzne_602</vt:lpstr>
      <vt:lpstr>ES!DaneZewnętrzne_603</vt:lpstr>
      <vt:lpstr>'ES2'!DaneZewnętrzne_603</vt:lpstr>
      <vt:lpstr>ES!DaneZewnętrzne_604</vt:lpstr>
      <vt:lpstr>'ES2'!DaneZewnętrzne_604</vt:lpstr>
      <vt:lpstr>ES!DaneZewnętrzne_605</vt:lpstr>
      <vt:lpstr>'ES2'!DaneZewnętrzne_605</vt:lpstr>
      <vt:lpstr>ES!DaneZewnętrzne_606</vt:lpstr>
      <vt:lpstr>'ES2'!DaneZewnętrzne_606</vt:lpstr>
      <vt:lpstr>ES!DaneZewnętrzne_607</vt:lpstr>
      <vt:lpstr>'ES2'!DaneZewnętrzne_607</vt:lpstr>
      <vt:lpstr>ES!DaneZewnętrzne_608</vt:lpstr>
      <vt:lpstr>'ES2'!DaneZewnętrzne_608</vt:lpstr>
      <vt:lpstr>ES!DaneZewnętrzne_609</vt:lpstr>
      <vt:lpstr>'ES2'!DaneZewnętrzne_609</vt:lpstr>
      <vt:lpstr>ES!DaneZewnętrzne_61</vt:lpstr>
      <vt:lpstr>'ES2'!DaneZewnętrzne_61</vt:lpstr>
      <vt:lpstr>ES!DaneZewnętrzne_610</vt:lpstr>
      <vt:lpstr>'ES2'!DaneZewnętrzne_610</vt:lpstr>
      <vt:lpstr>ES!DaneZewnętrzne_611</vt:lpstr>
      <vt:lpstr>'ES2'!DaneZewnętrzne_611</vt:lpstr>
      <vt:lpstr>ES!DaneZewnętrzne_612</vt:lpstr>
      <vt:lpstr>'ES2'!DaneZewnętrzne_612</vt:lpstr>
      <vt:lpstr>ES!DaneZewnętrzne_613</vt:lpstr>
      <vt:lpstr>'ES2'!DaneZewnętrzne_613</vt:lpstr>
      <vt:lpstr>ES!DaneZewnętrzne_614</vt:lpstr>
      <vt:lpstr>'ES2'!DaneZewnętrzne_614</vt:lpstr>
      <vt:lpstr>ES!DaneZewnętrzne_615</vt:lpstr>
      <vt:lpstr>'ES2'!DaneZewnętrzne_615</vt:lpstr>
      <vt:lpstr>ES!DaneZewnętrzne_616</vt:lpstr>
      <vt:lpstr>'ES2'!DaneZewnętrzne_616</vt:lpstr>
      <vt:lpstr>ES!DaneZewnętrzne_617</vt:lpstr>
      <vt:lpstr>'ES2'!DaneZewnętrzne_617</vt:lpstr>
      <vt:lpstr>ES!DaneZewnętrzne_618</vt:lpstr>
      <vt:lpstr>'ES2'!DaneZewnętrzne_618</vt:lpstr>
      <vt:lpstr>ES!DaneZewnętrzne_619</vt:lpstr>
      <vt:lpstr>'ES2'!DaneZewnętrzne_619</vt:lpstr>
      <vt:lpstr>ES!DaneZewnętrzne_62</vt:lpstr>
      <vt:lpstr>'ES2'!DaneZewnętrzne_62</vt:lpstr>
      <vt:lpstr>ES!DaneZewnętrzne_620</vt:lpstr>
      <vt:lpstr>'ES2'!DaneZewnętrzne_620</vt:lpstr>
      <vt:lpstr>ES!DaneZewnętrzne_621</vt:lpstr>
      <vt:lpstr>'ES2'!DaneZewnętrzne_621</vt:lpstr>
      <vt:lpstr>ES!DaneZewnętrzne_622</vt:lpstr>
      <vt:lpstr>'ES2'!DaneZewnętrzne_622</vt:lpstr>
      <vt:lpstr>ES!DaneZewnętrzne_623</vt:lpstr>
      <vt:lpstr>'ES2'!DaneZewnętrzne_623</vt:lpstr>
      <vt:lpstr>ES!DaneZewnętrzne_624</vt:lpstr>
      <vt:lpstr>'ES2'!DaneZewnętrzne_624</vt:lpstr>
      <vt:lpstr>ES!DaneZewnętrzne_625</vt:lpstr>
      <vt:lpstr>'ES2'!DaneZewnętrzne_625</vt:lpstr>
      <vt:lpstr>ES!DaneZewnętrzne_626</vt:lpstr>
      <vt:lpstr>'ES2'!DaneZewnętrzne_626</vt:lpstr>
      <vt:lpstr>ES!DaneZewnętrzne_627</vt:lpstr>
      <vt:lpstr>'ES2'!DaneZewnętrzne_627</vt:lpstr>
      <vt:lpstr>ES!DaneZewnętrzne_628</vt:lpstr>
      <vt:lpstr>'ES2'!DaneZewnętrzne_628</vt:lpstr>
      <vt:lpstr>ES!DaneZewnętrzne_629</vt:lpstr>
      <vt:lpstr>'ES2'!DaneZewnętrzne_629</vt:lpstr>
      <vt:lpstr>ES!DaneZewnętrzne_63</vt:lpstr>
      <vt:lpstr>'ES2'!DaneZewnętrzne_63</vt:lpstr>
      <vt:lpstr>ES!DaneZewnętrzne_630</vt:lpstr>
      <vt:lpstr>'ES2'!DaneZewnętrzne_630</vt:lpstr>
      <vt:lpstr>ES!DaneZewnętrzne_631</vt:lpstr>
      <vt:lpstr>'ES2'!DaneZewnętrzne_631</vt:lpstr>
      <vt:lpstr>ES!DaneZewnętrzne_632</vt:lpstr>
      <vt:lpstr>'ES2'!DaneZewnętrzne_632</vt:lpstr>
      <vt:lpstr>ES!DaneZewnętrzne_633</vt:lpstr>
      <vt:lpstr>'ES2'!DaneZewnętrzne_633</vt:lpstr>
      <vt:lpstr>ES!DaneZewnętrzne_634</vt:lpstr>
      <vt:lpstr>'ES2'!DaneZewnętrzne_634</vt:lpstr>
      <vt:lpstr>ES!DaneZewnętrzne_635</vt:lpstr>
      <vt:lpstr>'ES2'!DaneZewnętrzne_635</vt:lpstr>
      <vt:lpstr>ES!DaneZewnętrzne_636</vt:lpstr>
      <vt:lpstr>'ES2'!DaneZewnętrzne_636</vt:lpstr>
      <vt:lpstr>ES!DaneZewnętrzne_637</vt:lpstr>
      <vt:lpstr>'ES2'!DaneZewnętrzne_637</vt:lpstr>
      <vt:lpstr>ES!DaneZewnętrzne_638</vt:lpstr>
      <vt:lpstr>'ES2'!DaneZewnętrzne_638</vt:lpstr>
      <vt:lpstr>ES!DaneZewnętrzne_639</vt:lpstr>
      <vt:lpstr>'ES2'!DaneZewnętrzne_639</vt:lpstr>
      <vt:lpstr>ES!DaneZewnętrzne_64</vt:lpstr>
      <vt:lpstr>'ES2'!DaneZewnętrzne_64</vt:lpstr>
      <vt:lpstr>ES!DaneZewnętrzne_640</vt:lpstr>
      <vt:lpstr>'ES2'!DaneZewnętrzne_640</vt:lpstr>
      <vt:lpstr>ES!DaneZewnętrzne_641</vt:lpstr>
      <vt:lpstr>'ES2'!DaneZewnętrzne_641</vt:lpstr>
      <vt:lpstr>ES!DaneZewnętrzne_642</vt:lpstr>
      <vt:lpstr>'ES2'!DaneZewnętrzne_642</vt:lpstr>
      <vt:lpstr>ES!DaneZewnętrzne_643</vt:lpstr>
      <vt:lpstr>'ES2'!DaneZewnętrzne_643</vt:lpstr>
      <vt:lpstr>ES!DaneZewnętrzne_644</vt:lpstr>
      <vt:lpstr>'ES2'!DaneZewnętrzne_644</vt:lpstr>
      <vt:lpstr>ES!DaneZewnętrzne_645</vt:lpstr>
      <vt:lpstr>'ES2'!DaneZewnętrzne_645</vt:lpstr>
      <vt:lpstr>ES!DaneZewnętrzne_646</vt:lpstr>
      <vt:lpstr>'ES2'!DaneZewnętrzne_646</vt:lpstr>
      <vt:lpstr>ES!DaneZewnętrzne_647</vt:lpstr>
      <vt:lpstr>'ES2'!DaneZewnętrzne_647</vt:lpstr>
      <vt:lpstr>ES!DaneZewnętrzne_648</vt:lpstr>
      <vt:lpstr>'ES2'!DaneZewnętrzne_648</vt:lpstr>
      <vt:lpstr>ES!DaneZewnętrzne_649</vt:lpstr>
      <vt:lpstr>'ES2'!DaneZewnętrzne_649</vt:lpstr>
      <vt:lpstr>ES!DaneZewnętrzne_65</vt:lpstr>
      <vt:lpstr>'ES2'!DaneZewnętrzne_65</vt:lpstr>
      <vt:lpstr>ES!DaneZewnętrzne_650</vt:lpstr>
      <vt:lpstr>'ES2'!DaneZewnętrzne_650</vt:lpstr>
      <vt:lpstr>ES!DaneZewnętrzne_651</vt:lpstr>
      <vt:lpstr>'ES2'!DaneZewnętrzne_651</vt:lpstr>
      <vt:lpstr>ES!DaneZewnętrzne_652</vt:lpstr>
      <vt:lpstr>'ES2'!DaneZewnętrzne_652</vt:lpstr>
      <vt:lpstr>ES!DaneZewnętrzne_653</vt:lpstr>
      <vt:lpstr>'ES2'!DaneZewnętrzne_653</vt:lpstr>
      <vt:lpstr>ES!DaneZewnętrzne_654</vt:lpstr>
      <vt:lpstr>'ES2'!DaneZewnętrzne_654</vt:lpstr>
      <vt:lpstr>ES!DaneZewnętrzne_655</vt:lpstr>
      <vt:lpstr>'ES2'!DaneZewnętrzne_655</vt:lpstr>
      <vt:lpstr>ES!DaneZewnętrzne_656</vt:lpstr>
      <vt:lpstr>'ES2'!DaneZewnętrzne_656</vt:lpstr>
      <vt:lpstr>ES!DaneZewnętrzne_657</vt:lpstr>
      <vt:lpstr>'ES2'!DaneZewnętrzne_657</vt:lpstr>
      <vt:lpstr>ES!DaneZewnętrzne_658</vt:lpstr>
      <vt:lpstr>'ES2'!DaneZewnętrzne_658</vt:lpstr>
      <vt:lpstr>ES!DaneZewnętrzne_659</vt:lpstr>
      <vt:lpstr>'ES2'!DaneZewnętrzne_659</vt:lpstr>
      <vt:lpstr>ES!DaneZewnętrzne_66</vt:lpstr>
      <vt:lpstr>'ES2'!DaneZewnętrzne_66</vt:lpstr>
      <vt:lpstr>ES!DaneZewnętrzne_660</vt:lpstr>
      <vt:lpstr>'ES2'!DaneZewnętrzne_660</vt:lpstr>
      <vt:lpstr>ES!DaneZewnętrzne_661</vt:lpstr>
      <vt:lpstr>'ES2'!DaneZewnętrzne_661</vt:lpstr>
      <vt:lpstr>ES!DaneZewnętrzne_662</vt:lpstr>
      <vt:lpstr>'ES2'!DaneZewnętrzne_662</vt:lpstr>
      <vt:lpstr>ES!DaneZewnętrzne_663</vt:lpstr>
      <vt:lpstr>'ES2'!DaneZewnętrzne_663</vt:lpstr>
      <vt:lpstr>ES!DaneZewnętrzne_664</vt:lpstr>
      <vt:lpstr>'ES2'!DaneZewnętrzne_664</vt:lpstr>
      <vt:lpstr>ES!DaneZewnętrzne_665</vt:lpstr>
      <vt:lpstr>'ES2'!DaneZewnętrzne_665</vt:lpstr>
      <vt:lpstr>ES!DaneZewnętrzne_666</vt:lpstr>
      <vt:lpstr>'ES2'!DaneZewnętrzne_666</vt:lpstr>
      <vt:lpstr>ES!DaneZewnętrzne_667</vt:lpstr>
      <vt:lpstr>'ES2'!DaneZewnętrzne_667</vt:lpstr>
      <vt:lpstr>ES!DaneZewnętrzne_668</vt:lpstr>
      <vt:lpstr>'ES2'!DaneZewnętrzne_668</vt:lpstr>
      <vt:lpstr>ES!DaneZewnętrzne_669</vt:lpstr>
      <vt:lpstr>'ES2'!DaneZewnętrzne_669</vt:lpstr>
      <vt:lpstr>ES!DaneZewnętrzne_67</vt:lpstr>
      <vt:lpstr>'ES2'!DaneZewnętrzne_67</vt:lpstr>
      <vt:lpstr>ES!DaneZewnętrzne_670</vt:lpstr>
      <vt:lpstr>'ES2'!DaneZewnętrzne_670</vt:lpstr>
      <vt:lpstr>ES!DaneZewnętrzne_671</vt:lpstr>
      <vt:lpstr>'ES2'!DaneZewnętrzne_671</vt:lpstr>
      <vt:lpstr>ES!DaneZewnętrzne_672</vt:lpstr>
      <vt:lpstr>'ES2'!DaneZewnętrzne_672</vt:lpstr>
      <vt:lpstr>ES!DaneZewnętrzne_673</vt:lpstr>
      <vt:lpstr>'ES2'!DaneZewnętrzne_673</vt:lpstr>
      <vt:lpstr>ES!DaneZewnętrzne_674</vt:lpstr>
      <vt:lpstr>'ES2'!DaneZewnętrzne_674</vt:lpstr>
      <vt:lpstr>ES!DaneZewnętrzne_675</vt:lpstr>
      <vt:lpstr>'ES2'!DaneZewnętrzne_675</vt:lpstr>
      <vt:lpstr>ES!DaneZewnętrzne_676</vt:lpstr>
      <vt:lpstr>'ES2'!DaneZewnętrzne_676</vt:lpstr>
      <vt:lpstr>ES!DaneZewnętrzne_677</vt:lpstr>
      <vt:lpstr>'ES2'!DaneZewnętrzne_677</vt:lpstr>
      <vt:lpstr>ES!DaneZewnętrzne_678</vt:lpstr>
      <vt:lpstr>'ES2'!DaneZewnętrzne_678</vt:lpstr>
      <vt:lpstr>ES!DaneZewnętrzne_679</vt:lpstr>
      <vt:lpstr>'ES2'!DaneZewnętrzne_679</vt:lpstr>
      <vt:lpstr>ES!DaneZewnętrzne_68</vt:lpstr>
      <vt:lpstr>'ES2'!DaneZewnętrzne_68</vt:lpstr>
      <vt:lpstr>ES!DaneZewnętrzne_680</vt:lpstr>
      <vt:lpstr>'ES2'!DaneZewnętrzne_680</vt:lpstr>
      <vt:lpstr>ES!DaneZewnętrzne_681</vt:lpstr>
      <vt:lpstr>'ES2'!DaneZewnętrzne_681</vt:lpstr>
      <vt:lpstr>ES!DaneZewnętrzne_682</vt:lpstr>
      <vt:lpstr>'ES2'!DaneZewnętrzne_682</vt:lpstr>
      <vt:lpstr>ES!DaneZewnętrzne_683</vt:lpstr>
      <vt:lpstr>'ES2'!DaneZewnętrzne_683</vt:lpstr>
      <vt:lpstr>ES!DaneZewnętrzne_684</vt:lpstr>
      <vt:lpstr>'ES2'!DaneZewnętrzne_684</vt:lpstr>
      <vt:lpstr>ES!DaneZewnętrzne_685</vt:lpstr>
      <vt:lpstr>'ES2'!DaneZewnętrzne_685</vt:lpstr>
      <vt:lpstr>ES!DaneZewnętrzne_686</vt:lpstr>
      <vt:lpstr>'ES2'!DaneZewnętrzne_686</vt:lpstr>
      <vt:lpstr>ES!DaneZewnętrzne_687</vt:lpstr>
      <vt:lpstr>'ES2'!DaneZewnętrzne_687</vt:lpstr>
      <vt:lpstr>ES!DaneZewnętrzne_688</vt:lpstr>
      <vt:lpstr>'ES2'!DaneZewnętrzne_688</vt:lpstr>
      <vt:lpstr>ES!DaneZewnętrzne_689</vt:lpstr>
      <vt:lpstr>'ES2'!DaneZewnętrzne_689</vt:lpstr>
      <vt:lpstr>ES!DaneZewnętrzne_69</vt:lpstr>
      <vt:lpstr>'ES2'!DaneZewnętrzne_69</vt:lpstr>
      <vt:lpstr>ES!DaneZewnętrzne_690</vt:lpstr>
      <vt:lpstr>'ES2'!DaneZewnętrzne_690</vt:lpstr>
      <vt:lpstr>ES!DaneZewnętrzne_691</vt:lpstr>
      <vt:lpstr>'ES2'!DaneZewnętrzne_691</vt:lpstr>
      <vt:lpstr>ES!DaneZewnętrzne_692</vt:lpstr>
      <vt:lpstr>'ES2'!DaneZewnętrzne_692</vt:lpstr>
      <vt:lpstr>ES!DaneZewnętrzne_693</vt:lpstr>
      <vt:lpstr>'ES2'!DaneZewnętrzne_693</vt:lpstr>
      <vt:lpstr>ES!DaneZewnętrzne_694</vt:lpstr>
      <vt:lpstr>'ES2'!DaneZewnętrzne_694</vt:lpstr>
      <vt:lpstr>ES!DaneZewnętrzne_695</vt:lpstr>
      <vt:lpstr>'ES2'!DaneZewnętrzne_695</vt:lpstr>
      <vt:lpstr>ES!DaneZewnętrzne_696</vt:lpstr>
      <vt:lpstr>'ES2'!DaneZewnętrzne_696</vt:lpstr>
      <vt:lpstr>ES!DaneZewnętrzne_697</vt:lpstr>
      <vt:lpstr>'ES2'!DaneZewnętrzne_697</vt:lpstr>
      <vt:lpstr>ES!DaneZewnętrzne_698</vt:lpstr>
      <vt:lpstr>'ES2'!DaneZewnętrzne_698</vt:lpstr>
      <vt:lpstr>ES!DaneZewnętrzne_699</vt:lpstr>
      <vt:lpstr>'ES2'!DaneZewnętrzne_699</vt:lpstr>
      <vt:lpstr>ES!DaneZewnętrzne_7</vt:lpstr>
      <vt:lpstr>'ES2'!DaneZewnętrzne_7</vt:lpstr>
      <vt:lpstr>ES!DaneZewnętrzne_70</vt:lpstr>
      <vt:lpstr>'ES2'!DaneZewnętrzne_70</vt:lpstr>
      <vt:lpstr>ES!DaneZewnętrzne_700</vt:lpstr>
      <vt:lpstr>'ES2'!DaneZewnętrzne_700</vt:lpstr>
      <vt:lpstr>ES!DaneZewnętrzne_701</vt:lpstr>
      <vt:lpstr>'ES2'!DaneZewnętrzne_701</vt:lpstr>
      <vt:lpstr>ES!DaneZewnętrzne_702</vt:lpstr>
      <vt:lpstr>'ES2'!DaneZewnętrzne_702</vt:lpstr>
      <vt:lpstr>ES!DaneZewnętrzne_703</vt:lpstr>
      <vt:lpstr>'ES2'!DaneZewnętrzne_703</vt:lpstr>
      <vt:lpstr>ES!DaneZewnętrzne_704</vt:lpstr>
      <vt:lpstr>'ES2'!DaneZewnętrzne_704</vt:lpstr>
      <vt:lpstr>ES!DaneZewnętrzne_705</vt:lpstr>
      <vt:lpstr>'ES2'!DaneZewnętrzne_705</vt:lpstr>
      <vt:lpstr>ES!DaneZewnętrzne_706</vt:lpstr>
      <vt:lpstr>'ES2'!DaneZewnętrzne_706</vt:lpstr>
      <vt:lpstr>ES!DaneZewnętrzne_707</vt:lpstr>
      <vt:lpstr>'ES2'!DaneZewnętrzne_707</vt:lpstr>
      <vt:lpstr>ES!DaneZewnętrzne_708</vt:lpstr>
      <vt:lpstr>'ES2'!DaneZewnętrzne_708</vt:lpstr>
      <vt:lpstr>ES!DaneZewnętrzne_709</vt:lpstr>
      <vt:lpstr>'ES2'!DaneZewnętrzne_709</vt:lpstr>
      <vt:lpstr>ES!DaneZewnętrzne_71</vt:lpstr>
      <vt:lpstr>'ES2'!DaneZewnętrzne_71</vt:lpstr>
      <vt:lpstr>ES!DaneZewnętrzne_710</vt:lpstr>
      <vt:lpstr>'ES2'!DaneZewnętrzne_710</vt:lpstr>
      <vt:lpstr>ES!DaneZewnętrzne_711</vt:lpstr>
      <vt:lpstr>'ES2'!DaneZewnętrzne_711</vt:lpstr>
      <vt:lpstr>ES!DaneZewnętrzne_712</vt:lpstr>
      <vt:lpstr>'ES2'!DaneZewnętrzne_712</vt:lpstr>
      <vt:lpstr>ES!DaneZewnętrzne_713</vt:lpstr>
      <vt:lpstr>'ES2'!DaneZewnętrzne_713</vt:lpstr>
      <vt:lpstr>ES!DaneZewnętrzne_714</vt:lpstr>
      <vt:lpstr>'ES2'!DaneZewnętrzne_714</vt:lpstr>
      <vt:lpstr>ES!DaneZewnętrzne_715</vt:lpstr>
      <vt:lpstr>'ES2'!DaneZewnętrzne_715</vt:lpstr>
      <vt:lpstr>ES!DaneZewnętrzne_716</vt:lpstr>
      <vt:lpstr>'ES2'!DaneZewnętrzne_716</vt:lpstr>
      <vt:lpstr>ES!DaneZewnętrzne_717</vt:lpstr>
      <vt:lpstr>'ES2'!DaneZewnętrzne_717</vt:lpstr>
      <vt:lpstr>ES!DaneZewnętrzne_718</vt:lpstr>
      <vt:lpstr>'ES2'!DaneZewnętrzne_718</vt:lpstr>
      <vt:lpstr>ES!DaneZewnętrzne_719</vt:lpstr>
      <vt:lpstr>'ES2'!DaneZewnętrzne_719</vt:lpstr>
      <vt:lpstr>ES!DaneZewnętrzne_72</vt:lpstr>
      <vt:lpstr>'ES2'!DaneZewnętrzne_72</vt:lpstr>
      <vt:lpstr>ES!DaneZewnętrzne_720</vt:lpstr>
      <vt:lpstr>'ES2'!DaneZewnętrzne_720</vt:lpstr>
      <vt:lpstr>ES!DaneZewnętrzne_721</vt:lpstr>
      <vt:lpstr>'ES2'!DaneZewnętrzne_721</vt:lpstr>
      <vt:lpstr>ES!DaneZewnętrzne_722</vt:lpstr>
      <vt:lpstr>'ES2'!DaneZewnętrzne_722</vt:lpstr>
      <vt:lpstr>ES!DaneZewnętrzne_723</vt:lpstr>
      <vt:lpstr>'ES2'!DaneZewnętrzne_723</vt:lpstr>
      <vt:lpstr>ES!DaneZewnętrzne_724</vt:lpstr>
      <vt:lpstr>'ES2'!DaneZewnętrzne_724</vt:lpstr>
      <vt:lpstr>ES!DaneZewnętrzne_725</vt:lpstr>
      <vt:lpstr>'ES2'!DaneZewnętrzne_725</vt:lpstr>
      <vt:lpstr>ES!DaneZewnętrzne_726</vt:lpstr>
      <vt:lpstr>'ES2'!DaneZewnętrzne_726</vt:lpstr>
      <vt:lpstr>ES!DaneZewnętrzne_727</vt:lpstr>
      <vt:lpstr>'ES2'!DaneZewnętrzne_727</vt:lpstr>
      <vt:lpstr>ES!DaneZewnętrzne_728</vt:lpstr>
      <vt:lpstr>'ES2'!DaneZewnętrzne_728</vt:lpstr>
      <vt:lpstr>ES!DaneZewnętrzne_729</vt:lpstr>
      <vt:lpstr>'ES2'!DaneZewnętrzne_729</vt:lpstr>
      <vt:lpstr>ES!DaneZewnętrzne_73</vt:lpstr>
      <vt:lpstr>'ES2'!DaneZewnętrzne_73</vt:lpstr>
      <vt:lpstr>ES!DaneZewnętrzne_730</vt:lpstr>
      <vt:lpstr>'ES2'!DaneZewnętrzne_730</vt:lpstr>
      <vt:lpstr>ES!DaneZewnętrzne_731</vt:lpstr>
      <vt:lpstr>'ES2'!DaneZewnętrzne_731</vt:lpstr>
      <vt:lpstr>ES!DaneZewnętrzne_732</vt:lpstr>
      <vt:lpstr>'ES2'!DaneZewnętrzne_732</vt:lpstr>
      <vt:lpstr>ES!DaneZewnętrzne_733</vt:lpstr>
      <vt:lpstr>'ES2'!DaneZewnętrzne_733</vt:lpstr>
      <vt:lpstr>ES!DaneZewnętrzne_734</vt:lpstr>
      <vt:lpstr>'ES2'!DaneZewnętrzne_734</vt:lpstr>
      <vt:lpstr>ES!DaneZewnętrzne_735</vt:lpstr>
      <vt:lpstr>'ES2'!DaneZewnętrzne_735</vt:lpstr>
      <vt:lpstr>ES!DaneZewnętrzne_736</vt:lpstr>
      <vt:lpstr>'ES2'!DaneZewnętrzne_736</vt:lpstr>
      <vt:lpstr>ES!DaneZewnętrzne_737</vt:lpstr>
      <vt:lpstr>'ES2'!DaneZewnętrzne_737</vt:lpstr>
      <vt:lpstr>ES!DaneZewnętrzne_738</vt:lpstr>
      <vt:lpstr>'ES2'!DaneZewnętrzne_738</vt:lpstr>
      <vt:lpstr>ES!DaneZewnętrzne_739</vt:lpstr>
      <vt:lpstr>'ES2'!DaneZewnętrzne_739</vt:lpstr>
      <vt:lpstr>ES!DaneZewnętrzne_74</vt:lpstr>
      <vt:lpstr>'ES2'!DaneZewnętrzne_74</vt:lpstr>
      <vt:lpstr>ES!DaneZewnętrzne_740</vt:lpstr>
      <vt:lpstr>'ES2'!DaneZewnętrzne_740</vt:lpstr>
      <vt:lpstr>ES!DaneZewnętrzne_741</vt:lpstr>
      <vt:lpstr>'ES2'!DaneZewnętrzne_741</vt:lpstr>
      <vt:lpstr>ES!DaneZewnętrzne_742</vt:lpstr>
      <vt:lpstr>'ES2'!DaneZewnętrzne_742</vt:lpstr>
      <vt:lpstr>ES!DaneZewnętrzne_743</vt:lpstr>
      <vt:lpstr>'ES2'!DaneZewnętrzne_743</vt:lpstr>
      <vt:lpstr>ES!DaneZewnętrzne_744</vt:lpstr>
      <vt:lpstr>'ES2'!DaneZewnętrzne_744</vt:lpstr>
      <vt:lpstr>ES!DaneZewnętrzne_745</vt:lpstr>
      <vt:lpstr>'ES2'!DaneZewnętrzne_745</vt:lpstr>
      <vt:lpstr>ES!DaneZewnętrzne_746</vt:lpstr>
      <vt:lpstr>'ES2'!DaneZewnętrzne_746</vt:lpstr>
      <vt:lpstr>ES!DaneZewnętrzne_747</vt:lpstr>
      <vt:lpstr>'ES2'!DaneZewnętrzne_747</vt:lpstr>
      <vt:lpstr>ES!DaneZewnętrzne_748</vt:lpstr>
      <vt:lpstr>'ES2'!DaneZewnętrzne_748</vt:lpstr>
      <vt:lpstr>ES!DaneZewnętrzne_749</vt:lpstr>
      <vt:lpstr>'ES2'!DaneZewnętrzne_749</vt:lpstr>
      <vt:lpstr>ES!DaneZewnętrzne_75</vt:lpstr>
      <vt:lpstr>'ES2'!DaneZewnętrzne_75</vt:lpstr>
      <vt:lpstr>ES!DaneZewnętrzne_750</vt:lpstr>
      <vt:lpstr>'ES2'!DaneZewnętrzne_750</vt:lpstr>
      <vt:lpstr>ES!DaneZewnętrzne_751</vt:lpstr>
      <vt:lpstr>'ES2'!DaneZewnętrzne_751</vt:lpstr>
      <vt:lpstr>ES!DaneZewnętrzne_752</vt:lpstr>
      <vt:lpstr>'ES2'!DaneZewnętrzne_752</vt:lpstr>
      <vt:lpstr>ES!DaneZewnętrzne_753</vt:lpstr>
      <vt:lpstr>'ES2'!DaneZewnętrzne_753</vt:lpstr>
      <vt:lpstr>ES!DaneZewnętrzne_754</vt:lpstr>
      <vt:lpstr>'ES2'!DaneZewnętrzne_754</vt:lpstr>
      <vt:lpstr>ES!DaneZewnętrzne_755</vt:lpstr>
      <vt:lpstr>'ES2'!DaneZewnętrzne_755</vt:lpstr>
      <vt:lpstr>ES!DaneZewnętrzne_756</vt:lpstr>
      <vt:lpstr>'ES2'!DaneZewnętrzne_756</vt:lpstr>
      <vt:lpstr>ES!DaneZewnętrzne_757</vt:lpstr>
      <vt:lpstr>'ES2'!DaneZewnętrzne_757</vt:lpstr>
      <vt:lpstr>ES!DaneZewnętrzne_758</vt:lpstr>
      <vt:lpstr>'ES2'!DaneZewnętrzne_758</vt:lpstr>
      <vt:lpstr>ES!DaneZewnętrzne_759</vt:lpstr>
      <vt:lpstr>'ES2'!DaneZewnętrzne_759</vt:lpstr>
      <vt:lpstr>ES!DaneZewnętrzne_76</vt:lpstr>
      <vt:lpstr>'ES2'!DaneZewnętrzne_76</vt:lpstr>
      <vt:lpstr>ES!DaneZewnętrzne_760</vt:lpstr>
      <vt:lpstr>'ES2'!DaneZewnętrzne_760</vt:lpstr>
      <vt:lpstr>ES!DaneZewnętrzne_761</vt:lpstr>
      <vt:lpstr>'ES2'!DaneZewnętrzne_761</vt:lpstr>
      <vt:lpstr>ES!DaneZewnętrzne_762</vt:lpstr>
      <vt:lpstr>'ES2'!DaneZewnętrzne_762</vt:lpstr>
      <vt:lpstr>ES!DaneZewnętrzne_763</vt:lpstr>
      <vt:lpstr>'ES2'!DaneZewnętrzne_763</vt:lpstr>
      <vt:lpstr>ES!DaneZewnętrzne_764</vt:lpstr>
      <vt:lpstr>'ES2'!DaneZewnętrzne_764</vt:lpstr>
      <vt:lpstr>ES!DaneZewnętrzne_765</vt:lpstr>
      <vt:lpstr>'ES2'!DaneZewnętrzne_765</vt:lpstr>
      <vt:lpstr>ES!DaneZewnętrzne_766</vt:lpstr>
      <vt:lpstr>'ES2'!DaneZewnętrzne_766</vt:lpstr>
      <vt:lpstr>ES!DaneZewnętrzne_767</vt:lpstr>
      <vt:lpstr>'ES2'!DaneZewnętrzne_767</vt:lpstr>
      <vt:lpstr>ES!DaneZewnętrzne_768</vt:lpstr>
      <vt:lpstr>'ES2'!DaneZewnętrzne_768</vt:lpstr>
      <vt:lpstr>ES!DaneZewnętrzne_769</vt:lpstr>
      <vt:lpstr>'ES2'!DaneZewnętrzne_769</vt:lpstr>
      <vt:lpstr>ES!DaneZewnętrzne_77</vt:lpstr>
      <vt:lpstr>'ES2'!DaneZewnętrzne_77</vt:lpstr>
      <vt:lpstr>ES!DaneZewnętrzne_770</vt:lpstr>
      <vt:lpstr>'ES2'!DaneZewnętrzne_770</vt:lpstr>
      <vt:lpstr>ES!DaneZewnętrzne_771</vt:lpstr>
      <vt:lpstr>'ES2'!DaneZewnętrzne_771</vt:lpstr>
      <vt:lpstr>ES!DaneZewnętrzne_772</vt:lpstr>
      <vt:lpstr>'ES2'!DaneZewnętrzne_772</vt:lpstr>
      <vt:lpstr>ES!DaneZewnętrzne_773</vt:lpstr>
      <vt:lpstr>'ES2'!DaneZewnętrzne_773</vt:lpstr>
      <vt:lpstr>ES!DaneZewnętrzne_774</vt:lpstr>
      <vt:lpstr>'ES2'!DaneZewnętrzne_774</vt:lpstr>
      <vt:lpstr>ES!DaneZewnętrzne_775</vt:lpstr>
      <vt:lpstr>'ES2'!DaneZewnętrzne_775</vt:lpstr>
      <vt:lpstr>ES!DaneZewnętrzne_776</vt:lpstr>
      <vt:lpstr>'ES2'!DaneZewnętrzne_776</vt:lpstr>
      <vt:lpstr>ES!DaneZewnętrzne_777</vt:lpstr>
      <vt:lpstr>'ES2'!DaneZewnętrzne_777</vt:lpstr>
      <vt:lpstr>ES!DaneZewnętrzne_778</vt:lpstr>
      <vt:lpstr>'ES2'!DaneZewnętrzne_778</vt:lpstr>
      <vt:lpstr>ES!DaneZewnętrzne_779</vt:lpstr>
      <vt:lpstr>'ES2'!DaneZewnętrzne_779</vt:lpstr>
      <vt:lpstr>ES!DaneZewnętrzne_78</vt:lpstr>
      <vt:lpstr>'ES2'!DaneZewnętrzne_78</vt:lpstr>
      <vt:lpstr>ES!DaneZewnętrzne_780</vt:lpstr>
      <vt:lpstr>'ES2'!DaneZewnętrzne_780</vt:lpstr>
      <vt:lpstr>ES!DaneZewnętrzne_781</vt:lpstr>
      <vt:lpstr>'ES2'!DaneZewnętrzne_781</vt:lpstr>
      <vt:lpstr>ES!DaneZewnętrzne_782</vt:lpstr>
      <vt:lpstr>'ES2'!DaneZewnętrzne_782</vt:lpstr>
      <vt:lpstr>ES!DaneZewnętrzne_783</vt:lpstr>
      <vt:lpstr>'ES2'!DaneZewnętrzne_783</vt:lpstr>
      <vt:lpstr>ES!DaneZewnętrzne_784</vt:lpstr>
      <vt:lpstr>'ES2'!DaneZewnętrzne_784</vt:lpstr>
      <vt:lpstr>ES!DaneZewnętrzne_785</vt:lpstr>
      <vt:lpstr>'ES2'!DaneZewnętrzne_785</vt:lpstr>
      <vt:lpstr>ES!DaneZewnętrzne_786</vt:lpstr>
      <vt:lpstr>'ES2'!DaneZewnętrzne_786</vt:lpstr>
      <vt:lpstr>ES!DaneZewnętrzne_787</vt:lpstr>
      <vt:lpstr>'ES2'!DaneZewnętrzne_787</vt:lpstr>
      <vt:lpstr>ES!DaneZewnętrzne_788</vt:lpstr>
      <vt:lpstr>'ES2'!DaneZewnętrzne_788</vt:lpstr>
      <vt:lpstr>ES!DaneZewnętrzne_789</vt:lpstr>
      <vt:lpstr>'ES2'!DaneZewnętrzne_789</vt:lpstr>
      <vt:lpstr>ES!DaneZewnętrzne_79</vt:lpstr>
      <vt:lpstr>'ES2'!DaneZewnętrzne_79</vt:lpstr>
      <vt:lpstr>ES!DaneZewnętrzne_790</vt:lpstr>
      <vt:lpstr>'ES2'!DaneZewnętrzne_790</vt:lpstr>
      <vt:lpstr>ES!DaneZewnętrzne_791</vt:lpstr>
      <vt:lpstr>'ES2'!DaneZewnętrzne_791</vt:lpstr>
      <vt:lpstr>ES!DaneZewnętrzne_792</vt:lpstr>
      <vt:lpstr>'ES2'!DaneZewnętrzne_792</vt:lpstr>
      <vt:lpstr>ES!DaneZewnętrzne_793</vt:lpstr>
      <vt:lpstr>'ES2'!DaneZewnętrzne_793</vt:lpstr>
      <vt:lpstr>ES!DaneZewnętrzne_794</vt:lpstr>
      <vt:lpstr>'ES2'!DaneZewnętrzne_794</vt:lpstr>
      <vt:lpstr>ES!DaneZewnętrzne_795</vt:lpstr>
      <vt:lpstr>'ES2'!DaneZewnętrzne_795</vt:lpstr>
      <vt:lpstr>ES!DaneZewnętrzne_796</vt:lpstr>
      <vt:lpstr>'ES2'!DaneZewnętrzne_796</vt:lpstr>
      <vt:lpstr>ES!DaneZewnętrzne_797</vt:lpstr>
      <vt:lpstr>'ES2'!DaneZewnętrzne_797</vt:lpstr>
      <vt:lpstr>ES!DaneZewnętrzne_798</vt:lpstr>
      <vt:lpstr>'ES2'!DaneZewnętrzne_798</vt:lpstr>
      <vt:lpstr>ES!DaneZewnętrzne_799</vt:lpstr>
      <vt:lpstr>'ES2'!DaneZewnętrzne_799</vt:lpstr>
      <vt:lpstr>ES!DaneZewnętrzne_8</vt:lpstr>
      <vt:lpstr>'ES2'!DaneZewnętrzne_8</vt:lpstr>
      <vt:lpstr>ES!DaneZewnętrzne_80</vt:lpstr>
      <vt:lpstr>'ES2'!DaneZewnętrzne_80</vt:lpstr>
      <vt:lpstr>ES!DaneZewnętrzne_800</vt:lpstr>
      <vt:lpstr>'ES2'!DaneZewnętrzne_800</vt:lpstr>
      <vt:lpstr>ES!DaneZewnętrzne_801</vt:lpstr>
      <vt:lpstr>'ES2'!DaneZewnętrzne_801</vt:lpstr>
      <vt:lpstr>ES!DaneZewnętrzne_802</vt:lpstr>
      <vt:lpstr>'ES2'!DaneZewnętrzne_802</vt:lpstr>
      <vt:lpstr>ES!DaneZewnętrzne_803</vt:lpstr>
      <vt:lpstr>'ES2'!DaneZewnętrzne_803</vt:lpstr>
      <vt:lpstr>ES!DaneZewnętrzne_804</vt:lpstr>
      <vt:lpstr>'ES2'!DaneZewnętrzne_804</vt:lpstr>
      <vt:lpstr>ES!DaneZewnętrzne_805</vt:lpstr>
      <vt:lpstr>'ES2'!DaneZewnętrzne_805</vt:lpstr>
      <vt:lpstr>ES!DaneZewnętrzne_806</vt:lpstr>
      <vt:lpstr>'ES2'!DaneZewnętrzne_806</vt:lpstr>
      <vt:lpstr>ES!DaneZewnętrzne_807</vt:lpstr>
      <vt:lpstr>'ES2'!DaneZewnętrzne_807</vt:lpstr>
      <vt:lpstr>ES!DaneZewnętrzne_808</vt:lpstr>
      <vt:lpstr>'ES2'!DaneZewnętrzne_808</vt:lpstr>
      <vt:lpstr>ES!DaneZewnętrzne_809</vt:lpstr>
      <vt:lpstr>'ES2'!DaneZewnętrzne_809</vt:lpstr>
      <vt:lpstr>ES!DaneZewnętrzne_81</vt:lpstr>
      <vt:lpstr>'ES2'!DaneZewnętrzne_81</vt:lpstr>
      <vt:lpstr>ES!DaneZewnętrzne_810</vt:lpstr>
      <vt:lpstr>'ES2'!DaneZewnętrzne_810</vt:lpstr>
      <vt:lpstr>ES!DaneZewnętrzne_811</vt:lpstr>
      <vt:lpstr>'ES2'!DaneZewnętrzne_811</vt:lpstr>
      <vt:lpstr>ES!DaneZewnętrzne_812</vt:lpstr>
      <vt:lpstr>'ES2'!DaneZewnętrzne_812</vt:lpstr>
      <vt:lpstr>ES!DaneZewnętrzne_813</vt:lpstr>
      <vt:lpstr>'ES2'!DaneZewnętrzne_813</vt:lpstr>
      <vt:lpstr>ES!DaneZewnętrzne_814</vt:lpstr>
      <vt:lpstr>'ES2'!DaneZewnętrzne_814</vt:lpstr>
      <vt:lpstr>ES!DaneZewnętrzne_815</vt:lpstr>
      <vt:lpstr>'ES2'!DaneZewnętrzne_815</vt:lpstr>
      <vt:lpstr>ES!DaneZewnętrzne_816</vt:lpstr>
      <vt:lpstr>'ES2'!DaneZewnętrzne_816</vt:lpstr>
      <vt:lpstr>ES!DaneZewnętrzne_817</vt:lpstr>
      <vt:lpstr>'ES2'!DaneZewnętrzne_817</vt:lpstr>
      <vt:lpstr>ES!DaneZewnętrzne_818</vt:lpstr>
      <vt:lpstr>'ES2'!DaneZewnętrzne_818</vt:lpstr>
      <vt:lpstr>ES!DaneZewnętrzne_819</vt:lpstr>
      <vt:lpstr>'ES2'!DaneZewnętrzne_819</vt:lpstr>
      <vt:lpstr>ES!DaneZewnętrzne_82</vt:lpstr>
      <vt:lpstr>'ES2'!DaneZewnętrzne_82</vt:lpstr>
      <vt:lpstr>ES!DaneZewnętrzne_820</vt:lpstr>
      <vt:lpstr>'ES2'!DaneZewnętrzne_820</vt:lpstr>
      <vt:lpstr>ES!DaneZewnętrzne_821</vt:lpstr>
      <vt:lpstr>'ES2'!DaneZewnętrzne_821</vt:lpstr>
      <vt:lpstr>ES!DaneZewnętrzne_822</vt:lpstr>
      <vt:lpstr>'ES2'!DaneZewnętrzne_822</vt:lpstr>
      <vt:lpstr>ES!DaneZewnętrzne_823</vt:lpstr>
      <vt:lpstr>'ES2'!DaneZewnętrzne_823</vt:lpstr>
      <vt:lpstr>ES!DaneZewnętrzne_824</vt:lpstr>
      <vt:lpstr>'ES2'!DaneZewnętrzne_824</vt:lpstr>
      <vt:lpstr>ES!DaneZewnętrzne_825</vt:lpstr>
      <vt:lpstr>'ES2'!DaneZewnętrzne_825</vt:lpstr>
      <vt:lpstr>ES!DaneZewnętrzne_826</vt:lpstr>
      <vt:lpstr>'ES2'!DaneZewnętrzne_826</vt:lpstr>
      <vt:lpstr>ES!DaneZewnętrzne_827</vt:lpstr>
      <vt:lpstr>'ES2'!DaneZewnętrzne_827</vt:lpstr>
      <vt:lpstr>ES!DaneZewnętrzne_828</vt:lpstr>
      <vt:lpstr>'ES2'!DaneZewnętrzne_828</vt:lpstr>
      <vt:lpstr>ES!DaneZewnętrzne_829</vt:lpstr>
      <vt:lpstr>'ES2'!DaneZewnętrzne_829</vt:lpstr>
      <vt:lpstr>ES!DaneZewnętrzne_83</vt:lpstr>
      <vt:lpstr>'ES2'!DaneZewnętrzne_83</vt:lpstr>
      <vt:lpstr>ES!DaneZewnętrzne_830</vt:lpstr>
      <vt:lpstr>'ES2'!DaneZewnętrzne_830</vt:lpstr>
      <vt:lpstr>ES!DaneZewnętrzne_831</vt:lpstr>
      <vt:lpstr>'ES2'!DaneZewnętrzne_831</vt:lpstr>
      <vt:lpstr>ES!DaneZewnętrzne_832</vt:lpstr>
      <vt:lpstr>'ES2'!DaneZewnętrzne_832</vt:lpstr>
      <vt:lpstr>ES!DaneZewnętrzne_833</vt:lpstr>
      <vt:lpstr>'ES2'!DaneZewnętrzne_833</vt:lpstr>
      <vt:lpstr>ES!DaneZewnętrzne_834</vt:lpstr>
      <vt:lpstr>'ES2'!DaneZewnętrzne_834</vt:lpstr>
      <vt:lpstr>ES!DaneZewnętrzne_835</vt:lpstr>
      <vt:lpstr>'ES2'!DaneZewnętrzne_835</vt:lpstr>
      <vt:lpstr>ES!DaneZewnętrzne_836</vt:lpstr>
      <vt:lpstr>'ES2'!DaneZewnętrzne_836</vt:lpstr>
      <vt:lpstr>ES!DaneZewnętrzne_837</vt:lpstr>
      <vt:lpstr>'ES2'!DaneZewnętrzne_837</vt:lpstr>
      <vt:lpstr>ES!DaneZewnętrzne_838</vt:lpstr>
      <vt:lpstr>'ES2'!DaneZewnętrzne_838</vt:lpstr>
      <vt:lpstr>ES!DaneZewnętrzne_839</vt:lpstr>
      <vt:lpstr>'ES2'!DaneZewnętrzne_839</vt:lpstr>
      <vt:lpstr>ES!DaneZewnętrzne_84</vt:lpstr>
      <vt:lpstr>'ES2'!DaneZewnętrzne_84</vt:lpstr>
      <vt:lpstr>ES!DaneZewnętrzne_840</vt:lpstr>
      <vt:lpstr>'ES2'!DaneZewnętrzne_840</vt:lpstr>
      <vt:lpstr>ES!DaneZewnętrzne_841</vt:lpstr>
      <vt:lpstr>'ES2'!DaneZewnętrzne_841</vt:lpstr>
      <vt:lpstr>ES!DaneZewnętrzne_842</vt:lpstr>
      <vt:lpstr>'ES2'!DaneZewnętrzne_842</vt:lpstr>
      <vt:lpstr>ES!DaneZewnętrzne_843</vt:lpstr>
      <vt:lpstr>'ES2'!DaneZewnętrzne_843</vt:lpstr>
      <vt:lpstr>ES!DaneZewnętrzne_844</vt:lpstr>
      <vt:lpstr>'ES2'!DaneZewnętrzne_844</vt:lpstr>
      <vt:lpstr>ES!DaneZewnętrzne_845</vt:lpstr>
      <vt:lpstr>'ES2'!DaneZewnętrzne_845</vt:lpstr>
      <vt:lpstr>ES!DaneZewnętrzne_846</vt:lpstr>
      <vt:lpstr>'ES2'!DaneZewnętrzne_846</vt:lpstr>
      <vt:lpstr>ES!DaneZewnętrzne_847</vt:lpstr>
      <vt:lpstr>'ES2'!DaneZewnętrzne_847</vt:lpstr>
      <vt:lpstr>ES!DaneZewnętrzne_848</vt:lpstr>
      <vt:lpstr>'ES2'!DaneZewnętrzne_848</vt:lpstr>
      <vt:lpstr>ES!DaneZewnętrzne_849</vt:lpstr>
      <vt:lpstr>'ES2'!DaneZewnętrzne_849</vt:lpstr>
      <vt:lpstr>ES!DaneZewnętrzne_85</vt:lpstr>
      <vt:lpstr>'ES2'!DaneZewnętrzne_85</vt:lpstr>
      <vt:lpstr>ES!DaneZewnętrzne_850</vt:lpstr>
      <vt:lpstr>'ES2'!DaneZewnętrzne_850</vt:lpstr>
      <vt:lpstr>ES!DaneZewnętrzne_851</vt:lpstr>
      <vt:lpstr>'ES2'!DaneZewnętrzne_851</vt:lpstr>
      <vt:lpstr>ES!DaneZewnętrzne_852</vt:lpstr>
      <vt:lpstr>'ES2'!DaneZewnętrzne_852</vt:lpstr>
      <vt:lpstr>ES!DaneZewnętrzne_853</vt:lpstr>
      <vt:lpstr>'ES2'!DaneZewnętrzne_853</vt:lpstr>
      <vt:lpstr>ES!DaneZewnętrzne_854</vt:lpstr>
      <vt:lpstr>'ES2'!DaneZewnętrzne_854</vt:lpstr>
      <vt:lpstr>ES!DaneZewnętrzne_855</vt:lpstr>
      <vt:lpstr>'ES2'!DaneZewnętrzne_855</vt:lpstr>
      <vt:lpstr>ES!DaneZewnętrzne_856</vt:lpstr>
      <vt:lpstr>'ES2'!DaneZewnętrzne_856</vt:lpstr>
      <vt:lpstr>ES!DaneZewnętrzne_857</vt:lpstr>
      <vt:lpstr>'ES2'!DaneZewnętrzne_857</vt:lpstr>
      <vt:lpstr>ES!DaneZewnętrzne_858</vt:lpstr>
      <vt:lpstr>'ES2'!DaneZewnętrzne_858</vt:lpstr>
      <vt:lpstr>ES!DaneZewnętrzne_859</vt:lpstr>
      <vt:lpstr>'ES2'!DaneZewnętrzne_859</vt:lpstr>
      <vt:lpstr>ES!DaneZewnętrzne_86</vt:lpstr>
      <vt:lpstr>'ES2'!DaneZewnętrzne_86</vt:lpstr>
      <vt:lpstr>ES!DaneZewnętrzne_860</vt:lpstr>
      <vt:lpstr>'ES2'!DaneZewnętrzne_860</vt:lpstr>
      <vt:lpstr>ES!DaneZewnętrzne_861</vt:lpstr>
      <vt:lpstr>'ES2'!DaneZewnętrzne_861</vt:lpstr>
      <vt:lpstr>ES!DaneZewnętrzne_862</vt:lpstr>
      <vt:lpstr>'ES2'!DaneZewnętrzne_862</vt:lpstr>
      <vt:lpstr>ES!DaneZewnętrzne_863</vt:lpstr>
      <vt:lpstr>'ES2'!DaneZewnętrzne_863</vt:lpstr>
      <vt:lpstr>ES!DaneZewnętrzne_864</vt:lpstr>
      <vt:lpstr>'ES2'!DaneZewnętrzne_864</vt:lpstr>
      <vt:lpstr>ES!DaneZewnętrzne_865</vt:lpstr>
      <vt:lpstr>'ES2'!DaneZewnętrzne_865</vt:lpstr>
      <vt:lpstr>ES!DaneZewnętrzne_866</vt:lpstr>
      <vt:lpstr>'ES2'!DaneZewnętrzne_866</vt:lpstr>
      <vt:lpstr>ES!DaneZewnętrzne_867</vt:lpstr>
      <vt:lpstr>'ES2'!DaneZewnętrzne_867</vt:lpstr>
      <vt:lpstr>ES!DaneZewnętrzne_868</vt:lpstr>
      <vt:lpstr>'ES2'!DaneZewnętrzne_868</vt:lpstr>
      <vt:lpstr>ES!DaneZewnętrzne_869</vt:lpstr>
      <vt:lpstr>'ES2'!DaneZewnętrzne_869</vt:lpstr>
      <vt:lpstr>ES!DaneZewnętrzne_87</vt:lpstr>
      <vt:lpstr>'ES2'!DaneZewnętrzne_87</vt:lpstr>
      <vt:lpstr>ES!DaneZewnętrzne_870</vt:lpstr>
      <vt:lpstr>'ES2'!DaneZewnętrzne_870</vt:lpstr>
      <vt:lpstr>ES!DaneZewnętrzne_871</vt:lpstr>
      <vt:lpstr>'ES2'!DaneZewnętrzne_871</vt:lpstr>
      <vt:lpstr>ES!DaneZewnętrzne_872</vt:lpstr>
      <vt:lpstr>'ES2'!DaneZewnętrzne_872</vt:lpstr>
      <vt:lpstr>ES!DaneZewnętrzne_873</vt:lpstr>
      <vt:lpstr>'ES2'!DaneZewnętrzne_873</vt:lpstr>
      <vt:lpstr>ES!DaneZewnętrzne_874</vt:lpstr>
      <vt:lpstr>'ES2'!DaneZewnętrzne_874</vt:lpstr>
      <vt:lpstr>ES!DaneZewnętrzne_875</vt:lpstr>
      <vt:lpstr>'ES2'!DaneZewnętrzne_875</vt:lpstr>
      <vt:lpstr>ES!DaneZewnętrzne_876</vt:lpstr>
      <vt:lpstr>'ES2'!DaneZewnętrzne_876</vt:lpstr>
      <vt:lpstr>ES!DaneZewnętrzne_877</vt:lpstr>
      <vt:lpstr>'ES2'!DaneZewnętrzne_877</vt:lpstr>
      <vt:lpstr>ES!DaneZewnętrzne_878</vt:lpstr>
      <vt:lpstr>'ES2'!DaneZewnętrzne_878</vt:lpstr>
      <vt:lpstr>ES!DaneZewnętrzne_879</vt:lpstr>
      <vt:lpstr>'ES2'!DaneZewnętrzne_879</vt:lpstr>
      <vt:lpstr>ES!DaneZewnętrzne_88</vt:lpstr>
      <vt:lpstr>'ES2'!DaneZewnętrzne_88</vt:lpstr>
      <vt:lpstr>ES!DaneZewnętrzne_880</vt:lpstr>
      <vt:lpstr>'ES2'!DaneZewnętrzne_880</vt:lpstr>
      <vt:lpstr>ES!DaneZewnętrzne_881</vt:lpstr>
      <vt:lpstr>'ES2'!DaneZewnętrzne_881</vt:lpstr>
      <vt:lpstr>ES!DaneZewnętrzne_882</vt:lpstr>
      <vt:lpstr>'ES2'!DaneZewnętrzne_882</vt:lpstr>
      <vt:lpstr>ES!DaneZewnętrzne_883</vt:lpstr>
      <vt:lpstr>'ES2'!DaneZewnętrzne_883</vt:lpstr>
      <vt:lpstr>ES!DaneZewnętrzne_884</vt:lpstr>
      <vt:lpstr>'ES2'!DaneZewnętrzne_884</vt:lpstr>
      <vt:lpstr>ES!DaneZewnętrzne_885</vt:lpstr>
      <vt:lpstr>'ES2'!DaneZewnętrzne_885</vt:lpstr>
      <vt:lpstr>ES!DaneZewnętrzne_886</vt:lpstr>
      <vt:lpstr>'ES2'!DaneZewnętrzne_886</vt:lpstr>
      <vt:lpstr>ES!DaneZewnętrzne_887</vt:lpstr>
      <vt:lpstr>'ES2'!DaneZewnętrzne_887</vt:lpstr>
      <vt:lpstr>ES!DaneZewnętrzne_888</vt:lpstr>
      <vt:lpstr>'ES2'!DaneZewnętrzne_888</vt:lpstr>
      <vt:lpstr>ES!DaneZewnętrzne_889</vt:lpstr>
      <vt:lpstr>'ES2'!DaneZewnętrzne_889</vt:lpstr>
      <vt:lpstr>ES!DaneZewnętrzne_89</vt:lpstr>
      <vt:lpstr>'ES2'!DaneZewnętrzne_89</vt:lpstr>
      <vt:lpstr>ES!DaneZewnętrzne_890</vt:lpstr>
      <vt:lpstr>'ES2'!DaneZewnętrzne_890</vt:lpstr>
      <vt:lpstr>ES!DaneZewnętrzne_891</vt:lpstr>
      <vt:lpstr>'ES2'!DaneZewnętrzne_891</vt:lpstr>
      <vt:lpstr>ES!DaneZewnętrzne_892</vt:lpstr>
      <vt:lpstr>'ES2'!DaneZewnętrzne_892</vt:lpstr>
      <vt:lpstr>ES!DaneZewnętrzne_893</vt:lpstr>
      <vt:lpstr>'ES2'!DaneZewnętrzne_893</vt:lpstr>
      <vt:lpstr>ES!DaneZewnętrzne_894</vt:lpstr>
      <vt:lpstr>'ES2'!DaneZewnętrzne_894</vt:lpstr>
      <vt:lpstr>ES!DaneZewnętrzne_895</vt:lpstr>
      <vt:lpstr>'ES2'!DaneZewnętrzne_895</vt:lpstr>
      <vt:lpstr>ES!DaneZewnętrzne_896</vt:lpstr>
      <vt:lpstr>'ES2'!DaneZewnętrzne_896</vt:lpstr>
      <vt:lpstr>ES!DaneZewnętrzne_897</vt:lpstr>
      <vt:lpstr>'ES2'!DaneZewnętrzne_897</vt:lpstr>
      <vt:lpstr>ES!DaneZewnętrzne_898</vt:lpstr>
      <vt:lpstr>'ES2'!DaneZewnętrzne_898</vt:lpstr>
      <vt:lpstr>ES!DaneZewnętrzne_899</vt:lpstr>
      <vt:lpstr>'ES2'!DaneZewnętrzne_899</vt:lpstr>
      <vt:lpstr>ES!DaneZewnętrzne_9</vt:lpstr>
      <vt:lpstr>'ES2'!DaneZewnętrzne_9</vt:lpstr>
      <vt:lpstr>ES!DaneZewnętrzne_90</vt:lpstr>
      <vt:lpstr>'ES2'!DaneZewnętrzne_90</vt:lpstr>
      <vt:lpstr>ES!DaneZewnętrzne_900</vt:lpstr>
      <vt:lpstr>'ES2'!DaneZewnętrzne_900</vt:lpstr>
      <vt:lpstr>ES!DaneZewnętrzne_901</vt:lpstr>
      <vt:lpstr>'ES2'!DaneZewnętrzne_901</vt:lpstr>
      <vt:lpstr>ES!DaneZewnętrzne_902</vt:lpstr>
      <vt:lpstr>'ES2'!DaneZewnętrzne_902</vt:lpstr>
      <vt:lpstr>ES!DaneZewnętrzne_903</vt:lpstr>
      <vt:lpstr>'ES2'!DaneZewnętrzne_903</vt:lpstr>
      <vt:lpstr>ES!DaneZewnętrzne_904</vt:lpstr>
      <vt:lpstr>'ES2'!DaneZewnętrzne_904</vt:lpstr>
      <vt:lpstr>ES!DaneZewnętrzne_905</vt:lpstr>
      <vt:lpstr>'ES2'!DaneZewnętrzne_905</vt:lpstr>
      <vt:lpstr>ES!DaneZewnętrzne_906</vt:lpstr>
      <vt:lpstr>'ES2'!DaneZewnętrzne_906</vt:lpstr>
      <vt:lpstr>ES!DaneZewnętrzne_907</vt:lpstr>
      <vt:lpstr>'ES2'!DaneZewnętrzne_907</vt:lpstr>
      <vt:lpstr>ES!DaneZewnętrzne_908</vt:lpstr>
      <vt:lpstr>'ES2'!DaneZewnętrzne_908</vt:lpstr>
      <vt:lpstr>ES!DaneZewnętrzne_909</vt:lpstr>
      <vt:lpstr>'ES2'!DaneZewnętrzne_909</vt:lpstr>
      <vt:lpstr>ES!DaneZewnętrzne_91</vt:lpstr>
      <vt:lpstr>'ES2'!DaneZewnętrzne_91</vt:lpstr>
      <vt:lpstr>ES!DaneZewnętrzne_910</vt:lpstr>
      <vt:lpstr>'ES2'!DaneZewnętrzne_910</vt:lpstr>
      <vt:lpstr>ES!DaneZewnętrzne_911</vt:lpstr>
      <vt:lpstr>'ES2'!DaneZewnętrzne_911</vt:lpstr>
      <vt:lpstr>ES!DaneZewnętrzne_912</vt:lpstr>
      <vt:lpstr>'ES2'!DaneZewnętrzne_912</vt:lpstr>
      <vt:lpstr>ES!DaneZewnętrzne_913</vt:lpstr>
      <vt:lpstr>'ES2'!DaneZewnętrzne_913</vt:lpstr>
      <vt:lpstr>ES!DaneZewnętrzne_914</vt:lpstr>
      <vt:lpstr>'ES2'!DaneZewnętrzne_914</vt:lpstr>
      <vt:lpstr>ES!DaneZewnętrzne_915</vt:lpstr>
      <vt:lpstr>'ES2'!DaneZewnętrzne_915</vt:lpstr>
      <vt:lpstr>ES!DaneZewnętrzne_916</vt:lpstr>
      <vt:lpstr>'ES2'!DaneZewnętrzne_916</vt:lpstr>
      <vt:lpstr>ES!DaneZewnętrzne_917</vt:lpstr>
      <vt:lpstr>'ES2'!DaneZewnętrzne_917</vt:lpstr>
      <vt:lpstr>ES!DaneZewnętrzne_918</vt:lpstr>
      <vt:lpstr>'ES2'!DaneZewnętrzne_918</vt:lpstr>
      <vt:lpstr>ES!DaneZewnętrzne_919</vt:lpstr>
      <vt:lpstr>'ES2'!DaneZewnętrzne_919</vt:lpstr>
      <vt:lpstr>ES!DaneZewnętrzne_92</vt:lpstr>
      <vt:lpstr>'ES2'!DaneZewnętrzne_92</vt:lpstr>
      <vt:lpstr>ES!DaneZewnętrzne_920</vt:lpstr>
      <vt:lpstr>'ES2'!DaneZewnętrzne_920</vt:lpstr>
      <vt:lpstr>ES!DaneZewnętrzne_921</vt:lpstr>
      <vt:lpstr>'ES2'!DaneZewnętrzne_921</vt:lpstr>
      <vt:lpstr>ES!DaneZewnętrzne_922</vt:lpstr>
      <vt:lpstr>'ES2'!DaneZewnętrzne_922</vt:lpstr>
      <vt:lpstr>ES!DaneZewnętrzne_923</vt:lpstr>
      <vt:lpstr>'ES2'!DaneZewnętrzne_923</vt:lpstr>
      <vt:lpstr>ES!DaneZewnętrzne_924</vt:lpstr>
      <vt:lpstr>'ES2'!DaneZewnętrzne_924</vt:lpstr>
      <vt:lpstr>ES!DaneZewnętrzne_925</vt:lpstr>
      <vt:lpstr>'ES2'!DaneZewnętrzne_925</vt:lpstr>
      <vt:lpstr>ES!DaneZewnętrzne_926</vt:lpstr>
      <vt:lpstr>'ES2'!DaneZewnętrzne_926</vt:lpstr>
      <vt:lpstr>ES!DaneZewnętrzne_927</vt:lpstr>
      <vt:lpstr>'ES2'!DaneZewnętrzne_927</vt:lpstr>
      <vt:lpstr>ES!DaneZewnętrzne_928</vt:lpstr>
      <vt:lpstr>'ES2'!DaneZewnętrzne_928</vt:lpstr>
      <vt:lpstr>ES!DaneZewnętrzne_929</vt:lpstr>
      <vt:lpstr>'ES2'!DaneZewnętrzne_929</vt:lpstr>
      <vt:lpstr>ES!DaneZewnętrzne_93</vt:lpstr>
      <vt:lpstr>'ES2'!DaneZewnętrzne_93</vt:lpstr>
      <vt:lpstr>ES!DaneZewnętrzne_930</vt:lpstr>
      <vt:lpstr>'ES2'!DaneZewnętrzne_930</vt:lpstr>
      <vt:lpstr>ES!DaneZewnętrzne_931</vt:lpstr>
      <vt:lpstr>'ES2'!DaneZewnętrzne_931</vt:lpstr>
      <vt:lpstr>ES!DaneZewnętrzne_932</vt:lpstr>
      <vt:lpstr>'ES2'!DaneZewnętrzne_932</vt:lpstr>
      <vt:lpstr>ES!DaneZewnętrzne_933</vt:lpstr>
      <vt:lpstr>'ES2'!DaneZewnętrzne_933</vt:lpstr>
      <vt:lpstr>ES!DaneZewnętrzne_934</vt:lpstr>
      <vt:lpstr>'ES2'!DaneZewnętrzne_934</vt:lpstr>
      <vt:lpstr>ES!DaneZewnętrzne_935</vt:lpstr>
      <vt:lpstr>'ES2'!DaneZewnętrzne_935</vt:lpstr>
      <vt:lpstr>ES!DaneZewnętrzne_936</vt:lpstr>
      <vt:lpstr>'ES2'!DaneZewnętrzne_936</vt:lpstr>
      <vt:lpstr>ES!DaneZewnętrzne_937</vt:lpstr>
      <vt:lpstr>'ES2'!DaneZewnętrzne_937</vt:lpstr>
      <vt:lpstr>ES!DaneZewnętrzne_938</vt:lpstr>
      <vt:lpstr>'ES2'!DaneZewnętrzne_938</vt:lpstr>
      <vt:lpstr>ES!DaneZewnętrzne_939</vt:lpstr>
      <vt:lpstr>'ES2'!DaneZewnętrzne_939</vt:lpstr>
      <vt:lpstr>ES!DaneZewnętrzne_94</vt:lpstr>
      <vt:lpstr>'ES2'!DaneZewnętrzne_94</vt:lpstr>
      <vt:lpstr>ES!DaneZewnętrzne_940</vt:lpstr>
      <vt:lpstr>'ES2'!DaneZewnętrzne_940</vt:lpstr>
      <vt:lpstr>ES!DaneZewnętrzne_941</vt:lpstr>
      <vt:lpstr>'ES2'!DaneZewnętrzne_941</vt:lpstr>
      <vt:lpstr>'ES3'!DaneZewnętrzne_941</vt:lpstr>
      <vt:lpstr>ES!DaneZewnętrzne_942</vt:lpstr>
      <vt:lpstr>'ES2'!DaneZewnętrzne_942</vt:lpstr>
      <vt:lpstr>'ES3'!DaneZewnętrzne_942</vt:lpstr>
      <vt:lpstr>ES!DaneZewnętrzne_943</vt:lpstr>
      <vt:lpstr>'ES2'!DaneZewnętrzne_943</vt:lpstr>
      <vt:lpstr>'ES3'!DaneZewnętrzne_943</vt:lpstr>
      <vt:lpstr>ES!DaneZewnętrzne_944</vt:lpstr>
      <vt:lpstr>'ES2'!DaneZewnętrzne_944</vt:lpstr>
      <vt:lpstr>'ES3'!DaneZewnętrzne_944</vt:lpstr>
      <vt:lpstr>ES!DaneZewnętrzne_945</vt:lpstr>
      <vt:lpstr>'ES2'!DaneZewnętrzne_945</vt:lpstr>
      <vt:lpstr>'ES3'!DaneZewnętrzne_945</vt:lpstr>
      <vt:lpstr>ES!DaneZewnętrzne_946</vt:lpstr>
      <vt:lpstr>'ES2'!DaneZewnętrzne_946</vt:lpstr>
      <vt:lpstr>'ES3'!DaneZewnętrzne_946</vt:lpstr>
      <vt:lpstr>ES!DaneZewnętrzne_947</vt:lpstr>
      <vt:lpstr>'ES2'!DaneZewnętrzne_947</vt:lpstr>
      <vt:lpstr>'ES3'!DaneZewnętrzne_947</vt:lpstr>
      <vt:lpstr>ES!DaneZewnętrzne_948</vt:lpstr>
      <vt:lpstr>'ES2'!DaneZewnętrzne_948</vt:lpstr>
      <vt:lpstr>'ES3'!DaneZewnętrzne_948</vt:lpstr>
      <vt:lpstr>ES!DaneZewnętrzne_949</vt:lpstr>
      <vt:lpstr>'ES2'!DaneZewnętrzne_949</vt:lpstr>
      <vt:lpstr>'ES3'!DaneZewnętrzne_949</vt:lpstr>
      <vt:lpstr>ES!DaneZewnętrzne_95</vt:lpstr>
      <vt:lpstr>'ES2'!DaneZewnętrzne_95</vt:lpstr>
      <vt:lpstr>ES!DaneZewnętrzne_950</vt:lpstr>
      <vt:lpstr>'ES2'!DaneZewnętrzne_950</vt:lpstr>
      <vt:lpstr>'ES3'!DaneZewnętrzne_950</vt:lpstr>
      <vt:lpstr>ES!DaneZewnętrzne_951</vt:lpstr>
      <vt:lpstr>'ES2'!DaneZewnętrzne_951</vt:lpstr>
      <vt:lpstr>'ES3'!DaneZewnętrzne_951</vt:lpstr>
      <vt:lpstr>ES!DaneZewnętrzne_952</vt:lpstr>
      <vt:lpstr>'ES2'!DaneZewnętrzne_952</vt:lpstr>
      <vt:lpstr>'ES3'!DaneZewnętrzne_952</vt:lpstr>
      <vt:lpstr>ES!DaneZewnętrzne_953</vt:lpstr>
      <vt:lpstr>'ES2'!DaneZewnętrzne_953</vt:lpstr>
      <vt:lpstr>'ES3'!DaneZewnętrzne_953</vt:lpstr>
      <vt:lpstr>ES!DaneZewnętrzne_954</vt:lpstr>
      <vt:lpstr>'ES2'!DaneZewnętrzne_954</vt:lpstr>
      <vt:lpstr>'ES3'!DaneZewnętrzne_954</vt:lpstr>
      <vt:lpstr>ES!DaneZewnętrzne_955</vt:lpstr>
      <vt:lpstr>'ES2'!DaneZewnętrzne_955</vt:lpstr>
      <vt:lpstr>'ES3'!DaneZewnętrzne_955</vt:lpstr>
      <vt:lpstr>ES!DaneZewnętrzne_956</vt:lpstr>
      <vt:lpstr>'ES2'!DaneZewnętrzne_956</vt:lpstr>
      <vt:lpstr>'ES3'!DaneZewnętrzne_956</vt:lpstr>
      <vt:lpstr>ES!DaneZewnętrzne_957</vt:lpstr>
      <vt:lpstr>'ES2'!DaneZewnętrzne_957</vt:lpstr>
      <vt:lpstr>'ES3'!DaneZewnętrzne_957</vt:lpstr>
      <vt:lpstr>ES!DaneZewnętrzne_958</vt:lpstr>
      <vt:lpstr>'ES2'!DaneZewnętrzne_958</vt:lpstr>
      <vt:lpstr>'ES3'!DaneZewnętrzne_958</vt:lpstr>
      <vt:lpstr>ES!DaneZewnętrzne_959</vt:lpstr>
      <vt:lpstr>'ES2'!DaneZewnętrzne_959</vt:lpstr>
      <vt:lpstr>'ES3'!DaneZewnętrzne_959</vt:lpstr>
      <vt:lpstr>ES!DaneZewnętrzne_96</vt:lpstr>
      <vt:lpstr>'ES2'!DaneZewnętrzne_96</vt:lpstr>
      <vt:lpstr>ES!DaneZewnętrzne_960</vt:lpstr>
      <vt:lpstr>'ES2'!DaneZewnętrzne_960</vt:lpstr>
      <vt:lpstr>'ES3'!DaneZewnętrzne_960</vt:lpstr>
      <vt:lpstr>ES!DaneZewnętrzne_961</vt:lpstr>
      <vt:lpstr>'ES2'!DaneZewnętrzne_961</vt:lpstr>
      <vt:lpstr>'ES3'!DaneZewnętrzne_961</vt:lpstr>
      <vt:lpstr>ES!DaneZewnętrzne_962</vt:lpstr>
      <vt:lpstr>'ES2'!DaneZewnętrzne_962</vt:lpstr>
      <vt:lpstr>'ES3'!DaneZewnętrzne_962</vt:lpstr>
      <vt:lpstr>ES!DaneZewnętrzne_963</vt:lpstr>
      <vt:lpstr>'ES2'!DaneZewnętrzne_963</vt:lpstr>
      <vt:lpstr>'ES3'!DaneZewnętrzne_963</vt:lpstr>
      <vt:lpstr>ES!DaneZewnętrzne_964</vt:lpstr>
      <vt:lpstr>'ES2'!DaneZewnętrzne_964</vt:lpstr>
      <vt:lpstr>'ES3'!DaneZewnętrzne_964</vt:lpstr>
      <vt:lpstr>ES!DaneZewnętrzne_965</vt:lpstr>
      <vt:lpstr>'ES2'!DaneZewnętrzne_965</vt:lpstr>
      <vt:lpstr>'ES3'!DaneZewnętrzne_965</vt:lpstr>
      <vt:lpstr>ES!DaneZewnętrzne_966</vt:lpstr>
      <vt:lpstr>'ES2'!DaneZewnętrzne_966</vt:lpstr>
      <vt:lpstr>'ES3'!DaneZewnętrzne_966</vt:lpstr>
      <vt:lpstr>ES!DaneZewnętrzne_967</vt:lpstr>
      <vt:lpstr>'ES2'!DaneZewnętrzne_967</vt:lpstr>
      <vt:lpstr>'ES3'!DaneZewnętrzne_967</vt:lpstr>
      <vt:lpstr>ES!DaneZewnętrzne_968</vt:lpstr>
      <vt:lpstr>'ES2'!DaneZewnętrzne_968</vt:lpstr>
      <vt:lpstr>'ES3'!DaneZewnętrzne_968</vt:lpstr>
      <vt:lpstr>ES!DaneZewnętrzne_969</vt:lpstr>
      <vt:lpstr>'ES2'!DaneZewnętrzne_969</vt:lpstr>
      <vt:lpstr>'ES3'!DaneZewnętrzne_969</vt:lpstr>
      <vt:lpstr>ES!DaneZewnętrzne_97</vt:lpstr>
      <vt:lpstr>'ES2'!DaneZewnętrzne_97</vt:lpstr>
      <vt:lpstr>ES!DaneZewnętrzne_970</vt:lpstr>
      <vt:lpstr>'ES2'!DaneZewnętrzne_970</vt:lpstr>
      <vt:lpstr>'ES3'!DaneZewnętrzne_970</vt:lpstr>
      <vt:lpstr>ES!DaneZewnętrzne_971</vt:lpstr>
      <vt:lpstr>'ES2'!DaneZewnętrzne_971</vt:lpstr>
      <vt:lpstr>'ES3'!DaneZewnętrzne_971</vt:lpstr>
      <vt:lpstr>ES!DaneZewnętrzne_972</vt:lpstr>
      <vt:lpstr>'ES2'!DaneZewnętrzne_972</vt:lpstr>
      <vt:lpstr>'ES3'!DaneZewnętrzne_972</vt:lpstr>
      <vt:lpstr>ES!DaneZewnętrzne_973</vt:lpstr>
      <vt:lpstr>'ES2'!DaneZewnętrzne_973</vt:lpstr>
      <vt:lpstr>'ES3'!DaneZewnętrzne_973</vt:lpstr>
      <vt:lpstr>ES!DaneZewnętrzne_974</vt:lpstr>
      <vt:lpstr>'ES2'!DaneZewnętrzne_974</vt:lpstr>
      <vt:lpstr>'ES3'!DaneZewnętrzne_974</vt:lpstr>
      <vt:lpstr>ES!DaneZewnętrzne_975</vt:lpstr>
      <vt:lpstr>'ES2'!DaneZewnętrzne_975</vt:lpstr>
      <vt:lpstr>'ES3'!DaneZewnętrzne_975</vt:lpstr>
      <vt:lpstr>ES!DaneZewnętrzne_976</vt:lpstr>
      <vt:lpstr>'ES2'!DaneZewnętrzne_976</vt:lpstr>
      <vt:lpstr>'ES3'!DaneZewnętrzne_976</vt:lpstr>
      <vt:lpstr>ES!DaneZewnętrzne_977</vt:lpstr>
      <vt:lpstr>'ES2'!DaneZewnętrzne_977</vt:lpstr>
      <vt:lpstr>'ES3'!DaneZewnętrzne_977</vt:lpstr>
      <vt:lpstr>ES!DaneZewnętrzne_978</vt:lpstr>
      <vt:lpstr>'ES2'!DaneZewnętrzne_978</vt:lpstr>
      <vt:lpstr>'ES3'!DaneZewnętrzne_978</vt:lpstr>
      <vt:lpstr>ES!DaneZewnętrzne_979</vt:lpstr>
      <vt:lpstr>'ES2'!DaneZewnętrzne_979</vt:lpstr>
      <vt:lpstr>'ES3'!DaneZewnętrzne_979</vt:lpstr>
      <vt:lpstr>ES!DaneZewnętrzne_98</vt:lpstr>
      <vt:lpstr>'ES2'!DaneZewnętrzne_98</vt:lpstr>
      <vt:lpstr>ES!DaneZewnętrzne_980</vt:lpstr>
      <vt:lpstr>'ES2'!DaneZewnętrzne_980</vt:lpstr>
      <vt:lpstr>'ES3'!DaneZewnętrzne_980</vt:lpstr>
      <vt:lpstr>ES!DaneZewnętrzne_981</vt:lpstr>
      <vt:lpstr>'ES2'!DaneZewnętrzne_981</vt:lpstr>
      <vt:lpstr>'ES3'!DaneZewnętrzne_981</vt:lpstr>
      <vt:lpstr>ES!DaneZewnętrzne_982</vt:lpstr>
      <vt:lpstr>'ES2'!DaneZewnętrzne_982</vt:lpstr>
      <vt:lpstr>'ES3'!DaneZewnętrzne_982</vt:lpstr>
      <vt:lpstr>ES!DaneZewnętrzne_983</vt:lpstr>
      <vt:lpstr>'ES2'!DaneZewnętrzne_983</vt:lpstr>
      <vt:lpstr>'ES3'!DaneZewnętrzne_983</vt:lpstr>
      <vt:lpstr>ES!DaneZewnętrzne_984</vt:lpstr>
      <vt:lpstr>'ES2'!DaneZewnętrzne_984</vt:lpstr>
      <vt:lpstr>'ES3'!DaneZewnętrzne_984</vt:lpstr>
      <vt:lpstr>ES!DaneZewnętrzne_985</vt:lpstr>
      <vt:lpstr>'ES2'!DaneZewnętrzne_985</vt:lpstr>
      <vt:lpstr>'ES3'!DaneZewnętrzne_985</vt:lpstr>
      <vt:lpstr>ES!DaneZewnętrzne_986</vt:lpstr>
      <vt:lpstr>'ES2'!DaneZewnętrzne_986</vt:lpstr>
      <vt:lpstr>'ES3'!DaneZewnętrzne_986</vt:lpstr>
      <vt:lpstr>ES!DaneZewnętrzne_987</vt:lpstr>
      <vt:lpstr>'ES2'!DaneZewnętrzne_987</vt:lpstr>
      <vt:lpstr>'ES3'!DaneZewnętrzne_987</vt:lpstr>
      <vt:lpstr>ES!DaneZewnętrzne_988</vt:lpstr>
      <vt:lpstr>'ES2'!DaneZewnętrzne_988</vt:lpstr>
      <vt:lpstr>'ES3'!DaneZewnętrzne_988</vt:lpstr>
      <vt:lpstr>ES!DaneZewnętrzne_989</vt:lpstr>
      <vt:lpstr>'ES2'!DaneZewnętrzne_989</vt:lpstr>
      <vt:lpstr>'ES3'!DaneZewnętrzne_989</vt:lpstr>
      <vt:lpstr>ES!DaneZewnętrzne_99</vt:lpstr>
      <vt:lpstr>'ES2'!DaneZewnętrzne_99</vt:lpstr>
      <vt:lpstr>ES!DaneZewnętrzne_990</vt:lpstr>
      <vt:lpstr>'ES2'!DaneZewnętrzne_990</vt:lpstr>
      <vt:lpstr>'ES3'!DaneZewnętrzne_990</vt:lpstr>
      <vt:lpstr>ES!DaneZewnętrzne_991</vt:lpstr>
      <vt:lpstr>'ES2'!DaneZewnętrzne_991</vt:lpstr>
      <vt:lpstr>'ES3'!DaneZewnętrzne_991</vt:lpstr>
      <vt:lpstr>ES!DaneZewnętrzne_992</vt:lpstr>
      <vt:lpstr>'ES2'!DaneZewnętrzne_992</vt:lpstr>
      <vt:lpstr>'ES3'!DaneZewnętrzne_992</vt:lpstr>
      <vt:lpstr>ES!DaneZewnętrzne_993</vt:lpstr>
      <vt:lpstr>'ES2'!DaneZewnętrzne_993</vt:lpstr>
      <vt:lpstr>'ES3'!DaneZewnętrzne_993</vt:lpstr>
      <vt:lpstr>ES!DaneZewnętrzne_994</vt:lpstr>
      <vt:lpstr>'ES2'!DaneZewnętrzne_994</vt:lpstr>
      <vt:lpstr>'ES3'!DaneZewnętrzne_994</vt:lpstr>
      <vt:lpstr>ES!DaneZewnętrzne_995</vt:lpstr>
      <vt:lpstr>'ES2'!DaneZewnętrzne_995</vt:lpstr>
      <vt:lpstr>'ES3'!DaneZewnętrzne_995</vt:lpstr>
      <vt:lpstr>ES!DaneZewnętrzne_996</vt:lpstr>
      <vt:lpstr>'ES2'!DaneZewnętrzne_996</vt:lpstr>
      <vt:lpstr>'ES3'!DaneZewnętrzne_996</vt:lpstr>
      <vt:lpstr>ES!DaneZewnętrzne_997</vt:lpstr>
      <vt:lpstr>'ES2'!DaneZewnętrzne_997</vt:lpstr>
      <vt:lpstr>'ES3'!DaneZewnętrzne_997</vt:lpstr>
      <vt:lpstr>ES!DaneZewnętrzne_998</vt:lpstr>
      <vt:lpstr>'ES2'!DaneZewnętrzne_998</vt:lpstr>
      <vt:lpstr>'ES3'!DaneZewnętrzne_998</vt:lpstr>
      <vt:lpstr>ES!DaneZewnętrzne_999</vt:lpstr>
      <vt:lpstr>'ES2'!DaneZewnętrzne_999</vt:lpstr>
      <vt:lpstr>'ES3'!DaneZewnętrzne_999</vt:lpstr>
      <vt:lpstr>ES!Gap_Opt_ES_acme</vt:lpstr>
      <vt:lpstr>'ES2'!Gap_Opt_ES_acme</vt:lpstr>
      <vt:lpstr>'ES3'!Gap_Opt_ES_acme_2</vt:lpstr>
      <vt:lpstr>ES!Gap_Opt_ES_form</vt:lpstr>
      <vt:lpstr>'ES2'!Gap_Opt_ES_form</vt:lpstr>
      <vt:lpstr>ES!Gap_Opt_ES_trend_2</vt:lpstr>
      <vt:lpstr>'ES2'!Gap_Opt_ES_trend_2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</dc:creator>
  <cp:lastModifiedBy>Kris</cp:lastModifiedBy>
  <cp:lastPrinted>2015-11-01T16:22:27Z</cp:lastPrinted>
  <dcterms:created xsi:type="dcterms:W3CDTF">2012-09-17T11:20:27Z</dcterms:created>
  <dcterms:modified xsi:type="dcterms:W3CDTF">2016-11-29T22:18:48Z</dcterms:modified>
</cp:coreProperties>
</file>