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60" windowWidth="17955" windowHeight="115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2" i="1" l="1"/>
  <c r="X2" i="1"/>
  <c r="W2" i="1"/>
  <c r="K7" i="1" l="1"/>
  <c r="M7" i="1" s="1"/>
  <c r="O7" i="1" s="1"/>
  <c r="Q7" i="1" s="1"/>
  <c r="K6" i="1"/>
  <c r="M6" i="1" s="1"/>
  <c r="O6" i="1" s="1"/>
  <c r="Q6" i="1" s="1"/>
  <c r="K5" i="1"/>
  <c r="M5" i="1" s="1"/>
  <c r="O5" i="1" s="1"/>
  <c r="Q5" i="1" s="1"/>
  <c r="K4" i="1"/>
  <c r="M4" i="1" s="1"/>
  <c r="O4" i="1" s="1"/>
  <c r="Q4" i="1" s="1"/>
  <c r="K3" i="1"/>
  <c r="M3" i="1" s="1"/>
  <c r="O3" i="1" s="1"/>
  <c r="Q3" i="1" s="1"/>
  <c r="K2" i="1"/>
  <c r="M2" i="1" s="1"/>
  <c r="O2" i="1" s="1"/>
  <c r="Q2" i="1" s="1"/>
  <c r="E2" i="1"/>
  <c r="D2" i="1"/>
  <c r="F5" i="1" s="1"/>
  <c r="Q8" i="1" l="1"/>
  <c r="E8" i="1" s="1"/>
  <c r="F8" i="1" s="1"/>
  <c r="F3" i="1"/>
  <c r="F2" i="1"/>
  <c r="F4" i="1"/>
  <c r="F7" i="1"/>
  <c r="F10" i="1"/>
  <c r="F6" i="1"/>
  <c r="O8" i="1"/>
  <c r="F9" i="1"/>
  <c r="F11" i="1" l="1"/>
</calcChain>
</file>

<file path=xl/sharedStrings.xml><?xml version="1.0" encoding="utf-8"?>
<sst xmlns="http://schemas.openxmlformats.org/spreadsheetml/2006/main" count="70" uniqueCount="64">
  <si>
    <t>ID</t>
  </si>
  <si>
    <t>Melting</t>
  </si>
  <si>
    <t>Furnace</t>
  </si>
  <si>
    <t>Auxilliaries</t>
  </si>
  <si>
    <t>Utilities(Water circulating Unit &amp; Cooling Towers)</t>
  </si>
  <si>
    <t>NA</t>
  </si>
  <si>
    <t>Moulding (85 Molds Per hr)</t>
  </si>
  <si>
    <t>Molding Machine, Punch Out, Knockout,Conveyor Belts</t>
  </si>
  <si>
    <t>Sand Plant</t>
  </si>
  <si>
    <t>Sand Mixers, Belt Conveyors, Bucket Elevators</t>
  </si>
  <si>
    <t>Shot Blasting</t>
  </si>
  <si>
    <t>SB Machines,Conveyor,Wedge Cutter</t>
  </si>
  <si>
    <t>Fettling</t>
  </si>
  <si>
    <t>Swing Frame Grinders,Grinding M/c's</t>
  </si>
  <si>
    <t>Cranes</t>
  </si>
  <si>
    <t>Melting, Molding, Core Shop,</t>
  </si>
  <si>
    <t xml:space="preserve">AC,Lighting </t>
  </si>
  <si>
    <t>All Shops</t>
  </si>
  <si>
    <t>AC,Lighting ,etc</t>
  </si>
  <si>
    <t>Admin Building</t>
  </si>
  <si>
    <t>Total power consumption / Ton of Liquid metal</t>
  </si>
  <si>
    <t>Molding</t>
  </si>
  <si>
    <t>Core Shop</t>
  </si>
  <si>
    <t>Despatch</t>
  </si>
  <si>
    <t>total</t>
  </si>
  <si>
    <t>Maharastra</t>
  </si>
  <si>
    <t>Tamilnadu</t>
  </si>
  <si>
    <t>Andhra Pradesh</t>
  </si>
  <si>
    <t>Karnataka</t>
  </si>
  <si>
    <t>Gujarat</t>
  </si>
  <si>
    <t>Delhi</t>
  </si>
  <si>
    <t>Madhya Pradesh</t>
  </si>
  <si>
    <t>Kolkatta</t>
  </si>
  <si>
    <t>power_area_of_operation</t>
  </si>
  <si>
    <t>power_machine</t>
  </si>
  <si>
    <t>power_output</t>
  </si>
  <si>
    <t>power_units</t>
  </si>
  <si>
    <t>power_melting_loss</t>
  </si>
  <si>
    <t>cranes_name</t>
  </si>
  <si>
    <t>crane_hoist</t>
  </si>
  <si>
    <t>crane_lt</t>
  </si>
  <si>
    <t>crane_ct</t>
  </si>
  <si>
    <t>crane_total_hp</t>
  </si>
  <si>
    <t>crane_value</t>
  </si>
  <si>
    <t>crane_kw</t>
  </si>
  <si>
    <t>cranw_qty</t>
  </si>
  <si>
    <t>crane_total_kw</t>
  </si>
  <si>
    <t>crane_utility</t>
  </si>
  <si>
    <t>crane_units_per_hour</t>
  </si>
  <si>
    <t>power_state</t>
  </si>
  <si>
    <t>power_eb_unit</t>
  </si>
  <si>
    <t>power_private_tower</t>
  </si>
  <si>
    <t>factory-space-length</t>
  </si>
  <si>
    <t>factory-space-breadth</t>
  </si>
  <si>
    <t>factory-area</t>
  </si>
  <si>
    <t>external-strore</t>
  </si>
  <si>
    <t>non-factory-space</t>
  </si>
  <si>
    <t>sga</t>
  </si>
  <si>
    <t>Admin block</t>
  </si>
  <si>
    <t>Security</t>
  </si>
  <si>
    <t>Canteen</t>
  </si>
  <si>
    <t>Rest Rooms</t>
  </si>
  <si>
    <t>Parking lot</t>
  </si>
  <si>
    <t>Medical 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</si>
</sst>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"/>
  <sheetViews>
    <sheetView tabSelected="1" workbookViewId="0">
      <selection activeCell="S10" sqref="S10"/>
    </sheetView>
  </sheetViews>
  <sheetFormatPr defaultRowHeight="15" x14ac:dyDescent="0.25"/>
  <cols>
    <col min="2" max="2" width="41.7109375" customWidth="1"/>
    <col min="3" max="3" width="8.85546875" customWidth="1"/>
    <col min="4" max="4" width="13.7109375" customWidth="1"/>
    <col min="5" max="5" width="12" customWidth="1"/>
    <col min="6" max="6" width="18" customWidth="1"/>
    <col min="7" max="7" width="12.140625" customWidth="1"/>
    <col min="9" max="9" width="11.28515625" customWidth="1"/>
    <col min="10" max="10" width="8.42578125" customWidth="1"/>
    <col min="11" max="11" width="9.140625" customWidth="1"/>
    <col min="12" max="12" width="14.7109375" customWidth="1"/>
    <col min="16" max="16" width="14.140625" customWidth="1"/>
    <col min="17" max="17" width="11.85546875" customWidth="1"/>
    <col min="18" max="18" width="18.85546875" customWidth="1"/>
    <col min="25" max="25" width="11.140625" customWidth="1"/>
  </cols>
  <sheetData>
    <row r="1" spans="1:26" ht="45" x14ac:dyDescent="0.25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</row>
    <row r="2" spans="1:26" ht="30" x14ac:dyDescent="0.25">
      <c r="A2">
        <v>1</v>
      </c>
      <c r="B2" t="s">
        <v>1</v>
      </c>
      <c r="C2" t="s">
        <v>2</v>
      </c>
      <c r="D2">
        <f>4.25*0.95</f>
        <v>4.0374999999999996</v>
      </c>
      <c r="E2">
        <f>(2500*0.95)*1.08</f>
        <v>2565</v>
      </c>
      <c r="F2">
        <f>E2/D2</f>
        <v>635.2941176470589</v>
      </c>
      <c r="G2" t="s">
        <v>1</v>
      </c>
      <c r="H2">
        <v>15</v>
      </c>
      <c r="I2">
        <v>5</v>
      </c>
      <c r="J2">
        <v>5</v>
      </c>
      <c r="K2">
        <f t="shared" ref="K2:K7" si="0">SUM(H2:J2)</f>
        <v>25</v>
      </c>
      <c r="L2">
        <v>0.74560000000000004</v>
      </c>
      <c r="M2">
        <f t="shared" ref="M2:M7" si="1">K2*L2</f>
        <v>18.64</v>
      </c>
      <c r="N2">
        <v>2</v>
      </c>
      <c r="O2">
        <f t="shared" ref="O2:O7" si="2">M2*N2</f>
        <v>37.28</v>
      </c>
      <c r="P2">
        <v>0.85</v>
      </c>
      <c r="Q2">
        <f>O2*P2</f>
        <v>31.687999999999999</v>
      </c>
      <c r="R2" t="s">
        <v>25</v>
      </c>
      <c r="S2">
        <v>8</v>
      </c>
      <c r="T2">
        <v>9</v>
      </c>
      <c r="U2" s="1">
        <v>81</v>
      </c>
      <c r="V2" s="1">
        <v>41</v>
      </c>
      <c r="W2" s="1">
        <f>U2*V2</f>
        <v>3321</v>
      </c>
      <c r="X2" s="3">
        <f>1200/10.76</f>
        <v>111.52416356877323</v>
      </c>
      <c r="Y2" s="4" t="s">
        <v>58</v>
      </c>
      <c r="Z2" s="6">
        <f>W2*0.5</f>
        <v>1660.5</v>
      </c>
    </row>
    <row r="3" spans="1:26" x14ac:dyDescent="0.25">
      <c r="A3">
        <v>2</v>
      </c>
      <c r="B3" t="s">
        <v>3</v>
      </c>
      <c r="C3" t="s">
        <v>4</v>
      </c>
      <c r="D3" t="s">
        <v>5</v>
      </c>
      <c r="E3">
        <v>80</v>
      </c>
      <c r="F3">
        <f>E3/D2</f>
        <v>19.814241486068113</v>
      </c>
      <c r="G3" t="s">
        <v>21</v>
      </c>
      <c r="H3">
        <v>15</v>
      </c>
      <c r="I3">
        <v>5</v>
      </c>
      <c r="J3">
        <v>5</v>
      </c>
      <c r="K3">
        <f t="shared" si="0"/>
        <v>25</v>
      </c>
      <c r="L3">
        <v>0.74560000000000004</v>
      </c>
      <c r="M3">
        <f t="shared" si="1"/>
        <v>18.64</v>
      </c>
      <c r="N3">
        <v>2</v>
      </c>
      <c r="O3">
        <f t="shared" si="2"/>
        <v>37.28</v>
      </c>
      <c r="P3">
        <v>0.5</v>
      </c>
      <c r="Q3">
        <f t="shared" ref="Q3:Q7" si="3">O3*P3</f>
        <v>18.64</v>
      </c>
      <c r="R3" t="s">
        <v>26</v>
      </c>
      <c r="S3">
        <v>7</v>
      </c>
      <c r="T3">
        <v>8</v>
      </c>
      <c r="Y3" s="4" t="s">
        <v>59</v>
      </c>
      <c r="Z3" s="6"/>
    </row>
    <row r="4" spans="1:26" x14ac:dyDescent="0.25">
      <c r="A4">
        <v>3</v>
      </c>
      <c r="B4" t="s">
        <v>6</v>
      </c>
      <c r="C4" t="s">
        <v>7</v>
      </c>
      <c r="D4">
        <v>4.25</v>
      </c>
      <c r="E4">
        <v>290</v>
      </c>
      <c r="F4">
        <f>E4/D$2</f>
        <v>71.826625386996909</v>
      </c>
      <c r="G4" t="s">
        <v>22</v>
      </c>
      <c r="H4">
        <v>10</v>
      </c>
      <c r="I4">
        <v>5</v>
      </c>
      <c r="J4">
        <v>5</v>
      </c>
      <c r="K4">
        <f t="shared" si="0"/>
        <v>20</v>
      </c>
      <c r="L4">
        <v>0.74560000000000004</v>
      </c>
      <c r="M4">
        <f t="shared" si="1"/>
        <v>14.912000000000001</v>
      </c>
      <c r="N4">
        <v>1</v>
      </c>
      <c r="O4">
        <f t="shared" si="2"/>
        <v>14.912000000000001</v>
      </c>
      <c r="P4">
        <v>0.5</v>
      </c>
      <c r="Q4">
        <f t="shared" si="3"/>
        <v>7.4560000000000004</v>
      </c>
      <c r="R4" t="s">
        <v>27</v>
      </c>
      <c r="S4">
        <v>7.5</v>
      </c>
      <c r="T4">
        <v>7.5</v>
      </c>
      <c r="Y4" s="4" t="s">
        <v>60</v>
      </c>
      <c r="Z4" s="6"/>
    </row>
    <row r="5" spans="1:26" ht="30" x14ac:dyDescent="0.25">
      <c r="A5">
        <v>4</v>
      </c>
      <c r="B5" t="s">
        <v>8</v>
      </c>
      <c r="C5" t="s">
        <v>9</v>
      </c>
      <c r="D5">
        <v>24</v>
      </c>
      <c r="E5">
        <v>465</v>
      </c>
      <c r="F5">
        <f t="shared" ref="F5:F10" si="4">E5/D$2</f>
        <v>115.17027863777091</v>
      </c>
      <c r="G5" t="s">
        <v>10</v>
      </c>
      <c r="H5">
        <v>10</v>
      </c>
      <c r="I5">
        <v>5</v>
      </c>
      <c r="J5">
        <v>5</v>
      </c>
      <c r="K5">
        <f t="shared" si="0"/>
        <v>20</v>
      </c>
      <c r="L5">
        <v>0.74560000000000004</v>
      </c>
      <c r="M5">
        <f t="shared" si="1"/>
        <v>14.912000000000001</v>
      </c>
      <c r="N5">
        <v>2</v>
      </c>
      <c r="O5">
        <f t="shared" si="2"/>
        <v>29.824000000000002</v>
      </c>
      <c r="P5">
        <v>0.85</v>
      </c>
      <c r="Q5">
        <f t="shared" si="3"/>
        <v>25.3504</v>
      </c>
      <c r="R5" t="s">
        <v>28</v>
      </c>
      <c r="S5">
        <v>6</v>
      </c>
      <c r="T5">
        <v>7</v>
      </c>
      <c r="Y5" s="4" t="s">
        <v>61</v>
      </c>
      <c r="Z5" s="6"/>
    </row>
    <row r="6" spans="1:26" x14ac:dyDescent="0.25">
      <c r="A6">
        <v>5</v>
      </c>
      <c r="B6" t="s">
        <v>10</v>
      </c>
      <c r="C6" t="s">
        <v>11</v>
      </c>
      <c r="D6">
        <v>8</v>
      </c>
      <c r="E6">
        <v>100</v>
      </c>
      <c r="F6">
        <f t="shared" si="4"/>
        <v>24.767801857585141</v>
      </c>
      <c r="G6" t="s">
        <v>12</v>
      </c>
      <c r="H6">
        <v>10</v>
      </c>
      <c r="I6">
        <v>5</v>
      </c>
      <c r="J6">
        <v>5</v>
      </c>
      <c r="K6">
        <f t="shared" si="0"/>
        <v>20</v>
      </c>
      <c r="L6">
        <v>0.74560000000000004</v>
      </c>
      <c r="M6">
        <f t="shared" si="1"/>
        <v>14.912000000000001</v>
      </c>
      <c r="N6">
        <v>2</v>
      </c>
      <c r="O6">
        <f t="shared" si="2"/>
        <v>29.824000000000002</v>
      </c>
      <c r="P6">
        <v>0.5</v>
      </c>
      <c r="Q6">
        <f t="shared" si="3"/>
        <v>14.912000000000001</v>
      </c>
      <c r="R6" t="s">
        <v>29</v>
      </c>
      <c r="S6">
        <v>5.5</v>
      </c>
      <c r="T6">
        <v>7</v>
      </c>
      <c r="Y6" s="4" t="s">
        <v>62</v>
      </c>
      <c r="Z6" s="6"/>
    </row>
    <row r="7" spans="1:26" ht="30" x14ac:dyDescent="0.25">
      <c r="A7">
        <v>6</v>
      </c>
      <c r="B7" t="s">
        <v>12</v>
      </c>
      <c r="C7" t="s">
        <v>13</v>
      </c>
      <c r="D7">
        <v>10</v>
      </c>
      <c r="E7">
        <v>50</v>
      </c>
      <c r="F7">
        <f t="shared" si="4"/>
        <v>12.383900928792571</v>
      </c>
      <c r="G7" t="s">
        <v>23</v>
      </c>
      <c r="H7">
        <v>10</v>
      </c>
      <c r="I7">
        <v>5</v>
      </c>
      <c r="J7">
        <v>5</v>
      </c>
      <c r="K7">
        <f t="shared" si="0"/>
        <v>20</v>
      </c>
      <c r="L7">
        <v>0.74560000000000004</v>
      </c>
      <c r="M7">
        <f t="shared" si="1"/>
        <v>14.912000000000001</v>
      </c>
      <c r="N7">
        <v>2</v>
      </c>
      <c r="O7">
        <f t="shared" si="2"/>
        <v>29.824000000000002</v>
      </c>
      <c r="P7">
        <v>0.5</v>
      </c>
      <c r="Q7">
        <f t="shared" si="3"/>
        <v>14.912000000000001</v>
      </c>
      <c r="R7" t="s">
        <v>30</v>
      </c>
      <c r="S7">
        <v>7.5</v>
      </c>
      <c r="T7">
        <v>9</v>
      </c>
      <c r="Y7" s="4" t="s">
        <v>63</v>
      </c>
      <c r="Z7" s="6"/>
    </row>
    <row r="8" spans="1:26" x14ac:dyDescent="0.25">
      <c r="A8">
        <v>7</v>
      </c>
      <c r="B8" t="s">
        <v>14</v>
      </c>
      <c r="C8" t="s">
        <v>15</v>
      </c>
      <c r="D8" t="s">
        <v>5</v>
      </c>
      <c r="E8">
        <f>Q8</f>
        <v>112.95840000000001</v>
      </c>
      <c r="F8">
        <f t="shared" si="4"/>
        <v>27.977312693498458</v>
      </c>
      <c r="G8" t="s">
        <v>24</v>
      </c>
      <c r="O8">
        <f>SUM(O2:O6)</f>
        <v>149.12</v>
      </c>
      <c r="Q8">
        <f>SUM(Q2:Q7)</f>
        <v>112.95840000000001</v>
      </c>
      <c r="R8" t="s">
        <v>31</v>
      </c>
      <c r="S8">
        <v>5.5</v>
      </c>
      <c r="T8">
        <v>6</v>
      </c>
    </row>
    <row r="9" spans="1:26" x14ac:dyDescent="0.25">
      <c r="A9">
        <v>8</v>
      </c>
      <c r="B9" t="s">
        <v>16</v>
      </c>
      <c r="C9" t="s">
        <v>17</v>
      </c>
      <c r="D9" t="s">
        <v>5</v>
      </c>
      <c r="E9">
        <v>60</v>
      </c>
      <c r="F9">
        <f t="shared" si="4"/>
        <v>14.860681114551085</v>
      </c>
      <c r="R9" t="s">
        <v>32</v>
      </c>
      <c r="S9">
        <v>7.5</v>
      </c>
      <c r="T9">
        <v>8</v>
      </c>
    </row>
    <row r="10" spans="1:26" x14ac:dyDescent="0.25">
      <c r="A10">
        <v>9</v>
      </c>
      <c r="B10" t="s">
        <v>18</v>
      </c>
      <c r="C10" t="s">
        <v>19</v>
      </c>
      <c r="D10" t="s">
        <v>5</v>
      </c>
      <c r="E10">
        <v>50</v>
      </c>
      <c r="F10">
        <f t="shared" si="4"/>
        <v>12.383900928792571</v>
      </c>
    </row>
    <row r="11" spans="1:26" x14ac:dyDescent="0.25">
      <c r="A11">
        <v>10</v>
      </c>
      <c r="B11" s="5" t="s">
        <v>20</v>
      </c>
      <c r="C11" s="5"/>
      <c r="D11" s="5"/>
      <c r="E11" s="5"/>
      <c r="F11">
        <f>SUM(F2:F10)</f>
        <v>934.47886068111461</v>
      </c>
    </row>
  </sheetData>
  <mergeCells count="2">
    <mergeCell ref="B11:E11"/>
    <mergeCell ref="Z2:Z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V, Harikrishnan (365)</dc:creator>
  <cp:lastModifiedBy>Harikrish</cp:lastModifiedBy>
  <dcterms:created xsi:type="dcterms:W3CDTF">2015-01-23T08:21:51Z</dcterms:created>
  <dcterms:modified xsi:type="dcterms:W3CDTF">2015-01-30T12:06:03Z</dcterms:modified>
</cp:coreProperties>
</file>